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40dc58361d14d3/Bureau/Portfolio/"/>
    </mc:Choice>
  </mc:AlternateContent>
  <xr:revisionPtr revIDLastSave="70" documentId="8_{A0EBCBD6-4DF5-45B0-A821-33ABADC60BE0}" xr6:coauthVersionLast="47" xr6:coauthVersionMax="47" xr10:uidLastSave="{012BD316-B9DC-419C-A6F0-D19701EC0557}"/>
  <bookViews>
    <workbookView xWindow="28680" yWindow="900" windowWidth="29040" windowHeight="15720" tabRatio="500" firstSheet="6" activeTab="6" xr2:uid="{00000000-000D-0000-FFFF-FFFF00000000}"/>
  </bookViews>
  <sheets>
    <sheet name="DATA&gt;&gt;&gt;" sheetId="11" r:id="rId1"/>
    <sheet name="DATA_2025" sheetId="1" r:id="rId2"/>
    <sheet name="BENCHMARK_FENTY_2024" sheetId="2" r:id="rId3"/>
    <sheet name="FORECAST_2025" sheetId="3" r:id="rId4"/>
    <sheet name="CALENDRIER_PROMO" sheetId="4" r:id="rId5"/>
    <sheet name="BUSINESS PERFORMANCE &gt;&gt;&gt;" sheetId="12" r:id="rId6"/>
    <sheet name="1.DASHBOARD PERFORMANCE" sheetId="5" r:id="rId7"/>
    <sheet name="2.EXECUTIVE SUMMARY" sheetId="10" r:id="rId8"/>
    <sheet name="3.SCENARIOS_PRICING" sheetId="9" r:id="rId9"/>
    <sheet name="GRAPHS" sheetId="8" state="hidden" r:id="rId10"/>
  </sheets>
  <definedNames>
    <definedName name="_xlnm._FilterDatabase" localSheetId="2" hidden="1">BENCHMARK_FENTY_2024!$A$1:$K$1</definedName>
    <definedName name="_xlnm._FilterDatabase" localSheetId="1" hidden="1">DATA_2025!$A$1:$X$1</definedName>
    <definedName name="_xlnm._FilterDatabase" localSheetId="3" hidden="1">FORECAST_2025!$A$1:$K$1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5" l="1"/>
  <c r="AE21" i="5"/>
  <c r="AE38" i="5"/>
  <c r="AF48" i="5"/>
  <c r="AE48" i="5"/>
  <c r="AF76" i="5"/>
  <c r="AF77" i="5"/>
  <c r="AE77" i="5"/>
  <c r="M77" i="5"/>
  <c r="AH18" i="5"/>
  <c r="AH17" i="5"/>
  <c r="AC77" i="5"/>
  <c r="AB77" i="5"/>
  <c r="AA77" i="5"/>
  <c r="Z77" i="5"/>
  <c r="X77" i="5"/>
  <c r="W77" i="5"/>
  <c r="V77" i="5"/>
  <c r="U77" i="5"/>
  <c r="T77" i="5"/>
  <c r="S77" i="5"/>
  <c r="R77" i="5"/>
  <c r="Q77" i="5"/>
  <c r="P77" i="5"/>
  <c r="O77" i="5"/>
  <c r="N77" i="5"/>
  <c r="AC76" i="5"/>
  <c r="AB76" i="5"/>
  <c r="AA76" i="5"/>
  <c r="Z76" i="5"/>
  <c r="X76" i="5"/>
  <c r="W76" i="5"/>
  <c r="V76" i="5"/>
  <c r="U76" i="5"/>
  <c r="T76" i="5"/>
  <c r="S76" i="5"/>
  <c r="R76" i="5"/>
  <c r="Q76" i="5"/>
  <c r="P76" i="5"/>
  <c r="O76" i="5"/>
  <c r="N76" i="5"/>
  <c r="M76" i="5"/>
  <c r="AH74" i="5"/>
  <c r="AF74" i="5"/>
  <c r="AE74" i="5"/>
  <c r="AC74" i="5"/>
  <c r="AB74" i="5"/>
  <c r="AA74" i="5"/>
  <c r="Z74" i="5"/>
  <c r="X74" i="5"/>
  <c r="W74" i="5"/>
  <c r="V74" i="5"/>
  <c r="U74" i="5"/>
  <c r="T74" i="5"/>
  <c r="S74" i="5"/>
  <c r="R74" i="5"/>
  <c r="Q74" i="5"/>
  <c r="P74" i="5"/>
  <c r="O74" i="5"/>
  <c r="N74" i="5"/>
  <c r="M74" i="5"/>
  <c r="AH73" i="5"/>
  <c r="AF73" i="5"/>
  <c r="AE73" i="5"/>
  <c r="AC73" i="5"/>
  <c r="AB73" i="5"/>
  <c r="AA73" i="5"/>
  <c r="Z73" i="5"/>
  <c r="X73" i="5"/>
  <c r="W73" i="5"/>
  <c r="V73" i="5"/>
  <c r="U73" i="5"/>
  <c r="T73" i="5"/>
  <c r="S73" i="5"/>
  <c r="R73" i="5"/>
  <c r="Q73" i="5"/>
  <c r="P73" i="5"/>
  <c r="O73" i="5"/>
  <c r="N73" i="5"/>
  <c r="M73" i="5"/>
  <c r="AH72" i="5"/>
  <c r="AF72" i="5"/>
  <c r="AE72" i="5"/>
  <c r="AC72" i="5"/>
  <c r="AB72" i="5"/>
  <c r="AA72" i="5"/>
  <c r="Z72" i="5"/>
  <c r="X72" i="5"/>
  <c r="W72" i="5"/>
  <c r="V72" i="5"/>
  <c r="U72" i="5"/>
  <c r="T72" i="5"/>
  <c r="S72" i="5"/>
  <c r="R72" i="5"/>
  <c r="Q72" i="5"/>
  <c r="P72" i="5"/>
  <c r="O72" i="5"/>
  <c r="N72" i="5"/>
  <c r="M72" i="5"/>
  <c r="AH71" i="5"/>
  <c r="AF71" i="5"/>
  <c r="AE71" i="5"/>
  <c r="AC71" i="5"/>
  <c r="AB71" i="5"/>
  <c r="AA71" i="5"/>
  <c r="Z71" i="5"/>
  <c r="X71" i="5"/>
  <c r="W71" i="5"/>
  <c r="V71" i="5"/>
  <c r="U71" i="5"/>
  <c r="T71" i="5"/>
  <c r="S71" i="5"/>
  <c r="R71" i="5"/>
  <c r="Q71" i="5"/>
  <c r="P71" i="5"/>
  <c r="O71" i="5"/>
  <c r="N71" i="5"/>
  <c r="M71" i="5"/>
  <c r="AF69" i="5"/>
  <c r="AC69" i="5"/>
  <c r="AB69" i="5"/>
  <c r="Z69" i="5"/>
  <c r="U69" i="5"/>
  <c r="R69" i="5"/>
  <c r="Q69" i="5"/>
  <c r="N69" i="5"/>
  <c r="AF68" i="5"/>
  <c r="AC68" i="5"/>
  <c r="Z68" i="5"/>
  <c r="X68" i="5"/>
  <c r="N68" i="5"/>
  <c r="AH66" i="5"/>
  <c r="AH68" i="5" s="1"/>
  <c r="AF66" i="5"/>
  <c r="AE66" i="5"/>
  <c r="AC66" i="5"/>
  <c r="AB66" i="5"/>
  <c r="AA66" i="5"/>
  <c r="Z66" i="5"/>
  <c r="X66" i="5"/>
  <c r="W66" i="5"/>
  <c r="V66" i="5"/>
  <c r="U66" i="5"/>
  <c r="T66" i="5"/>
  <c r="S66" i="5"/>
  <c r="R66" i="5"/>
  <c r="Q66" i="5"/>
  <c r="P66" i="5"/>
  <c r="O66" i="5"/>
  <c r="O68" i="5" s="1"/>
  <c r="N66" i="5"/>
  <c r="M66" i="5"/>
  <c r="AH65" i="5"/>
  <c r="AF65" i="5"/>
  <c r="AE65" i="5"/>
  <c r="AC65" i="5"/>
  <c r="AB65" i="5"/>
  <c r="AA65" i="5"/>
  <c r="Z65" i="5"/>
  <c r="X65" i="5"/>
  <c r="W65" i="5"/>
  <c r="V65" i="5"/>
  <c r="U65" i="5"/>
  <c r="T65" i="5"/>
  <c r="T68" i="5" s="1"/>
  <c r="S65" i="5"/>
  <c r="R65" i="5"/>
  <c r="Q65" i="5"/>
  <c r="P65" i="5"/>
  <c r="O65" i="5"/>
  <c r="N65" i="5"/>
  <c r="M65" i="5"/>
  <c r="AH64" i="5"/>
  <c r="AF64" i="5"/>
  <c r="AE64" i="5"/>
  <c r="AE68" i="5" s="1"/>
  <c r="AC64" i="5"/>
  <c r="AB64" i="5"/>
  <c r="AB68" i="5" s="1"/>
  <c r="AA64" i="5"/>
  <c r="AA68" i="5" s="1"/>
  <c r="Z64" i="5"/>
  <c r="X64" i="5"/>
  <c r="W64" i="5"/>
  <c r="W68" i="5" s="1"/>
  <c r="V64" i="5"/>
  <c r="V68" i="5" s="1"/>
  <c r="U64" i="5"/>
  <c r="U68" i="5" s="1"/>
  <c r="T64" i="5"/>
  <c r="S64" i="5"/>
  <c r="S68" i="5" s="1"/>
  <c r="R64" i="5"/>
  <c r="R68" i="5" s="1"/>
  <c r="Q64" i="5"/>
  <c r="Q68" i="5" s="1"/>
  <c r="P64" i="5"/>
  <c r="P68" i="5" s="1"/>
  <c r="O64" i="5"/>
  <c r="N64" i="5"/>
  <c r="M64" i="5"/>
  <c r="M68" i="5" s="1"/>
  <c r="AH63" i="5"/>
  <c r="AH69" i="5" s="1"/>
  <c r="AF63" i="5"/>
  <c r="AE63" i="5"/>
  <c r="AE69" i="5" s="1"/>
  <c r="AC63" i="5"/>
  <c r="AB63" i="5"/>
  <c r="AA63" i="5"/>
  <c r="AA69" i="5" s="1"/>
  <c r="Z63" i="5"/>
  <c r="X63" i="5"/>
  <c r="X69" i="5" s="1"/>
  <c r="W63" i="5"/>
  <c r="W69" i="5" s="1"/>
  <c r="V63" i="5"/>
  <c r="V69" i="5" s="1"/>
  <c r="U63" i="5"/>
  <c r="T63" i="5"/>
  <c r="T69" i="5" s="1"/>
  <c r="S63" i="5"/>
  <c r="S69" i="5" s="1"/>
  <c r="R63" i="5"/>
  <c r="Q63" i="5"/>
  <c r="P63" i="5"/>
  <c r="P69" i="5" s="1"/>
  <c r="O63" i="5"/>
  <c r="O69" i="5" s="1"/>
  <c r="N63" i="5"/>
  <c r="M63" i="5"/>
  <c r="M69" i="5" s="1"/>
  <c r="W59" i="5"/>
  <c r="P59" i="5"/>
  <c r="N59" i="5"/>
  <c r="M59" i="5"/>
  <c r="AA57" i="5"/>
  <c r="P57" i="5"/>
  <c r="AH56" i="5"/>
  <c r="AH59" i="5" s="1"/>
  <c r="AF56" i="5"/>
  <c r="AE56" i="5"/>
  <c r="AC56" i="5"/>
  <c r="AC59" i="5" s="1"/>
  <c r="AB56" i="5"/>
  <c r="AA56" i="5"/>
  <c r="AA59" i="5" s="1"/>
  <c r="Z56" i="5"/>
  <c r="Z59" i="5" s="1"/>
  <c r="X56" i="5"/>
  <c r="W56" i="5"/>
  <c r="V56" i="5"/>
  <c r="V59" i="5" s="1"/>
  <c r="U56" i="5"/>
  <c r="T56" i="5"/>
  <c r="T59" i="5" s="1"/>
  <c r="S56" i="5"/>
  <c r="S57" i="5" s="1"/>
  <c r="R56" i="5"/>
  <c r="R59" i="5" s="1"/>
  <c r="Q56" i="5"/>
  <c r="Q59" i="5" s="1"/>
  <c r="P56" i="5"/>
  <c r="O56" i="5"/>
  <c r="O59" i="5" s="1"/>
  <c r="N56" i="5"/>
  <c r="M56" i="5"/>
  <c r="O53" i="5"/>
  <c r="AC52" i="5"/>
  <c r="V52" i="5"/>
  <c r="R52" i="5"/>
  <c r="O50" i="5"/>
  <c r="U49" i="5"/>
  <c r="U53" i="5" s="1"/>
  <c r="R49" i="5"/>
  <c r="R50" i="5" s="1"/>
  <c r="O49" i="5"/>
  <c r="AC48" i="5"/>
  <c r="AB48" i="5"/>
  <c r="AA48" i="5"/>
  <c r="Z48" i="5"/>
  <c r="X48" i="5"/>
  <c r="W48" i="5"/>
  <c r="V48" i="5"/>
  <c r="U48" i="5"/>
  <c r="T48" i="5"/>
  <c r="S48" i="5"/>
  <c r="R48" i="5"/>
  <c r="Q48" i="5"/>
  <c r="P48" i="5"/>
  <c r="O48" i="5"/>
  <c r="N48" i="5"/>
  <c r="M48" i="5"/>
  <c r="W45" i="5"/>
  <c r="U45" i="5"/>
  <c r="Q45" i="5"/>
  <c r="O45" i="5"/>
  <c r="N45" i="5"/>
  <c r="AC44" i="5"/>
  <c r="X44" i="5"/>
  <c r="N44" i="5"/>
  <c r="N46" i="5" s="1"/>
  <c r="AC42" i="5"/>
  <c r="AB42" i="5"/>
  <c r="AA42" i="5"/>
  <c r="U42" i="5"/>
  <c r="T42" i="5"/>
  <c r="R42" i="5"/>
  <c r="Q42" i="5"/>
  <c r="O42" i="5"/>
  <c r="R41" i="5"/>
  <c r="O41" i="5"/>
  <c r="W40" i="5"/>
  <c r="W41" i="5" s="1"/>
  <c r="U40" i="5"/>
  <c r="R40" i="5"/>
  <c r="Q40" i="5"/>
  <c r="P40" i="5"/>
  <c r="O40" i="5"/>
  <c r="AA39" i="5"/>
  <c r="AA40" i="5" s="1"/>
  <c r="X39" i="5"/>
  <c r="X41" i="5" s="1"/>
  <c r="W39" i="5"/>
  <c r="W49" i="5" s="1"/>
  <c r="V39" i="5"/>
  <c r="V49" i="5" s="1"/>
  <c r="U39" i="5"/>
  <c r="U41" i="5" s="1"/>
  <c r="T39" i="5"/>
  <c r="T49" i="5" s="1"/>
  <c r="S39" i="5"/>
  <c r="S49" i="5" s="1"/>
  <c r="R39" i="5"/>
  <c r="R45" i="5" s="1"/>
  <c r="Q39" i="5"/>
  <c r="Q49" i="5" s="1"/>
  <c r="P39" i="5"/>
  <c r="P45" i="5" s="1"/>
  <c r="O39" i="5"/>
  <c r="N39" i="5"/>
  <c r="N49" i="5" s="1"/>
  <c r="M39" i="5"/>
  <c r="M45" i="5" s="1"/>
  <c r="AF38" i="5"/>
  <c r="AC38" i="5"/>
  <c r="AB38" i="5"/>
  <c r="AA38" i="5"/>
  <c r="Z38" i="5"/>
  <c r="X38" i="5"/>
  <c r="X40" i="5" s="1"/>
  <c r="W38" i="5"/>
  <c r="W42" i="5" s="1"/>
  <c r="V38" i="5"/>
  <c r="V42" i="5" s="1"/>
  <c r="U38" i="5"/>
  <c r="T38" i="5"/>
  <c r="T40" i="5" s="1"/>
  <c r="T41" i="5" s="1"/>
  <c r="S38" i="5"/>
  <c r="S42" i="5" s="1"/>
  <c r="R38" i="5"/>
  <c r="Q38" i="5"/>
  <c r="P38" i="5"/>
  <c r="P42" i="5" s="1"/>
  <c r="O38" i="5"/>
  <c r="N38" i="5"/>
  <c r="N42" i="5" s="1"/>
  <c r="M38" i="5"/>
  <c r="M42" i="5" s="1"/>
  <c r="AH34" i="5"/>
  <c r="AF34" i="5"/>
  <c r="AE34" i="5"/>
  <c r="AC34" i="5"/>
  <c r="AB34" i="5"/>
  <c r="AA34" i="5"/>
  <c r="Z34" i="5"/>
  <c r="X34" i="5"/>
  <c r="W34" i="5"/>
  <c r="V34" i="5"/>
  <c r="U34" i="5"/>
  <c r="T34" i="5"/>
  <c r="S34" i="5"/>
  <c r="R34" i="5"/>
  <c r="Q34" i="5"/>
  <c r="P34" i="5"/>
  <c r="O34" i="5"/>
  <c r="N34" i="5"/>
  <c r="M34" i="5"/>
  <c r="S32" i="5"/>
  <c r="Q32" i="5"/>
  <c r="N32" i="5"/>
  <c r="M32" i="5"/>
  <c r="AH31" i="5"/>
  <c r="AC31" i="5"/>
  <c r="AB31" i="5"/>
  <c r="AA31" i="5"/>
  <c r="Z31" i="5"/>
  <c r="Z32" i="5" s="1"/>
  <c r="X31" i="5"/>
  <c r="W31" i="5"/>
  <c r="W32" i="5" s="1"/>
  <c r="V31" i="5"/>
  <c r="V32" i="5" s="1"/>
  <c r="U31" i="5"/>
  <c r="T31" i="5"/>
  <c r="T32" i="5" s="1"/>
  <c r="S31" i="5"/>
  <c r="R31" i="5"/>
  <c r="Q31" i="5"/>
  <c r="P31" i="5"/>
  <c r="O31" i="5"/>
  <c r="N31" i="5"/>
  <c r="M31" i="5"/>
  <c r="Z30" i="5"/>
  <c r="W30" i="5"/>
  <c r="T30" i="5"/>
  <c r="S30" i="5"/>
  <c r="Q30" i="5"/>
  <c r="AC29" i="5"/>
  <c r="AA29" i="5"/>
  <c r="W29" i="5"/>
  <c r="V29" i="5"/>
  <c r="U29" i="5"/>
  <c r="T29" i="5"/>
  <c r="Q29" i="5"/>
  <c r="AH28" i="5"/>
  <c r="AH29" i="5" s="1"/>
  <c r="AC28" i="5"/>
  <c r="AB28" i="5"/>
  <c r="AA28" i="5"/>
  <c r="AA30" i="5" s="1"/>
  <c r="Z28" i="5"/>
  <c r="Z29" i="5" s="1"/>
  <c r="X28" i="5"/>
  <c r="W28" i="5"/>
  <c r="V28" i="5"/>
  <c r="U28" i="5"/>
  <c r="T28" i="5"/>
  <c r="S28" i="5"/>
  <c r="R28" i="5"/>
  <c r="Q28" i="5"/>
  <c r="P28" i="5"/>
  <c r="O28" i="5"/>
  <c r="O29" i="5" s="1"/>
  <c r="N28" i="5"/>
  <c r="M28" i="5"/>
  <c r="AH27" i="5"/>
  <c r="AH32" i="5" s="1"/>
  <c r="AF27" i="5"/>
  <c r="AE27" i="5"/>
  <c r="AC27" i="5"/>
  <c r="AC30" i="5" s="1"/>
  <c r="AB27" i="5"/>
  <c r="AB30" i="5" s="1"/>
  <c r="AA27" i="5"/>
  <c r="AA32" i="5" s="1"/>
  <c r="Z27" i="5"/>
  <c r="X27" i="5"/>
  <c r="X32" i="5" s="1"/>
  <c r="W27" i="5"/>
  <c r="V27" i="5"/>
  <c r="V30" i="5" s="1"/>
  <c r="U27" i="5"/>
  <c r="U32" i="5" s="1"/>
  <c r="T27" i="5"/>
  <c r="S27" i="5"/>
  <c r="S29" i="5" s="1"/>
  <c r="R27" i="5"/>
  <c r="R32" i="5" s="1"/>
  <c r="Q27" i="5"/>
  <c r="P27" i="5"/>
  <c r="P29" i="5" s="1"/>
  <c r="O27" i="5"/>
  <c r="O32" i="5" s="1"/>
  <c r="N27" i="5"/>
  <c r="N30" i="5" s="1"/>
  <c r="M27" i="5"/>
  <c r="M30" i="5" s="1"/>
  <c r="Z25" i="5"/>
  <c r="X25" i="5"/>
  <c r="V25" i="5"/>
  <c r="U25" i="5"/>
  <c r="S25" i="5"/>
  <c r="P25" i="5"/>
  <c r="N25" i="5"/>
  <c r="X24" i="5"/>
  <c r="V24" i="5"/>
  <c r="S24" i="5"/>
  <c r="R24" i="5"/>
  <c r="P24" i="5"/>
  <c r="AB23" i="5"/>
  <c r="Z23" i="5"/>
  <c r="V23" i="5"/>
  <c r="U23" i="5"/>
  <c r="T23" i="5"/>
  <c r="S23" i="5"/>
  <c r="P23" i="5"/>
  <c r="AH22" i="5"/>
  <c r="AC22" i="5"/>
  <c r="AC57" i="5" s="1"/>
  <c r="AB22" i="5"/>
  <c r="AB57" i="5" s="1"/>
  <c r="AA22" i="5"/>
  <c r="Z22" i="5"/>
  <c r="Z24" i="5" s="1"/>
  <c r="X22" i="5"/>
  <c r="X23" i="5" s="1"/>
  <c r="W22" i="5"/>
  <c r="W57" i="5" s="1"/>
  <c r="V22" i="5"/>
  <c r="U22" i="5"/>
  <c r="U57" i="5" s="1"/>
  <c r="T22" i="5"/>
  <c r="T57" i="5" s="1"/>
  <c r="S22" i="5"/>
  <c r="R22" i="5"/>
  <c r="R57" i="5" s="1"/>
  <c r="Q22" i="5"/>
  <c r="Q57" i="5" s="1"/>
  <c r="P22" i="5"/>
  <c r="O22" i="5"/>
  <c r="O57" i="5" s="1"/>
  <c r="N22" i="5"/>
  <c r="N23" i="5" s="1"/>
  <c r="M22" i="5"/>
  <c r="M57" i="5" s="1"/>
  <c r="AH21" i="5"/>
  <c r="AH23" i="5" s="1"/>
  <c r="AC21" i="5"/>
  <c r="AC24" i="5" s="1"/>
  <c r="AB21" i="5"/>
  <c r="AB24" i="5" s="1"/>
  <c r="AA21" i="5"/>
  <c r="AA25" i="5" s="1"/>
  <c r="Z21" i="5"/>
  <c r="Z52" i="5" s="1"/>
  <c r="X21" i="5"/>
  <c r="X52" i="5" s="1"/>
  <c r="W21" i="5"/>
  <c r="W25" i="5" s="1"/>
  <c r="V21" i="5"/>
  <c r="V44" i="5" s="1"/>
  <c r="U21" i="5"/>
  <c r="U24" i="5" s="1"/>
  <c r="T21" i="5"/>
  <c r="T25" i="5" s="1"/>
  <c r="S21" i="5"/>
  <c r="S44" i="5" s="1"/>
  <c r="R21" i="5"/>
  <c r="R44" i="5" s="1"/>
  <c r="Q21" i="5"/>
  <c r="Q52" i="5" s="1"/>
  <c r="P21" i="5"/>
  <c r="P52" i="5" s="1"/>
  <c r="O21" i="5"/>
  <c r="O23" i="5" s="1"/>
  <c r="N21" i="5"/>
  <c r="N52" i="5" s="1"/>
  <c r="M21" i="5"/>
  <c r="M24" i="5" s="1"/>
  <c r="AH19" i="5"/>
  <c r="X19" i="5"/>
  <c r="W19" i="5"/>
  <c r="U19" i="5"/>
  <c r="T19" i="5"/>
  <c r="R19" i="5"/>
  <c r="O19" i="5"/>
  <c r="M19" i="5"/>
  <c r="W18" i="5"/>
  <c r="U18" i="5"/>
  <c r="R18" i="5"/>
  <c r="Q18" i="5"/>
  <c r="O18" i="5"/>
  <c r="AA17" i="5"/>
  <c r="X17" i="5"/>
  <c r="U17" i="5"/>
  <c r="T17" i="5"/>
  <c r="S17" i="5"/>
  <c r="R17" i="5"/>
  <c r="O17" i="5"/>
  <c r="AH16" i="5"/>
  <c r="AC16" i="5"/>
  <c r="AB16" i="5"/>
  <c r="AB11" i="5" s="1"/>
  <c r="AA16" i="5"/>
  <c r="Z16" i="5"/>
  <c r="X16" i="5"/>
  <c r="X18" i="5" s="1"/>
  <c r="W16" i="5"/>
  <c r="W17" i="5" s="1"/>
  <c r="V16" i="5"/>
  <c r="V11" i="5" s="1"/>
  <c r="V12" i="5" s="1"/>
  <c r="U16" i="5"/>
  <c r="T16" i="5"/>
  <c r="S16" i="5"/>
  <c r="R16" i="5"/>
  <c r="Q16" i="5"/>
  <c r="Q11" i="5" s="1"/>
  <c r="P16" i="5"/>
  <c r="P11" i="5" s="1"/>
  <c r="O16" i="5"/>
  <c r="N16" i="5"/>
  <c r="N11" i="5" s="1"/>
  <c r="M16" i="5"/>
  <c r="M11" i="5" s="1"/>
  <c r="M13" i="5" s="1"/>
  <c r="AH15" i="5"/>
  <c r="AF15" i="5"/>
  <c r="AE15" i="5"/>
  <c r="AC15" i="5"/>
  <c r="AC18" i="5" s="1"/>
  <c r="AB15" i="5"/>
  <c r="AB18" i="5" s="1"/>
  <c r="AA15" i="5"/>
  <c r="AA18" i="5" s="1"/>
  <c r="Z15" i="5"/>
  <c r="Z19" i="5" s="1"/>
  <c r="X15" i="5"/>
  <c r="W15" i="5"/>
  <c r="V15" i="5"/>
  <c r="V19" i="5" s="1"/>
  <c r="U15" i="5"/>
  <c r="T15" i="5"/>
  <c r="T18" i="5" s="1"/>
  <c r="S15" i="5"/>
  <c r="S19" i="5" s="1"/>
  <c r="R15" i="5"/>
  <c r="Q15" i="5"/>
  <c r="Q10" i="5" s="1"/>
  <c r="P15" i="5"/>
  <c r="P10" i="5" s="1"/>
  <c r="O15" i="5"/>
  <c r="N15" i="5"/>
  <c r="N17" i="5" s="1"/>
  <c r="M15" i="5"/>
  <c r="O12" i="5"/>
  <c r="AC11" i="5"/>
  <c r="AA11" i="5"/>
  <c r="Z11" i="5"/>
  <c r="W11" i="5"/>
  <c r="W12" i="5" s="1"/>
  <c r="U11" i="5"/>
  <c r="T11" i="5"/>
  <c r="S11" i="5"/>
  <c r="R11" i="5"/>
  <c r="O11" i="5"/>
  <c r="AC10" i="5"/>
  <c r="AC13" i="5" s="1"/>
  <c r="AA10" i="5"/>
  <c r="AA12" i="5" s="1"/>
  <c r="X10" i="5"/>
  <c r="W10" i="5"/>
  <c r="W13" i="5" s="1"/>
  <c r="V10" i="5"/>
  <c r="V13" i="5" s="1"/>
  <c r="U10" i="5"/>
  <c r="U13" i="5" s="1"/>
  <c r="R10" i="5"/>
  <c r="R13" i="5" s="1"/>
  <c r="O10" i="5"/>
  <c r="O13" i="5" s="1"/>
  <c r="M10" i="5"/>
  <c r="M12" i="5" s="1"/>
  <c r="AE3" i="5"/>
  <c r="AE10" i="5" s="1"/>
  <c r="AC3" i="5"/>
  <c r="AB3" i="5"/>
  <c r="AF3" i="5" s="1"/>
  <c r="AH3" i="5" s="1"/>
  <c r="AA3" i="5"/>
  <c r="Z3" i="5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AE19" i="5" s="1"/>
  <c r="B4" i="3"/>
  <c r="B3" i="3"/>
  <c r="B2" i="3"/>
  <c r="AF42" i="5" s="1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AF22" i="5" s="1"/>
  <c r="AF57" i="5" s="1"/>
  <c r="B8" i="2"/>
  <c r="B7" i="2"/>
  <c r="B6" i="2"/>
  <c r="B5" i="2"/>
  <c r="B4" i="2"/>
  <c r="B3" i="2"/>
  <c r="AF16" i="5" s="1"/>
  <c r="AF11" i="5" s="1"/>
  <c r="B2" i="2"/>
  <c r="AH38" i="5" l="1"/>
  <c r="AH48" i="5"/>
  <c r="AH77" i="5"/>
  <c r="AH10" i="5"/>
  <c r="AH11" i="5"/>
  <c r="N53" i="5"/>
  <c r="N50" i="5"/>
  <c r="N54" i="5"/>
  <c r="AB40" i="5"/>
  <c r="Q50" i="5"/>
  <c r="Q53" i="5"/>
  <c r="Q54" i="5" s="1"/>
  <c r="R46" i="5"/>
  <c r="S50" i="5"/>
  <c r="S53" i="5"/>
  <c r="S46" i="5"/>
  <c r="T50" i="5"/>
  <c r="T53" i="5"/>
  <c r="Q12" i="5"/>
  <c r="Q13" i="5"/>
  <c r="AC40" i="5"/>
  <c r="V53" i="5"/>
  <c r="V54" i="5" s="1"/>
  <c r="V50" i="5"/>
  <c r="AF17" i="5"/>
  <c r="P13" i="5"/>
  <c r="P12" i="5"/>
  <c r="W53" i="5"/>
  <c r="W50" i="5"/>
  <c r="AE16" i="5"/>
  <c r="P17" i="5"/>
  <c r="M18" i="5"/>
  <c r="AA19" i="5"/>
  <c r="Q23" i="5"/>
  <c r="N24" i="5"/>
  <c r="AB25" i="5"/>
  <c r="R29" i="5"/>
  <c r="O30" i="5"/>
  <c r="AH30" i="5"/>
  <c r="S10" i="5"/>
  <c r="AA13" i="5"/>
  <c r="Q17" i="5"/>
  <c r="N18" i="5"/>
  <c r="AF18" i="5"/>
  <c r="AB19" i="5"/>
  <c r="R23" i="5"/>
  <c r="O24" i="5"/>
  <c r="AH24" i="5"/>
  <c r="AC25" i="5"/>
  <c r="P30" i="5"/>
  <c r="AE31" i="5"/>
  <c r="AE32" i="5" s="1"/>
  <c r="N40" i="5"/>
  <c r="N41" i="5" s="1"/>
  <c r="X42" i="5"/>
  <c r="U44" i="5"/>
  <c r="U46" i="5" s="1"/>
  <c r="S52" i="5"/>
  <c r="AC12" i="5"/>
  <c r="M40" i="5"/>
  <c r="M41" i="5" s="1"/>
  <c r="AA41" i="5"/>
  <c r="T44" i="5"/>
  <c r="X49" i="5"/>
  <c r="U50" i="5"/>
  <c r="V57" i="5"/>
  <c r="S59" i="5"/>
  <c r="T10" i="5"/>
  <c r="AC19" i="5"/>
  <c r="M25" i="5"/>
  <c r="AF31" i="5"/>
  <c r="AF32" i="5" s="1"/>
  <c r="AB32" i="5"/>
  <c r="Z42" i="5"/>
  <c r="S45" i="5"/>
  <c r="AA49" i="5"/>
  <c r="T52" i="5"/>
  <c r="X57" i="5"/>
  <c r="U59" i="5"/>
  <c r="P18" i="5"/>
  <c r="Q24" i="5"/>
  <c r="R30" i="5"/>
  <c r="AC32" i="5"/>
  <c r="W44" i="5"/>
  <c r="W46" i="5" s="1"/>
  <c r="T45" i="5"/>
  <c r="U52" i="5"/>
  <c r="U54" i="5" s="1"/>
  <c r="R53" i="5"/>
  <c r="R54" i="5" s="1"/>
  <c r="Z57" i="5"/>
  <c r="N19" i="5"/>
  <c r="AF19" i="5"/>
  <c r="Z44" i="5"/>
  <c r="V45" i="5"/>
  <c r="V46" i="5" s="1"/>
  <c r="M49" i="5"/>
  <c r="W52" i="5"/>
  <c r="W54" i="5" s="1"/>
  <c r="X59" i="5"/>
  <c r="W23" i="5"/>
  <c r="T24" i="5"/>
  <c r="Q25" i="5"/>
  <c r="X29" i="5"/>
  <c r="U30" i="5"/>
  <c r="S40" i="5"/>
  <c r="S41" i="5" s="1"/>
  <c r="P41" i="5"/>
  <c r="AE42" i="5"/>
  <c r="AH42" i="5" s="1"/>
  <c r="AA44" i="5"/>
  <c r="AA46" i="5" s="1"/>
  <c r="O25" i="5"/>
  <c r="AH25" i="5"/>
  <c r="R12" i="5"/>
  <c r="V17" i="5"/>
  <c r="S18" i="5"/>
  <c r="P19" i="5"/>
  <c r="Z10" i="5"/>
  <c r="Q19" i="5"/>
  <c r="R25" i="5"/>
  <c r="P32" i="5"/>
  <c r="Q41" i="5"/>
  <c r="AB44" i="5"/>
  <c r="X45" i="5"/>
  <c r="X46" i="5" s="1"/>
  <c r="AE28" i="5"/>
  <c r="AE30" i="5" s="1"/>
  <c r="P49" i="5"/>
  <c r="AA52" i="5"/>
  <c r="N57" i="5"/>
  <c r="AB59" i="5"/>
  <c r="AB10" i="5"/>
  <c r="X11" i="5"/>
  <c r="X13" i="5" s="1"/>
  <c r="U12" i="5"/>
  <c r="Z17" i="5"/>
  <c r="V18" i="5"/>
  <c r="AE22" i="5"/>
  <c r="AE57" i="5" s="1"/>
  <c r="AA23" i="5"/>
  <c r="W24" i="5"/>
  <c r="AF28" i="5"/>
  <c r="AF30" i="5" s="1"/>
  <c r="AB29" i="5"/>
  <c r="X30" i="5"/>
  <c r="Z39" i="5"/>
  <c r="Z41" i="5" s="1"/>
  <c r="V40" i="5"/>
  <c r="V41" i="5" s="1"/>
  <c r="M44" i="5"/>
  <c r="M46" i="5" s="1"/>
  <c r="AA45" i="5"/>
  <c r="AB52" i="5"/>
  <c r="AH57" i="5"/>
  <c r="AB17" i="5"/>
  <c r="AC23" i="5"/>
  <c r="M29" i="5"/>
  <c r="AB39" i="5"/>
  <c r="O44" i="5"/>
  <c r="O46" i="5" s="1"/>
  <c r="AH44" i="5"/>
  <c r="M52" i="5"/>
  <c r="AE76" i="5"/>
  <c r="AH76" i="5" s="1"/>
  <c r="N10" i="5"/>
  <c r="AF10" i="5"/>
  <c r="X12" i="5"/>
  <c r="AC17" i="5"/>
  <c r="Z18" i="5"/>
  <c r="M23" i="5"/>
  <c r="AA24" i="5"/>
  <c r="N29" i="5"/>
  <c r="AC39" i="5"/>
  <c r="P44" i="5"/>
  <c r="P46" i="5" s="1"/>
  <c r="M17" i="5"/>
  <c r="Q44" i="5"/>
  <c r="Q46" i="5" s="1"/>
  <c r="O52" i="5"/>
  <c r="O54" i="5" s="1"/>
  <c r="AH52" i="5" l="1"/>
  <c r="T13" i="5"/>
  <c r="T12" i="5"/>
  <c r="AF39" i="5"/>
  <c r="AB49" i="5"/>
  <c r="AB45" i="5"/>
  <c r="Z40" i="5"/>
  <c r="AE29" i="5"/>
  <c r="AC45" i="5"/>
  <c r="AC46" i="5" s="1"/>
  <c r="AC49" i="5"/>
  <c r="AC41" i="5"/>
  <c r="AF23" i="5"/>
  <c r="AF52" i="5"/>
  <c r="AF59" i="5"/>
  <c r="AF25" i="5"/>
  <c r="AF44" i="5"/>
  <c r="AF24" i="5"/>
  <c r="AF29" i="5"/>
  <c r="Z12" i="5"/>
  <c r="Z13" i="5"/>
  <c r="X53" i="5"/>
  <c r="X54" i="5" s="1"/>
  <c r="X50" i="5"/>
  <c r="AE24" i="5"/>
  <c r="AE23" i="5"/>
  <c r="AE52" i="5"/>
  <c r="AE59" i="5"/>
  <c r="AE44" i="5"/>
  <c r="AE25" i="5"/>
  <c r="T46" i="5"/>
  <c r="AE11" i="5"/>
  <c r="AE17" i="5"/>
  <c r="AE18" i="5"/>
  <c r="AB12" i="5"/>
  <c r="AB13" i="5"/>
  <c r="M53" i="5"/>
  <c r="M50" i="5"/>
  <c r="T54" i="5"/>
  <c r="AA53" i="5"/>
  <c r="AA54" i="5" s="1"/>
  <c r="AA50" i="5"/>
  <c r="S54" i="5"/>
  <c r="S13" i="5"/>
  <c r="S12" i="5"/>
  <c r="AH13" i="5"/>
  <c r="AH12" i="5"/>
  <c r="AF13" i="5"/>
  <c r="AF12" i="5"/>
  <c r="P50" i="5"/>
  <c r="P53" i="5"/>
  <c r="P54" i="5" s="1"/>
  <c r="N13" i="5"/>
  <c r="N12" i="5"/>
  <c r="AE39" i="5"/>
  <c r="Z45" i="5"/>
  <c r="Z46" i="5" s="1"/>
  <c r="Z49" i="5"/>
  <c r="AB41" i="5"/>
  <c r="M54" i="5"/>
  <c r="AB46" i="5"/>
  <c r="AC53" i="5" l="1"/>
  <c r="AC54" i="5" s="1"/>
  <c r="AC50" i="5"/>
  <c r="AH39" i="5"/>
  <c r="AE45" i="5"/>
  <c r="AE46" i="5" s="1"/>
  <c r="AE49" i="5"/>
  <c r="AE40" i="5"/>
  <c r="AE41" i="5"/>
  <c r="AE13" i="5"/>
  <c r="AE12" i="5"/>
  <c r="Z53" i="5"/>
  <c r="Z54" i="5" s="1"/>
  <c r="Z50" i="5"/>
  <c r="AB53" i="5"/>
  <c r="AB54" i="5" s="1"/>
  <c r="AB50" i="5"/>
  <c r="AF45" i="5"/>
  <c r="AF46" i="5" s="1"/>
  <c r="AF49" i="5"/>
  <c r="AF41" i="5"/>
  <c r="AF40" i="5"/>
  <c r="AE50" i="5" l="1"/>
  <c r="AE53" i="5"/>
  <c r="AE54" i="5" s="1"/>
  <c r="AH45" i="5"/>
  <c r="AH46" i="5" s="1"/>
  <c r="AH49" i="5"/>
  <c r="AH41" i="5"/>
  <c r="AH40" i="5"/>
  <c r="AF50" i="5"/>
  <c r="AF53" i="5"/>
  <c r="AF54" i="5" s="1"/>
  <c r="AH53" i="5" l="1"/>
  <c r="AH54" i="5" s="1"/>
  <c r="AH50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<sst xmlns="http://schemas.openxmlformats.org/spreadsheetml/2006/main" count="21525" uniqueCount="1178">
  <si>
    <t>Année</t>
  </si>
  <si>
    <t>Semester</t>
  </si>
  <si>
    <t>Quarter</t>
  </si>
  <si>
    <t>Mois</t>
  </si>
  <si>
    <t>Mois_Num</t>
  </si>
  <si>
    <t>Date</t>
  </si>
  <si>
    <t>Jour_Semaine</t>
  </si>
  <si>
    <t>Segment_Fidelite</t>
  </si>
  <si>
    <t>Prix_Base_€</t>
  </si>
  <si>
    <t>Discount_Segment_%</t>
  </si>
  <si>
    <t>Discount_Promo_%</t>
  </si>
  <si>
    <t>Discount_Total_%</t>
  </si>
  <si>
    <t>Prix_Final_€</t>
  </si>
  <si>
    <t>Units_Vendues</t>
  </si>
  <si>
    <t>Discount_Weighted_Units</t>
  </si>
  <si>
    <t>Discounte_Promo_Weighted</t>
  </si>
  <si>
    <t>CA_€</t>
  </si>
  <si>
    <t>Cout_Produit_€</t>
  </si>
  <si>
    <t>Cout_Total_€</t>
  </si>
  <si>
    <t>Marge_Brute_€</t>
  </si>
  <si>
    <t>Marketing_Spend_€</t>
  </si>
  <si>
    <t>Marge_Contributive_€</t>
  </si>
  <si>
    <t>Type_Promotion</t>
  </si>
  <si>
    <t>Periode_Speciale</t>
  </si>
  <si>
    <t>S1</t>
  </si>
  <si>
    <t>Q1</t>
  </si>
  <si>
    <t>January</t>
  </si>
  <si>
    <t>2025-01-01</t>
  </si>
  <si>
    <t>Wednesday</t>
  </si>
  <si>
    <t>Single</t>
  </si>
  <si>
    <t>Baseline</t>
  </si>
  <si>
    <t>Non</t>
  </si>
  <si>
    <t>Aura Glow</t>
  </si>
  <si>
    <t>Aura Radiance</t>
  </si>
  <si>
    <t>Aura Icon</t>
  </si>
  <si>
    <t>2025-01-02</t>
  </si>
  <si>
    <t>Thursday</t>
  </si>
  <si>
    <t>2025-01-03</t>
  </si>
  <si>
    <t>Friday</t>
  </si>
  <si>
    <t>2025-01-04</t>
  </si>
  <si>
    <t>Saturday</t>
  </si>
  <si>
    <t>2025-01-05</t>
  </si>
  <si>
    <t>Sunday</t>
  </si>
  <si>
    <t>2025-01-06</t>
  </si>
  <si>
    <t>Monday</t>
  </si>
  <si>
    <t>Lancement Premium</t>
  </si>
  <si>
    <t>Oui</t>
  </si>
  <si>
    <t>2025-01-07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</si>
  <si>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</si>
  <si>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</si>
  <si>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</si>
  <si>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</si>
  <si>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</si>
  <si>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</si>
  <si>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</si>
  <si>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</si>
  <si>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</si>
  <si>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</si>
  <si>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</si>
  <si>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</si>
  <si>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</si>
  <si>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</si>
  <si>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</si>
  <si>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</si>
  <si>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</si>
  <si>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</si>
  <si>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</si>
  <si>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</si>
  <si>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</si>
  <si>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</si>
  <si>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</si>
  <si>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</si>
  <si>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</si>
  <si>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February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</si>
  <si>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</si>
  <si>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</si>
  <si>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</si>
  <si>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</si>
  <si>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</si>
  <si>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</si>
  <si>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</si>
  <si>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</si>
  <si>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</si>
  <si>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</si>
  <si>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Saint-Valentin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</si>
  <si>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</si>
  <si>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</si>
  <si>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</si>
  <si>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</si>
  <si>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</si>
  <si>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</si>
  <si>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</si>
  <si>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</si>
  <si>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</si>
  <si>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</si>
  <si>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</si>
  <si>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</si>
  <si>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</si>
  <si>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</si>
  <si>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</si>
  <si>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</si>
  <si>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</si>
  <si>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</si>
  <si>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March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</si>
  <si>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</si>
  <si>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</si>
  <si>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</si>
  <si>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</si>
  <si>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</si>
  <si>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</si>
  <si>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</si>
  <si>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</si>
  <si>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</si>
  <si>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</si>
  <si>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</si>
  <si>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</si>
  <si>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</si>
  <si>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</si>
  <si>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</si>
  <si>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</si>
  <si>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</si>
  <si>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Spring Beauty -15%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</si>
  <si>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</si>
  <si>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</si>
  <si>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</si>
  <si>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</si>
  <si>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</si>
  <si>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</si>
  <si>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</si>
  <si>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</si>
  <si>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</si>
  <si>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</si>
  <si>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</si>
  <si>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</si>
  <si>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</si>
  <si>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</si>
  <si>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Q2</t>
  </si>
  <si>
    <t>April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</si>
  <si>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</si>
  <si>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</si>
  <si>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</si>
  <si>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</si>
  <si>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</si>
  <si>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</si>
  <si>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</si>
  <si>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</si>
  <si>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</si>
  <si>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</si>
  <si>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</si>
  <si>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</si>
  <si>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</si>
  <si>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</si>
  <si>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</si>
  <si>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</si>
  <si>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</si>
  <si>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</si>
  <si>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</si>
  <si>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</si>
  <si>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</si>
  <si>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</si>
  <si>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</si>
  <si>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</si>
  <si>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</si>
  <si>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</si>
  <si>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</si>
  <si>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</si>
  <si>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</si>
  <si>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</si>
  <si>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May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</si>
  <si>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</si>
  <si>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</si>
  <si>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</si>
  <si>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</si>
  <si>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</si>
  <si>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</si>
  <si>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</si>
  <si>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</si>
  <si>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</si>
  <si>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</si>
  <si>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</si>
  <si>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</si>
  <si>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</si>
  <si>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</si>
  <si>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</si>
  <si>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</si>
  <si>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</si>
  <si>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</si>
  <si>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</si>
  <si>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Fête des Mères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</si>
  <si>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</si>
  <si>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</si>
  <si>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</si>
  <si>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</si>
  <si>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</si>
  <si>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</si>
  <si>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</si>
  <si>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</si>
  <si>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</si>
  <si>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</si>
  <si>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</si>
  <si>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</si>
  <si>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June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</si>
  <si>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</si>
  <si>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</si>
  <si>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</si>
  <si>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</si>
  <si>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</si>
  <si>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</si>
  <si>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</si>
  <si>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</si>
  <si>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</si>
  <si>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</si>
  <si>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</si>
  <si>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</si>
  <si>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</si>
  <si>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</si>
  <si>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</si>
  <si>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</si>
  <si>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</si>
  <si>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</si>
  <si>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</si>
  <si>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</si>
  <si>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</si>
  <si>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</si>
  <si>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</si>
  <si>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Soldes Été -20%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</si>
  <si>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</si>
  <si>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</si>
  <si>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</si>
  <si>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</si>
  <si>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</si>
  <si>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</si>
  <si>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</si>
  <si>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S2</t>
  </si>
  <si>
    <t>Q3</t>
  </si>
  <si>
    <t>July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</si>
  <si>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</si>
  <si>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</si>
  <si>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</si>
  <si>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</si>
  <si>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</si>
  <si>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</si>
  <si>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</si>
  <si>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</si>
  <si>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</si>
  <si>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</si>
  <si>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</si>
  <si>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</si>
  <si>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</si>
  <si>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</si>
  <si>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</si>
  <si>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</si>
  <si>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</si>
  <si>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</si>
  <si>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</si>
  <si>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</si>
  <si>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</si>
  <si>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</si>
  <si>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</si>
  <si>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</si>
  <si>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</si>
  <si>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</si>
  <si>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</si>
  <si>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</si>
  <si>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</si>
  <si>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</si>
  <si>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</si>
  <si>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August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</si>
  <si>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</si>
  <si>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</si>
  <si>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</si>
  <si>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</si>
  <si>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</si>
  <si>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</si>
  <si>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</si>
  <si>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</si>
  <si>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</si>
  <si>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</si>
  <si>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</si>
  <si>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</si>
  <si>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</si>
  <si>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</si>
  <si>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</si>
  <si>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</si>
  <si>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</si>
  <si>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</si>
  <si>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</si>
  <si>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</si>
  <si>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</si>
  <si>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</si>
  <si>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</si>
  <si>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</si>
  <si>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</si>
  <si>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Rentrée Glow</t>
  </si>
  <si>
    <t>2025-08-26</t>
  </si>
  <si>
    <t>2025-08-27</t>
  </si>
  <si>
    <t>2025-08-28</t>
  </si>
  <si>
    <t>2025-08-29</t>
  </si>
  <si>
    <t>2025-08-30</t>
  </si>
  <si>
    <t>2025-08-31</t>
  </si>
  <si>
    <t>September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</si>
  <si>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</si>
  <si>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</si>
  <si>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</si>
  <si>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</si>
  <si>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</si>
  <si>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</si>
  <si>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</si>
  <si>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</si>
  <si>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</si>
  <si>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</si>
  <si>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</si>
  <si>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</si>
  <si>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</si>
  <si>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</si>
  <si>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</si>
  <si>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</si>
  <si>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</si>
  <si>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</si>
  <si>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</si>
  <si>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</si>
  <si>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</si>
  <si>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</si>
  <si>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</si>
  <si>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</si>
  <si>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</si>
  <si>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</si>
  <si>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</si>
  <si>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</si>
  <si>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</si>
  <si>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</si>
  <si>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Q4</t>
  </si>
  <si>
    <t>October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</si>
  <si>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</si>
  <si>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</si>
  <si>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</si>
  <si>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</si>
  <si>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</si>
  <si>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</si>
  <si>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</si>
  <si>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</si>
  <si>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</si>
  <si>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</si>
  <si>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</si>
  <si>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</si>
  <si>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</si>
  <si>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</si>
  <si>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</si>
  <si>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</si>
  <si>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</si>
  <si>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</si>
  <si>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</si>
  <si>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</si>
  <si>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</si>
  <si>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</si>
  <si>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</si>
  <si>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</si>
  <si>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</si>
  <si>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</si>
  <si>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</si>
  <si>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</si>
  <si>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</si>
  <si>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</si>
  <si>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</si>
  <si>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November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</si>
  <si>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</si>
  <si>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</si>
  <si>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</si>
  <si>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</si>
  <si>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</si>
  <si>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</si>
  <si>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</si>
  <si>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</si>
  <si>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</si>
  <si>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</si>
  <si>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</si>
  <si>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Single Day -20%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</si>
  <si>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</si>
  <si>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</si>
  <si>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</si>
  <si>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</si>
  <si>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</si>
  <si>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</si>
  <si>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</si>
  <si>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</si>
  <si>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</si>
  <si>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</si>
  <si>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</si>
  <si>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</si>
  <si>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</si>
  <si>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</si>
  <si>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</si>
  <si>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</si>
  <si>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</si>
  <si>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Black Friday -30%</t>
  </si>
  <si>
    <t>2025-11-29</t>
  </si>
  <si>
    <t>2025-11-30</t>
  </si>
  <si>
    <t>December</t>
  </si>
  <si>
    <t>2025-12-01</t>
  </si>
  <si>
    <t>Cyber Monday -25%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</si>
  <si>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</si>
  <si>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</si>
  <si>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</si>
  <si>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</si>
  <si>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</si>
  <si>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</si>
  <si>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</si>
  <si>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Coffrets de Noël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</si>
  <si>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</si>
  <si>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</si>
  <si>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</si>
  <si>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</si>
  <si>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</si>
  <si>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</si>
  <si>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</si>
  <si>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</si>
  <si>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</si>
  <si>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</si>
  <si>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</si>
  <si>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</si>
  <si>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</si>
  <si>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</si>
  <si>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</si>
  <si>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</si>
  <si>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</si>
  <si>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</si>
  <si>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</si>
  <si>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</si>
  <si>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</si>
  <si>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</si>
  <si>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</si>
  <si>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Produit</t>
  </si>
  <si>
    <t>Prix_€</t>
  </si>
  <si>
    <t>2024-01-01</t>
  </si>
  <si>
    <t>Fenty Pro Filt'r SPF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</si>
  <si>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</si>
  <si>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</si>
  <si>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</si>
  <si>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</si>
  <si>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</si>
  <si>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</si>
  <si>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</si>
  <si>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</si>
  <si>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</si>
  <si>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</si>
  <si>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</si>
  <si>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</si>
  <si>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</si>
  <si>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</si>
  <si>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</si>
  <si>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</si>
  <si>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</si>
  <si>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</si>
  <si>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</si>
  <si>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</si>
  <si>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</si>
  <si>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</si>
  <si>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</si>
  <si>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</si>
  <si>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</si>
  <si>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</si>
  <si>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</si>
  <si>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</si>
  <si>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</si>
  <si>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</si>
  <si>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</si>
  <si>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</si>
  <si>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</si>
  <si>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</si>
  <si>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</si>
  <si>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</si>
  <si>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</si>
  <si>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</si>
  <si>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</si>
  <si>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</si>
  <si>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</si>
  <si>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</si>
  <si>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</si>
  <si>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</si>
  <si>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</si>
  <si>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</si>
  <si>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</si>
  <si>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</si>
  <si>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</si>
  <si>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</si>
  <si>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</si>
  <si>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</si>
  <si>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</si>
  <si>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</si>
  <si>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</si>
  <si>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</si>
  <si>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</si>
  <si>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</si>
  <si>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</si>
  <si>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</si>
  <si>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</si>
  <si>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</si>
  <si>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</si>
  <si>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</si>
  <si>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</si>
  <si>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</si>
  <si>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</si>
  <si>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</si>
  <si>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</si>
  <si>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</si>
  <si>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</si>
  <si>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</si>
  <si>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</si>
  <si>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</si>
  <si>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</si>
  <si>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</si>
  <si>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</si>
  <si>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</si>
  <si>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</si>
  <si>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</si>
  <si>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</si>
  <si>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</si>
  <si>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</si>
  <si>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</si>
  <si>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</si>
  <si>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</si>
  <si>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</si>
  <si>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</si>
  <si>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</si>
  <si>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</si>
  <si>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</si>
  <si>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</si>
  <si>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</si>
  <si>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</si>
  <si>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</si>
  <si>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</si>
  <si>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</si>
  <si>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</si>
  <si>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</si>
  <si>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</si>
  <si>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</si>
  <si>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</si>
  <si>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</si>
  <si>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</si>
  <si>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</si>
  <si>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</si>
  <si>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</si>
  <si>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</si>
  <si>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</si>
  <si>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</si>
  <si>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</si>
  <si>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</si>
  <si>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</si>
  <si>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</si>
  <si>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</si>
  <si>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</si>
  <si>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</si>
  <si>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</si>
  <si>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</si>
  <si>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</si>
  <si>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</si>
  <si>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</si>
  <si>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</si>
  <si>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</si>
  <si>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</si>
  <si>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</si>
  <si>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</si>
  <si>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</si>
  <si>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</si>
  <si>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</si>
  <si>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</si>
  <si>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</si>
  <si>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</si>
  <si>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</si>
  <si>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</si>
  <si>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</si>
  <si>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</si>
  <si>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</si>
  <si>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</si>
  <si>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</si>
  <si>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</si>
  <si>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</si>
  <si>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</si>
  <si>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</si>
  <si>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</si>
  <si>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</si>
  <si>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</si>
  <si>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</si>
  <si>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</si>
  <si>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</si>
  <si>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</si>
  <si>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</si>
  <si>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</si>
  <si>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</si>
  <si>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</si>
  <si>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</si>
  <si>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</si>
  <si>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</si>
  <si>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</si>
  <si>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</si>
  <si>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</si>
  <si>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</si>
  <si>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</si>
  <si>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</si>
  <si>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</si>
  <si>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</si>
  <si>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</si>
  <si>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</si>
  <si>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</si>
  <si>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</si>
  <si>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</si>
  <si>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</si>
  <si>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</si>
  <si>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</si>
  <si>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</si>
  <si>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</si>
  <si>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</si>
  <si>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</si>
  <si>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</si>
  <si>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</si>
  <si>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</si>
  <si>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</si>
  <si>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</si>
  <si>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</si>
  <si>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</si>
  <si>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</si>
  <si>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</si>
  <si>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</si>
  <si>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</si>
  <si>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</si>
  <si>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</si>
  <si>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</si>
  <si>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</si>
  <si>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</si>
  <si>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</si>
  <si>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</si>
  <si>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</si>
  <si>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</si>
  <si>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</si>
  <si>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</si>
  <si>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</si>
  <si>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</si>
  <si>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</si>
  <si>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</si>
  <si>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</si>
  <si>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</si>
  <si>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</si>
  <si>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</si>
  <si>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</si>
  <si>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</si>
  <si>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</si>
  <si>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</si>
  <si>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</si>
  <si>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</si>
  <si>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</si>
  <si>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</si>
  <si>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</si>
  <si>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</si>
  <si>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</si>
  <si>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</si>
  <si>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</si>
  <si>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</si>
  <si>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</si>
  <si>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</si>
  <si>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</si>
  <si>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</si>
  <si>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</si>
  <si>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</si>
  <si>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</si>
  <si>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</si>
  <si>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</si>
  <si>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</si>
  <si>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</si>
  <si>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</si>
  <si>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</si>
  <si>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</si>
  <si>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</si>
  <si>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</si>
  <si>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</si>
  <si>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</si>
  <si>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</si>
  <si>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</si>
  <si>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</si>
  <si>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</si>
  <si>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</si>
  <si>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</si>
  <si>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</si>
  <si>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</si>
  <si>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</si>
  <si>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</si>
  <si>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</si>
  <si>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</si>
  <si>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</si>
  <si>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</si>
  <si>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</si>
  <si>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</si>
  <si>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</si>
  <si>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</si>
  <si>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</si>
  <si>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</si>
  <si>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</si>
  <si>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</si>
  <si>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</si>
  <si>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</si>
  <si>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</si>
  <si>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</si>
  <si>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</si>
  <si>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</si>
  <si>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</si>
  <si>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</si>
  <si>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</si>
  <si>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</si>
  <si>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</si>
  <si>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</si>
  <si>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</si>
  <si>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</si>
  <si>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</si>
  <si>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</si>
  <si>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</si>
  <si>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</si>
  <si>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</si>
  <si>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</si>
  <si>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</si>
  <si>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</si>
  <si>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</si>
  <si>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</si>
  <si>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</si>
  <si>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</si>
  <si>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</si>
  <si>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</si>
  <si>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</si>
  <si>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</si>
  <si>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</si>
  <si>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</si>
  <si>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</si>
  <si>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</si>
  <si>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</si>
  <si>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</si>
  <si>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</si>
  <si>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</si>
  <si>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</si>
  <si>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</si>
  <si>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</si>
  <si>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</si>
  <si>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</si>
  <si>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</si>
  <si>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</si>
  <si>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</si>
  <si>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</si>
  <si>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</si>
  <si>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</si>
  <si>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</si>
  <si>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</si>
  <si>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</si>
  <si>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</si>
  <si>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</si>
  <si>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</si>
  <si>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</si>
  <si>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</si>
  <si>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</si>
  <si>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</si>
  <si>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</si>
  <si>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</si>
  <si>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</si>
  <si>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</si>
  <si>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</si>
  <si>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</si>
  <si>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</si>
  <si>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</si>
  <si>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</si>
  <si>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</si>
  <si>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</si>
  <si>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</si>
  <si>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</si>
  <si>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</si>
  <si>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</si>
  <si>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</si>
  <si>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</si>
  <si>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</si>
  <si>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</si>
  <si>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</si>
  <si>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</si>
  <si>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</si>
  <si>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</si>
  <si>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</si>
  <si>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</si>
  <si>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</si>
  <si>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</si>
  <si>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</si>
  <si>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</si>
  <si>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</si>
  <si>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</si>
  <si>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</si>
  <si>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</si>
  <si>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</si>
  <si>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</si>
  <si>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</si>
  <si>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</si>
  <si>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</si>
  <si>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</si>
  <si>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</si>
  <si>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</si>
  <si>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</si>
  <si>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</si>
  <si>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</si>
  <si>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Units_Forecast</t>
  </si>
  <si>
    <t>CA_Forecast_€</t>
  </si>
  <si>
    <t>Prix_Moyen_Forecast_€</t>
  </si>
  <si>
    <t>CALENDRIER PROMOTIONNEL AURA SHADE</t>
  </si>
  <si>
    <t>Historique 2025 + Planning 2026</t>
  </si>
  <si>
    <t>Annee</t>
  </si>
  <si>
    <t>Periode</t>
  </si>
  <si>
    <t>Date_Debut</t>
  </si>
  <si>
    <t>Date_Fin</t>
  </si>
  <si>
    <t>Duree_Jours</t>
  </si>
  <si>
    <t>Type_Promo</t>
  </si>
  <si>
    <t>Discount_%</t>
  </si>
  <si>
    <t>Mecanique</t>
  </si>
  <si>
    <t>Intensite_Comm</t>
  </si>
  <si>
    <t>Budget_Marketing_€</t>
  </si>
  <si>
    <t>Objectif_Units</t>
  </si>
  <si>
    <t>Statut</t>
  </si>
  <si>
    <t>Resultat_Units</t>
  </si>
  <si>
    <t>Performance</t>
  </si>
  <si>
    <t>CA_Genere_€</t>
  </si>
  <si>
    <t>ROI</t>
  </si>
  <si>
    <t>Commentaires</t>
  </si>
  <si>
    <t>Launch Campaign</t>
  </si>
  <si>
    <t>Campagne media 360 - No discount</t>
  </si>
  <si>
    <t>Tres Haute</t>
  </si>
  <si>
    <t>Realise</t>
  </si>
  <si>
    <t>Surperformance +32%</t>
  </si>
  <si>
    <t>15%</t>
  </si>
  <si>
    <t>Lancement exceptionnel, forte adoption segment Icon</t>
  </si>
  <si>
    <t>Seasonal</t>
  </si>
  <si>
    <t>Coffret duo Glow Together 60€</t>
  </si>
  <si>
    <t>Moyenne</t>
  </si>
  <si>
    <t>Surperformance +14%</t>
  </si>
  <si>
    <t>232%</t>
  </si>
  <si>
    <t>Coffret tres performant, a reconduire</t>
  </si>
  <si>
    <t>Spring Beauty Sale</t>
  </si>
  <si>
    <t>Promotional</t>
  </si>
  <si>
    <t>-15% sur toute la gamme</t>
  </si>
  <si>
    <t>Haute</t>
  </si>
  <si>
    <t>Surperformance +47%</t>
  </si>
  <si>
    <t>66%</t>
  </si>
  <si>
    <t>Performance tres forte grace au boost promo</t>
  </si>
  <si>
    <t>Fete des Meres</t>
  </si>
  <si>
    <t>Coffret Premium + carte personnalisee</t>
  </si>
  <si>
    <t>Surperformance +20%</t>
  </si>
  <si>
    <t>137%</t>
  </si>
  <si>
    <t>Meilleure periode saisonniere hors BF</t>
  </si>
  <si>
    <t>Soldes Ete</t>
  </si>
  <si>
    <t>Clearance</t>
  </si>
  <si>
    <t>-20% soldes legales</t>
  </si>
  <si>
    <t>Faible</t>
  </si>
  <si>
    <t>Surperformance +35%</t>
  </si>
  <si>
    <t>240%</t>
  </si>
  <si>
    <t>Soldes performantes malgre periode creuse</t>
  </si>
  <si>
    <t>Back to Work Glow</t>
  </si>
  <si>
    <t>Routine rentree - Bundle serum + primer</t>
  </si>
  <si>
    <t>Surperformance +11%</t>
  </si>
  <si>
    <t>153%</t>
  </si>
  <si>
    <t>Bundle rentree a reconduire</t>
  </si>
  <si>
    <t>Single Day</t>
  </si>
  <si>
    <t>Flash Sale</t>
  </si>
  <si>
    <t>-20% journee unique</t>
  </si>
  <si>
    <t>Surperformance +25%</t>
  </si>
  <si>
    <t>99%</t>
  </si>
  <si>
    <t>Evenement concentre, forte acquisition</t>
  </si>
  <si>
    <t>Black Friday</t>
  </si>
  <si>
    <t>Mega Sale</t>
  </si>
  <si>
    <t>-30% Black Friday</t>
  </si>
  <si>
    <t>Peak absolu de annee, forte pression marge</t>
  </si>
  <si>
    <t>Cyber Monday</t>
  </si>
  <si>
    <t>-25% + livraison offerte</t>
  </si>
  <si>
    <t>Surperformance +23%</t>
  </si>
  <si>
    <t>123%</t>
  </si>
  <si>
    <t>Prolongation BF reussie</t>
  </si>
  <si>
    <t>Coffrets de Noel</t>
  </si>
  <si>
    <t>Coffrets cadeaux premium 75-120€</t>
  </si>
  <si>
    <t>Surperformance +18%</t>
  </si>
  <si>
    <t>143%</t>
  </si>
  <si>
    <t>Gifting tres fort, marges preservees</t>
  </si>
  <si>
    <t>Galette des Reines</t>
  </si>
  <si>
    <t>2026-01-05</t>
  </si>
  <si>
    <t>2026-01-11</t>
  </si>
  <si>
    <t>Mini-size offert des 2 produits</t>
  </si>
  <si>
    <t>Planifie</t>
  </si>
  <si>
    <t>Test acquisition debut annee</t>
  </si>
  <si>
    <t>Saint-Valentin 2026</t>
  </si>
  <si>
    <t>2026-02-09</t>
  </si>
  <si>
    <t>2026-02-15</t>
  </si>
  <si>
    <t>Coffret duo Radiant Love 65€</t>
  </si>
  <si>
    <t>Reconduction coffret 2025 avec upgrade</t>
  </si>
  <si>
    <t>Journee de la Femme</t>
  </si>
  <si>
    <t>2026-03-08</t>
  </si>
  <si>
    <t>Cause Marketing</t>
  </si>
  <si>
    <t>5€ reverses a asso + contenu empowerment</t>
  </si>
  <si>
    <t>Activation brand purpose forte</t>
  </si>
  <si>
    <t>Spring Refresh</t>
  </si>
  <si>
    <t>2026-03-23</t>
  </si>
  <si>
    <t>2026-03-29</t>
  </si>
  <si>
    <t>-10% nouveaux clients uniquement</t>
  </si>
  <si>
    <t>Acquisition ciblee printemps</t>
  </si>
  <si>
    <t>Fete des Meres 2026</t>
  </si>
  <si>
    <t>2026-05-18</t>
  </si>
  <si>
    <t>2026-05-31</t>
  </si>
  <si>
    <t>Coffret Prestige + gravure personnalisee</t>
  </si>
  <si>
    <t>Montee en gamme vs 2025</t>
  </si>
  <si>
    <t>Soldes Ete 2026</t>
  </si>
  <si>
    <t>2026-06-24</t>
  </si>
  <si>
    <t>2026-07-07</t>
  </si>
  <si>
    <t>Obligation legale, marge preservee</t>
  </si>
  <si>
    <t>Back to Glow 2026</t>
  </si>
  <si>
    <t>2026-08-24</t>
  </si>
  <si>
    <t>2026-09-06</t>
  </si>
  <si>
    <t>Routine complete serum+hydratant+SPF</t>
  </si>
  <si>
    <t>Extension gamme anticipee pour rentree</t>
  </si>
  <si>
    <t>2eme Anniversaire</t>
  </si>
  <si>
    <t>2026-09-14</t>
  </si>
  <si>
    <t>2026-09-20</t>
  </si>
  <si>
    <t>Anniversary</t>
  </si>
  <si>
    <t>-15% membres Aura Society + cadeaux</t>
  </si>
  <si>
    <t>Celebration 2 ans, fidelisation massive</t>
  </si>
  <si>
    <t>CY</t>
  </si>
  <si>
    <t>PY</t>
  </si>
  <si>
    <t>#day</t>
  </si>
  <si>
    <t xml:space="preserve">month number </t>
  </si>
  <si>
    <t>CY25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</si>
  <si>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</si>
  <si>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</si>
  <si>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</si>
  <si>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</si>
  <si>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</si>
  <si>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</si>
  <si>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</si>
  <si>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</si>
  <si>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</si>
  <si>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</si>
  <si>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</si>
  <si>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Full Year </t>
  </si>
  <si>
    <t>ALL CLIENTS GROUP</t>
  </si>
  <si>
    <t>SALES PERFORMANCE</t>
  </si>
  <si>
    <t>Daily Sales Units</t>
  </si>
  <si>
    <t>Daily Sales Units PY</t>
  </si>
  <si>
    <t>vs PY</t>
  </si>
  <si>
    <t>%</t>
  </si>
  <si>
    <t>TOTAL Sales Units</t>
  </si>
  <si>
    <t>k</t>
  </si>
  <si>
    <t>Total Units PY</t>
  </si>
  <si>
    <t>vs Forecast</t>
  </si>
  <si>
    <t>Revenue</t>
  </si>
  <si>
    <t>€</t>
  </si>
  <si>
    <t>Revenue PY</t>
  </si>
  <si>
    <t>Average Selling Price</t>
  </si>
  <si>
    <t>ASP PY</t>
  </si>
  <si>
    <t>Forecast</t>
  </si>
  <si>
    <t>Average Discount</t>
  </si>
  <si>
    <t>PROFITABILITY</t>
  </si>
  <si>
    <t>Gross Margin</t>
  </si>
  <si>
    <t>Gross Margin PY</t>
  </si>
  <si>
    <t>GM% PY</t>
  </si>
  <si>
    <t>pp</t>
  </si>
  <si>
    <t>Contribution Margin</t>
  </si>
  <si>
    <t>CM PY</t>
  </si>
  <si>
    <t>Contribution Margin %</t>
  </si>
  <si>
    <t>CM% PY</t>
  </si>
  <si>
    <t>Marketing Spend</t>
  </si>
  <si>
    <t>Marketing % Revenue</t>
  </si>
  <si>
    <t>ROAS</t>
  </si>
  <si>
    <t>CUSTOMER METRICS</t>
  </si>
  <si>
    <t>Sales Mix by tier</t>
  </si>
  <si>
    <t>Single %</t>
  </si>
  <si>
    <t>Aura Glow %</t>
  </si>
  <si>
    <t>Aura Radiance %</t>
  </si>
  <si>
    <t>Aura Icon %</t>
  </si>
  <si>
    <t>Loyalty Penetration</t>
  </si>
  <si>
    <t>Loyalty Members %</t>
  </si>
  <si>
    <t>Single Customers %</t>
  </si>
  <si>
    <t>Average Basket by Tier</t>
  </si>
  <si>
    <t>Single ASP</t>
  </si>
  <si>
    <t>Aura Glow ASP</t>
  </si>
  <si>
    <t>Aura Radiance ASP</t>
  </si>
  <si>
    <t>Aura Icon ASP</t>
  </si>
  <si>
    <t>Volume share by Tier</t>
  </si>
  <si>
    <t>Volume Share Single</t>
  </si>
  <si>
    <t>Volume Share Loyalty</t>
  </si>
  <si>
    <t>METRIC</t>
  </si>
  <si>
    <t>2025 ACTUAL</t>
  </si>
  <si>
    <t>Gross Margin %</t>
  </si>
  <si>
    <t>71%</t>
  </si>
  <si>
    <t>69%</t>
  </si>
  <si>
    <t>73%</t>
  </si>
  <si>
    <t>42%</t>
  </si>
  <si>
    <t>25%</t>
  </si>
  <si>
    <t>LOW</t>
  </si>
  <si>
    <t>MEDIUM</t>
  </si>
  <si>
    <t>HIGH</t>
  </si>
  <si>
    <t>75%</t>
  </si>
  <si>
    <t>Margin expansion</t>
  </si>
  <si>
    <t>VISUAL ANALYTICS</t>
  </si>
  <si>
    <t>Key performance visualizations for executive presentation</t>
  </si>
  <si>
    <t>CHART 1: REVENUE PERFORMANCE 2025</t>
  </si>
  <si>
    <t>Month</t>
  </si>
  <si>
    <t>Revenue Actual (k€)</t>
  </si>
  <si>
    <t>Revenue Forecast (k€)</t>
  </si>
  <si>
    <t>CHART 2: LOYALTY PROGRAM ADOPTION</t>
  </si>
  <si>
    <t>CHART 3: PROMOTIONAL EFFICIENCY</t>
  </si>
  <si>
    <t>Avg Discount %</t>
  </si>
  <si>
    <t>KEY INSIGHTS</t>
  </si>
  <si>
    <t>CHART 4: MARKETING EFFICIENCY - ROAS EVOLUTION</t>
  </si>
  <si>
    <t>• Balances growth ambition with financial prudence - realistic Year 2 target before full Fenty parity in Year 3</t>
  </si>
  <si>
    <t>• Closes 73% of unit gap and 55% of revenue gap while maintaining healthy profitability</t>
  </si>
  <si>
    <t>• Projected outcome: 120k units, 3.96M€ revenue, 41% contribution margin</t>
  </si>
  <si>
    <t>• Loyalty optimization (Scenario 1) + Moderate price increase to 35€ (+3% instead of +6%)</t>
  </si>
  <si>
    <t>STRATEGIC RECOMMENDATION: HYBRID APPROACH (Scenario 1 + Moderate Scenario 2)</t>
  </si>
  <si>
    <t>LOW ✓</t>
  </si>
  <si>
    <t>-</t>
  </si>
  <si>
    <t>Risk Level</t>
  </si>
  <si>
    <t>55%</t>
  </si>
  <si>
    <t>49%</t>
  </si>
  <si>
    <t>47%</t>
  </si>
  <si>
    <t>31%</t>
  </si>
  <si>
    <t>Gap Closed (Revenue)</t>
  </si>
  <si>
    <t>94%</t>
  </si>
  <si>
    <t>35%</t>
  </si>
  <si>
    <t>61%</t>
  </si>
  <si>
    <t>Gap Closed (Units)</t>
  </si>
  <si>
    <t>41%</t>
  </si>
  <si>
    <t>28%</t>
  </si>
  <si>
    <t>40%</t>
  </si>
  <si>
    <t>Contrib. Margin %</t>
  </si>
  <si>
    <t>3.96</t>
  </si>
  <si>
    <t>3.91</t>
  </si>
  <si>
    <t>3.23</t>
  </si>
  <si>
    <t>3.45</t>
  </si>
  <si>
    <t>4.9</t>
  </si>
  <si>
    <t>Revenue (M€)</t>
  </si>
  <si>
    <t>120</t>
  </si>
  <si>
    <t>128</t>
  </si>
  <si>
    <t>90</t>
  </si>
  <si>
    <t>115</t>
  </si>
  <si>
    <t>130</t>
  </si>
  <si>
    <t>Units (k)</t>
  </si>
  <si>
    <t>RECOMMENDED</t>
  </si>
  <si>
    <t>SCENARIO 3
Marketing</t>
  </si>
  <si>
    <t>SCENARIO 2
Price</t>
  </si>
  <si>
    <t>SCENARIO 1
Loyalty</t>
  </si>
  <si>
    <t>TARGET</t>
  </si>
  <si>
    <t>SCENARIO COMPARISON &amp; STRATEGIC RECOMMENDATION</t>
  </si>
  <si>
    <t>Profitability pressure</t>
  </si>
  <si>
    <t>Marketing investment</t>
  </si>
  <si>
    <t>-10pp</t>
  </si>
  <si>
    <t>51%</t>
  </si>
  <si>
    <t>Price stable</t>
  </si>
  <si>
    <t>0pp</t>
  </si>
  <si>
    <t>Saturation effect</t>
  </si>
  <si>
    <t>-1.7</t>
  </si>
  <si>
    <t>3.3</t>
  </si>
  <si>
    <t>5.0</t>
  </si>
  <si>
    <t>Major investment</t>
  </si>
  <si>
    <t>+968k</t>
  </si>
  <si>
    <t>1507</t>
  </si>
  <si>
    <t>538</t>
  </si>
  <si>
    <t>Marketing Budget (k€)</t>
  </si>
  <si>
    <t>Budget doubled</t>
  </si>
  <si>
    <t>+19pp</t>
  </si>
  <si>
    <t>39%</t>
  </si>
  <si>
    <t>19%</t>
  </si>
  <si>
    <t>Marketing Spend %</t>
  </si>
  <si>
    <t>Price unchanged</t>
  </si>
  <si>
    <t>0€</t>
  </si>
  <si>
    <t>30</t>
  </si>
  <si>
    <t>38</t>
  </si>
  <si>
    <t>31</t>
  </si>
  <si>
    <t>Avg Selling Price (€)</t>
  </si>
  <si>
    <t>Volume-driven growth</t>
  </si>
  <si>
    <t>+1.12M (+38%)</t>
  </si>
  <si>
    <t>4.94</t>
  </si>
  <si>
    <t>2.79</t>
  </si>
  <si>
    <t>Near target achievement</t>
  </si>
  <si>
    <t>+36.6k (+40%)</t>
  </si>
  <si>
    <t>128.0</t>
  </si>
  <si>
    <t>130.0</t>
  </si>
  <si>
    <t>91.4</t>
  </si>
  <si>
    <t>Total Units (k)</t>
  </si>
  <si>
    <t>COMMENTS</t>
  </si>
  <si>
    <t>DELTA vs 2025</t>
  </si>
  <si>
    <t>SCENARIO 3</t>
  </si>
  <si>
    <t>KPI</t>
  </si>
  <si>
    <t>Strategic Lever: Double marketing investment to drive aggressive customer acquisition</t>
  </si>
  <si>
    <t>SCENARIO 3: AGGRESSIVE MARKETING PUSH</t>
  </si>
  <si>
    <t>Customer acceptance risk</t>
  </si>
  <si>
    <t>+4pp</t>
  </si>
  <si>
    <t>Price increase benefit</t>
  </si>
  <si>
    <t>+2pp</t>
  </si>
  <si>
    <t>Same promo strategy</t>
  </si>
  <si>
    <t>4%</t>
  </si>
  <si>
    <t>Stable mix</t>
  </si>
  <si>
    <t>65%</t>
  </si>
  <si>
    <t>Closes gap to Fenty</t>
  </si>
  <si>
    <t>+6€ (+20%)</t>
  </si>
  <si>
    <t>36</t>
  </si>
  <si>
    <t>Price power drives revenue</t>
  </si>
  <si>
    <t>+0.44M (+16%)</t>
  </si>
  <si>
    <t>Price elasticity -0.3</t>
  </si>
  <si>
    <t>-1.6k (-2%)</t>
  </si>
  <si>
    <t>89.8</t>
  </si>
  <si>
    <t>SCENARIO 2</t>
  </si>
  <si>
    <t>Strategic Lever: Selective price increase 34€ → 36€ (+6%) with value communication</t>
  </si>
  <si>
    <t>SCENARIO 2: PRICE INCREASE STRATEGY</t>
  </si>
  <si>
    <t>Volume leverage</t>
  </si>
  <si>
    <t>Discount impact</t>
  </si>
  <si>
    <t>-2pp</t>
  </si>
  <si>
    <t>More loyalty discounts</t>
  </si>
  <si>
    <t>6%</t>
  </si>
  <si>
    <t>Conversion campaign</t>
  </si>
  <si>
    <t>-20pp</t>
  </si>
  <si>
    <t>45%</t>
  </si>
  <si>
    <t>Single Share</t>
  </si>
  <si>
    <t>Icon tier grows to 15%</t>
  </si>
  <si>
    <t>+20pp</t>
  </si>
  <si>
    <t>0€ (stable)</t>
  </si>
  <si>
    <t>Volume growth compensates ASP</t>
  </si>
  <si>
    <t>+0.66M (+24%)</t>
  </si>
  <si>
    <t>Strong loyalty conversion</t>
  </si>
  <si>
    <t>+23.6k (+26%)</t>
  </si>
  <si>
    <t>115.0</t>
  </si>
  <si>
    <t>SCENARIO 1</t>
  </si>
  <si>
    <t>Strategic Lever: Accelerate loyalty program adoption - Convert Single customers to tiered members</t>
  </si>
  <si>
    <t>SCENARIO 1: LOYALTY &amp; MIX OPTIMIZATION</t>
  </si>
  <si>
    <t>Target: Reach 130k units (+38k) and 4.9M€ revenue (+2.1M€) while maintaining profitability</t>
  </si>
  <si>
    <t>Close the performance gap with Fenty Beauty by increasing volume and revenue through strategic pricing levers</t>
  </si>
  <si>
    <t>Management Directive:</t>
  </si>
  <si>
    <t>+27%</t>
  </si>
  <si>
    <t>+8€</t>
  </si>
  <si>
    <t>38€</t>
  </si>
  <si>
    <t>31€</t>
  </si>
  <si>
    <t>+77%</t>
  </si>
  <si>
    <t>+2.15M€</t>
  </si>
  <si>
    <t>4.94M€</t>
  </si>
  <si>
    <t>2.79M€</t>
  </si>
  <si>
    <t>+42%</t>
  </si>
  <si>
    <t>+38.6k</t>
  </si>
  <si>
    <t>130.0k</t>
  </si>
  <si>
    <t>91.4k</t>
  </si>
  <si>
    <t>Total Units Sold</t>
  </si>
  <si>
    <t>% INCREASE NEEDED</t>
  </si>
  <si>
    <t>GAP TO CLOSE</t>
  </si>
  <si>
    <t>BENCHMARK (Fenty 2024)</t>
  </si>
  <si>
    <t>2025 ACTUAL (Aura)</t>
  </si>
  <si>
    <t>BUSINESS CONTEXT &amp; MANAGEMENT DIRECTIVE</t>
  </si>
  <si>
    <t>Data-driven scenarios to close performance gap with category leader</t>
  </si>
  <si>
    <t>PRICING SCENARIOS 2026</t>
  </si>
  <si>
    <t>Strong foundation established in Year 1. Focus shifts to closing performance gap with category leader Fenty Beauty (+38k units, +2.15M€ revenue) through strategic pricing optimization while maintaining profitability. Three pricing scenarios modeled to achieve management directive.</t>
  </si>
  <si>
    <t>STRATEGIC IMPLICATION FOR YEAR 2</t>
  </si>
  <si>
    <t>+1pp</t>
  </si>
  <si>
    <t>-8€ (-21%)</t>
  </si>
  <si>
    <t>+3%</t>
  </si>
  <si>
    <t>-2.15M€ (-43%)</t>
  </si>
  <si>
    <t>+28% ✅</t>
  </si>
  <si>
    <t>-39k (-30%)</t>
  </si>
  <si>
    <t>+31% ✅</t>
  </si>
  <si>
    <t>Total Units</t>
  </si>
  <si>
    <t>vs BENCHMARK (Fenty)</t>
  </si>
  <si>
    <t>vs FORECAST</t>
  </si>
  <si>
    <t>RESULT</t>
  </si>
  <si>
    <t>2025 FULL YEAR RESULTS</t>
  </si>
  <si>
    <t>• Discount discipline maintained: Average discount peaked at 18% in November (Black Friday + Single Day events) but remained below 7% for 10 out of 12 months, protecting margin structure</t>
  </si>
  <si>
    <t>• Marketing efficiency validated: ROAS remained strong at 4.0-7.0× across all periods, confirming optimal spend allocation and promotional calendar design</t>
  </si>
  <si>
    <t>• Customer loyalty maturation: Program penetration grew from 45% (Jan) to 65% (Dec), with VIP tier (Aura Icon) reaching 13% during holiday gifting season</t>
  </si>
  <si>
    <t>• Revenue momentum: Exceeded forecast by average 125% in Q1, stabilizing to +30% by year-end as conservative projections were surpassed</t>
  </si>
  <si>
    <t>Launch price of 34€ (vs Fenty 38€, -11%) enabled successful market entry while protecting 71% gross margin and 38% contribution margin throughout the year.</t>
  </si>
  <si>
    <t>Price Positioning:</t>
  </si>
  <si>
    <t>Marketing campaigns maintained 4.0+ ROAS during major promotional periods (Black Friday, Single Day, Spring Sale) while preserving healthy margins. Average discount remained controlled at 0-7% baseline, peaking at 18% in November.</t>
  </si>
  <si>
    <t>Promotional Effectiveness:</t>
  </si>
  <si>
    <t>Aura Society membership grew from 45% penetration in January to 65% by December, with the VIP tier (Aura Icon) expanding from 9% to 13% of total sales. This validates the tiered discount strategy and customer retention approach.</t>
  </si>
  <si>
    <t>Loyalty Program Success:</t>
  </si>
  <si>
    <t>Year 1 exceeded conservative forecast by +31% units and +28% revenue, demonstrating strong market reception and effective go-to-market strategy. The product successfully established its positioning between mass-market and premium competitors.</t>
  </si>
  <si>
    <t>Product-Market Fit Validation:</t>
  </si>
  <si>
    <t>YEAR 1 PERFORMANCE OVERVIEW</t>
  </si>
  <si>
    <t>2025 Performance Highlights &amp; Strategic Implications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</si>
</sst>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m/d/yyyy"/>
    <numFmt numFmtId="166" formatCode="#,##0\ &quot;€&quot;"/>
    <numFmt numFmtId="167" formatCode="_-* #,##0_-;\-* #,##0_-;_-* &quot;-&quot;??_-;_-@_-"/>
    <numFmt numFmtId="168" formatCode="_-* #,##0_-;\-* #,##0.00_-;_-* &quot;-&quot;??_-;_-@_-"/>
  </numFmts>
  <fonts count="4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1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11"/>
      <color rgb="FF0000FF"/>
      <name val="Cambria"/>
      <family val="1"/>
    </font>
    <font>
      <b/>
      <sz val="16"/>
      <color rgb="FF366092"/>
      <name val="Cambria"/>
      <family val="1"/>
    </font>
    <font>
      <i/>
      <sz val="10"/>
      <name val="Cambria"/>
      <family val="1"/>
    </font>
    <font>
      <b/>
      <sz val="10"/>
      <color rgb="FFFFFFFF"/>
      <name val="Cambria"/>
      <family val="1"/>
    </font>
    <font>
      <b/>
      <sz val="11"/>
      <color rgb="FF006100"/>
      <name val="Cambria"/>
      <family val="1"/>
    </font>
    <font>
      <sz val="11"/>
      <color rgb="FF006100"/>
      <name val="Cambria"/>
      <family val="1"/>
    </font>
    <font>
      <b/>
      <sz val="11"/>
      <color rgb="FF9C5700"/>
      <name val="Cambria"/>
      <family val="1"/>
    </font>
    <font>
      <sz val="11"/>
      <color theme="1"/>
      <name val="Aptos Display"/>
      <family val="2"/>
      <charset val="1"/>
    </font>
    <font>
      <i/>
      <sz val="11"/>
      <color theme="2" tint="-0.249977111117893"/>
      <name val="Aptos Display"/>
      <family val="2"/>
      <charset val="1"/>
    </font>
    <font>
      <i/>
      <sz val="11"/>
      <color theme="2" tint="-0.249977111117893"/>
      <name val="Calibri"/>
      <family val="2"/>
      <charset val="1"/>
    </font>
    <font>
      <i/>
      <sz val="13"/>
      <color theme="2" tint="-0.249977111117893"/>
      <name val="Aptos Display"/>
      <family val="2"/>
      <charset val="1"/>
    </font>
    <font>
      <b/>
      <sz val="14"/>
      <color theme="1"/>
      <name val="Aptos Display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Aptos Display"/>
      <family val="2"/>
      <charset val="1"/>
    </font>
    <font>
      <b/>
      <sz val="13"/>
      <color theme="1"/>
      <name val="Aptos Display"/>
      <family val="2"/>
      <charset val="1"/>
    </font>
    <font>
      <b/>
      <sz val="13"/>
      <color theme="5" tint="-0.249977111117893"/>
      <name val="Aptos Display"/>
      <family val="2"/>
      <charset val="1"/>
    </font>
    <font>
      <b/>
      <sz val="11"/>
      <color rgb="FF75214D"/>
      <name val="Calibri"/>
      <family val="2"/>
      <charset val="1"/>
    </font>
    <font>
      <b/>
      <sz val="11"/>
      <color theme="0"/>
      <name val="Aptos Display"/>
      <family val="2"/>
      <charset val="1"/>
    </font>
    <font>
      <b/>
      <sz val="20"/>
      <color theme="0"/>
      <name val="Calibri"/>
      <family val="2"/>
      <charset val="1"/>
    </font>
    <font>
      <sz val="20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0"/>
      <name val="Calibri"/>
      <family val="2"/>
      <charset val="1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6"/>
      <color rgb="FF36609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9"/>
      <name val="Calibri"/>
      <family val="2"/>
    </font>
    <font>
      <b/>
      <sz val="10"/>
      <color rgb="FFC65911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C65911"/>
        <bgColor rgb="FF9C5700"/>
      </patternFill>
    </fill>
    <fill>
      <patternFill patternType="solid">
        <fgColor rgb="FF548235"/>
        <bgColor rgb="FF339966"/>
      </patternFill>
    </fill>
    <fill>
      <patternFill patternType="solid">
        <fgColor rgb="FFFF6B6B"/>
        <bgColor rgb="FFC65911"/>
      </patternFill>
    </fill>
    <fill>
      <patternFill patternType="solid">
        <fgColor rgb="FFC6EFCE"/>
        <bgColor rgb="FFD9D9D9"/>
      </patternFill>
    </fill>
    <fill>
      <patternFill patternType="solid">
        <fgColor rgb="FFFFD700"/>
        <bgColor rgb="FFFFFF00"/>
      </patternFill>
    </fill>
    <fill>
      <patternFill patternType="solid">
        <fgColor rgb="FFFFA500"/>
        <bgColor rgb="FFFFD700"/>
      </patternFill>
    </fill>
    <fill>
      <patternFill patternType="solid">
        <fgColor rgb="FFE8E8E8"/>
        <bgColor rgb="FFF4E7DA"/>
      </patternFill>
    </fill>
    <fill>
      <patternFill patternType="solid">
        <fgColor rgb="FFFFEB9C"/>
        <bgColor rgb="FFF4E7DA"/>
      </patternFill>
    </fill>
    <fill>
      <patternFill patternType="solid">
        <fgColor rgb="FFFFFFCC"/>
        <bgColor rgb="FFFFFFFF"/>
      </patternFill>
    </fill>
    <fill>
      <patternFill patternType="solid">
        <fgColor rgb="FF9D816E"/>
        <bgColor rgb="FF7E553C"/>
      </patternFill>
    </fill>
    <fill>
      <patternFill patternType="solid">
        <fgColor rgb="FFF4E7DA"/>
        <bgColor rgb="FFE8E8E8"/>
      </patternFill>
    </fill>
    <fill>
      <patternFill patternType="solid">
        <fgColor theme="0"/>
        <bgColor rgb="FFF2F2F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1"/>
        <bgColor rgb="FF262626"/>
      </patternFill>
    </fill>
    <fill>
      <patternFill patternType="solid">
        <fgColor theme="1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rgb="FFE8E8E8"/>
      </patternFill>
    </fill>
    <fill>
      <patternFill patternType="solid">
        <fgColor rgb="FF366092"/>
        <bgColor rgb="FF366092"/>
      </patternFill>
    </fill>
    <fill>
      <patternFill patternType="solid">
        <fgColor rgb="FF7030A0"/>
        <bgColor rgb="FF9C5700"/>
      </patternFill>
    </fill>
    <fill>
      <patternFill patternType="solid">
        <fgColor rgb="FFA6926B"/>
        <bgColor rgb="FFA6926B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C65911"/>
        <bgColor rgb="FFC65911"/>
      </patternFill>
    </fill>
    <fill>
      <patternFill patternType="solid">
        <fgColor theme="8" tint="-0.499984740745262"/>
        <bgColor rgb="FF9C5700"/>
      </patternFill>
    </fill>
    <fill>
      <patternFill patternType="solid">
        <fgColor theme="8" tint="-0.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double">
        <color auto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double">
        <color auto="1"/>
      </left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43" fontId="32" fillId="0" borderId="0"/>
    <xf numFmtId="9" fontId="32" fillId="0" borderId="0"/>
    <xf numFmtId="43" fontId="32" fillId="0" borderId="0"/>
  </cellStyleXfs>
  <cellXfs count="217">
    <xf numFmtId="0" fontId="0" fillId="0" borderId="0" xfId="0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4" fontId="4" fillId="0" borderId="0" xfId="0" applyNumberFormat="1" applyFont="1"/>
    <xf numFmtId="3" fontId="4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3" fontId="5" fillId="0" borderId="0" xfId="0" applyNumberFormat="1" applyFont="1"/>
    <xf numFmtId="4" fontId="5" fillId="0" borderId="0" xfId="0" applyNumberFormat="1" applyFont="1"/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/>
    </xf>
    <xf numFmtId="3" fontId="0" fillId="0" borderId="0" xfId="0" applyNumberFormat="1" applyAlignment="1">
      <alignment horizontal="right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1" fillId="10" borderId="0" xfId="0" applyFont="1" applyFill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49" fontId="16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11" borderId="8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 textRotation="90" wrapText="1"/>
    </xf>
    <xf numFmtId="0" fontId="24" fillId="13" borderId="9" xfId="0" applyFont="1" applyFill="1" applyBorder="1" applyAlignment="1">
      <alignment horizontal="center" vertical="center" textRotation="90" wrapText="1"/>
    </xf>
    <xf numFmtId="0" fontId="0" fillId="13" borderId="10" xfId="0" applyFill="1" applyBorder="1" applyAlignment="1">
      <alignment horizontal="center"/>
    </xf>
    <xf numFmtId="0" fontId="24" fillId="13" borderId="10" xfId="0" applyFont="1" applyFill="1" applyBorder="1" applyAlignment="1">
      <alignment horizontal="center" vertical="center" textRotation="90" wrapText="1"/>
    </xf>
    <xf numFmtId="0" fontId="24" fillId="13" borderId="11" xfId="0" applyFont="1" applyFill="1" applyBorder="1" applyAlignment="1">
      <alignment horizontal="center" vertical="center" textRotation="90" wrapText="1"/>
    </xf>
    <xf numFmtId="0" fontId="24" fillId="13" borderId="12" xfId="0" applyFont="1" applyFill="1" applyBorder="1" applyAlignment="1">
      <alignment horizontal="center" vertical="center" textRotation="90" wrapText="1"/>
    </xf>
    <xf numFmtId="0" fontId="25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textRotation="90" wrapText="1"/>
    </xf>
    <xf numFmtId="0" fontId="26" fillId="13" borderId="12" xfId="0" applyFont="1" applyFill="1" applyBorder="1" applyAlignment="1">
      <alignment horizontal="center" vertical="center" textRotation="90" wrapText="1"/>
    </xf>
    <xf numFmtId="9" fontId="31" fillId="16" borderId="14" xfId="0" applyNumberFormat="1" applyFont="1" applyFill="1" applyBorder="1" applyAlignment="1">
      <alignment horizontal="center" vertical="center"/>
    </xf>
    <xf numFmtId="0" fontId="24" fillId="13" borderId="16" xfId="0" applyFont="1" applyFill="1" applyBorder="1" applyAlignment="1">
      <alignment horizontal="center" vertical="center" textRotation="90" wrapText="1"/>
    </xf>
    <xf numFmtId="0" fontId="0" fillId="13" borderId="17" xfId="0" applyFill="1" applyBorder="1" applyAlignment="1">
      <alignment horizontal="center"/>
    </xf>
    <xf numFmtId="0" fontId="24" fillId="13" borderId="17" xfId="0" applyFont="1" applyFill="1" applyBorder="1" applyAlignment="1">
      <alignment horizontal="center" vertical="center" textRotation="90" wrapText="1"/>
    </xf>
    <xf numFmtId="0" fontId="12" fillId="13" borderId="17" xfId="0" applyFont="1" applyFill="1" applyBorder="1"/>
    <xf numFmtId="0" fontId="12" fillId="13" borderId="18" xfId="0" applyFont="1" applyFill="1" applyBorder="1"/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9" fontId="33" fillId="0" borderId="13" xfId="3" applyFont="1" applyBorder="1" applyAlignment="1">
      <alignment horizontal="center" vertical="center"/>
    </xf>
    <xf numFmtId="9" fontId="33" fillId="18" borderId="13" xfId="3" applyFont="1" applyFill="1" applyBorder="1" applyAlignment="1">
      <alignment horizontal="center" vertical="center"/>
    </xf>
    <xf numFmtId="166" fontId="33" fillId="18" borderId="13" xfId="0" applyNumberFormat="1" applyFont="1" applyFill="1" applyBorder="1" applyAlignment="1">
      <alignment horizontal="center" vertical="center"/>
    </xf>
    <xf numFmtId="166" fontId="28" fillId="20" borderId="13" xfId="0" applyNumberFormat="1" applyFont="1" applyFill="1" applyBorder="1" applyAlignment="1">
      <alignment horizontal="center" vertical="center"/>
    </xf>
    <xf numFmtId="0" fontId="26" fillId="13" borderId="0" xfId="0" applyFont="1" applyFill="1" applyAlignment="1">
      <alignment horizontal="center" vertical="center" textRotation="90" wrapText="1"/>
    </xf>
    <xf numFmtId="0" fontId="27" fillId="14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166" fontId="12" fillId="13" borderId="0" xfId="0" applyNumberFormat="1" applyFont="1" applyFill="1"/>
    <xf numFmtId="0" fontId="12" fillId="13" borderId="0" xfId="0" applyFont="1" applyFill="1"/>
    <xf numFmtId="0" fontId="0" fillId="13" borderId="0" xfId="0" applyFill="1" applyAlignment="1">
      <alignment horizontal="center"/>
    </xf>
    <xf numFmtId="0" fontId="24" fillId="13" borderId="0" xfId="0" applyFont="1" applyFill="1" applyAlignment="1">
      <alignment horizontal="center" vertical="center" textRotation="90" wrapText="1"/>
    </xf>
    <xf numFmtId="166" fontId="12" fillId="21" borderId="0" xfId="2" applyNumberFormat="1" applyFont="1" applyFill="1" applyAlignment="1">
      <alignment horizontal="center"/>
    </xf>
    <xf numFmtId="0" fontId="12" fillId="21" borderId="0" xfId="0" applyFont="1" applyFill="1"/>
    <xf numFmtId="167" fontId="12" fillId="13" borderId="0" xfId="2" applyNumberFormat="1" applyFont="1" applyFill="1" applyAlignment="1">
      <alignment horizontal="center" vertical="center"/>
    </xf>
    <xf numFmtId="166" fontId="33" fillId="18" borderId="14" xfId="0" applyNumberFormat="1" applyFont="1" applyFill="1" applyBorder="1" applyAlignment="1">
      <alignment horizontal="center" vertical="center"/>
    </xf>
    <xf numFmtId="9" fontId="33" fillId="18" borderId="14" xfId="3" applyFont="1" applyFill="1" applyBorder="1" applyAlignment="1">
      <alignment horizontal="center" vertical="center"/>
    </xf>
    <xf numFmtId="167" fontId="29" fillId="17" borderId="14" xfId="2" applyNumberFormat="1" applyFont="1" applyFill="1" applyBorder="1" applyAlignment="1">
      <alignment horizontal="center" vertical="center"/>
    </xf>
    <xf numFmtId="167" fontId="12" fillId="21" borderId="15" xfId="2" applyNumberFormat="1" applyFont="1" applyFill="1" applyBorder="1"/>
    <xf numFmtId="166" fontId="29" fillId="17" borderId="14" xfId="0" applyNumberFormat="1" applyFont="1" applyFill="1" applyBorder="1" applyAlignment="1">
      <alignment horizontal="center" vertical="center"/>
    </xf>
    <xf numFmtId="0" fontId="12" fillId="21" borderId="15" xfId="0" applyFont="1" applyFill="1" applyBorder="1"/>
    <xf numFmtId="166" fontId="12" fillId="21" borderId="15" xfId="0" applyNumberFormat="1" applyFont="1" applyFill="1" applyBorder="1" applyAlignment="1">
      <alignment horizontal="center"/>
    </xf>
    <xf numFmtId="166" fontId="12" fillId="21" borderId="15" xfId="3" applyNumberFormat="1" applyFont="1" applyFill="1" applyBorder="1" applyAlignment="1">
      <alignment horizontal="center"/>
    </xf>
    <xf numFmtId="1" fontId="28" fillId="19" borderId="13" xfId="0" applyNumberFormat="1" applyFont="1" applyFill="1" applyBorder="1" applyAlignment="1">
      <alignment horizontal="center" vertical="center"/>
    </xf>
    <xf numFmtId="1" fontId="12" fillId="13" borderId="0" xfId="0" applyNumberFormat="1" applyFont="1" applyFill="1"/>
    <xf numFmtId="1" fontId="22" fillId="17" borderId="14" xfId="0" applyNumberFormat="1" applyFont="1" applyFill="1" applyBorder="1" applyAlignment="1">
      <alignment horizontal="center"/>
    </xf>
    <xf numFmtId="1" fontId="12" fillId="13" borderId="0" xfId="0" applyNumberFormat="1" applyFont="1" applyFill="1" applyAlignment="1">
      <alignment horizontal="center"/>
    </xf>
    <xf numFmtId="1" fontId="12" fillId="21" borderId="15" xfId="2" applyNumberFormat="1" applyFont="1" applyFill="1" applyBorder="1" applyAlignment="1">
      <alignment horizontal="center"/>
    </xf>
    <xf numFmtId="1" fontId="33" fillId="18" borderId="13" xfId="0" applyNumberFormat="1" applyFont="1" applyFill="1" applyBorder="1" applyAlignment="1">
      <alignment horizontal="center" vertical="center"/>
    </xf>
    <xf numFmtId="1" fontId="28" fillId="20" borderId="13" xfId="0" applyNumberFormat="1" applyFont="1" applyFill="1" applyBorder="1" applyAlignment="1">
      <alignment horizontal="center" vertical="center"/>
    </xf>
    <xf numFmtId="1" fontId="33" fillId="18" borderId="14" xfId="0" applyNumberFormat="1" applyFont="1" applyFill="1" applyBorder="1" applyAlignment="1">
      <alignment horizontal="center" vertical="center"/>
    </xf>
    <xf numFmtId="167" fontId="28" fillId="19" borderId="13" xfId="2" applyNumberFormat="1" applyFont="1" applyFill="1" applyBorder="1" applyAlignment="1">
      <alignment horizontal="center" vertical="center"/>
    </xf>
    <xf numFmtId="167" fontId="12" fillId="21" borderId="0" xfId="2" applyNumberFormat="1" applyFont="1" applyFill="1" applyAlignment="1">
      <alignment horizontal="center"/>
    </xf>
    <xf numFmtId="167" fontId="33" fillId="18" borderId="13" xfId="2" applyNumberFormat="1" applyFont="1" applyFill="1" applyBorder="1" applyAlignment="1">
      <alignment horizontal="center" vertical="center"/>
    </xf>
    <xf numFmtId="167" fontId="28" fillId="20" borderId="13" xfId="2" applyNumberFormat="1" applyFont="1" applyFill="1" applyBorder="1" applyAlignment="1">
      <alignment horizontal="center" vertical="center"/>
    </xf>
    <xf numFmtId="9" fontId="33" fillId="18" borderId="0" xfId="3" applyFont="1" applyFill="1" applyAlignment="1">
      <alignment horizontal="center" vertical="center"/>
    </xf>
    <xf numFmtId="166" fontId="28" fillId="19" borderId="13" xfId="0" applyNumberFormat="1" applyFont="1" applyFill="1" applyBorder="1" applyAlignment="1">
      <alignment horizontal="center" vertical="center"/>
    </xf>
    <xf numFmtId="9" fontId="12" fillId="21" borderId="0" xfId="3" applyFont="1" applyFill="1" applyAlignment="1">
      <alignment horizontal="center"/>
    </xf>
    <xf numFmtId="9" fontId="29" fillId="17" borderId="14" xfId="3" applyFont="1" applyFill="1" applyBorder="1" applyAlignment="1">
      <alignment horizontal="center" vertical="center"/>
    </xf>
    <xf numFmtId="167" fontId="12" fillId="21" borderId="15" xfId="2" applyNumberFormat="1" applyFont="1" applyFill="1" applyBorder="1" applyAlignment="1">
      <alignment horizontal="center"/>
    </xf>
    <xf numFmtId="167" fontId="22" fillId="17" borderId="14" xfId="2" applyNumberFormat="1" applyFont="1" applyFill="1" applyBorder="1" applyAlignment="1">
      <alignment horizontal="center"/>
    </xf>
    <xf numFmtId="167" fontId="33" fillId="18" borderId="14" xfId="2" applyNumberFormat="1" applyFont="1" applyFill="1" applyBorder="1" applyAlignment="1">
      <alignment horizontal="center" vertical="center"/>
    </xf>
    <xf numFmtId="9" fontId="28" fillId="19" borderId="13" xfId="3" applyFont="1" applyFill="1" applyBorder="1" applyAlignment="1">
      <alignment horizontal="center" vertical="center"/>
    </xf>
    <xf numFmtId="164" fontId="30" fillId="15" borderId="13" xfId="0" applyNumberFormat="1" applyFont="1" applyFill="1" applyBorder="1" applyAlignment="1">
      <alignment horizontal="center" vertical="center"/>
    </xf>
    <xf numFmtId="166" fontId="28" fillId="19" borderId="13" xfId="2" applyNumberFormat="1" applyFont="1" applyFill="1" applyBorder="1" applyAlignment="1">
      <alignment horizontal="center" vertical="center"/>
    </xf>
    <xf numFmtId="167" fontId="12" fillId="13" borderId="0" xfId="2" applyNumberFormat="1" applyFont="1" applyFill="1" applyAlignment="1">
      <alignment horizontal="center"/>
    </xf>
    <xf numFmtId="167" fontId="12" fillId="13" borderId="0" xfId="2" applyNumberFormat="1" applyFont="1" applyFill="1"/>
    <xf numFmtId="9" fontId="12" fillId="21" borderId="15" xfId="3" applyFont="1" applyFill="1" applyBorder="1" applyAlignment="1">
      <alignment horizontal="center"/>
    </xf>
    <xf numFmtId="166" fontId="12" fillId="21" borderId="15" xfId="2" applyNumberFormat="1" applyFont="1" applyFill="1" applyBorder="1" applyAlignment="1">
      <alignment horizontal="center"/>
    </xf>
    <xf numFmtId="164" fontId="30" fillId="15" borderId="14" xfId="0" applyNumberFormat="1" applyFont="1" applyFill="1" applyBorder="1" applyAlignment="1">
      <alignment horizontal="center" vertical="center"/>
    </xf>
    <xf numFmtId="9" fontId="30" fillId="19" borderId="13" xfId="0" applyNumberFormat="1" applyFont="1" applyFill="1" applyBorder="1" applyAlignment="1">
      <alignment horizontal="center" vertical="center"/>
    </xf>
    <xf numFmtId="0" fontId="34" fillId="22" borderId="0" xfId="0" applyFont="1" applyFill="1" applyAlignment="1">
      <alignment horizontal="center" vertical="center"/>
    </xf>
    <xf numFmtId="0" fontId="35" fillId="12" borderId="21" xfId="0" applyFont="1" applyFill="1" applyBorder="1" applyAlignment="1">
      <alignment vertical="center" textRotation="90" wrapText="1"/>
    </xf>
    <xf numFmtId="0" fontId="23" fillId="12" borderId="20" xfId="0" applyFont="1" applyFill="1" applyBorder="1" applyAlignment="1">
      <alignment vertical="center" textRotation="90" wrapText="1"/>
    </xf>
    <xf numFmtId="0" fontId="35" fillId="12" borderId="22" xfId="0" applyFont="1" applyFill="1" applyBorder="1" applyAlignment="1">
      <alignment vertical="center" textRotation="90" wrapText="1"/>
    </xf>
    <xf numFmtId="9" fontId="12" fillId="13" borderId="0" xfId="3" applyFont="1" applyFill="1"/>
    <xf numFmtId="9" fontId="22" fillId="17" borderId="14" xfId="3" applyFont="1" applyFill="1" applyBorder="1" applyAlignment="1">
      <alignment horizontal="center"/>
    </xf>
    <xf numFmtId="9" fontId="12" fillId="13" borderId="0" xfId="3" applyFont="1" applyFill="1" applyAlignment="1">
      <alignment horizontal="center"/>
    </xf>
    <xf numFmtId="9" fontId="12" fillId="21" borderId="0" xfId="3" applyFont="1" applyFill="1"/>
    <xf numFmtId="9" fontId="12" fillId="21" borderId="15" xfId="3" applyFont="1" applyFill="1" applyBorder="1"/>
    <xf numFmtId="9" fontId="12" fillId="13" borderId="0" xfId="3" applyFont="1" applyFill="1" applyAlignment="1">
      <alignment horizontal="center" vertical="center"/>
    </xf>
    <xf numFmtId="9" fontId="29" fillId="17" borderId="13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33" fillId="18" borderId="13" xfId="0" applyNumberFormat="1" applyFont="1" applyFill="1" applyBorder="1" applyAlignment="1">
      <alignment horizontal="center" vertical="center"/>
    </xf>
    <xf numFmtId="1" fontId="12" fillId="21" borderId="0" xfId="2" applyNumberFormat="1" applyFont="1" applyFill="1" applyAlignment="1">
      <alignment horizontal="center"/>
    </xf>
    <xf numFmtId="168" fontId="12" fillId="21" borderId="0" xfId="2" applyNumberFormat="1" applyFont="1" applyFill="1" applyAlignment="1">
      <alignment horizontal="center"/>
    </xf>
    <xf numFmtId="167" fontId="12" fillId="21" borderId="0" xfId="2" applyNumberFormat="1" applyFont="1" applyFill="1"/>
    <xf numFmtId="166" fontId="12" fillId="21" borderId="0" xfId="2" applyNumberFormat="1" applyFont="1" applyFill="1"/>
    <xf numFmtId="166" fontId="12" fillId="21" borderId="0" xfId="0" applyNumberFormat="1" applyFont="1" applyFill="1" applyAlignment="1">
      <alignment horizontal="center"/>
    </xf>
    <xf numFmtId="166" fontId="12" fillId="21" borderId="0" xfId="3" applyNumberFormat="1" applyFont="1" applyFill="1" applyAlignment="1">
      <alignment horizontal="center"/>
    </xf>
    <xf numFmtId="3" fontId="33" fillId="18" borderId="14" xfId="0" applyNumberFormat="1" applyFont="1" applyFill="1" applyBorder="1" applyAlignment="1">
      <alignment horizontal="center" vertical="center"/>
    </xf>
    <xf numFmtId="0" fontId="39" fillId="0" borderId="0" xfId="0" applyFont="1"/>
    <xf numFmtId="0" fontId="41" fillId="0" borderId="0" xfId="0" applyFont="1"/>
    <xf numFmtId="2" fontId="0" fillId="0" borderId="0" xfId="0" applyNumberFormat="1"/>
    <xf numFmtId="1" fontId="0" fillId="0" borderId="0" xfId="0" applyNumberFormat="1"/>
    <xf numFmtId="3" fontId="1" fillId="18" borderId="0" xfId="0" applyNumberFormat="1" applyFont="1" applyFill="1" applyAlignment="1">
      <alignment horizontal="center" vertical="center"/>
    </xf>
    <xf numFmtId="0" fontId="35" fillId="12" borderId="21" xfId="0" applyFont="1" applyFill="1" applyBorder="1" applyAlignment="1">
      <alignment horizontal="center" vertical="center" wrapText="1"/>
    </xf>
    <xf numFmtId="0" fontId="0" fillId="0" borderId="21" xfId="0" applyBorder="1"/>
    <xf numFmtId="0" fontId="23" fillId="12" borderId="19" xfId="0" applyFont="1" applyFill="1" applyBorder="1" applyAlignment="1">
      <alignment horizontal="center" vertical="center" textRotation="90" wrapText="1"/>
    </xf>
    <xf numFmtId="0" fontId="0" fillId="0" borderId="12" xfId="0" applyBorder="1"/>
    <xf numFmtId="0" fontId="0" fillId="0" borderId="16" xfId="0" applyBorder="1"/>
    <xf numFmtId="0" fontId="0" fillId="0" borderId="0" xfId="0" applyAlignment="1">
      <alignment horizontal="center"/>
    </xf>
    <xf numFmtId="0" fontId="23" fillId="23" borderId="0" xfId="0" applyFont="1" applyFill="1" applyAlignment="1">
      <alignment horizontal="center" vertical="center" textRotation="90" wrapText="1"/>
    </xf>
    <xf numFmtId="0" fontId="7" fillId="0" borderId="0" xfId="0" applyFont="1"/>
    <xf numFmtId="0" fontId="0" fillId="0" borderId="0" xfId="0"/>
    <xf numFmtId="0" fontId="6" fillId="0" borderId="0" xfId="0" applyFont="1"/>
    <xf numFmtId="0" fontId="39" fillId="0" borderId="0" xfId="0" applyFont="1"/>
    <xf numFmtId="0" fontId="34" fillId="22" borderId="0" xfId="0" applyFont="1" applyFill="1"/>
    <xf numFmtId="0" fontId="40" fillId="0" borderId="0" xfId="0" applyFont="1"/>
    <xf numFmtId="0" fontId="37" fillId="0" borderId="0" xfId="0" applyFont="1"/>
    <xf numFmtId="0" fontId="36" fillId="0" borderId="0" xfId="0" applyFont="1"/>
    <xf numFmtId="0" fontId="38" fillId="0" borderId="0" xfId="0" applyFont="1"/>
    <xf numFmtId="0" fontId="34" fillId="25" borderId="0" xfId="0" applyFont="1" applyFill="1" applyAlignment="1">
      <alignment horizontal="center" vertical="center"/>
    </xf>
    <xf numFmtId="0" fontId="38" fillId="26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8" fillId="26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8" fillId="26" borderId="27" xfId="0" applyFont="1" applyFill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9" xfId="0" applyFont="1" applyBorder="1" applyAlignment="1">
      <alignment horizontal="center" vertical="center" wrapText="1"/>
    </xf>
    <xf numFmtId="0" fontId="34" fillId="24" borderId="0" xfId="0" applyFont="1" applyFill="1"/>
    <xf numFmtId="0" fontId="0" fillId="0" borderId="23" xfId="0" applyBorder="1" applyAlignment="1">
      <alignment horizontal="left" vertical="center" wrapText="1"/>
    </xf>
    <xf numFmtId="0" fontId="41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1" fillId="27" borderId="0" xfId="0" applyFont="1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42" fillId="0" borderId="27" xfId="0" applyFont="1" applyBorder="1" applyAlignment="1">
      <alignment horizontal="left" vertical="center" wrapText="1"/>
    </xf>
    <xf numFmtId="0" fontId="41" fillId="27" borderId="28" xfId="0" applyFont="1" applyFill="1" applyBorder="1" applyAlignment="1">
      <alignment horizontal="center" vertical="center" wrapText="1"/>
    </xf>
    <xf numFmtId="0" fontId="42" fillId="26" borderId="28" xfId="0" applyFont="1" applyFill="1" applyBorder="1" applyAlignment="1">
      <alignment horizontal="center" vertical="center" wrapText="1"/>
    </xf>
    <xf numFmtId="0" fontId="42" fillId="0" borderId="29" xfId="0" applyFont="1" applyBorder="1" applyAlignment="1">
      <alignment horizontal="left" vertical="center" wrapText="1"/>
    </xf>
    <xf numFmtId="0" fontId="43" fillId="0" borderId="0" xfId="0" applyFont="1"/>
    <xf numFmtId="0" fontId="41" fillId="28" borderId="1" xfId="0" applyFont="1" applyFill="1" applyBorder="1" applyAlignment="1">
      <alignment horizontal="center" vertical="center" wrapText="1"/>
    </xf>
    <xf numFmtId="0" fontId="41" fillId="28" borderId="0" xfId="0" applyFont="1" applyFill="1" applyAlignment="1">
      <alignment horizontal="center" vertical="center" wrapText="1"/>
    </xf>
    <xf numFmtId="0" fontId="41" fillId="28" borderId="28" xfId="0" applyFont="1" applyFill="1" applyBorder="1" applyAlignment="1">
      <alignment horizontal="center" vertical="center" wrapText="1"/>
    </xf>
    <xf numFmtId="0" fontId="41" fillId="29" borderId="1" xfId="0" applyFont="1" applyFill="1" applyBorder="1" applyAlignment="1">
      <alignment horizontal="center" vertical="center" wrapText="1"/>
    </xf>
    <xf numFmtId="0" fontId="41" fillId="29" borderId="0" xfId="0" applyFont="1" applyFill="1" applyAlignment="1">
      <alignment horizontal="center" vertical="center" wrapText="1"/>
    </xf>
    <xf numFmtId="0" fontId="41" fillId="29" borderId="28" xfId="0" applyFont="1" applyFill="1" applyBorder="1" applyAlignment="1">
      <alignment horizontal="center" vertical="center" wrapText="1"/>
    </xf>
    <xf numFmtId="0" fontId="44" fillId="0" borderId="0" xfId="0" applyFont="1"/>
    <xf numFmtId="0" fontId="37" fillId="0" borderId="0" xfId="0" applyFont="1" applyAlignment="1">
      <alignment wrapText="1"/>
    </xf>
    <xf numFmtId="0" fontId="0" fillId="0" borderId="23" xfId="0" applyBorder="1" applyAlignment="1">
      <alignment horizontal="center" vertical="center"/>
    </xf>
    <xf numFmtId="0" fontId="41" fillId="28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30" borderId="24" xfId="0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41" fillId="28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30" borderId="26" xfId="0" applyFill="1" applyBorder="1" applyAlignment="1">
      <alignment horizontal="left" vertical="center"/>
    </xf>
    <xf numFmtId="0" fontId="45" fillId="31" borderId="27" xfId="0" applyFont="1" applyFill="1" applyBorder="1" applyAlignment="1">
      <alignment horizontal="center" vertical="center" wrapText="1"/>
    </xf>
    <xf numFmtId="0" fontId="45" fillId="31" borderId="28" xfId="0" applyFont="1" applyFill="1" applyBorder="1" applyAlignment="1">
      <alignment horizontal="center" vertical="center" wrapText="1"/>
    </xf>
    <xf numFmtId="0" fontId="45" fillId="31" borderId="29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top" wrapText="1"/>
    </xf>
    <xf numFmtId="0" fontId="34" fillId="32" borderId="0" xfId="0" applyFont="1" applyFill="1" applyAlignment="1">
      <alignment horizontal="center" vertical="center"/>
    </xf>
    <xf numFmtId="0" fontId="46" fillId="24" borderId="0" xfId="0" applyFont="1" applyFill="1"/>
    <xf numFmtId="0" fontId="39" fillId="0" borderId="0" xfId="0" applyFont="1" applyAlignment="1">
      <alignment vertical="top" wrapText="1"/>
    </xf>
    <xf numFmtId="0" fontId="47" fillId="0" borderId="0" xfId="0" applyFont="1"/>
    <xf numFmtId="0" fontId="39" fillId="0" borderId="0" xfId="0" applyFont="1" applyAlignment="1">
      <alignment vertical="top" wrapText="1"/>
    </xf>
    <xf numFmtId="0" fontId="0" fillId="0" borderId="29" xfId="0" applyBorder="1" applyAlignment="1">
      <alignment horizontal="left" vertical="center"/>
    </xf>
    <xf numFmtId="0" fontId="38" fillId="30" borderId="28" xfId="0" applyFont="1" applyFill="1" applyBorder="1" applyAlignment="1">
      <alignment horizontal="center" vertical="center"/>
    </xf>
    <xf numFmtId="0" fontId="0" fillId="26" borderId="28" xfId="0" applyFill="1" applyBorder="1" applyAlignment="1">
      <alignment horizontal="center" vertical="center"/>
    </xf>
    <xf numFmtId="0" fontId="0" fillId="28" borderId="27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38" fillId="30" borderId="0" xfId="0" applyFont="1" applyFill="1" applyBorder="1" applyAlignment="1">
      <alignment horizontal="center" vertical="center"/>
    </xf>
    <xf numFmtId="0" fontId="0" fillId="26" borderId="0" xfId="0" applyFill="1" applyBorder="1" applyAlignment="1">
      <alignment horizontal="center" vertical="center"/>
    </xf>
    <xf numFmtId="0" fontId="0" fillId="28" borderId="25" xfId="0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38" fillId="30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8" borderId="23" xfId="0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 textRotation="90" wrapText="1"/>
    </xf>
    <xf numFmtId="0" fontId="0" fillId="34" borderId="0" xfId="0" applyFill="1" applyAlignment="1">
      <alignment horizontal="center"/>
    </xf>
  </cellXfs>
  <cellStyles count="5">
    <cellStyle name="Comma" xfId="2" builtinId="3"/>
    <cellStyle name="Comma 2" xfId="4" xr:uid="{0F63DDFE-A22F-430C-8FF6-7CF1FDD0D96F}"/>
    <cellStyle name="Normal" xfId="0" builtinId="0"/>
    <cellStyle name="Normal 3" xfId="1" xr:uid="{00000000-0005-0000-0000-000001000000}"/>
    <cellStyle name="Per cent" xfId="3" builtinId="5"/>
  </cellStyles>
  <dxfs count="178"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B050"/>
      </font>
      <fill>
        <patternFill>
          <bgColor auto="1"/>
        </patternFill>
      </fill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9D816E"/>
      <rgbColor rgb="FF9999FF"/>
      <rgbColor rgb="FF953735"/>
      <rgbColor rgb="FFFFFFCC"/>
      <rgbColor rgb="FFF2F2F2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FEB9C"/>
      <rgbColor rgb="FFF4E7DA"/>
      <rgbColor rgb="FFFF99CC"/>
      <rgbColor rgb="FFCC99FF"/>
      <rgbColor rgb="FFDDD9C3"/>
      <rgbColor rgb="FF3366FF"/>
      <rgbColor rgb="FF33CCCC"/>
      <rgbColor rgb="FF99CC00"/>
      <rgbColor rgb="FFFFD700"/>
      <rgbColor rgb="FFFFA500"/>
      <rgbColor rgb="FFC65911"/>
      <rgbColor rgb="FF366092"/>
      <rgbColor rgb="FFC4BD97"/>
      <rgbColor rgb="FF003366"/>
      <rgbColor rgb="FF339966"/>
      <rgbColor rgb="FF003300"/>
      <rgbColor rgb="FF7E553C"/>
      <rgbColor rgb="FF9C5700"/>
      <rgbColor rgb="FF75214D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: Actuals vs Forecast (k€)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GRAPHS!$C$6</c:f>
              <c:strCache>
                <c:ptCount val="1"/>
                <c:pt idx="0">
                  <c:v>Revenue Actual (k€)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AE-4BED-ACD7-CF460052E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2"/>
                      </a:solidFill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GRAPHS!$C$7:$C$18</c:f>
              <c:numCache>
                <c:formatCode>0</c:formatCode>
                <c:ptCount val="12"/>
                <c:pt idx="0">
                  <c:v>410.56529999999998</c:v>
                </c:pt>
                <c:pt idx="1">
                  <c:v>177.81319999999999</c:v>
                </c:pt>
                <c:pt idx="2">
                  <c:v>300.08909999999997</c:v>
                </c:pt>
                <c:pt idx="3">
                  <c:v>214.43629999999999</c:v>
                </c:pt>
                <c:pt idx="4">
                  <c:v>282.88850000000002</c:v>
                </c:pt>
                <c:pt idx="5">
                  <c:v>161.3657</c:v>
                </c:pt>
                <c:pt idx="6">
                  <c:v>159.67420000000001</c:v>
                </c:pt>
                <c:pt idx="7">
                  <c:v>140.98949999999999</c:v>
                </c:pt>
                <c:pt idx="8">
                  <c:v>207.3065</c:v>
                </c:pt>
                <c:pt idx="9">
                  <c:v>198.25909999999999</c:v>
                </c:pt>
                <c:pt idx="10">
                  <c:v>263.5068</c:v>
                </c:pt>
                <c:pt idx="11">
                  <c:v>275.71620000000001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AE-4BED-ACD7-CF460052EF82}"/>
            </c:ext>
          </c:extLst>
        </c:ser>
        <c:ser>
          <c:idx val="1"/>
          <c:order val="1"/>
          <c:tx>
            <c:strRef>
              <c:f>GRAPHS!$D$6</c:f>
              <c:strCache>
                <c:ptCount val="1"/>
                <c:pt idx="0">
                  <c:v>Revenue Forecast (k€)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97768133911964E-2"/>
                  <c:y val="6.8800754099603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AE-4BED-ACD7-CF460052EF82}"/>
                </c:ext>
              </c:extLst>
            </c:dLbl>
            <c:dLbl>
              <c:idx val="7"/>
              <c:layout>
                <c:manualLayout>
                  <c:x val="0"/>
                  <c:y val="4.20449052830913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ln>
                        <a:solidFill>
                          <a:srgbClr val="7030A0"/>
                        </a:solidFill>
                      </a:ln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AE-4BED-ACD7-CF460052E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accent2"/>
                      </a:solidFill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GRAPHS!$D$7:$D$18</c:f>
              <c:numCache>
                <c:formatCode>0</c:formatCode>
                <c:ptCount val="12"/>
                <c:pt idx="0">
                  <c:v>178.91480000000001</c:v>
                </c:pt>
                <c:pt idx="1">
                  <c:v>160.93559999999999</c:v>
                </c:pt>
                <c:pt idx="2">
                  <c:v>200.25489999999999</c:v>
                </c:pt>
                <c:pt idx="3">
                  <c:v>190.7655</c:v>
                </c:pt>
                <c:pt idx="4">
                  <c:v>196.809</c:v>
                </c:pt>
                <c:pt idx="5">
                  <c:v>135.0616</c:v>
                </c:pt>
                <c:pt idx="6">
                  <c:v>142.42429999999999</c:v>
                </c:pt>
                <c:pt idx="7">
                  <c:v>142.31209999999999</c:v>
                </c:pt>
                <c:pt idx="8">
                  <c:v>178.78389999999999</c:v>
                </c:pt>
                <c:pt idx="9">
                  <c:v>189.28819999999999</c:v>
                </c:pt>
                <c:pt idx="10">
                  <c:v>230.26840000000001</c:v>
                </c:pt>
                <c:pt idx="11">
                  <c:v>236.3425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BAE-4BED-ACD7-CF460052E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796015"/>
        <c:axId val="1642227343"/>
      </c:lineChart>
      <c:catAx>
        <c:axId val="21357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227343"/>
        <c:crosses val="autoZero"/>
        <c:auto val="1"/>
        <c:lblAlgn val="ctr"/>
        <c:lblOffset val="100"/>
        <c:noMultiLvlLbl val="0"/>
      </c:catAx>
      <c:valAx>
        <c:axId val="164222734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(k€)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213579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mix evolution by Loyalty Tier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GRAPHS!$C$21</c:f>
              <c:strCache>
                <c:ptCount val="1"/>
                <c:pt idx="0">
                  <c:v>Single %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GRAPHS!$C$22:$C$33</c:f>
              <c:numCache>
                <c:formatCode>0</c:formatCode>
                <c:ptCount val="12"/>
                <c:pt idx="0">
                  <c:v>54.748386093178823</c:v>
                </c:pt>
                <c:pt idx="1">
                  <c:v>48.062566654816933</c:v>
                </c:pt>
                <c:pt idx="2">
                  <c:v>48.964123294593229</c:v>
                </c:pt>
                <c:pt idx="3">
                  <c:v>46.38128861429832</c:v>
                </c:pt>
                <c:pt idx="4">
                  <c:v>43.537113058914898</c:v>
                </c:pt>
                <c:pt idx="5">
                  <c:v>46.3081130355515</c:v>
                </c:pt>
                <c:pt idx="6">
                  <c:v>44.680454630147203</c:v>
                </c:pt>
                <c:pt idx="7">
                  <c:v>41.479671184181292</c:v>
                </c:pt>
                <c:pt idx="8">
                  <c:v>40.190016588749813</c:v>
                </c:pt>
                <c:pt idx="9">
                  <c:v>38.857412653446652</c:v>
                </c:pt>
                <c:pt idx="10">
                  <c:v>42.780369093490172</c:v>
                </c:pt>
                <c:pt idx="11">
                  <c:v>35.12141280353201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E-42F1-AF76-C402D73F26F9}"/>
            </c:ext>
          </c:extLst>
        </c:ser>
        <c:ser>
          <c:idx val="1"/>
          <c:order val="1"/>
          <c:tx>
            <c:strRef>
              <c:f>GRAPHS!$D$21</c:f>
              <c:strCache>
                <c:ptCount val="1"/>
                <c:pt idx="0">
                  <c:v>Aura Glow 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GRAPHS!$D$22:$D$33</c:f>
              <c:numCache>
                <c:formatCode>0</c:formatCode>
                <c:ptCount val="12"/>
                <c:pt idx="0">
                  <c:v>23.170257447304969</c:v>
                </c:pt>
                <c:pt idx="1">
                  <c:v>25.595449697831501</c:v>
                </c:pt>
                <c:pt idx="2">
                  <c:v>25.72006063668519</c:v>
                </c:pt>
                <c:pt idx="3">
                  <c:v>26.77258017063842</c:v>
                </c:pt>
                <c:pt idx="4">
                  <c:v>27.3382891379119</c:v>
                </c:pt>
                <c:pt idx="5">
                  <c:v>26.927985414767551</c:v>
                </c:pt>
                <c:pt idx="6">
                  <c:v>27.724986025712688</c:v>
                </c:pt>
                <c:pt idx="7">
                  <c:v>29.12686069762275</c:v>
                </c:pt>
                <c:pt idx="8">
                  <c:v>29.663700799276128</c:v>
                </c:pt>
                <c:pt idx="9">
                  <c:v>30.264400377714821</c:v>
                </c:pt>
                <c:pt idx="10">
                  <c:v>28.858243763942401</c:v>
                </c:pt>
                <c:pt idx="11">
                  <c:v>31.13686534216335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E-42F1-AF76-C402D73F26F9}"/>
            </c:ext>
          </c:extLst>
        </c:ser>
        <c:ser>
          <c:idx val="2"/>
          <c:order val="2"/>
          <c:tx>
            <c:strRef>
              <c:f>GRAPHS!$E$21</c:f>
              <c:strCache>
                <c:ptCount val="1"/>
                <c:pt idx="0">
                  <c:v>Aura Radiance %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GRAPHS!$E$22:$E$33</c:f>
              <c:numCache>
                <c:formatCode>0</c:formatCode>
                <c:ptCount val="12"/>
                <c:pt idx="0">
                  <c:v>13.090145446060509</c:v>
                </c:pt>
                <c:pt idx="1">
                  <c:v>15.71276217561322</c:v>
                </c:pt>
                <c:pt idx="2">
                  <c:v>15.502779181404749</c:v>
                </c:pt>
                <c:pt idx="3">
                  <c:v>16.460723742277139</c:v>
                </c:pt>
                <c:pt idx="4">
                  <c:v>17.452568512149121</c:v>
                </c:pt>
                <c:pt idx="5">
                  <c:v>16.517775752051051</c:v>
                </c:pt>
                <c:pt idx="6">
                  <c:v>17.104527669088871</c:v>
                </c:pt>
                <c:pt idx="7">
                  <c:v>18.418129304598981</c:v>
                </c:pt>
                <c:pt idx="8">
                  <c:v>18.926255466747101</c:v>
                </c:pt>
                <c:pt idx="9">
                  <c:v>19.46805162102612</c:v>
                </c:pt>
                <c:pt idx="10">
                  <c:v>18.03893733522612</c:v>
                </c:pt>
                <c:pt idx="11">
                  <c:v>20.838852097130239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E-42F1-AF76-C402D73F26F9}"/>
            </c:ext>
          </c:extLst>
        </c:ser>
        <c:ser>
          <c:idx val="3"/>
          <c:order val="3"/>
          <c:tx>
            <c:strRef>
              <c:f>GRAPHS!$F$21</c:f>
              <c:strCache>
                <c:ptCount val="1"/>
                <c:pt idx="0">
                  <c:v>Aura Icon %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GRAPHS!$F$22:$F$33</c:f>
              <c:numCache>
                <c:formatCode>0</c:formatCode>
                <c:ptCount val="12"/>
                <c:pt idx="0">
                  <c:v>8.9912110134557057</c:v>
                </c:pt>
                <c:pt idx="1">
                  <c:v>10.62922147173836</c:v>
                </c:pt>
                <c:pt idx="2">
                  <c:v>9.8130368873168266</c:v>
                </c:pt>
                <c:pt idx="3">
                  <c:v>10.38540747278611</c:v>
                </c:pt>
                <c:pt idx="4">
                  <c:v>11.67202929102408</c:v>
                </c:pt>
                <c:pt idx="5">
                  <c:v>10.246125797629899</c:v>
                </c:pt>
                <c:pt idx="6">
                  <c:v>10.49003167505124</c:v>
                </c:pt>
                <c:pt idx="7">
                  <c:v>10.975338813596981</c:v>
                </c:pt>
                <c:pt idx="8">
                  <c:v>11.220027145226959</c:v>
                </c:pt>
                <c:pt idx="9">
                  <c:v>11.4101353478124</c:v>
                </c:pt>
                <c:pt idx="10">
                  <c:v>10.322449807341309</c:v>
                </c:pt>
                <c:pt idx="11">
                  <c:v>12.90286975717439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E-42F1-AF76-C402D73F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7376"/>
        <c:axId val="125709584"/>
      </c:areaChart>
      <c:catAx>
        <c:axId val="270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9584"/>
        <c:crosses val="autoZero"/>
        <c:auto val="1"/>
        <c:lblAlgn val="ctr"/>
        <c:lblOffset val="100"/>
        <c:noMultiLvlLbl val="0"/>
      </c:catAx>
      <c:valAx>
        <c:axId val="1257095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discount % &amp; ROAS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GRAPHS!$C$36</c:f>
              <c:strCache>
                <c:ptCount val="1"/>
                <c:pt idx="0">
                  <c:v>Avg Discount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GRAPHS!$B$37:$B$48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GRAPHS!$C$37:$C$48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6.6867104598281957</c:v>
                </c:pt>
                <c:pt idx="3">
                  <c:v>0</c:v>
                </c:pt>
                <c:pt idx="4">
                  <c:v>0</c:v>
                </c:pt>
                <c:pt idx="5">
                  <c:v>9.5132178669097538</c:v>
                </c:pt>
                <c:pt idx="6">
                  <c:v>7.7957890814235142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18.479010342729669</c:v>
                </c:pt>
                <c:pt idx="11">
                  <c:v>2.381346578366446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4-4951-8321-91BC0DE35C53}"/>
            </c:ext>
          </c:extLst>
        </c:ser>
        <c:ser>
          <c:idx val="1"/>
          <c:order val="1"/>
          <c:tx>
            <c:strRef>
              <c:f>GRAPHS!$D$36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GRAPHS!$B$37:$B$48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GRAPHS!$D$37:$D$48</c:f>
              <c:numCache>
                <c:formatCode>0</c:formatCode>
                <c:ptCount val="12"/>
                <c:pt idx="0">
                  <c:v>2.9838800172448838</c:v>
                </c:pt>
                <c:pt idx="1">
                  <c:v>6.666674165181024</c:v>
                </c:pt>
                <c:pt idx="2">
                  <c:v>5.2016127145136499</c:v>
                </c:pt>
                <c:pt idx="3">
                  <c:v>6.666688429222261</c:v>
                </c:pt>
                <c:pt idx="4">
                  <c:v>6.6666768787937558</c:v>
                </c:pt>
                <c:pt idx="5">
                  <c:v>5.1552412057138861</c:v>
                </c:pt>
                <c:pt idx="6">
                  <c:v>5.3868824916585982</c:v>
                </c:pt>
                <c:pt idx="7">
                  <c:v>6.666684004488288</c:v>
                </c:pt>
                <c:pt idx="8">
                  <c:v>6.6666784581385601</c:v>
                </c:pt>
                <c:pt idx="9">
                  <c:v>6.6666857214720956</c:v>
                </c:pt>
                <c:pt idx="10">
                  <c:v>4.7808625288023654</c:v>
                </c:pt>
                <c:pt idx="11">
                  <c:v>6.3298636301023921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4-4951-8321-91BC0DE35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5552"/>
        <c:axId val="125711024"/>
      </c:barChart>
      <c:catAx>
        <c:axId val="28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1024"/>
        <c:crosses val="autoZero"/>
        <c:auto val="1"/>
        <c:lblAlgn val="ctr"/>
        <c:lblOffset val="100"/>
        <c:noMultiLvlLbl val="0"/>
      </c:catAx>
      <c:valAx>
        <c:axId val="12571102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8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Marketing ROAS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GRAPHS!$C$51</c:f>
              <c:strCache>
                <c:ptCount val="1"/>
                <c:pt idx="0">
                  <c:v>ROAS</c:v>
                </c:pt>
              </c:strCache>
            </c:strRef>
          </c:tx>
          <c:spPr>
            <a:ln w="12700">
              <a:solidFill>
                <a:srgbClr val="7030A0"/>
              </a:solidFill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8C-4E5D-9274-42885F549B7A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8C-4E5D-9274-42885F549B7A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8C-4E5D-9274-42885F549B7A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8C-4E5D-9274-42885F549B7A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8C-4E5D-9274-42885F549B7A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38C-4E5D-9274-42885F549B7A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38C-4E5D-9274-42885F549B7A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38C-4E5D-9274-42885F549B7A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38C-4E5D-9274-42885F549B7A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8C-4E5D-9274-42885F549B7A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C38C-4E5D-9274-42885F549B7A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C38C-4E5D-9274-42885F549B7A}"/>
              </c:ext>
            </c:extLst>
          </c:dPt>
          <c:cat>
            <c:strRef>
              <c:f>GRAPHS!$B$52:$B$63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GRAPHS!$C$52:$C$63</c:f>
              <c:numCache>
                <c:formatCode>0.00</c:formatCode>
                <c:ptCount val="12"/>
                <c:pt idx="0">
                  <c:v>2.9838800172448838</c:v>
                </c:pt>
                <c:pt idx="1">
                  <c:v>6.666674165181024</c:v>
                </c:pt>
                <c:pt idx="2">
                  <c:v>5.2016127145136499</c:v>
                </c:pt>
                <c:pt idx="3">
                  <c:v>6.666688429222261</c:v>
                </c:pt>
                <c:pt idx="4">
                  <c:v>6.6666768787937558</c:v>
                </c:pt>
                <c:pt idx="5">
                  <c:v>5.1552412057138861</c:v>
                </c:pt>
                <c:pt idx="6">
                  <c:v>5.3868824916585982</c:v>
                </c:pt>
                <c:pt idx="7">
                  <c:v>6.666684004488288</c:v>
                </c:pt>
                <c:pt idx="8">
                  <c:v>6.6666784581385601</c:v>
                </c:pt>
                <c:pt idx="9">
                  <c:v>6.6666857214720956</c:v>
                </c:pt>
                <c:pt idx="10">
                  <c:v>4.7808625288023654</c:v>
                </c:pt>
                <c:pt idx="11">
                  <c:v>6.3298636301023921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C38C-4E5D-9274-42885F549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193951"/>
        <c:axId val="125594864"/>
      </c:lineChart>
      <c:catAx>
        <c:axId val="1798193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4864"/>
        <c:crosses val="autoZero"/>
        <c:auto val="1"/>
        <c:lblAlgn val="ctr"/>
        <c:lblOffset val="100"/>
        <c:noMultiLvlLbl val="0"/>
      </c:catAx>
      <c:valAx>
        <c:axId val="1255948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crossAx val="179819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: Actuals vs Forecast (k€)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GRAPHS!$C$6</c:f>
              <c:strCache>
                <c:ptCount val="1"/>
                <c:pt idx="0">
                  <c:v>Revenue Actual (k€)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8A-41BF-9C1A-04F589BDAA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2"/>
                      </a:solidFill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GRAPHS!$C$7:$C$18</c:f>
              <c:numCache>
                <c:formatCode>0</c:formatCode>
                <c:ptCount val="12"/>
                <c:pt idx="0">
                  <c:v>410.56529999999998</c:v>
                </c:pt>
                <c:pt idx="1">
                  <c:v>177.81319999999999</c:v>
                </c:pt>
                <c:pt idx="2">
                  <c:v>300.08909999999997</c:v>
                </c:pt>
                <c:pt idx="3">
                  <c:v>214.43629999999999</c:v>
                </c:pt>
                <c:pt idx="4">
                  <c:v>282.88850000000002</c:v>
                </c:pt>
                <c:pt idx="5">
                  <c:v>161.3657</c:v>
                </c:pt>
                <c:pt idx="6">
                  <c:v>159.67420000000001</c:v>
                </c:pt>
                <c:pt idx="7">
                  <c:v>140.98949999999999</c:v>
                </c:pt>
                <c:pt idx="8">
                  <c:v>207.3065</c:v>
                </c:pt>
                <c:pt idx="9">
                  <c:v>198.25909999999999</c:v>
                </c:pt>
                <c:pt idx="10">
                  <c:v>263.5068</c:v>
                </c:pt>
                <c:pt idx="11">
                  <c:v>275.71620000000001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8A-41BF-9C1A-04F589BDAA8C}"/>
            </c:ext>
          </c:extLst>
        </c:ser>
        <c:ser>
          <c:idx val="1"/>
          <c:order val="1"/>
          <c:tx>
            <c:strRef>
              <c:f>GRAPHS!$D$6</c:f>
              <c:strCache>
                <c:ptCount val="1"/>
                <c:pt idx="0">
                  <c:v>Revenue Forecast (k€)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97768133911964E-2"/>
                  <c:y val="6.8800754099603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8A-41BF-9C1A-04F589BDAA8C}"/>
                </c:ext>
              </c:extLst>
            </c:dLbl>
            <c:dLbl>
              <c:idx val="7"/>
              <c:layout>
                <c:manualLayout>
                  <c:x val="0"/>
                  <c:y val="4.20449052830913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ln>
                        <a:solidFill>
                          <a:srgbClr val="7030A0"/>
                        </a:solidFill>
                      </a:ln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A-41BF-9C1A-04F589BDAA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accent2"/>
                      </a:solidFill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GRAPHS!$D$7:$D$18</c:f>
              <c:numCache>
                <c:formatCode>0</c:formatCode>
                <c:ptCount val="12"/>
                <c:pt idx="0">
                  <c:v>178.91480000000001</c:v>
                </c:pt>
                <c:pt idx="1">
                  <c:v>160.93559999999999</c:v>
                </c:pt>
                <c:pt idx="2">
                  <c:v>200.25489999999999</c:v>
                </c:pt>
                <c:pt idx="3">
                  <c:v>190.7655</c:v>
                </c:pt>
                <c:pt idx="4">
                  <c:v>196.809</c:v>
                </c:pt>
                <c:pt idx="5">
                  <c:v>135.0616</c:v>
                </c:pt>
                <c:pt idx="6">
                  <c:v>142.42429999999999</c:v>
                </c:pt>
                <c:pt idx="7">
                  <c:v>142.31209999999999</c:v>
                </c:pt>
                <c:pt idx="8">
                  <c:v>178.78389999999999</c:v>
                </c:pt>
                <c:pt idx="9">
                  <c:v>189.28819999999999</c:v>
                </c:pt>
                <c:pt idx="10">
                  <c:v>230.26840000000001</c:v>
                </c:pt>
                <c:pt idx="11">
                  <c:v>236.3425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8A-41BF-9C1A-04F589BDA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796015"/>
        <c:axId val="1642227343"/>
      </c:lineChart>
      <c:catAx>
        <c:axId val="21357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227343"/>
        <c:crosses val="autoZero"/>
        <c:auto val="1"/>
        <c:lblAlgn val="ctr"/>
        <c:lblOffset val="100"/>
        <c:noMultiLvlLbl val="0"/>
      </c:catAx>
      <c:valAx>
        <c:axId val="164222734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(k€)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213579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mix evolution by Loyalty Tier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GRAPHS!$C$21</c:f>
              <c:strCache>
                <c:ptCount val="1"/>
                <c:pt idx="0">
                  <c:v>Single %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GRAPHS!$C$22:$C$33</c:f>
              <c:numCache>
                <c:formatCode>0</c:formatCode>
                <c:ptCount val="12"/>
                <c:pt idx="0">
                  <c:v>54.748386093178823</c:v>
                </c:pt>
                <c:pt idx="1">
                  <c:v>48.062566654816933</c:v>
                </c:pt>
                <c:pt idx="2">
                  <c:v>48.964123294593229</c:v>
                </c:pt>
                <c:pt idx="3">
                  <c:v>46.38128861429832</c:v>
                </c:pt>
                <c:pt idx="4">
                  <c:v>43.537113058914898</c:v>
                </c:pt>
                <c:pt idx="5">
                  <c:v>46.3081130355515</c:v>
                </c:pt>
                <c:pt idx="6">
                  <c:v>44.680454630147203</c:v>
                </c:pt>
                <c:pt idx="7">
                  <c:v>41.479671184181292</c:v>
                </c:pt>
                <c:pt idx="8">
                  <c:v>40.190016588749813</c:v>
                </c:pt>
                <c:pt idx="9">
                  <c:v>38.857412653446652</c:v>
                </c:pt>
                <c:pt idx="10">
                  <c:v>42.780369093490172</c:v>
                </c:pt>
                <c:pt idx="11">
                  <c:v>35.12141280353201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E-42B4-B2D3-9AF1A2EF91B2}"/>
            </c:ext>
          </c:extLst>
        </c:ser>
        <c:ser>
          <c:idx val="1"/>
          <c:order val="1"/>
          <c:tx>
            <c:strRef>
              <c:f>GRAPHS!$D$21</c:f>
              <c:strCache>
                <c:ptCount val="1"/>
                <c:pt idx="0">
                  <c:v>Aura Glow 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GRAPHS!$D$22:$D$33</c:f>
              <c:numCache>
                <c:formatCode>0</c:formatCode>
                <c:ptCount val="12"/>
                <c:pt idx="0">
                  <c:v>23.170257447304969</c:v>
                </c:pt>
                <c:pt idx="1">
                  <c:v>25.595449697831501</c:v>
                </c:pt>
                <c:pt idx="2">
                  <c:v>25.72006063668519</c:v>
                </c:pt>
                <c:pt idx="3">
                  <c:v>26.77258017063842</c:v>
                </c:pt>
                <c:pt idx="4">
                  <c:v>27.3382891379119</c:v>
                </c:pt>
                <c:pt idx="5">
                  <c:v>26.927985414767551</c:v>
                </c:pt>
                <c:pt idx="6">
                  <c:v>27.724986025712688</c:v>
                </c:pt>
                <c:pt idx="7">
                  <c:v>29.12686069762275</c:v>
                </c:pt>
                <c:pt idx="8">
                  <c:v>29.663700799276128</c:v>
                </c:pt>
                <c:pt idx="9">
                  <c:v>30.264400377714821</c:v>
                </c:pt>
                <c:pt idx="10">
                  <c:v>28.858243763942401</c:v>
                </c:pt>
                <c:pt idx="11">
                  <c:v>31.13686534216335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E-42B4-B2D3-9AF1A2EF91B2}"/>
            </c:ext>
          </c:extLst>
        </c:ser>
        <c:ser>
          <c:idx val="2"/>
          <c:order val="2"/>
          <c:tx>
            <c:strRef>
              <c:f>GRAPHS!$E$21</c:f>
              <c:strCache>
                <c:ptCount val="1"/>
                <c:pt idx="0">
                  <c:v>Aura Radiance %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GRAPHS!$E$22:$E$33</c:f>
              <c:numCache>
                <c:formatCode>0</c:formatCode>
                <c:ptCount val="12"/>
                <c:pt idx="0">
                  <c:v>13.090145446060509</c:v>
                </c:pt>
                <c:pt idx="1">
                  <c:v>15.71276217561322</c:v>
                </c:pt>
                <c:pt idx="2">
                  <c:v>15.502779181404749</c:v>
                </c:pt>
                <c:pt idx="3">
                  <c:v>16.460723742277139</c:v>
                </c:pt>
                <c:pt idx="4">
                  <c:v>17.452568512149121</c:v>
                </c:pt>
                <c:pt idx="5">
                  <c:v>16.517775752051051</c:v>
                </c:pt>
                <c:pt idx="6">
                  <c:v>17.104527669088871</c:v>
                </c:pt>
                <c:pt idx="7">
                  <c:v>18.418129304598981</c:v>
                </c:pt>
                <c:pt idx="8">
                  <c:v>18.926255466747101</c:v>
                </c:pt>
                <c:pt idx="9">
                  <c:v>19.46805162102612</c:v>
                </c:pt>
                <c:pt idx="10">
                  <c:v>18.03893733522612</c:v>
                </c:pt>
                <c:pt idx="11">
                  <c:v>20.838852097130239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DE-42B4-B2D3-9AF1A2EF91B2}"/>
            </c:ext>
          </c:extLst>
        </c:ser>
        <c:ser>
          <c:idx val="3"/>
          <c:order val="3"/>
          <c:tx>
            <c:strRef>
              <c:f>GRAPHS!$F$21</c:f>
              <c:strCache>
                <c:ptCount val="1"/>
                <c:pt idx="0">
                  <c:v>Aura Icon %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cat>
            <c:strRef>
              <c:f>GRAPHS!$B$22:$B$33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GRAPHS!$F$22:$F$33</c:f>
              <c:numCache>
                <c:formatCode>0</c:formatCode>
                <c:ptCount val="12"/>
                <c:pt idx="0">
                  <c:v>8.9912110134557057</c:v>
                </c:pt>
                <c:pt idx="1">
                  <c:v>10.62922147173836</c:v>
                </c:pt>
                <c:pt idx="2">
                  <c:v>9.8130368873168266</c:v>
                </c:pt>
                <c:pt idx="3">
                  <c:v>10.38540747278611</c:v>
                </c:pt>
                <c:pt idx="4">
                  <c:v>11.67202929102408</c:v>
                </c:pt>
                <c:pt idx="5">
                  <c:v>10.246125797629899</c:v>
                </c:pt>
                <c:pt idx="6">
                  <c:v>10.49003167505124</c:v>
                </c:pt>
                <c:pt idx="7">
                  <c:v>10.975338813596981</c:v>
                </c:pt>
                <c:pt idx="8">
                  <c:v>11.220027145226959</c:v>
                </c:pt>
                <c:pt idx="9">
                  <c:v>11.4101353478124</c:v>
                </c:pt>
                <c:pt idx="10">
                  <c:v>10.322449807341309</c:v>
                </c:pt>
                <c:pt idx="11">
                  <c:v>12.90286975717439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DE-42B4-B2D3-9AF1A2EF9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7376"/>
        <c:axId val="125709584"/>
      </c:areaChart>
      <c:catAx>
        <c:axId val="270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9584"/>
        <c:crosses val="autoZero"/>
        <c:auto val="1"/>
        <c:lblAlgn val="ctr"/>
        <c:lblOffset val="100"/>
        <c:noMultiLvlLbl val="0"/>
      </c:catAx>
      <c:valAx>
        <c:axId val="1257095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 % &amp; ROAS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GRAPHS!$C$36</c:f>
              <c:strCache>
                <c:ptCount val="1"/>
                <c:pt idx="0">
                  <c:v>Avg Discount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GRAPHS!$B$37:$B$48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GRAPHS!$C$37:$C$48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6.6867104598281957</c:v>
                </c:pt>
                <c:pt idx="3">
                  <c:v>0</c:v>
                </c:pt>
                <c:pt idx="4">
                  <c:v>0</c:v>
                </c:pt>
                <c:pt idx="5">
                  <c:v>9.5132178669097538</c:v>
                </c:pt>
                <c:pt idx="6">
                  <c:v>7.7957890814235142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18.479010342729669</c:v>
                </c:pt>
                <c:pt idx="11">
                  <c:v>2.381346578366446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B-4984-910F-6C3A203F5944}"/>
            </c:ext>
          </c:extLst>
        </c:ser>
        <c:ser>
          <c:idx val="1"/>
          <c:order val="1"/>
          <c:tx>
            <c:strRef>
              <c:f>GRAPHS!$D$36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GRAPHS!$B$37:$B$48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GRAPHS!$D$37:$D$48</c:f>
              <c:numCache>
                <c:formatCode>0</c:formatCode>
                <c:ptCount val="12"/>
                <c:pt idx="0">
                  <c:v>2.9838800172448838</c:v>
                </c:pt>
                <c:pt idx="1">
                  <c:v>6.666674165181024</c:v>
                </c:pt>
                <c:pt idx="2">
                  <c:v>5.2016127145136499</c:v>
                </c:pt>
                <c:pt idx="3">
                  <c:v>6.666688429222261</c:v>
                </c:pt>
                <c:pt idx="4">
                  <c:v>6.6666768787937558</c:v>
                </c:pt>
                <c:pt idx="5">
                  <c:v>5.1552412057138861</c:v>
                </c:pt>
                <c:pt idx="6">
                  <c:v>5.3868824916585982</c:v>
                </c:pt>
                <c:pt idx="7">
                  <c:v>6.666684004488288</c:v>
                </c:pt>
                <c:pt idx="8">
                  <c:v>6.6666784581385601</c:v>
                </c:pt>
                <c:pt idx="9">
                  <c:v>6.6666857214720956</c:v>
                </c:pt>
                <c:pt idx="10">
                  <c:v>4.7808625288023654</c:v>
                </c:pt>
                <c:pt idx="11">
                  <c:v>6.3298636301023921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B-4984-910F-6C3A203F5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5552"/>
        <c:axId val="125711024"/>
      </c:barChart>
      <c:catAx>
        <c:axId val="28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1024"/>
        <c:crosses val="autoZero"/>
        <c:auto val="1"/>
        <c:lblAlgn val="ctr"/>
        <c:lblOffset val="100"/>
        <c:noMultiLvlLbl val="0"/>
      </c:catAx>
      <c:valAx>
        <c:axId val="12571102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8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Marketing ROAS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GRAPHS!$C$51</c:f>
              <c:strCache>
                <c:ptCount val="1"/>
                <c:pt idx="0">
                  <c:v>ROAS</c:v>
                </c:pt>
              </c:strCache>
            </c:strRef>
          </c:tx>
          <c:spPr>
            <a:ln w="12700">
              <a:solidFill>
                <a:srgbClr val="7030A0"/>
              </a:solidFill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27-4EEE-B918-11C6E1DF5BA1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27-4EEE-B918-11C6E1DF5BA1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27-4EEE-B918-11C6E1DF5BA1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27-4EEE-B918-11C6E1DF5BA1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27-4EEE-B918-11C6E1DF5BA1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27-4EEE-B918-11C6E1DF5BA1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27-4EEE-B918-11C6E1DF5BA1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27-4EEE-B918-11C6E1DF5BA1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27-4EEE-B918-11C6E1DF5BA1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427-4EEE-B918-11C6E1DF5BA1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427-4EEE-B918-11C6E1DF5BA1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427-4EEE-B918-11C6E1DF5BA1}"/>
              </c:ext>
            </c:extLst>
          </c:dPt>
          <c:cat>
            <c:strRef>
              <c:f>GRAPHS!$B$52:$B$63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GRAPHS!$C$52:$C$63</c:f>
              <c:numCache>
                <c:formatCode>0.00</c:formatCode>
                <c:ptCount val="12"/>
                <c:pt idx="0">
                  <c:v>2.9838800172448838</c:v>
                </c:pt>
                <c:pt idx="1">
                  <c:v>6.666674165181024</c:v>
                </c:pt>
                <c:pt idx="2">
                  <c:v>5.2016127145136499</c:v>
                </c:pt>
                <c:pt idx="3">
                  <c:v>6.666688429222261</c:v>
                </c:pt>
                <c:pt idx="4">
                  <c:v>6.6666768787937558</c:v>
                </c:pt>
                <c:pt idx="5">
                  <c:v>5.1552412057138861</c:v>
                </c:pt>
                <c:pt idx="6">
                  <c:v>5.3868824916585982</c:v>
                </c:pt>
                <c:pt idx="7">
                  <c:v>6.666684004488288</c:v>
                </c:pt>
                <c:pt idx="8">
                  <c:v>6.6666784581385601</c:v>
                </c:pt>
                <c:pt idx="9">
                  <c:v>6.6666857214720956</c:v>
                </c:pt>
                <c:pt idx="10">
                  <c:v>4.7808625288023654</c:v>
                </c:pt>
                <c:pt idx="11">
                  <c:v>6.3298636301023921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6D-4582-B732-FBB023BA6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193951"/>
        <c:axId val="125594864"/>
      </c:lineChart>
      <c:catAx>
        <c:axId val="1798193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4864"/>
        <c:crosses val="autoZero"/>
        <c:auto val="1"/>
        <c:lblAlgn val="ctr"/>
        <c:lblOffset val="100"/>
        <c:noMultiLvlLbl val="0"/>
      </c:catAx>
      <c:valAx>
        <c:axId val="1255948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crossAx val="179819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47626</xdr:rowOff>
    </xdr:from>
    <xdr:to>
      <xdr:col>7</xdr:col>
      <xdr:colOff>830262</xdr:colOff>
      <xdr:row>6</xdr:row>
      <xdr:rowOff>925513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378581-5E08-5056-BECF-C331C200B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8406" y="47626"/>
          <a:ext cx="2187575" cy="2187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14</xdr:row>
      <xdr:rowOff>38101</xdr:rowOff>
    </xdr:from>
    <xdr:to>
      <xdr:col>3</xdr:col>
      <xdr:colOff>1009650</xdr:colOff>
      <xdr:row>28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4D002-5185-46DA-A345-565830949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1123950</xdr:colOff>
      <xdr:row>14</xdr:row>
      <xdr:rowOff>44450</xdr:rowOff>
    </xdr:from>
    <xdr:to>
      <xdr:col>8</xdr:col>
      <xdr:colOff>273050</xdr:colOff>
      <xdr:row>28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B51F8-FAF9-48B9-BB32-EAF0339E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</xdr:row>
      <xdr:rowOff>49741</xdr:rowOff>
    </xdr:from>
    <xdr:to>
      <xdr:col>3</xdr:col>
      <xdr:colOff>990600</xdr:colOff>
      <xdr:row>44</xdr:row>
      <xdr:rowOff>65616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87B39F-75A3-4BA1-84A7-661DC595B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1123950</xdr:colOff>
      <xdr:row>29</xdr:row>
      <xdr:rowOff>37041</xdr:rowOff>
    </xdr:from>
    <xdr:to>
      <xdr:col>8</xdr:col>
      <xdr:colOff>266701</xdr:colOff>
      <xdr:row>44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CAF758-22A7-4366-AA5D-592CA3F25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180974</xdr:colOff>
      <xdr:row>2</xdr:row>
      <xdr:rowOff>46037</xdr:rowOff>
    </xdr:from>
    <xdr:to>
      <xdr:col>18</xdr:col>
      <xdr:colOff>431799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C059A-9478-A427-54E1-E6449B7A3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387350</xdr:colOff>
      <xdr:row>21</xdr:row>
      <xdr:rowOff>65087</xdr:rowOff>
    </xdr:from>
    <xdr:to>
      <xdr:col>19</xdr:col>
      <xdr:colOff>190500</xdr:colOff>
      <xdr:row>40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292936-9994-18D0-085E-435ABDFB4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387349</xdr:colOff>
      <xdr:row>41</xdr:row>
      <xdr:rowOff>17462</xdr:rowOff>
    </xdr:from>
    <xdr:to>
      <xdr:col>19</xdr:col>
      <xdr:colOff>219074</xdr:colOff>
      <xdr:row>59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64B1E5-64AD-2A9F-C22D-FDD2E8D28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380999</xdr:colOff>
      <xdr:row>60</xdr:row>
      <xdr:rowOff>1586</xdr:rowOff>
    </xdr:from>
    <xdr:to>
      <xdr:col>19</xdr:col>
      <xdr:colOff>200024</xdr:colOff>
      <xdr:row>77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239135-6461-8756-C961-25F89F336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5D1E-6029-4E1F-828D-C444566FFC7F}">
  <sheetPr>
    <tabColor rgb="FF7030A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1461"/>
  <sheetViews>
    <sheetView zoomScaleNormal="100" workbookViewId="0">
      <pane ySplit="1" topLeftCell="A1409" activePane="bottomLeft" state="frozen"/>
      <selection pane="bottomLeft" activeCell="A1444" sqref="A1444"/>
    </sheetView>
  </sheetViews>
  <sheetFormatPr defaultRowHeight="14.5" x14ac:dyDescent="0.35"/>
  <cols>
    <col min="1" max="6" width="12" customWidth="1"/>
    <col min="7" max="7" width="14" customWidth="1"/>
    <col min="8" max="8" width="18" customWidth="1"/>
    <col min="9" max="9" width="13" customWidth="1"/>
    <col min="10" max="10" width="20" customWidth="1"/>
    <col min="11" max="12" width="18" customWidth="1"/>
    <col min="13" max="13" width="14" customWidth="1"/>
    <col min="14" max="14" width="15" customWidth="1"/>
    <col min="15" max="16" width="25" customWidth="1"/>
    <col min="17" max="17" width="12" customWidth="1"/>
    <col min="18" max="18" width="16" customWidth="1"/>
    <col min="19" max="19" width="14" customWidth="1"/>
    <col min="20" max="20" width="15" customWidth="1"/>
    <col min="21" max="21" width="19" customWidth="1"/>
    <col min="22" max="22" width="22" customWidth="1"/>
    <col min="23" max="23" width="20" customWidth="1"/>
    <col min="24" max="24" width="18" customWidth="1"/>
  </cols>
  <sheetData>
    <row r="1" spans="1:24" x14ac:dyDescent="0.35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13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18</v>
      </c>
      <c r="T1" s="114" t="s">
        <v>19</v>
      </c>
      <c r="U1" s="114" t="s">
        <v>20</v>
      </c>
      <c r="V1" s="114" t="s">
        <v>21</v>
      </c>
      <c r="W1" s="114" t="s">
        <v>22</v>
      </c>
      <c r="X1" s="114" t="s">
        <v>23</v>
      </c>
    </row>
    <row r="2" spans="1:24" x14ac:dyDescent="0.35">
      <c r="A2">
        <v>2025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 t="s">
        <v>29</v>
      </c>
      <c r="I2" s="1">
        <v>34</v>
      </c>
      <c r="J2" s="2">
        <v>0</v>
      </c>
      <c r="K2" s="2">
        <v>0</v>
      </c>
      <c r="L2" s="2">
        <v>0</v>
      </c>
      <c r="M2" s="1">
        <v>34</v>
      </c>
      <c r="N2" s="3">
        <v>93</v>
      </c>
      <c r="O2" s="3">
        <v>0</v>
      </c>
      <c r="P2" s="3">
        <v>0</v>
      </c>
      <c r="Q2" s="1">
        <v>3162</v>
      </c>
      <c r="R2" s="1">
        <v>9</v>
      </c>
      <c r="S2" s="1">
        <v>837</v>
      </c>
      <c r="T2" s="1">
        <v>2325</v>
      </c>
      <c r="U2" s="1">
        <v>474.3</v>
      </c>
      <c r="V2" s="1">
        <v>1850.7</v>
      </c>
      <c r="W2" t="s">
        <v>30</v>
      </c>
      <c r="X2" t="s">
        <v>31</v>
      </c>
    </row>
    <row r="3" spans="1:24" x14ac:dyDescent="0.35">
      <c r="A3">
        <v>2025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28</v>
      </c>
      <c r="H3" t="s">
        <v>32</v>
      </c>
      <c r="I3" s="1">
        <v>34</v>
      </c>
      <c r="J3" s="2">
        <v>10</v>
      </c>
      <c r="K3" s="2">
        <v>0</v>
      </c>
      <c r="L3" s="2">
        <v>10</v>
      </c>
      <c r="M3" s="1">
        <v>30.6</v>
      </c>
      <c r="N3" s="3">
        <v>46</v>
      </c>
      <c r="O3" s="3">
        <v>460</v>
      </c>
      <c r="P3" s="3">
        <v>0</v>
      </c>
      <c r="Q3" s="1">
        <v>1407.6</v>
      </c>
      <c r="R3" s="1">
        <v>9</v>
      </c>
      <c r="S3" s="1">
        <v>414</v>
      </c>
      <c r="T3" s="1">
        <v>993.6</v>
      </c>
      <c r="U3" s="1">
        <v>211.14</v>
      </c>
      <c r="V3" s="1">
        <v>782.46</v>
      </c>
      <c r="W3" t="s">
        <v>30</v>
      </c>
      <c r="X3" t="s">
        <v>31</v>
      </c>
    </row>
    <row r="4" spans="1:24" x14ac:dyDescent="0.35">
      <c r="A4">
        <v>2025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28</v>
      </c>
      <c r="H4" t="s">
        <v>33</v>
      </c>
      <c r="I4" s="1">
        <v>34</v>
      </c>
      <c r="J4" s="2">
        <v>15</v>
      </c>
      <c r="K4" s="2">
        <v>0</v>
      </c>
      <c r="L4" s="2">
        <v>15</v>
      </c>
      <c r="M4" s="1">
        <v>28.9</v>
      </c>
      <c r="N4" s="3">
        <v>27</v>
      </c>
      <c r="O4" s="3">
        <v>405</v>
      </c>
      <c r="P4" s="3">
        <v>0</v>
      </c>
      <c r="Q4" s="1">
        <v>780.3</v>
      </c>
      <c r="R4" s="1">
        <v>9</v>
      </c>
      <c r="S4" s="1">
        <v>243</v>
      </c>
      <c r="T4" s="1">
        <v>537.29999999999995</v>
      </c>
      <c r="U4" s="1">
        <v>117.04</v>
      </c>
      <c r="V4" s="1">
        <v>420.25</v>
      </c>
      <c r="W4" t="s">
        <v>30</v>
      </c>
      <c r="X4" t="s">
        <v>31</v>
      </c>
    </row>
    <row r="5" spans="1:24" x14ac:dyDescent="0.35">
      <c r="A5">
        <v>2025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28</v>
      </c>
      <c r="H5" t="s">
        <v>34</v>
      </c>
      <c r="I5" s="1">
        <v>34</v>
      </c>
      <c r="J5" s="2">
        <v>20</v>
      </c>
      <c r="K5" s="2">
        <v>0</v>
      </c>
      <c r="L5" s="2">
        <v>20</v>
      </c>
      <c r="M5" s="1">
        <v>27.2</v>
      </c>
      <c r="N5" s="3">
        <v>18</v>
      </c>
      <c r="O5" s="3">
        <v>360</v>
      </c>
      <c r="P5" s="3">
        <v>0</v>
      </c>
      <c r="Q5" s="1">
        <v>489.6</v>
      </c>
      <c r="R5" s="1">
        <v>9</v>
      </c>
      <c r="S5" s="1">
        <v>162</v>
      </c>
      <c r="T5" s="1">
        <v>327.60000000000002</v>
      </c>
      <c r="U5" s="1">
        <v>73.44</v>
      </c>
      <c r="V5" s="1">
        <v>254.16</v>
      </c>
      <c r="W5" t="s">
        <v>30</v>
      </c>
      <c r="X5" t="s">
        <v>31</v>
      </c>
    </row>
    <row r="6" spans="1:24" x14ac:dyDescent="0.35">
      <c r="A6">
        <v>2025</v>
      </c>
      <c r="B6" t="s">
        <v>24</v>
      </c>
      <c r="C6" t="s">
        <v>25</v>
      </c>
      <c r="D6" t="s">
        <v>26</v>
      </c>
      <c r="E6">
        <v>1</v>
      </c>
      <c r="F6" t="s">
        <v>35</v>
      </c>
      <c r="G6" t="s">
        <v>36</v>
      </c>
      <c r="H6" t="s">
        <v>29</v>
      </c>
      <c r="I6" s="1">
        <v>34</v>
      </c>
      <c r="J6" s="2">
        <v>0</v>
      </c>
      <c r="K6" s="2">
        <v>0</v>
      </c>
      <c r="L6" s="2">
        <v>0</v>
      </c>
      <c r="M6" s="1">
        <v>34</v>
      </c>
      <c r="N6" s="3">
        <v>79</v>
      </c>
      <c r="O6" s="3">
        <v>0</v>
      </c>
      <c r="P6" s="3">
        <v>0</v>
      </c>
      <c r="Q6" s="1">
        <v>2686</v>
      </c>
      <c r="R6" s="1">
        <v>9</v>
      </c>
      <c r="S6" s="1">
        <v>711</v>
      </c>
      <c r="T6" s="1">
        <v>1975</v>
      </c>
      <c r="U6" s="1">
        <v>402.9</v>
      </c>
      <c r="V6" s="1">
        <v>1572.1</v>
      </c>
      <c r="W6" t="s">
        <v>30</v>
      </c>
      <c r="X6" t="s">
        <v>31</v>
      </c>
    </row>
    <row r="7" spans="1:24" x14ac:dyDescent="0.35">
      <c r="A7">
        <v>2025</v>
      </c>
      <c r="B7" t="s">
        <v>24</v>
      </c>
      <c r="C7" t="s">
        <v>25</v>
      </c>
      <c r="D7" t="s">
        <v>26</v>
      </c>
      <c r="E7">
        <v>1</v>
      </c>
      <c r="F7" t="s">
        <v>35</v>
      </c>
      <c r="G7" t="s">
        <v>36</v>
      </c>
      <c r="H7" t="s">
        <v>32</v>
      </c>
      <c r="I7" s="1">
        <v>34</v>
      </c>
      <c r="J7" s="2">
        <v>10</v>
      </c>
      <c r="K7" s="2">
        <v>0</v>
      </c>
      <c r="L7" s="2">
        <v>10</v>
      </c>
      <c r="M7" s="1">
        <v>30.6</v>
      </c>
      <c r="N7" s="3">
        <v>39</v>
      </c>
      <c r="O7" s="3">
        <v>390</v>
      </c>
      <c r="P7" s="3">
        <v>0</v>
      </c>
      <c r="Q7" s="1">
        <v>1193.4000000000001</v>
      </c>
      <c r="R7" s="1">
        <v>9</v>
      </c>
      <c r="S7" s="1">
        <v>351</v>
      </c>
      <c r="T7" s="1">
        <v>842.4</v>
      </c>
      <c r="U7" s="1">
        <v>179.01</v>
      </c>
      <c r="V7" s="1">
        <v>663.39</v>
      </c>
      <c r="W7" t="s">
        <v>30</v>
      </c>
      <c r="X7" t="s">
        <v>31</v>
      </c>
    </row>
    <row r="8" spans="1:24" x14ac:dyDescent="0.35">
      <c r="A8">
        <v>2025</v>
      </c>
      <c r="B8" t="s">
        <v>24</v>
      </c>
      <c r="C8" t="s">
        <v>25</v>
      </c>
      <c r="D8" t="s">
        <v>26</v>
      </c>
      <c r="E8">
        <v>1</v>
      </c>
      <c r="F8" t="s">
        <v>35</v>
      </c>
      <c r="G8" t="s">
        <v>36</v>
      </c>
      <c r="H8" t="s">
        <v>33</v>
      </c>
      <c r="I8" s="1">
        <v>34</v>
      </c>
      <c r="J8" s="2">
        <v>15</v>
      </c>
      <c r="K8" s="2">
        <v>0</v>
      </c>
      <c r="L8" s="2">
        <v>15</v>
      </c>
      <c r="M8" s="1">
        <v>28.9</v>
      </c>
      <c r="N8" s="3">
        <v>23</v>
      </c>
      <c r="O8" s="3">
        <v>345</v>
      </c>
      <c r="P8" s="3">
        <v>0</v>
      </c>
      <c r="Q8" s="1">
        <v>664.7</v>
      </c>
      <c r="R8" s="1">
        <v>9</v>
      </c>
      <c r="S8" s="1">
        <v>207</v>
      </c>
      <c r="T8" s="1">
        <v>457.7</v>
      </c>
      <c r="U8" s="1">
        <v>99.7</v>
      </c>
      <c r="V8" s="1">
        <v>357.99</v>
      </c>
      <c r="W8" t="s">
        <v>30</v>
      </c>
      <c r="X8" t="s">
        <v>31</v>
      </c>
    </row>
    <row r="9" spans="1:24" x14ac:dyDescent="0.35">
      <c r="A9">
        <v>2025</v>
      </c>
      <c r="B9" t="s">
        <v>24</v>
      </c>
      <c r="C9" t="s">
        <v>25</v>
      </c>
      <c r="D9" t="s">
        <v>26</v>
      </c>
      <c r="E9">
        <v>1</v>
      </c>
      <c r="F9" t="s">
        <v>35</v>
      </c>
      <c r="G9" t="s">
        <v>36</v>
      </c>
      <c r="H9" t="s">
        <v>34</v>
      </c>
      <c r="I9" s="1">
        <v>34</v>
      </c>
      <c r="J9" s="2">
        <v>20</v>
      </c>
      <c r="K9" s="2">
        <v>0</v>
      </c>
      <c r="L9" s="2">
        <v>20</v>
      </c>
      <c r="M9" s="1">
        <v>27.2</v>
      </c>
      <c r="N9" s="3">
        <v>15</v>
      </c>
      <c r="O9" s="3">
        <v>300</v>
      </c>
      <c r="P9" s="3">
        <v>0</v>
      </c>
      <c r="Q9" s="1">
        <v>408</v>
      </c>
      <c r="R9" s="1">
        <v>9</v>
      </c>
      <c r="S9" s="1">
        <v>135</v>
      </c>
      <c r="T9" s="1">
        <v>273</v>
      </c>
      <c r="U9" s="1">
        <v>61.2</v>
      </c>
      <c r="V9" s="1">
        <v>211.8</v>
      </c>
      <c r="W9" t="s">
        <v>30</v>
      </c>
      <c r="X9" t="s">
        <v>31</v>
      </c>
    </row>
    <row r="10" spans="1:24" x14ac:dyDescent="0.35">
      <c r="A10">
        <v>2025</v>
      </c>
      <c r="B10" t="s">
        <v>24</v>
      </c>
      <c r="C10" t="s">
        <v>25</v>
      </c>
      <c r="D10" t="s">
        <v>26</v>
      </c>
      <c r="E10">
        <v>1</v>
      </c>
      <c r="F10" t="s">
        <v>37</v>
      </c>
      <c r="G10" t="s">
        <v>38</v>
      </c>
      <c r="H10" t="s">
        <v>29</v>
      </c>
      <c r="I10" s="1">
        <v>34</v>
      </c>
      <c r="J10" s="2">
        <v>0</v>
      </c>
      <c r="K10" s="2">
        <v>0</v>
      </c>
      <c r="L10" s="2">
        <v>0</v>
      </c>
      <c r="M10" s="1">
        <v>34</v>
      </c>
      <c r="N10" s="3">
        <v>110</v>
      </c>
      <c r="O10" s="3">
        <v>0</v>
      </c>
      <c r="P10" s="3">
        <v>0</v>
      </c>
      <c r="Q10" s="1">
        <v>3740</v>
      </c>
      <c r="R10" s="1">
        <v>9</v>
      </c>
      <c r="S10" s="1">
        <v>990</v>
      </c>
      <c r="T10" s="1">
        <v>2750</v>
      </c>
      <c r="U10" s="1">
        <v>561</v>
      </c>
      <c r="V10" s="1">
        <v>2189</v>
      </c>
      <c r="W10" t="s">
        <v>30</v>
      </c>
      <c r="X10" t="s">
        <v>31</v>
      </c>
    </row>
    <row r="11" spans="1:24" x14ac:dyDescent="0.35">
      <c r="A11">
        <v>2025</v>
      </c>
      <c r="B11" t="s">
        <v>24</v>
      </c>
      <c r="C11" t="s">
        <v>25</v>
      </c>
      <c r="D11" t="s">
        <v>26</v>
      </c>
      <c r="E11">
        <v>1</v>
      </c>
      <c r="F11" t="s">
        <v>37</v>
      </c>
      <c r="G11" t="s">
        <v>38</v>
      </c>
      <c r="H11" t="s">
        <v>32</v>
      </c>
      <c r="I11" s="1">
        <v>34</v>
      </c>
      <c r="J11" s="2">
        <v>10</v>
      </c>
      <c r="K11" s="2">
        <v>0</v>
      </c>
      <c r="L11" s="2">
        <v>10</v>
      </c>
      <c r="M11" s="1">
        <v>30.6</v>
      </c>
      <c r="N11" s="3">
        <v>55</v>
      </c>
      <c r="O11" s="3">
        <v>550</v>
      </c>
      <c r="P11" s="3">
        <v>0</v>
      </c>
      <c r="Q11" s="1">
        <v>1683</v>
      </c>
      <c r="R11" s="1">
        <v>9</v>
      </c>
      <c r="S11" s="1">
        <v>495</v>
      </c>
      <c r="T11" s="1">
        <v>1188</v>
      </c>
      <c r="U11" s="1">
        <v>252.45</v>
      </c>
      <c r="V11" s="1">
        <v>935.55</v>
      </c>
      <c r="W11" t="s">
        <v>30</v>
      </c>
      <c r="X11" t="s">
        <v>31</v>
      </c>
    </row>
    <row r="12" spans="1:24" x14ac:dyDescent="0.35">
      <c r="A12">
        <v>2025</v>
      </c>
      <c r="B12" t="s">
        <v>24</v>
      </c>
      <c r="C12" t="s">
        <v>25</v>
      </c>
      <c r="D12" t="s">
        <v>26</v>
      </c>
      <c r="E12">
        <v>1</v>
      </c>
      <c r="F12" t="s">
        <v>37</v>
      </c>
      <c r="G12" t="s">
        <v>38</v>
      </c>
      <c r="H12" t="s">
        <v>33</v>
      </c>
      <c r="I12" s="1">
        <v>34</v>
      </c>
      <c r="J12" s="2">
        <v>15</v>
      </c>
      <c r="K12" s="2">
        <v>0</v>
      </c>
      <c r="L12" s="2">
        <v>15</v>
      </c>
      <c r="M12" s="1">
        <v>28.9</v>
      </c>
      <c r="N12" s="3">
        <v>33</v>
      </c>
      <c r="O12" s="3">
        <v>495</v>
      </c>
      <c r="P12" s="3">
        <v>0</v>
      </c>
      <c r="Q12" s="1">
        <v>953.7</v>
      </c>
      <c r="R12" s="1">
        <v>9</v>
      </c>
      <c r="S12" s="1">
        <v>297</v>
      </c>
      <c r="T12" s="1">
        <v>656.7</v>
      </c>
      <c r="U12" s="1">
        <v>143.05000000000001</v>
      </c>
      <c r="V12" s="1">
        <v>513.64</v>
      </c>
      <c r="W12" t="s">
        <v>30</v>
      </c>
      <c r="X12" t="s">
        <v>31</v>
      </c>
    </row>
    <row r="13" spans="1:24" x14ac:dyDescent="0.35">
      <c r="A13">
        <v>2025</v>
      </c>
      <c r="B13" t="s">
        <v>24</v>
      </c>
      <c r="C13" t="s">
        <v>25</v>
      </c>
      <c r="D13" t="s">
        <v>26</v>
      </c>
      <c r="E13">
        <v>1</v>
      </c>
      <c r="F13" t="s">
        <v>37</v>
      </c>
      <c r="G13" t="s">
        <v>38</v>
      </c>
      <c r="H13" t="s">
        <v>34</v>
      </c>
      <c r="I13" s="1">
        <v>34</v>
      </c>
      <c r="J13" s="2">
        <v>20</v>
      </c>
      <c r="K13" s="2">
        <v>0</v>
      </c>
      <c r="L13" s="2">
        <v>20</v>
      </c>
      <c r="M13" s="1">
        <v>27.2</v>
      </c>
      <c r="N13" s="3">
        <v>22</v>
      </c>
      <c r="O13" s="3">
        <v>440</v>
      </c>
      <c r="P13" s="3">
        <v>0</v>
      </c>
      <c r="Q13" s="1">
        <v>598.4</v>
      </c>
      <c r="R13" s="1">
        <v>9</v>
      </c>
      <c r="S13" s="1">
        <v>198</v>
      </c>
      <c r="T13" s="1">
        <v>400.4</v>
      </c>
      <c r="U13" s="1">
        <v>89.76</v>
      </c>
      <c r="V13" s="1">
        <v>310.64</v>
      </c>
      <c r="W13" t="s">
        <v>30</v>
      </c>
      <c r="X13" t="s">
        <v>31</v>
      </c>
    </row>
    <row r="14" spans="1:24" x14ac:dyDescent="0.35">
      <c r="A14">
        <v>2025</v>
      </c>
      <c r="B14" t="s">
        <v>24</v>
      </c>
      <c r="C14" t="s">
        <v>25</v>
      </c>
      <c r="D14" t="s">
        <v>26</v>
      </c>
      <c r="E14">
        <v>1</v>
      </c>
      <c r="F14" t="s">
        <v>39</v>
      </c>
      <c r="G14" t="s">
        <v>40</v>
      </c>
      <c r="H14" t="s">
        <v>29</v>
      </c>
      <c r="I14" s="1">
        <v>34</v>
      </c>
      <c r="J14" s="2">
        <v>0</v>
      </c>
      <c r="K14" s="2">
        <v>0</v>
      </c>
      <c r="L14" s="2">
        <v>0</v>
      </c>
      <c r="M14" s="1">
        <v>34</v>
      </c>
      <c r="N14" s="3">
        <v>117</v>
      </c>
      <c r="O14" s="3">
        <v>0</v>
      </c>
      <c r="P14" s="3">
        <v>0</v>
      </c>
      <c r="Q14" s="1">
        <v>3978</v>
      </c>
      <c r="R14" s="1">
        <v>9</v>
      </c>
      <c r="S14" s="1">
        <v>1053</v>
      </c>
      <c r="T14" s="1">
        <v>2925</v>
      </c>
      <c r="U14" s="1">
        <v>596.70000000000005</v>
      </c>
      <c r="V14" s="1">
        <v>2328.3000000000002</v>
      </c>
      <c r="W14" t="s">
        <v>30</v>
      </c>
      <c r="X14" t="s">
        <v>31</v>
      </c>
    </row>
    <row r="15" spans="1:24" x14ac:dyDescent="0.35">
      <c r="A15">
        <v>2025</v>
      </c>
      <c r="B15" t="s">
        <v>24</v>
      </c>
      <c r="C15" t="s">
        <v>25</v>
      </c>
      <c r="D15" t="s">
        <v>26</v>
      </c>
      <c r="E15">
        <v>1</v>
      </c>
      <c r="F15" t="s">
        <v>39</v>
      </c>
      <c r="G15" t="s">
        <v>40</v>
      </c>
      <c r="H15" t="s">
        <v>32</v>
      </c>
      <c r="I15" s="1">
        <v>34</v>
      </c>
      <c r="J15" s="2">
        <v>10</v>
      </c>
      <c r="K15" s="2">
        <v>0</v>
      </c>
      <c r="L15" s="2">
        <v>10</v>
      </c>
      <c r="M15" s="1">
        <v>30.6</v>
      </c>
      <c r="N15" s="3">
        <v>58</v>
      </c>
      <c r="O15" s="3">
        <v>580</v>
      </c>
      <c r="P15" s="3">
        <v>0</v>
      </c>
      <c r="Q15" s="1">
        <v>1774.8</v>
      </c>
      <c r="R15" s="1">
        <v>9</v>
      </c>
      <c r="S15" s="1">
        <v>522</v>
      </c>
      <c r="T15" s="1">
        <v>1252.8</v>
      </c>
      <c r="U15" s="1">
        <v>266.22000000000003</v>
      </c>
      <c r="V15" s="1">
        <v>986.58</v>
      </c>
      <c r="W15" t="s">
        <v>30</v>
      </c>
      <c r="X15" t="s">
        <v>31</v>
      </c>
    </row>
    <row r="16" spans="1:24" x14ac:dyDescent="0.35">
      <c r="A16">
        <v>2025</v>
      </c>
      <c r="B16" t="s">
        <v>24</v>
      </c>
      <c r="C16" t="s">
        <v>25</v>
      </c>
      <c r="D16" t="s">
        <v>26</v>
      </c>
      <c r="E16">
        <v>1</v>
      </c>
      <c r="F16" t="s">
        <v>39</v>
      </c>
      <c r="G16" t="s">
        <v>40</v>
      </c>
      <c r="H16" t="s">
        <v>33</v>
      </c>
      <c r="I16" s="1">
        <v>34</v>
      </c>
      <c r="J16" s="2">
        <v>15</v>
      </c>
      <c r="K16" s="2">
        <v>0</v>
      </c>
      <c r="L16" s="2">
        <v>15</v>
      </c>
      <c r="M16" s="1">
        <v>28.9</v>
      </c>
      <c r="N16" s="3">
        <v>35</v>
      </c>
      <c r="O16" s="3">
        <v>525</v>
      </c>
      <c r="P16" s="3">
        <v>0</v>
      </c>
      <c r="Q16" s="1">
        <v>1011.5</v>
      </c>
      <c r="R16" s="1">
        <v>9</v>
      </c>
      <c r="S16" s="1">
        <v>315</v>
      </c>
      <c r="T16" s="1">
        <v>696.5</v>
      </c>
      <c r="U16" s="1">
        <v>151.72</v>
      </c>
      <c r="V16" s="1">
        <v>544.77</v>
      </c>
      <c r="W16" t="s">
        <v>30</v>
      </c>
      <c r="X16" t="s">
        <v>31</v>
      </c>
    </row>
    <row r="17" spans="1:24" x14ac:dyDescent="0.35">
      <c r="A17">
        <v>2025</v>
      </c>
      <c r="B17" t="s">
        <v>24</v>
      </c>
      <c r="C17" t="s">
        <v>25</v>
      </c>
      <c r="D17" t="s">
        <v>26</v>
      </c>
      <c r="E17">
        <v>1</v>
      </c>
      <c r="F17" t="s">
        <v>39</v>
      </c>
      <c r="G17" t="s">
        <v>40</v>
      </c>
      <c r="H17" t="s">
        <v>34</v>
      </c>
      <c r="I17" s="1">
        <v>34</v>
      </c>
      <c r="J17" s="2">
        <v>20</v>
      </c>
      <c r="K17" s="2">
        <v>0</v>
      </c>
      <c r="L17" s="2">
        <v>20</v>
      </c>
      <c r="M17" s="1">
        <v>27.2</v>
      </c>
      <c r="N17" s="3">
        <v>23</v>
      </c>
      <c r="O17" s="3">
        <v>460</v>
      </c>
      <c r="P17" s="3">
        <v>0</v>
      </c>
      <c r="Q17" s="1">
        <v>625.6</v>
      </c>
      <c r="R17" s="1">
        <v>9</v>
      </c>
      <c r="S17" s="1">
        <v>207</v>
      </c>
      <c r="T17" s="1">
        <v>418.6</v>
      </c>
      <c r="U17" s="1">
        <v>93.84</v>
      </c>
      <c r="V17" s="1">
        <v>324.76</v>
      </c>
      <c r="W17" t="s">
        <v>30</v>
      </c>
      <c r="X17" t="s">
        <v>31</v>
      </c>
    </row>
    <row r="18" spans="1:24" x14ac:dyDescent="0.35">
      <c r="A18">
        <v>2025</v>
      </c>
      <c r="B18" t="s">
        <v>24</v>
      </c>
      <c r="C18" t="s">
        <v>25</v>
      </c>
      <c r="D18" t="s">
        <v>26</v>
      </c>
      <c r="E18">
        <v>1</v>
      </c>
      <c r="F18" t="s">
        <v>41</v>
      </c>
      <c r="G18" t="s">
        <v>42</v>
      </c>
      <c r="H18" t="s">
        <v>29</v>
      </c>
      <c r="I18" s="1">
        <v>34</v>
      </c>
      <c r="J18" s="2">
        <v>0</v>
      </c>
      <c r="K18" s="2">
        <v>0</v>
      </c>
      <c r="L18" s="2">
        <v>0</v>
      </c>
      <c r="M18" s="1">
        <v>34</v>
      </c>
      <c r="N18" s="3">
        <v>85</v>
      </c>
      <c r="O18" s="3">
        <v>0</v>
      </c>
      <c r="P18" s="3">
        <v>0</v>
      </c>
      <c r="Q18" s="1">
        <v>2890</v>
      </c>
      <c r="R18" s="1">
        <v>9</v>
      </c>
      <c r="S18" s="1">
        <v>765</v>
      </c>
      <c r="T18" s="1">
        <v>2125</v>
      </c>
      <c r="U18" s="1">
        <v>433.5</v>
      </c>
      <c r="V18" s="1">
        <v>1691.5</v>
      </c>
      <c r="W18" t="s">
        <v>30</v>
      </c>
      <c r="X18" t="s">
        <v>31</v>
      </c>
    </row>
    <row r="19" spans="1:24" x14ac:dyDescent="0.35">
      <c r="A19">
        <v>2025</v>
      </c>
      <c r="B19" t="s">
        <v>24</v>
      </c>
      <c r="C19" t="s">
        <v>25</v>
      </c>
      <c r="D19" t="s">
        <v>26</v>
      </c>
      <c r="E19">
        <v>1</v>
      </c>
      <c r="F19" t="s">
        <v>41</v>
      </c>
      <c r="G19" t="s">
        <v>42</v>
      </c>
      <c r="H19" t="s">
        <v>32</v>
      </c>
      <c r="I19" s="1">
        <v>34</v>
      </c>
      <c r="J19" s="2">
        <v>10</v>
      </c>
      <c r="K19" s="2">
        <v>0</v>
      </c>
      <c r="L19" s="2">
        <v>10</v>
      </c>
      <c r="M19" s="1">
        <v>30.6</v>
      </c>
      <c r="N19" s="3">
        <v>42</v>
      </c>
      <c r="O19" s="3">
        <v>420</v>
      </c>
      <c r="P19" s="3">
        <v>0</v>
      </c>
      <c r="Q19" s="1">
        <v>1285.2</v>
      </c>
      <c r="R19" s="1">
        <v>9</v>
      </c>
      <c r="S19" s="1">
        <v>378</v>
      </c>
      <c r="T19" s="1">
        <v>907.2</v>
      </c>
      <c r="U19" s="1">
        <v>192.78</v>
      </c>
      <c r="V19" s="1">
        <v>714.42</v>
      </c>
      <c r="W19" t="s">
        <v>30</v>
      </c>
      <c r="X19" t="s">
        <v>31</v>
      </c>
    </row>
    <row r="20" spans="1:24" x14ac:dyDescent="0.35">
      <c r="A20">
        <v>2025</v>
      </c>
      <c r="B20" t="s">
        <v>24</v>
      </c>
      <c r="C20" t="s">
        <v>25</v>
      </c>
      <c r="D20" t="s">
        <v>26</v>
      </c>
      <c r="E20">
        <v>1</v>
      </c>
      <c r="F20" t="s">
        <v>41</v>
      </c>
      <c r="G20" t="s">
        <v>42</v>
      </c>
      <c r="H20" t="s">
        <v>33</v>
      </c>
      <c r="I20" s="1">
        <v>34</v>
      </c>
      <c r="J20" s="2">
        <v>15</v>
      </c>
      <c r="K20" s="2">
        <v>0</v>
      </c>
      <c r="L20" s="2">
        <v>15</v>
      </c>
      <c r="M20" s="1">
        <v>28.9</v>
      </c>
      <c r="N20" s="3">
        <v>25</v>
      </c>
      <c r="O20" s="3">
        <v>375</v>
      </c>
      <c r="P20" s="3">
        <v>0</v>
      </c>
      <c r="Q20" s="1">
        <v>722.5</v>
      </c>
      <c r="R20" s="1">
        <v>9</v>
      </c>
      <c r="S20" s="1">
        <v>225</v>
      </c>
      <c r="T20" s="1">
        <v>497.5</v>
      </c>
      <c r="U20" s="1">
        <v>108.38</v>
      </c>
      <c r="V20" s="1">
        <v>389.12</v>
      </c>
      <c r="W20" t="s">
        <v>30</v>
      </c>
      <c r="X20" t="s">
        <v>31</v>
      </c>
    </row>
    <row r="21" spans="1:24" x14ac:dyDescent="0.35">
      <c r="A21">
        <v>2025</v>
      </c>
      <c r="B21" t="s">
        <v>24</v>
      </c>
      <c r="C21" t="s">
        <v>25</v>
      </c>
      <c r="D21" t="s">
        <v>26</v>
      </c>
      <c r="E21">
        <v>1</v>
      </c>
      <c r="F21" t="s">
        <v>41</v>
      </c>
      <c r="G21" t="s">
        <v>42</v>
      </c>
      <c r="H21" t="s">
        <v>34</v>
      </c>
      <c r="I21" s="1">
        <v>34</v>
      </c>
      <c r="J21" s="2">
        <v>20</v>
      </c>
      <c r="K21" s="2">
        <v>0</v>
      </c>
      <c r="L21" s="2">
        <v>20</v>
      </c>
      <c r="M21" s="1">
        <v>27.2</v>
      </c>
      <c r="N21" s="3">
        <v>17</v>
      </c>
      <c r="O21" s="3">
        <v>340</v>
      </c>
      <c r="P21" s="3">
        <v>0</v>
      </c>
      <c r="Q21" s="1">
        <v>462.4</v>
      </c>
      <c r="R21" s="1">
        <v>9</v>
      </c>
      <c r="S21" s="1">
        <v>153</v>
      </c>
      <c r="T21" s="1">
        <v>309.39999999999998</v>
      </c>
      <c r="U21" s="1">
        <v>69.36</v>
      </c>
      <c r="V21" s="1">
        <v>240.04</v>
      </c>
      <c r="W21" t="s">
        <v>30</v>
      </c>
      <c r="X21" t="s">
        <v>31</v>
      </c>
    </row>
    <row r="22" spans="1:24" x14ac:dyDescent="0.35">
      <c r="A22">
        <v>2025</v>
      </c>
      <c r="B22" t="s">
        <v>24</v>
      </c>
      <c r="C22" t="s">
        <v>25</v>
      </c>
      <c r="D22" t="s">
        <v>26</v>
      </c>
      <c r="E22">
        <v>1</v>
      </c>
      <c r="F22" t="s">
        <v>43</v>
      </c>
      <c r="G22" t="s">
        <v>44</v>
      </c>
      <c r="H22" t="s">
        <v>29</v>
      </c>
      <c r="I22" s="1">
        <v>34</v>
      </c>
      <c r="J22" s="2">
        <v>0</v>
      </c>
      <c r="K22" s="2">
        <v>0</v>
      </c>
      <c r="L22" s="2">
        <v>0</v>
      </c>
      <c r="M22" s="1">
        <v>34</v>
      </c>
      <c r="N22" s="3">
        <v>218</v>
      </c>
      <c r="O22" s="3">
        <v>0</v>
      </c>
      <c r="P22" s="3">
        <v>0</v>
      </c>
      <c r="Q22" s="1">
        <v>7412</v>
      </c>
      <c r="R22" s="1">
        <v>9</v>
      </c>
      <c r="S22" s="1">
        <v>1962</v>
      </c>
      <c r="T22" s="1">
        <v>5450</v>
      </c>
      <c r="U22" s="1">
        <v>2594.1999999999998</v>
      </c>
      <c r="V22" s="1">
        <v>2855.8</v>
      </c>
      <c r="W22" t="s">
        <v>45</v>
      </c>
      <c r="X22" t="s">
        <v>46</v>
      </c>
    </row>
    <row r="23" spans="1:24" x14ac:dyDescent="0.35">
      <c r="A23">
        <v>2025</v>
      </c>
      <c r="B23" t="s">
        <v>24</v>
      </c>
      <c r="C23" t="s">
        <v>25</v>
      </c>
      <c r="D23" t="s">
        <v>26</v>
      </c>
      <c r="E23">
        <v>1</v>
      </c>
      <c r="F23" t="s">
        <v>43</v>
      </c>
      <c r="G23" t="s">
        <v>44</v>
      </c>
      <c r="H23" t="s">
        <v>32</v>
      </c>
      <c r="I23" s="1">
        <v>34</v>
      </c>
      <c r="J23" s="2">
        <v>10</v>
      </c>
      <c r="K23" s="2">
        <v>0</v>
      </c>
      <c r="L23" s="2">
        <v>10</v>
      </c>
      <c r="M23" s="1">
        <v>30.6</v>
      </c>
      <c r="N23" s="3">
        <v>91</v>
      </c>
      <c r="O23" s="3">
        <v>910</v>
      </c>
      <c r="P23" s="3">
        <v>0</v>
      </c>
      <c r="Q23" s="1">
        <v>2784.6</v>
      </c>
      <c r="R23" s="1">
        <v>9</v>
      </c>
      <c r="S23" s="1">
        <v>819</v>
      </c>
      <c r="T23" s="1">
        <v>1965.6</v>
      </c>
      <c r="U23" s="1">
        <v>974.61</v>
      </c>
      <c r="V23" s="1">
        <v>990.99</v>
      </c>
      <c r="W23" t="s">
        <v>45</v>
      </c>
      <c r="X23" t="s">
        <v>46</v>
      </c>
    </row>
    <row r="24" spans="1:24" x14ac:dyDescent="0.35">
      <c r="A24">
        <v>2025</v>
      </c>
      <c r="B24" t="s">
        <v>24</v>
      </c>
      <c r="C24" t="s">
        <v>25</v>
      </c>
      <c r="D24" t="s">
        <v>26</v>
      </c>
      <c r="E24">
        <v>1</v>
      </c>
      <c r="F24" t="s">
        <v>43</v>
      </c>
      <c r="G24" t="s">
        <v>44</v>
      </c>
      <c r="H24" t="s">
        <v>33</v>
      </c>
      <c r="I24" s="1">
        <v>34</v>
      </c>
      <c r="J24" s="2">
        <v>15</v>
      </c>
      <c r="K24" s="2">
        <v>0</v>
      </c>
      <c r="L24" s="2">
        <v>15</v>
      </c>
      <c r="M24" s="1">
        <v>28.9</v>
      </c>
      <c r="N24" s="3">
        <v>51</v>
      </c>
      <c r="O24" s="3">
        <v>765</v>
      </c>
      <c r="P24" s="3">
        <v>0</v>
      </c>
      <c r="Q24" s="1">
        <v>1473.9</v>
      </c>
      <c r="R24" s="1">
        <v>9</v>
      </c>
      <c r="S24" s="1">
        <v>459</v>
      </c>
      <c r="T24" s="1">
        <v>1014.9</v>
      </c>
      <c r="U24" s="1">
        <v>515.86</v>
      </c>
      <c r="V24" s="1">
        <v>499.03</v>
      </c>
      <c r="W24" t="s">
        <v>45</v>
      </c>
      <c r="X24" t="s">
        <v>46</v>
      </c>
    </row>
    <row r="25" spans="1:24" x14ac:dyDescent="0.35">
      <c r="A25">
        <v>2025</v>
      </c>
      <c r="B25" t="s">
        <v>24</v>
      </c>
      <c r="C25" t="s">
        <v>25</v>
      </c>
      <c r="D25" t="s">
        <v>26</v>
      </c>
      <c r="E25">
        <v>1</v>
      </c>
      <c r="F25" t="s">
        <v>43</v>
      </c>
      <c r="G25" t="s">
        <v>44</v>
      </c>
      <c r="H25" t="s">
        <v>34</v>
      </c>
      <c r="I25" s="1">
        <v>34</v>
      </c>
      <c r="J25" s="2">
        <v>20</v>
      </c>
      <c r="K25" s="2">
        <v>0</v>
      </c>
      <c r="L25" s="2">
        <v>20</v>
      </c>
      <c r="M25" s="1">
        <v>27.2</v>
      </c>
      <c r="N25" s="3">
        <v>35</v>
      </c>
      <c r="O25" s="3">
        <v>700</v>
      </c>
      <c r="P25" s="3">
        <v>0</v>
      </c>
      <c r="Q25" s="1">
        <v>952</v>
      </c>
      <c r="R25" s="1">
        <v>9</v>
      </c>
      <c r="S25" s="1">
        <v>315</v>
      </c>
      <c r="T25" s="1">
        <v>637</v>
      </c>
      <c r="U25" s="1">
        <v>333.2</v>
      </c>
      <c r="V25" s="1">
        <v>303.8</v>
      </c>
      <c r="W25" t="s">
        <v>45</v>
      </c>
      <c r="X25" t="s">
        <v>46</v>
      </c>
    </row>
    <row r="26" spans="1:24" x14ac:dyDescent="0.35">
      <c r="A26">
        <v>2025</v>
      </c>
      <c r="B26" t="s">
        <v>24</v>
      </c>
      <c r="C26" t="s">
        <v>25</v>
      </c>
      <c r="D26" t="s">
        <v>26</v>
      </c>
      <c r="E26">
        <v>1</v>
      </c>
      <c r="F26" t="s">
        <v>47</v>
      </c>
      <c r="G26" t="s">
        <v>48</v>
      </c>
      <c r="H26" t="s">
        <v>29</v>
      </c>
      <c r="I26" s="1">
        <v>34</v>
      </c>
      <c r="J26" s="2">
        <v>0</v>
      </c>
      <c r="K26" s="2">
        <v>0</v>
      </c>
      <c r="L26" s="2">
        <v>0</v>
      </c>
      <c r="M26" s="1">
        <v>34</v>
      </c>
      <c r="N26" s="3">
        <v>229</v>
      </c>
      <c r="O26" s="3">
        <v>0</v>
      </c>
      <c r="P26" s="3">
        <v>0</v>
      </c>
      <c r="Q26" s="1">
        <v>7786</v>
      </c>
      <c r="R26" s="1">
        <v>9</v>
      </c>
      <c r="S26" s="1">
        <v>2061</v>
      </c>
      <c r="T26" s="1">
        <v>5725</v>
      </c>
      <c r="U26" s="1">
        <v>2725.1</v>
      </c>
      <c r="V26" s="1">
        <v>2999.9</v>
      </c>
      <c r="W26" t="s">
        <v>45</v>
      </c>
      <c r="X26" t="s">
        <v>46</v>
      </c>
    </row>
    <row r="27" spans="1:24" x14ac:dyDescent="0.35">
      <c r="A27">
        <v>2025</v>
      </c>
      <c r="B27" t="s">
        <v>24</v>
      </c>
      <c r="C27" t="s">
        <v>25</v>
      </c>
      <c r="D27" t="s">
        <v>26</v>
      </c>
      <c r="E27">
        <v>1</v>
      </c>
      <c r="F27" t="s">
        <v>47</v>
      </c>
      <c r="G27" t="s">
        <v>48</v>
      </c>
      <c r="H27" t="s">
        <v>32</v>
      </c>
      <c r="I27" s="1">
        <v>34</v>
      </c>
      <c r="J27" s="2">
        <v>10</v>
      </c>
      <c r="K27" s="2">
        <v>0</v>
      </c>
      <c r="L27" s="2">
        <v>10</v>
      </c>
      <c r="M27" s="1">
        <v>30.6</v>
      </c>
      <c r="N27" s="3">
        <v>96</v>
      </c>
      <c r="O27" s="3">
        <v>960</v>
      </c>
      <c r="P27" s="3">
        <v>0</v>
      </c>
      <c r="Q27" s="1">
        <v>2937.6</v>
      </c>
      <c r="R27" s="1">
        <v>9</v>
      </c>
      <c r="S27" s="1">
        <v>864</v>
      </c>
      <c r="T27" s="1">
        <v>2073.6</v>
      </c>
      <c r="U27" s="1">
        <v>1028.1600000000001</v>
      </c>
      <c r="V27" s="1">
        <v>1045.44</v>
      </c>
      <c r="W27" t="s">
        <v>45</v>
      </c>
      <c r="X27" t="s">
        <v>46</v>
      </c>
    </row>
    <row r="28" spans="1:24" x14ac:dyDescent="0.35">
      <c r="A28">
        <v>2025</v>
      </c>
      <c r="B28" t="s">
        <v>24</v>
      </c>
      <c r="C28" t="s">
        <v>25</v>
      </c>
      <c r="D28" t="s">
        <v>26</v>
      </c>
      <c r="E28">
        <v>1</v>
      </c>
      <c r="F28" t="s">
        <v>47</v>
      </c>
      <c r="G28" t="s">
        <v>48</v>
      </c>
      <c r="H28" t="s">
        <v>33</v>
      </c>
      <c r="I28" s="1">
        <v>34</v>
      </c>
      <c r="J28" s="2">
        <v>15</v>
      </c>
      <c r="K28" s="2">
        <v>0</v>
      </c>
      <c r="L28" s="2">
        <v>15</v>
      </c>
      <c r="M28" s="1">
        <v>28.9</v>
      </c>
      <c r="N28" s="3">
        <v>54</v>
      </c>
      <c r="O28" s="3">
        <v>810</v>
      </c>
      <c r="P28" s="3">
        <v>0</v>
      </c>
      <c r="Q28" s="1">
        <v>1560.6</v>
      </c>
      <c r="R28" s="1">
        <v>9</v>
      </c>
      <c r="S28" s="1">
        <v>486</v>
      </c>
      <c r="T28" s="1">
        <v>1074.5999999999999</v>
      </c>
      <c r="U28" s="1">
        <v>546.21</v>
      </c>
      <c r="V28" s="1">
        <v>528.39</v>
      </c>
      <c r="W28" t="s">
        <v>45</v>
      </c>
      <c r="X28" t="s">
        <v>46</v>
      </c>
    </row>
    <row r="29" spans="1:24" x14ac:dyDescent="0.35">
      <c r="A29">
        <v>2025</v>
      </c>
      <c r="B29" t="s">
        <v>24</v>
      </c>
      <c r="C29" t="s">
        <v>25</v>
      </c>
      <c r="D29" t="s">
        <v>26</v>
      </c>
      <c r="E29">
        <v>1</v>
      </c>
      <c r="F29" t="s">
        <v>47</v>
      </c>
      <c r="G29" t="s">
        <v>48</v>
      </c>
      <c r="H29" t="s">
        <v>34</v>
      </c>
      <c r="I29" s="1">
        <v>34</v>
      </c>
      <c r="J29" s="2">
        <v>20</v>
      </c>
      <c r="K29" s="2">
        <v>0</v>
      </c>
      <c r="L29" s="2">
        <v>20</v>
      </c>
      <c r="M29" s="1">
        <v>27.2</v>
      </c>
      <c r="N29" s="3">
        <v>37</v>
      </c>
      <c r="O29" s="3">
        <v>740</v>
      </c>
      <c r="P29" s="3">
        <v>0</v>
      </c>
      <c r="Q29" s="1">
        <v>1006.4</v>
      </c>
      <c r="R29" s="1">
        <v>9</v>
      </c>
      <c r="S29" s="1">
        <v>333</v>
      </c>
      <c r="T29" s="1">
        <v>673.4</v>
      </c>
      <c r="U29" s="1">
        <v>352.24</v>
      </c>
      <c r="V29" s="1">
        <v>321.16000000000003</v>
      </c>
      <c r="W29" t="s">
        <v>45</v>
      </c>
      <c r="X29" t="s">
        <v>46</v>
      </c>
    </row>
    <row r="30" spans="1:24" x14ac:dyDescent="0.35">
      <c r="A30">
        <v>2025</v>
      </c>
      <c r="B30" t="s">
        <v>24</v>
      </c>
      <c r="C30" t="s">
        <v>25</v>
      </c>
      <c r="D30" t="s">
        <v>26</v>
      </c>
      <c r="E30">
        <v>1</v>
      </c>
      <c r="F30" t="s">
        <v>49</v>
      </c>
      <c r="G30" t="s">
        <v>28</v>
      </c>
      <c r="H30" t="s">
        <v>29</v>
      </c>
      <c r="I30" s="1">
        <v>34</v>
      </c>
      <c r="J30" s="2">
        <v>0</v>
      </c>
      <c r="K30" s="2">
        <v>0</v>
      </c>
      <c r="L30" s="2">
        <v>0</v>
      </c>
      <c r="M30" s="1">
        <v>34</v>
      </c>
      <c r="N30" s="3">
        <v>222</v>
      </c>
      <c r="O30" s="3">
        <v>0</v>
      </c>
      <c r="P30" s="3">
        <v>0</v>
      </c>
      <c r="Q30" s="1">
        <v>7548</v>
      </c>
      <c r="R30" s="1">
        <v>9</v>
      </c>
      <c r="S30" s="1">
        <v>1998</v>
      </c>
      <c r="T30" s="1">
        <v>5550</v>
      </c>
      <c r="U30" s="1">
        <v>2641.8</v>
      </c>
      <c r="V30" s="1">
        <v>2908.2</v>
      </c>
      <c r="W30" t="s">
        <v>45</v>
      </c>
      <c r="X30" t="s">
        <v>46</v>
      </c>
    </row>
    <row r="31" spans="1:24" x14ac:dyDescent="0.35">
      <c r="A31">
        <v>2025</v>
      </c>
      <c r="B31" t="s">
        <v>24</v>
      </c>
      <c r="C31" t="s">
        <v>25</v>
      </c>
      <c r="D31" t="s">
        <v>26</v>
      </c>
      <c r="E31">
        <v>1</v>
      </c>
      <c r="F31" t="s">
        <v>49</v>
      </c>
      <c r="G31" t="s">
        <v>28</v>
      </c>
      <c r="H31" t="s">
        <v>32</v>
      </c>
      <c r="I31" s="1">
        <v>34</v>
      </c>
      <c r="J31" s="2">
        <v>10</v>
      </c>
      <c r="K31" s="2">
        <v>0</v>
      </c>
      <c r="L31" s="2">
        <v>10</v>
      </c>
      <c r="M31" s="1">
        <v>30.6</v>
      </c>
      <c r="N31" s="3">
        <v>93</v>
      </c>
      <c r="O31" s="3">
        <v>930</v>
      </c>
      <c r="P31" s="3">
        <v>0</v>
      </c>
      <c r="Q31" s="1">
        <v>2845.8</v>
      </c>
      <c r="R31" s="1">
        <v>9</v>
      </c>
      <c r="S31" s="1">
        <v>837</v>
      </c>
      <c r="T31" s="1">
        <v>2008.8</v>
      </c>
      <c r="U31" s="1">
        <v>996.03</v>
      </c>
      <c r="V31" s="1">
        <v>1012.77</v>
      </c>
      <c r="W31" t="s">
        <v>45</v>
      </c>
      <c r="X31" t="s">
        <v>46</v>
      </c>
    </row>
    <row r="32" spans="1:24" x14ac:dyDescent="0.35">
      <c r="A32">
        <v>2025</v>
      </c>
      <c r="B32" t="s">
        <v>24</v>
      </c>
      <c r="C32" t="s">
        <v>25</v>
      </c>
      <c r="D32" t="s">
        <v>26</v>
      </c>
      <c r="E32">
        <v>1</v>
      </c>
      <c r="F32" t="s">
        <v>49</v>
      </c>
      <c r="G32" t="s">
        <v>28</v>
      </c>
      <c r="H32" t="s">
        <v>33</v>
      </c>
      <c r="I32" s="1">
        <v>34</v>
      </c>
      <c r="J32" s="2">
        <v>15</v>
      </c>
      <c r="K32" s="2">
        <v>0</v>
      </c>
      <c r="L32" s="2">
        <v>15</v>
      </c>
      <c r="M32" s="1">
        <v>28.9</v>
      </c>
      <c r="N32" s="3">
        <v>52</v>
      </c>
      <c r="O32" s="3">
        <v>780</v>
      </c>
      <c r="P32" s="3">
        <v>0</v>
      </c>
      <c r="Q32" s="1">
        <v>1502.8</v>
      </c>
      <c r="R32" s="1">
        <v>9</v>
      </c>
      <c r="S32" s="1">
        <v>468</v>
      </c>
      <c r="T32" s="1">
        <v>1034.8</v>
      </c>
      <c r="U32" s="1">
        <v>525.98</v>
      </c>
      <c r="V32" s="1">
        <v>508.82</v>
      </c>
      <c r="W32" t="s">
        <v>45</v>
      </c>
      <c r="X32" t="s">
        <v>46</v>
      </c>
    </row>
    <row r="33" spans="1:24" x14ac:dyDescent="0.35">
      <c r="A33">
        <v>2025</v>
      </c>
      <c r="B33" t="s">
        <v>24</v>
      </c>
      <c r="C33" t="s">
        <v>25</v>
      </c>
      <c r="D33" t="s">
        <v>26</v>
      </c>
      <c r="E33">
        <v>1</v>
      </c>
      <c r="F33" t="s">
        <v>49</v>
      </c>
      <c r="G33" t="s">
        <v>28</v>
      </c>
      <c r="H33" t="s">
        <v>34</v>
      </c>
      <c r="I33" s="1">
        <v>34</v>
      </c>
      <c r="J33" s="2">
        <v>20</v>
      </c>
      <c r="K33" s="2">
        <v>0</v>
      </c>
      <c r="L33" s="2">
        <v>20</v>
      </c>
      <c r="M33" s="1">
        <v>27.2</v>
      </c>
      <c r="N33" s="3">
        <v>36</v>
      </c>
      <c r="O33" s="3">
        <v>720</v>
      </c>
      <c r="P33" s="3">
        <v>0</v>
      </c>
      <c r="Q33" s="1">
        <v>979.2</v>
      </c>
      <c r="R33" s="1">
        <v>9</v>
      </c>
      <c r="S33" s="1">
        <v>324</v>
      </c>
      <c r="T33" s="1">
        <v>655.20000000000005</v>
      </c>
      <c r="U33" s="1">
        <v>342.72</v>
      </c>
      <c r="V33" s="1">
        <v>312.48</v>
      </c>
      <c r="W33" t="s">
        <v>45</v>
      </c>
      <c r="X33" t="s">
        <v>46</v>
      </c>
    </row>
    <row r="34" spans="1:24" x14ac:dyDescent="0.35">
      <c r="A34">
        <v>2025</v>
      </c>
      <c r="B34" t="s">
        <v>24</v>
      </c>
      <c r="C34" t="s">
        <v>25</v>
      </c>
      <c r="D34" t="s">
        <v>26</v>
      </c>
      <c r="E34">
        <v>1</v>
      </c>
      <c r="F34" t="s">
        <v>50</v>
      </c>
      <c r="G34" t="s">
        <v>36</v>
      </c>
      <c r="H34" t="s">
        <v>29</v>
      </c>
      <c r="I34" s="1">
        <v>34</v>
      </c>
      <c r="J34" s="2">
        <v>0</v>
      </c>
      <c r="K34" s="2">
        <v>0</v>
      </c>
      <c r="L34" s="2">
        <v>0</v>
      </c>
      <c r="M34" s="1">
        <v>34</v>
      </c>
      <c r="N34" s="3">
        <v>242</v>
      </c>
      <c r="O34" s="3">
        <v>0</v>
      </c>
      <c r="P34" s="3">
        <v>0</v>
      </c>
      <c r="Q34" s="1">
        <v>8228</v>
      </c>
      <c r="R34" s="1">
        <v>9</v>
      </c>
      <c r="S34" s="1">
        <v>2178</v>
      </c>
      <c r="T34" s="1">
        <v>6050</v>
      </c>
      <c r="U34" s="1">
        <v>2879.8</v>
      </c>
      <c r="V34" s="1">
        <v>3170.2</v>
      </c>
      <c r="W34" t="s">
        <v>45</v>
      </c>
      <c r="X34" t="s">
        <v>46</v>
      </c>
    </row>
    <row r="35" spans="1:24" x14ac:dyDescent="0.35">
      <c r="A35">
        <v>2025</v>
      </c>
      <c r="B35" t="s">
        <v>24</v>
      </c>
      <c r="C35" t="s">
        <v>25</v>
      </c>
      <c r="D35" t="s">
        <v>26</v>
      </c>
      <c r="E35">
        <v>1</v>
      </c>
      <c r="F35" t="s">
        <v>50</v>
      </c>
      <c r="G35" t="s">
        <v>36</v>
      </c>
      <c r="H35" t="s">
        <v>32</v>
      </c>
      <c r="I35" s="1">
        <v>34</v>
      </c>
      <c r="J35" s="2">
        <v>10</v>
      </c>
      <c r="K35" s="2">
        <v>0</v>
      </c>
      <c r="L35" s="2">
        <v>10</v>
      </c>
      <c r="M35" s="1">
        <v>30.6</v>
      </c>
      <c r="N35" s="3">
        <v>101</v>
      </c>
      <c r="O35" s="3">
        <v>1010</v>
      </c>
      <c r="P35" s="3">
        <v>0</v>
      </c>
      <c r="Q35" s="1">
        <v>3090.6</v>
      </c>
      <c r="R35" s="1">
        <v>9</v>
      </c>
      <c r="S35" s="1">
        <v>909</v>
      </c>
      <c r="T35" s="1">
        <v>2181.6</v>
      </c>
      <c r="U35" s="1">
        <v>1081.71</v>
      </c>
      <c r="V35" s="1">
        <v>1099.8900000000001</v>
      </c>
      <c r="W35" t="s">
        <v>45</v>
      </c>
      <c r="X35" t="s">
        <v>46</v>
      </c>
    </row>
    <row r="36" spans="1:24" x14ac:dyDescent="0.35">
      <c r="A36">
        <v>2025</v>
      </c>
      <c r="B36" t="s">
        <v>24</v>
      </c>
      <c r="C36" t="s">
        <v>25</v>
      </c>
      <c r="D36" t="s">
        <v>26</v>
      </c>
      <c r="E36">
        <v>1</v>
      </c>
      <c r="F36" t="s">
        <v>50</v>
      </c>
      <c r="G36" t="s">
        <v>36</v>
      </c>
      <c r="H36" t="s">
        <v>33</v>
      </c>
      <c r="I36" s="1">
        <v>34</v>
      </c>
      <c r="J36" s="2">
        <v>15</v>
      </c>
      <c r="K36" s="2">
        <v>0</v>
      </c>
      <c r="L36" s="2">
        <v>15</v>
      </c>
      <c r="M36" s="1">
        <v>28.9</v>
      </c>
      <c r="N36" s="3">
        <v>57</v>
      </c>
      <c r="O36" s="3">
        <v>855</v>
      </c>
      <c r="P36" s="3">
        <v>0</v>
      </c>
      <c r="Q36" s="1">
        <v>1647.3</v>
      </c>
      <c r="R36" s="1">
        <v>9</v>
      </c>
      <c r="S36" s="1">
        <v>513</v>
      </c>
      <c r="T36" s="1">
        <v>1134.3</v>
      </c>
      <c r="U36" s="1">
        <v>576.54999999999995</v>
      </c>
      <c r="V36" s="1">
        <v>557.75</v>
      </c>
      <c r="W36" t="s">
        <v>45</v>
      </c>
      <c r="X36" t="s">
        <v>46</v>
      </c>
    </row>
    <row r="37" spans="1:24" x14ac:dyDescent="0.35">
      <c r="A37">
        <v>2025</v>
      </c>
      <c r="B37" t="s">
        <v>24</v>
      </c>
      <c r="C37" t="s">
        <v>25</v>
      </c>
      <c r="D37" t="s">
        <v>26</v>
      </c>
      <c r="E37">
        <v>1</v>
      </c>
      <c r="F37" t="s">
        <v>50</v>
      </c>
      <c r="G37" t="s">
        <v>36</v>
      </c>
      <c r="H37" t="s">
        <v>34</v>
      </c>
      <c r="I37" s="1">
        <v>34</v>
      </c>
      <c r="J37" s="2">
        <v>20</v>
      </c>
      <c r="K37" s="2">
        <v>0</v>
      </c>
      <c r="L37" s="2">
        <v>20</v>
      </c>
      <c r="M37" s="1">
        <v>27.2</v>
      </c>
      <c r="N37" s="3">
        <v>39</v>
      </c>
      <c r="O37" s="3">
        <v>780</v>
      </c>
      <c r="P37" s="3">
        <v>0</v>
      </c>
      <c r="Q37" s="1">
        <v>1060.8</v>
      </c>
      <c r="R37" s="1">
        <v>9</v>
      </c>
      <c r="S37" s="1">
        <v>351</v>
      </c>
      <c r="T37" s="1">
        <v>709.8</v>
      </c>
      <c r="U37" s="1">
        <v>371.28</v>
      </c>
      <c r="V37" s="1">
        <v>338.52</v>
      </c>
      <c r="W37" t="s">
        <v>45</v>
      </c>
      <c r="X37" t="s">
        <v>46</v>
      </c>
    </row>
    <row r="38" spans="1:24" x14ac:dyDescent="0.35">
      <c r="A38">
        <v>2025</v>
      </c>
      <c r="B38" t="s">
        <v>24</v>
      </c>
      <c r="C38" t="s">
        <v>25</v>
      </c>
      <c r="D38" t="s">
        <v>26</v>
      </c>
      <c r="E38">
        <v>1</v>
      </c>
      <c r="F38" t="s">
        <v>51</v>
      </c>
      <c r="G38" t="s">
        <v>38</v>
      </c>
      <c r="H38" t="s">
        <v>29</v>
      </c>
      <c r="I38" s="1">
        <v>34</v>
      </c>
      <c r="J38" s="2">
        <v>0</v>
      </c>
      <c r="K38" s="2">
        <v>0</v>
      </c>
      <c r="L38" s="2">
        <v>0</v>
      </c>
      <c r="M38" s="1">
        <v>34</v>
      </c>
      <c r="N38" s="3">
        <v>284</v>
      </c>
      <c r="O38" s="3">
        <v>0</v>
      </c>
      <c r="P38" s="3">
        <v>0</v>
      </c>
      <c r="Q38" s="1">
        <v>9656</v>
      </c>
      <c r="R38" s="1">
        <v>9</v>
      </c>
      <c r="S38" s="1">
        <v>2556</v>
      </c>
      <c r="T38" s="1">
        <v>7100</v>
      </c>
      <c r="U38" s="1">
        <v>3379.6</v>
      </c>
      <c r="V38" s="1">
        <v>3720.4</v>
      </c>
      <c r="W38" t="s">
        <v>45</v>
      </c>
      <c r="X38" t="s">
        <v>46</v>
      </c>
    </row>
    <row r="39" spans="1:24" x14ac:dyDescent="0.35">
      <c r="A39">
        <v>2025</v>
      </c>
      <c r="B39" t="s">
        <v>24</v>
      </c>
      <c r="C39" t="s">
        <v>25</v>
      </c>
      <c r="D39" t="s">
        <v>26</v>
      </c>
      <c r="E39">
        <v>1</v>
      </c>
      <c r="F39" t="s">
        <v>51</v>
      </c>
      <c r="G39" t="s">
        <v>38</v>
      </c>
      <c r="H39" t="s">
        <v>32</v>
      </c>
      <c r="I39" s="1">
        <v>34</v>
      </c>
      <c r="J39" s="2">
        <v>10</v>
      </c>
      <c r="K39" s="2">
        <v>0</v>
      </c>
      <c r="L39" s="2">
        <v>10</v>
      </c>
      <c r="M39" s="1">
        <v>30.6</v>
      </c>
      <c r="N39" s="3">
        <v>119</v>
      </c>
      <c r="O39" s="3">
        <v>1190</v>
      </c>
      <c r="P39" s="3">
        <v>0</v>
      </c>
      <c r="Q39" s="1">
        <v>3641.4</v>
      </c>
      <c r="R39" s="1">
        <v>9</v>
      </c>
      <c r="S39" s="1">
        <v>1071</v>
      </c>
      <c r="T39" s="1">
        <v>2570.4</v>
      </c>
      <c r="U39" s="1">
        <v>1274.49</v>
      </c>
      <c r="V39" s="1">
        <v>1295.9100000000001</v>
      </c>
      <c r="W39" t="s">
        <v>45</v>
      </c>
      <c r="X39" t="s">
        <v>46</v>
      </c>
    </row>
    <row r="40" spans="1:24" x14ac:dyDescent="0.35">
      <c r="A40">
        <v>2025</v>
      </c>
      <c r="B40" t="s">
        <v>24</v>
      </c>
      <c r="C40" t="s">
        <v>25</v>
      </c>
      <c r="D40" t="s">
        <v>26</v>
      </c>
      <c r="E40">
        <v>1</v>
      </c>
      <c r="F40" t="s">
        <v>51</v>
      </c>
      <c r="G40" t="s">
        <v>38</v>
      </c>
      <c r="H40" t="s">
        <v>33</v>
      </c>
      <c r="I40" s="1">
        <v>34</v>
      </c>
      <c r="J40" s="2">
        <v>15</v>
      </c>
      <c r="K40" s="2">
        <v>0</v>
      </c>
      <c r="L40" s="2">
        <v>15</v>
      </c>
      <c r="M40" s="1">
        <v>28.9</v>
      </c>
      <c r="N40" s="3">
        <v>67</v>
      </c>
      <c r="O40" s="3">
        <v>1005</v>
      </c>
      <c r="P40" s="3">
        <v>0</v>
      </c>
      <c r="Q40" s="1">
        <v>1936.3</v>
      </c>
      <c r="R40" s="1">
        <v>9</v>
      </c>
      <c r="S40" s="1">
        <v>603</v>
      </c>
      <c r="T40" s="1">
        <v>1333.3</v>
      </c>
      <c r="U40" s="1">
        <v>677.7</v>
      </c>
      <c r="V40" s="1">
        <v>655.6</v>
      </c>
      <c r="W40" t="s">
        <v>45</v>
      </c>
      <c r="X40" t="s">
        <v>46</v>
      </c>
    </row>
    <row r="41" spans="1:24" x14ac:dyDescent="0.35">
      <c r="A41">
        <v>2025</v>
      </c>
      <c r="B41" t="s">
        <v>24</v>
      </c>
      <c r="C41" t="s">
        <v>25</v>
      </c>
      <c r="D41" t="s">
        <v>26</v>
      </c>
      <c r="E41">
        <v>1</v>
      </c>
      <c r="F41" t="s">
        <v>51</v>
      </c>
      <c r="G41" t="s">
        <v>38</v>
      </c>
      <c r="H41" t="s">
        <v>34</v>
      </c>
      <c r="I41" s="1">
        <v>34</v>
      </c>
      <c r="J41" s="2">
        <v>20</v>
      </c>
      <c r="K41" s="2">
        <v>0</v>
      </c>
      <c r="L41" s="2">
        <v>20</v>
      </c>
      <c r="M41" s="1">
        <v>27.2</v>
      </c>
      <c r="N41" s="3">
        <v>46</v>
      </c>
      <c r="O41" s="3">
        <v>920</v>
      </c>
      <c r="P41" s="3">
        <v>0</v>
      </c>
      <c r="Q41" s="1">
        <v>1251.2</v>
      </c>
      <c r="R41" s="1">
        <v>9</v>
      </c>
      <c r="S41" s="1">
        <v>414</v>
      </c>
      <c r="T41" s="1">
        <v>837.2</v>
      </c>
      <c r="U41" s="1">
        <v>437.92</v>
      </c>
      <c r="V41" s="1">
        <v>399.28</v>
      </c>
      <c r="W41" t="s">
        <v>45</v>
      </c>
      <c r="X41" t="s">
        <v>46</v>
      </c>
    </row>
    <row r="42" spans="1:24" x14ac:dyDescent="0.35">
      <c r="A42">
        <v>2025</v>
      </c>
      <c r="B42" t="s">
        <v>24</v>
      </c>
      <c r="C42" t="s">
        <v>25</v>
      </c>
      <c r="D42" t="s">
        <v>26</v>
      </c>
      <c r="E42">
        <v>1</v>
      </c>
      <c r="F42" t="s">
        <v>52</v>
      </c>
      <c r="G42" t="s">
        <v>40</v>
      </c>
      <c r="H42" t="s">
        <v>29</v>
      </c>
      <c r="I42" s="1">
        <v>34</v>
      </c>
      <c r="J42" s="2">
        <v>0</v>
      </c>
      <c r="K42" s="2">
        <v>0</v>
      </c>
      <c r="L42" s="2">
        <v>0</v>
      </c>
      <c r="M42" s="1">
        <v>34</v>
      </c>
      <c r="N42" s="3">
        <v>322</v>
      </c>
      <c r="O42" s="3">
        <v>0</v>
      </c>
      <c r="P42" s="3">
        <v>0</v>
      </c>
      <c r="Q42" s="1">
        <v>10948</v>
      </c>
      <c r="R42" s="1">
        <v>9</v>
      </c>
      <c r="S42" s="1">
        <v>2898</v>
      </c>
      <c r="T42" s="1">
        <v>8050</v>
      </c>
      <c r="U42" s="1">
        <v>3831.8</v>
      </c>
      <c r="V42" s="1">
        <v>4218.2</v>
      </c>
      <c r="W42" t="s">
        <v>45</v>
      </c>
      <c r="X42" t="s">
        <v>46</v>
      </c>
    </row>
    <row r="43" spans="1:24" x14ac:dyDescent="0.35">
      <c r="A43">
        <v>2025</v>
      </c>
      <c r="B43" t="s">
        <v>24</v>
      </c>
      <c r="C43" t="s">
        <v>25</v>
      </c>
      <c r="D43" t="s">
        <v>26</v>
      </c>
      <c r="E43">
        <v>1</v>
      </c>
      <c r="F43" t="s">
        <v>52</v>
      </c>
      <c r="G43" t="s">
        <v>40</v>
      </c>
      <c r="H43" t="s">
        <v>32</v>
      </c>
      <c r="I43" s="1">
        <v>34</v>
      </c>
      <c r="J43" s="2">
        <v>10</v>
      </c>
      <c r="K43" s="2">
        <v>0</v>
      </c>
      <c r="L43" s="2">
        <v>10</v>
      </c>
      <c r="M43" s="1">
        <v>30.6</v>
      </c>
      <c r="N43" s="3">
        <v>135</v>
      </c>
      <c r="O43" s="3">
        <v>1350</v>
      </c>
      <c r="P43" s="3">
        <v>0</v>
      </c>
      <c r="Q43" s="1">
        <v>4131</v>
      </c>
      <c r="R43" s="1">
        <v>9</v>
      </c>
      <c r="S43" s="1">
        <v>1215</v>
      </c>
      <c r="T43" s="1">
        <v>2916</v>
      </c>
      <c r="U43" s="1">
        <v>1445.85</v>
      </c>
      <c r="V43" s="1">
        <v>1470.15</v>
      </c>
      <c r="W43" t="s">
        <v>45</v>
      </c>
      <c r="X43" t="s">
        <v>46</v>
      </c>
    </row>
    <row r="44" spans="1:24" x14ac:dyDescent="0.35">
      <c r="A44">
        <v>2025</v>
      </c>
      <c r="B44" t="s">
        <v>24</v>
      </c>
      <c r="C44" t="s">
        <v>25</v>
      </c>
      <c r="D44" t="s">
        <v>26</v>
      </c>
      <c r="E44">
        <v>1</v>
      </c>
      <c r="F44" t="s">
        <v>52</v>
      </c>
      <c r="G44" t="s">
        <v>40</v>
      </c>
      <c r="H44" t="s">
        <v>33</v>
      </c>
      <c r="I44" s="1">
        <v>34</v>
      </c>
      <c r="J44" s="2">
        <v>15</v>
      </c>
      <c r="K44" s="2">
        <v>0</v>
      </c>
      <c r="L44" s="2">
        <v>15</v>
      </c>
      <c r="M44" s="1">
        <v>28.9</v>
      </c>
      <c r="N44" s="3">
        <v>76</v>
      </c>
      <c r="O44" s="3">
        <v>1140</v>
      </c>
      <c r="P44" s="3">
        <v>0</v>
      </c>
      <c r="Q44" s="1">
        <v>2196.4</v>
      </c>
      <c r="R44" s="1">
        <v>9</v>
      </c>
      <c r="S44" s="1">
        <v>684</v>
      </c>
      <c r="T44" s="1">
        <v>1512.4</v>
      </c>
      <c r="U44" s="1">
        <v>768.74</v>
      </c>
      <c r="V44" s="1">
        <v>743.66</v>
      </c>
      <c r="W44" t="s">
        <v>45</v>
      </c>
      <c r="X44" t="s">
        <v>46</v>
      </c>
    </row>
    <row r="45" spans="1:24" x14ac:dyDescent="0.35">
      <c r="A45">
        <v>2025</v>
      </c>
      <c r="B45" t="s">
        <v>24</v>
      </c>
      <c r="C45" t="s">
        <v>25</v>
      </c>
      <c r="D45" t="s">
        <v>26</v>
      </c>
      <c r="E45">
        <v>1</v>
      </c>
      <c r="F45" t="s">
        <v>52</v>
      </c>
      <c r="G45" t="s">
        <v>40</v>
      </c>
      <c r="H45" t="s">
        <v>34</v>
      </c>
      <c r="I45" s="1">
        <v>34</v>
      </c>
      <c r="J45" s="2">
        <v>20</v>
      </c>
      <c r="K45" s="2">
        <v>0</v>
      </c>
      <c r="L45" s="2">
        <v>20</v>
      </c>
      <c r="M45" s="1">
        <v>27.2</v>
      </c>
      <c r="N45" s="3">
        <v>52</v>
      </c>
      <c r="O45" s="3">
        <v>1040</v>
      </c>
      <c r="P45" s="3">
        <v>0</v>
      </c>
      <c r="Q45" s="1">
        <v>1414.4</v>
      </c>
      <c r="R45" s="1">
        <v>9</v>
      </c>
      <c r="S45" s="1">
        <v>468</v>
      </c>
      <c r="T45" s="1">
        <v>946.4</v>
      </c>
      <c r="U45" s="1">
        <v>495.04</v>
      </c>
      <c r="V45" s="1">
        <v>451.36</v>
      </c>
      <c r="W45" t="s">
        <v>45</v>
      </c>
      <c r="X45" t="s">
        <v>46</v>
      </c>
    </row>
    <row r="46" spans="1:24" x14ac:dyDescent="0.35">
      <c r="A46">
        <v>2025</v>
      </c>
      <c r="B46" t="s">
        <v>24</v>
      </c>
      <c r="C46" t="s">
        <v>25</v>
      </c>
      <c r="D46" t="s">
        <v>26</v>
      </c>
      <c r="E46">
        <v>1</v>
      </c>
      <c r="F46" t="s">
        <v>53</v>
      </c>
      <c r="G46" t="s">
        <v>42</v>
      </c>
      <c r="H46" t="s">
        <v>29</v>
      </c>
      <c r="I46" s="1">
        <v>34</v>
      </c>
      <c r="J46" s="2">
        <v>0</v>
      </c>
      <c r="K46" s="2">
        <v>0</v>
      </c>
      <c r="L46" s="2">
        <v>0</v>
      </c>
      <c r="M46" s="1">
        <v>34</v>
      </c>
      <c r="N46" s="3">
        <v>222</v>
      </c>
      <c r="O46" s="3">
        <v>0</v>
      </c>
      <c r="P46" s="3">
        <v>0</v>
      </c>
      <c r="Q46" s="1">
        <v>7548</v>
      </c>
      <c r="R46" s="1">
        <v>9</v>
      </c>
      <c r="S46" s="1">
        <v>1998</v>
      </c>
      <c r="T46" s="1">
        <v>5550</v>
      </c>
      <c r="U46" s="1">
        <v>2641.8</v>
      </c>
      <c r="V46" s="1">
        <v>2908.2</v>
      </c>
      <c r="W46" t="s">
        <v>45</v>
      </c>
      <c r="X46" t="s">
        <v>46</v>
      </c>
    </row>
    <row r="47" spans="1:24" x14ac:dyDescent="0.35">
      <c r="A47">
        <v>2025</v>
      </c>
      <c r="B47" t="s">
        <v>24</v>
      </c>
      <c r="C47" t="s">
        <v>25</v>
      </c>
      <c r="D47" t="s">
        <v>26</v>
      </c>
      <c r="E47">
        <v>1</v>
      </c>
      <c r="F47" t="s">
        <v>53</v>
      </c>
      <c r="G47" t="s">
        <v>42</v>
      </c>
      <c r="H47" t="s">
        <v>32</v>
      </c>
      <c r="I47" s="1">
        <v>34</v>
      </c>
      <c r="J47" s="2">
        <v>10</v>
      </c>
      <c r="K47" s="2">
        <v>0</v>
      </c>
      <c r="L47" s="2">
        <v>10</v>
      </c>
      <c r="M47" s="1">
        <v>30.6</v>
      </c>
      <c r="N47" s="3">
        <v>93</v>
      </c>
      <c r="O47" s="3">
        <v>930</v>
      </c>
      <c r="P47" s="3">
        <v>0</v>
      </c>
      <c r="Q47" s="1">
        <v>2845.8</v>
      </c>
      <c r="R47" s="1">
        <v>9</v>
      </c>
      <c r="S47" s="1">
        <v>837</v>
      </c>
      <c r="T47" s="1">
        <v>2008.8</v>
      </c>
      <c r="U47" s="1">
        <v>996.03</v>
      </c>
      <c r="V47" s="1">
        <v>1012.77</v>
      </c>
      <c r="W47" t="s">
        <v>45</v>
      </c>
      <c r="X47" t="s">
        <v>46</v>
      </c>
    </row>
    <row r="48" spans="1:24" x14ac:dyDescent="0.35">
      <c r="A48">
        <v>2025</v>
      </c>
      <c r="B48" t="s">
        <v>24</v>
      </c>
      <c r="C48" t="s">
        <v>25</v>
      </c>
      <c r="D48" t="s">
        <v>26</v>
      </c>
      <c r="E48">
        <v>1</v>
      </c>
      <c r="F48" t="s">
        <v>53</v>
      </c>
      <c r="G48" t="s">
        <v>42</v>
      </c>
      <c r="H48" t="s">
        <v>33</v>
      </c>
      <c r="I48" s="1">
        <v>34</v>
      </c>
      <c r="J48" s="2">
        <v>15</v>
      </c>
      <c r="K48" s="2">
        <v>0</v>
      </c>
      <c r="L48" s="2">
        <v>15</v>
      </c>
      <c r="M48" s="1">
        <v>28.9</v>
      </c>
      <c r="N48" s="3">
        <v>52</v>
      </c>
      <c r="O48" s="3">
        <v>780</v>
      </c>
      <c r="P48" s="3">
        <v>0</v>
      </c>
      <c r="Q48" s="1">
        <v>1502.8</v>
      </c>
      <c r="R48" s="1">
        <v>9</v>
      </c>
      <c r="S48" s="1">
        <v>468</v>
      </c>
      <c r="T48" s="1">
        <v>1034.8</v>
      </c>
      <c r="U48" s="1">
        <v>525.98</v>
      </c>
      <c r="V48" s="1">
        <v>508.82</v>
      </c>
      <c r="W48" t="s">
        <v>45</v>
      </c>
      <c r="X48" t="s">
        <v>46</v>
      </c>
    </row>
    <row r="49" spans="1:24" x14ac:dyDescent="0.35">
      <c r="A49">
        <v>2025</v>
      </c>
      <c r="B49" t="s">
        <v>24</v>
      </c>
      <c r="C49" t="s">
        <v>25</v>
      </c>
      <c r="D49" t="s">
        <v>26</v>
      </c>
      <c r="E49">
        <v>1</v>
      </c>
      <c r="F49" t="s">
        <v>53</v>
      </c>
      <c r="G49" t="s">
        <v>42</v>
      </c>
      <c r="H49" t="s">
        <v>34</v>
      </c>
      <c r="I49" s="1">
        <v>34</v>
      </c>
      <c r="J49" s="2">
        <v>20</v>
      </c>
      <c r="K49" s="2">
        <v>0</v>
      </c>
      <c r="L49" s="2">
        <v>20</v>
      </c>
      <c r="M49" s="1">
        <v>27.2</v>
      </c>
      <c r="N49" s="3">
        <v>36</v>
      </c>
      <c r="O49" s="3">
        <v>720</v>
      </c>
      <c r="P49" s="3">
        <v>0</v>
      </c>
      <c r="Q49" s="1">
        <v>979.2</v>
      </c>
      <c r="R49" s="1">
        <v>9</v>
      </c>
      <c r="S49" s="1">
        <v>324</v>
      </c>
      <c r="T49" s="1">
        <v>655.20000000000005</v>
      </c>
      <c r="U49" s="1">
        <v>342.72</v>
      </c>
      <c r="V49" s="1">
        <v>312.48</v>
      </c>
      <c r="W49" t="s">
        <v>45</v>
      </c>
      <c r="X49" t="s">
        <v>46</v>
      </c>
    </row>
    <row r="50" spans="1:24" x14ac:dyDescent="0.35">
      <c r="A50">
        <v>2025</v>
      </c>
      <c r="B50" t="s">
        <v>24</v>
      </c>
      <c r="C50" t="s">
        <v>25</v>
      </c>
      <c r="D50" t="s">
        <v>26</v>
      </c>
      <c r="E50">
        <v>1</v>
      </c>
      <c r="F50" t="s">
        <v>54</v>
      </c>
      <c r="G50" t="s">
        <v>44</v>
      </c>
      <c r="H50" t="s">
        <v>29</v>
      </c>
      <c r="I50" s="1">
        <v>34</v>
      </c>
      <c r="J50" s="2">
        <v>0</v>
      </c>
      <c r="K50" s="2">
        <v>0</v>
      </c>
      <c r="L50" s="2">
        <v>0</v>
      </c>
      <c r="M50" s="1">
        <v>34</v>
      </c>
      <c r="N50" s="3">
        <v>186</v>
      </c>
      <c r="O50" s="3">
        <v>0</v>
      </c>
      <c r="P50" s="3">
        <v>0</v>
      </c>
      <c r="Q50" s="1">
        <v>6324</v>
      </c>
      <c r="R50" s="1">
        <v>9</v>
      </c>
      <c r="S50" s="1">
        <v>1674</v>
      </c>
      <c r="T50" s="1">
        <v>4650</v>
      </c>
      <c r="U50" s="1">
        <v>2213.4</v>
      </c>
      <c r="V50" s="1">
        <v>2436.6</v>
      </c>
      <c r="W50" t="s">
        <v>45</v>
      </c>
      <c r="X50" t="s">
        <v>46</v>
      </c>
    </row>
    <row r="51" spans="1:24" x14ac:dyDescent="0.35">
      <c r="A51">
        <v>2025</v>
      </c>
      <c r="B51" t="s">
        <v>24</v>
      </c>
      <c r="C51" t="s">
        <v>25</v>
      </c>
      <c r="D51" t="s">
        <v>26</v>
      </c>
      <c r="E51">
        <v>1</v>
      </c>
      <c r="F51" t="s">
        <v>54</v>
      </c>
      <c r="G51" t="s">
        <v>44</v>
      </c>
      <c r="H51" t="s">
        <v>32</v>
      </c>
      <c r="I51" s="1">
        <v>34</v>
      </c>
      <c r="J51" s="2">
        <v>10</v>
      </c>
      <c r="K51" s="2">
        <v>0</v>
      </c>
      <c r="L51" s="2">
        <v>10</v>
      </c>
      <c r="M51" s="1">
        <v>30.6</v>
      </c>
      <c r="N51" s="3">
        <v>77</v>
      </c>
      <c r="O51" s="3">
        <v>770</v>
      </c>
      <c r="P51" s="3">
        <v>0</v>
      </c>
      <c r="Q51" s="1">
        <v>2356.1999999999998</v>
      </c>
      <c r="R51" s="1">
        <v>9</v>
      </c>
      <c r="S51" s="1">
        <v>693</v>
      </c>
      <c r="T51" s="1">
        <v>1663.2</v>
      </c>
      <c r="U51" s="1">
        <v>824.67</v>
      </c>
      <c r="V51" s="1">
        <v>838.53</v>
      </c>
      <c r="W51" t="s">
        <v>45</v>
      </c>
      <c r="X51" t="s">
        <v>46</v>
      </c>
    </row>
    <row r="52" spans="1:24" x14ac:dyDescent="0.35">
      <c r="A52">
        <v>2025</v>
      </c>
      <c r="B52" t="s">
        <v>24</v>
      </c>
      <c r="C52" t="s">
        <v>25</v>
      </c>
      <c r="D52" t="s">
        <v>26</v>
      </c>
      <c r="E52">
        <v>1</v>
      </c>
      <c r="F52" t="s">
        <v>54</v>
      </c>
      <c r="G52" t="s">
        <v>44</v>
      </c>
      <c r="H52" t="s">
        <v>33</v>
      </c>
      <c r="I52" s="1">
        <v>34</v>
      </c>
      <c r="J52" s="2">
        <v>15</v>
      </c>
      <c r="K52" s="2">
        <v>0</v>
      </c>
      <c r="L52" s="2">
        <v>15</v>
      </c>
      <c r="M52" s="1">
        <v>28.9</v>
      </c>
      <c r="N52" s="3">
        <v>44</v>
      </c>
      <c r="O52" s="3">
        <v>660</v>
      </c>
      <c r="P52" s="3">
        <v>0</v>
      </c>
      <c r="Q52" s="1">
        <v>1271.5999999999999</v>
      </c>
      <c r="R52" s="1">
        <v>9</v>
      </c>
      <c r="S52" s="1">
        <v>396</v>
      </c>
      <c r="T52" s="1">
        <v>875.6</v>
      </c>
      <c r="U52" s="1">
        <v>445.06</v>
      </c>
      <c r="V52" s="1">
        <v>430.54</v>
      </c>
      <c r="W52" t="s">
        <v>45</v>
      </c>
      <c r="X52" t="s">
        <v>46</v>
      </c>
    </row>
    <row r="53" spans="1:24" x14ac:dyDescent="0.35">
      <c r="A53">
        <v>2025</v>
      </c>
      <c r="B53" t="s">
        <v>24</v>
      </c>
      <c r="C53" t="s">
        <v>25</v>
      </c>
      <c r="D53" t="s">
        <v>26</v>
      </c>
      <c r="E53">
        <v>1</v>
      </c>
      <c r="F53" t="s">
        <v>54</v>
      </c>
      <c r="G53" t="s">
        <v>44</v>
      </c>
      <c r="H53" t="s">
        <v>34</v>
      </c>
      <c r="I53" s="1">
        <v>34</v>
      </c>
      <c r="J53" s="2">
        <v>20</v>
      </c>
      <c r="K53" s="2">
        <v>0</v>
      </c>
      <c r="L53" s="2">
        <v>20</v>
      </c>
      <c r="M53" s="1">
        <v>27.2</v>
      </c>
      <c r="N53" s="3">
        <v>30</v>
      </c>
      <c r="O53" s="3">
        <v>600</v>
      </c>
      <c r="P53" s="3">
        <v>0</v>
      </c>
      <c r="Q53" s="1">
        <v>816</v>
      </c>
      <c r="R53" s="1">
        <v>9</v>
      </c>
      <c r="S53" s="1">
        <v>270</v>
      </c>
      <c r="T53" s="1">
        <v>546</v>
      </c>
      <c r="U53" s="1">
        <v>285.60000000000002</v>
      </c>
      <c r="V53" s="1">
        <v>260.39999999999998</v>
      </c>
      <c r="W53" t="s">
        <v>45</v>
      </c>
      <c r="X53" t="s">
        <v>46</v>
      </c>
    </row>
    <row r="54" spans="1:24" x14ac:dyDescent="0.35">
      <c r="A54">
        <v>2025</v>
      </c>
      <c r="B54" t="s">
        <v>24</v>
      </c>
      <c r="C54" t="s">
        <v>25</v>
      </c>
      <c r="D54" t="s">
        <v>26</v>
      </c>
      <c r="E54">
        <v>1</v>
      </c>
      <c r="F54" t="s">
        <v>55</v>
      </c>
      <c r="G54" t="s">
        <v>48</v>
      </c>
      <c r="H54" t="s">
        <v>29</v>
      </c>
      <c r="I54" s="1">
        <v>34</v>
      </c>
      <c r="J54" s="2">
        <v>0</v>
      </c>
      <c r="K54" s="2">
        <v>0</v>
      </c>
      <c r="L54" s="2">
        <v>0</v>
      </c>
      <c r="M54" s="1">
        <v>34</v>
      </c>
      <c r="N54" s="3">
        <v>194</v>
      </c>
      <c r="O54" s="3">
        <v>0</v>
      </c>
      <c r="P54" s="3">
        <v>0</v>
      </c>
      <c r="Q54" s="1">
        <v>6596</v>
      </c>
      <c r="R54" s="1">
        <v>9</v>
      </c>
      <c r="S54" s="1">
        <v>1746</v>
      </c>
      <c r="T54" s="1">
        <v>4850</v>
      </c>
      <c r="U54" s="1">
        <v>2308.6</v>
      </c>
      <c r="V54" s="1">
        <v>2541.4</v>
      </c>
      <c r="W54" t="s">
        <v>45</v>
      </c>
      <c r="X54" t="s">
        <v>46</v>
      </c>
    </row>
    <row r="55" spans="1:24" x14ac:dyDescent="0.35">
      <c r="A55">
        <v>2025</v>
      </c>
      <c r="B55" t="s">
        <v>24</v>
      </c>
      <c r="C55" t="s">
        <v>25</v>
      </c>
      <c r="D55" t="s">
        <v>26</v>
      </c>
      <c r="E55">
        <v>1</v>
      </c>
      <c r="F55" t="s">
        <v>55</v>
      </c>
      <c r="G55" t="s">
        <v>48</v>
      </c>
      <c r="H55" t="s">
        <v>32</v>
      </c>
      <c r="I55" s="1">
        <v>34</v>
      </c>
      <c r="J55" s="2">
        <v>10</v>
      </c>
      <c r="K55" s="2">
        <v>0</v>
      </c>
      <c r="L55" s="2">
        <v>10</v>
      </c>
      <c r="M55" s="1">
        <v>30.6</v>
      </c>
      <c r="N55" s="3">
        <v>81</v>
      </c>
      <c r="O55" s="3">
        <v>810</v>
      </c>
      <c r="P55" s="3">
        <v>0</v>
      </c>
      <c r="Q55" s="1">
        <v>2478.6</v>
      </c>
      <c r="R55" s="1">
        <v>9</v>
      </c>
      <c r="S55" s="1">
        <v>729</v>
      </c>
      <c r="T55" s="1">
        <v>1749.6</v>
      </c>
      <c r="U55" s="1">
        <v>867.51</v>
      </c>
      <c r="V55" s="1">
        <v>882.09</v>
      </c>
      <c r="W55" t="s">
        <v>45</v>
      </c>
      <c r="X55" t="s">
        <v>46</v>
      </c>
    </row>
    <row r="56" spans="1:24" x14ac:dyDescent="0.35">
      <c r="A56">
        <v>2025</v>
      </c>
      <c r="B56" t="s">
        <v>24</v>
      </c>
      <c r="C56" t="s">
        <v>25</v>
      </c>
      <c r="D56" t="s">
        <v>26</v>
      </c>
      <c r="E56">
        <v>1</v>
      </c>
      <c r="F56" t="s">
        <v>55</v>
      </c>
      <c r="G56" t="s">
        <v>48</v>
      </c>
      <c r="H56" t="s">
        <v>33</v>
      </c>
      <c r="I56" s="1">
        <v>34</v>
      </c>
      <c r="J56" s="2">
        <v>15</v>
      </c>
      <c r="K56" s="2">
        <v>0</v>
      </c>
      <c r="L56" s="2">
        <v>15</v>
      </c>
      <c r="M56" s="1">
        <v>28.9</v>
      </c>
      <c r="N56" s="3">
        <v>46</v>
      </c>
      <c r="O56" s="3">
        <v>690</v>
      </c>
      <c r="P56" s="3">
        <v>0</v>
      </c>
      <c r="Q56" s="1">
        <v>1329.4</v>
      </c>
      <c r="R56" s="1">
        <v>9</v>
      </c>
      <c r="S56" s="1">
        <v>414</v>
      </c>
      <c r="T56" s="1">
        <v>915.4</v>
      </c>
      <c r="U56" s="1">
        <v>465.29</v>
      </c>
      <c r="V56" s="1">
        <v>450.11</v>
      </c>
      <c r="W56" t="s">
        <v>45</v>
      </c>
      <c r="X56" t="s">
        <v>46</v>
      </c>
    </row>
    <row r="57" spans="1:24" x14ac:dyDescent="0.35">
      <c r="A57">
        <v>2025</v>
      </c>
      <c r="B57" t="s">
        <v>24</v>
      </c>
      <c r="C57" t="s">
        <v>25</v>
      </c>
      <c r="D57" t="s">
        <v>26</v>
      </c>
      <c r="E57">
        <v>1</v>
      </c>
      <c r="F57" t="s">
        <v>55</v>
      </c>
      <c r="G57" t="s">
        <v>48</v>
      </c>
      <c r="H57" t="s">
        <v>34</v>
      </c>
      <c r="I57" s="1">
        <v>34</v>
      </c>
      <c r="J57" s="2">
        <v>20</v>
      </c>
      <c r="K57" s="2">
        <v>0</v>
      </c>
      <c r="L57" s="2">
        <v>20</v>
      </c>
      <c r="M57" s="1">
        <v>27.2</v>
      </c>
      <c r="N57" s="3">
        <v>31</v>
      </c>
      <c r="O57" s="3">
        <v>620</v>
      </c>
      <c r="P57" s="3">
        <v>0</v>
      </c>
      <c r="Q57" s="1">
        <v>843.2</v>
      </c>
      <c r="R57" s="1">
        <v>9</v>
      </c>
      <c r="S57" s="1">
        <v>279</v>
      </c>
      <c r="T57" s="1">
        <v>564.20000000000005</v>
      </c>
      <c r="U57" s="1">
        <v>295.12</v>
      </c>
      <c r="V57" s="1">
        <v>269.08</v>
      </c>
      <c r="W57" t="s">
        <v>45</v>
      </c>
      <c r="X57" t="s">
        <v>46</v>
      </c>
    </row>
    <row r="58" spans="1:24" x14ac:dyDescent="0.35">
      <c r="A58">
        <v>2025</v>
      </c>
      <c r="B58" t="s">
        <v>24</v>
      </c>
      <c r="C58" t="s">
        <v>25</v>
      </c>
      <c r="D58" t="s">
        <v>26</v>
      </c>
      <c r="E58">
        <v>1</v>
      </c>
      <c r="F58" t="s">
        <v>56</v>
      </c>
      <c r="G58" t="s">
        <v>28</v>
      </c>
      <c r="H58" t="s">
        <v>29</v>
      </c>
      <c r="I58" s="1">
        <v>34</v>
      </c>
      <c r="J58" s="2">
        <v>0</v>
      </c>
      <c r="K58" s="2">
        <v>0</v>
      </c>
      <c r="L58" s="2">
        <v>0</v>
      </c>
      <c r="M58" s="1">
        <v>34</v>
      </c>
      <c r="N58" s="3">
        <v>256</v>
      </c>
      <c r="O58" s="3">
        <v>0</v>
      </c>
      <c r="P58" s="3">
        <v>0</v>
      </c>
      <c r="Q58" s="1">
        <v>8704</v>
      </c>
      <c r="R58" s="1">
        <v>9</v>
      </c>
      <c r="S58" s="1">
        <v>2304</v>
      </c>
      <c r="T58" s="1">
        <v>6400</v>
      </c>
      <c r="U58" s="1">
        <v>3046.4</v>
      </c>
      <c r="V58" s="1">
        <v>3353.6</v>
      </c>
      <c r="W58" t="s">
        <v>45</v>
      </c>
      <c r="X58" t="s">
        <v>46</v>
      </c>
    </row>
    <row r="59" spans="1:24" x14ac:dyDescent="0.35">
      <c r="A59">
        <v>2025</v>
      </c>
      <c r="B59" t="s">
        <v>24</v>
      </c>
      <c r="C59" t="s">
        <v>25</v>
      </c>
      <c r="D59" t="s">
        <v>26</v>
      </c>
      <c r="E59">
        <v>1</v>
      </c>
      <c r="F59" t="s">
        <v>56</v>
      </c>
      <c r="G59" t="s">
        <v>28</v>
      </c>
      <c r="H59" t="s">
        <v>32</v>
      </c>
      <c r="I59" s="1">
        <v>34</v>
      </c>
      <c r="J59" s="2">
        <v>10</v>
      </c>
      <c r="K59" s="2">
        <v>0</v>
      </c>
      <c r="L59" s="2">
        <v>10</v>
      </c>
      <c r="M59" s="1">
        <v>30.6</v>
      </c>
      <c r="N59" s="3">
        <v>107</v>
      </c>
      <c r="O59" s="3">
        <v>1070</v>
      </c>
      <c r="P59" s="3">
        <v>0</v>
      </c>
      <c r="Q59" s="1">
        <v>3274.2</v>
      </c>
      <c r="R59" s="1">
        <v>9</v>
      </c>
      <c r="S59" s="1">
        <v>963</v>
      </c>
      <c r="T59" s="1">
        <v>2311.1999999999998</v>
      </c>
      <c r="U59" s="1">
        <v>1145.97</v>
      </c>
      <c r="V59" s="1">
        <v>1165.23</v>
      </c>
      <c r="W59" t="s">
        <v>45</v>
      </c>
      <c r="X59" t="s">
        <v>46</v>
      </c>
    </row>
    <row r="60" spans="1:24" x14ac:dyDescent="0.35">
      <c r="A60">
        <v>2025</v>
      </c>
      <c r="B60" t="s">
        <v>24</v>
      </c>
      <c r="C60" t="s">
        <v>25</v>
      </c>
      <c r="D60" t="s">
        <v>26</v>
      </c>
      <c r="E60">
        <v>1</v>
      </c>
      <c r="F60" t="s">
        <v>56</v>
      </c>
      <c r="G60" t="s">
        <v>28</v>
      </c>
      <c r="H60" t="s">
        <v>33</v>
      </c>
      <c r="I60" s="1">
        <v>34</v>
      </c>
      <c r="J60" s="2">
        <v>15</v>
      </c>
      <c r="K60" s="2">
        <v>0</v>
      </c>
      <c r="L60" s="2">
        <v>15</v>
      </c>
      <c r="M60" s="1">
        <v>28.9</v>
      </c>
      <c r="N60" s="3">
        <v>60</v>
      </c>
      <c r="O60" s="3">
        <v>900</v>
      </c>
      <c r="P60" s="3">
        <v>0</v>
      </c>
      <c r="Q60" s="1">
        <v>1734</v>
      </c>
      <c r="R60" s="1">
        <v>9</v>
      </c>
      <c r="S60" s="1">
        <v>540</v>
      </c>
      <c r="T60" s="1">
        <v>1194</v>
      </c>
      <c r="U60" s="1">
        <v>606.9</v>
      </c>
      <c r="V60" s="1">
        <v>587.1</v>
      </c>
      <c r="W60" t="s">
        <v>45</v>
      </c>
      <c r="X60" t="s">
        <v>46</v>
      </c>
    </row>
    <row r="61" spans="1:24" x14ac:dyDescent="0.35">
      <c r="A61">
        <v>2025</v>
      </c>
      <c r="B61" t="s">
        <v>24</v>
      </c>
      <c r="C61" t="s">
        <v>25</v>
      </c>
      <c r="D61" t="s">
        <v>26</v>
      </c>
      <c r="E61">
        <v>1</v>
      </c>
      <c r="F61" t="s">
        <v>56</v>
      </c>
      <c r="G61" t="s">
        <v>28</v>
      </c>
      <c r="H61" t="s">
        <v>34</v>
      </c>
      <c r="I61" s="1">
        <v>34</v>
      </c>
      <c r="J61" s="2">
        <v>20</v>
      </c>
      <c r="K61" s="2">
        <v>0</v>
      </c>
      <c r="L61" s="2">
        <v>20</v>
      </c>
      <c r="M61" s="1">
        <v>27.2</v>
      </c>
      <c r="N61" s="3">
        <v>41</v>
      </c>
      <c r="O61" s="3">
        <v>820</v>
      </c>
      <c r="P61" s="3">
        <v>0</v>
      </c>
      <c r="Q61" s="1">
        <v>1115.2</v>
      </c>
      <c r="R61" s="1">
        <v>9</v>
      </c>
      <c r="S61" s="1">
        <v>369</v>
      </c>
      <c r="T61" s="1">
        <v>746.2</v>
      </c>
      <c r="U61" s="1">
        <v>390.32</v>
      </c>
      <c r="V61" s="1">
        <v>355.88</v>
      </c>
      <c r="W61" t="s">
        <v>45</v>
      </c>
      <c r="X61" t="s">
        <v>46</v>
      </c>
    </row>
    <row r="62" spans="1:24" x14ac:dyDescent="0.35">
      <c r="A62">
        <v>2025</v>
      </c>
      <c r="B62" t="s">
        <v>24</v>
      </c>
      <c r="C62" t="s">
        <v>25</v>
      </c>
      <c r="D62" t="s">
        <v>26</v>
      </c>
      <c r="E62">
        <v>1</v>
      </c>
      <c r="F62" t="s">
        <v>57</v>
      </c>
      <c r="G62" t="s">
        <v>36</v>
      </c>
      <c r="H62" t="s">
        <v>29</v>
      </c>
      <c r="I62" s="1">
        <v>34</v>
      </c>
      <c r="J62" s="2">
        <v>0</v>
      </c>
      <c r="K62" s="2">
        <v>0</v>
      </c>
      <c r="L62" s="2">
        <v>0</v>
      </c>
      <c r="M62" s="1">
        <v>34</v>
      </c>
      <c r="N62" s="3">
        <v>249</v>
      </c>
      <c r="O62" s="3">
        <v>0</v>
      </c>
      <c r="P62" s="3">
        <v>0</v>
      </c>
      <c r="Q62" s="1">
        <v>8466</v>
      </c>
      <c r="R62" s="1">
        <v>9</v>
      </c>
      <c r="S62" s="1">
        <v>2241</v>
      </c>
      <c r="T62" s="1">
        <v>6225</v>
      </c>
      <c r="U62" s="1">
        <v>2963.1</v>
      </c>
      <c r="V62" s="1">
        <v>3261.9</v>
      </c>
      <c r="W62" t="s">
        <v>45</v>
      </c>
      <c r="X62" t="s">
        <v>46</v>
      </c>
    </row>
    <row r="63" spans="1:24" x14ac:dyDescent="0.35">
      <c r="A63">
        <v>2025</v>
      </c>
      <c r="B63" t="s">
        <v>24</v>
      </c>
      <c r="C63" t="s">
        <v>25</v>
      </c>
      <c r="D63" t="s">
        <v>26</v>
      </c>
      <c r="E63">
        <v>1</v>
      </c>
      <c r="F63" t="s">
        <v>57</v>
      </c>
      <c r="G63" t="s">
        <v>36</v>
      </c>
      <c r="H63" t="s">
        <v>32</v>
      </c>
      <c r="I63" s="1">
        <v>34</v>
      </c>
      <c r="J63" s="2">
        <v>10</v>
      </c>
      <c r="K63" s="2">
        <v>0</v>
      </c>
      <c r="L63" s="2">
        <v>10</v>
      </c>
      <c r="M63" s="1">
        <v>30.6</v>
      </c>
      <c r="N63" s="3">
        <v>104</v>
      </c>
      <c r="O63" s="3">
        <v>1040</v>
      </c>
      <c r="P63" s="3">
        <v>0</v>
      </c>
      <c r="Q63" s="1">
        <v>3182.4</v>
      </c>
      <c r="R63" s="1">
        <v>9</v>
      </c>
      <c r="S63" s="1">
        <v>936</v>
      </c>
      <c r="T63" s="1">
        <v>2246.4</v>
      </c>
      <c r="U63" s="1">
        <v>1113.8399999999999</v>
      </c>
      <c r="V63" s="1">
        <v>1132.56</v>
      </c>
      <c r="W63" t="s">
        <v>45</v>
      </c>
      <c r="X63" t="s">
        <v>46</v>
      </c>
    </row>
    <row r="64" spans="1:24" x14ac:dyDescent="0.35">
      <c r="A64">
        <v>2025</v>
      </c>
      <c r="B64" t="s">
        <v>24</v>
      </c>
      <c r="C64" t="s">
        <v>25</v>
      </c>
      <c r="D64" t="s">
        <v>26</v>
      </c>
      <c r="E64">
        <v>1</v>
      </c>
      <c r="F64" t="s">
        <v>57</v>
      </c>
      <c r="G64" t="s">
        <v>36</v>
      </c>
      <c r="H64" t="s">
        <v>33</v>
      </c>
      <c r="I64" s="1">
        <v>34</v>
      </c>
      <c r="J64" s="2">
        <v>15</v>
      </c>
      <c r="K64" s="2">
        <v>0</v>
      </c>
      <c r="L64" s="2">
        <v>15</v>
      </c>
      <c r="M64" s="1">
        <v>28.9</v>
      </c>
      <c r="N64" s="3">
        <v>59</v>
      </c>
      <c r="O64" s="3">
        <v>885</v>
      </c>
      <c r="P64" s="3">
        <v>0</v>
      </c>
      <c r="Q64" s="1">
        <v>1705.1</v>
      </c>
      <c r="R64" s="1">
        <v>9</v>
      </c>
      <c r="S64" s="1">
        <v>531</v>
      </c>
      <c r="T64" s="1">
        <v>1174.0999999999999</v>
      </c>
      <c r="U64" s="1">
        <v>596.78</v>
      </c>
      <c r="V64" s="1">
        <v>577.30999999999995</v>
      </c>
      <c r="W64" t="s">
        <v>45</v>
      </c>
      <c r="X64" t="s">
        <v>46</v>
      </c>
    </row>
    <row r="65" spans="1:24" x14ac:dyDescent="0.35">
      <c r="A65">
        <v>2025</v>
      </c>
      <c r="B65" t="s">
        <v>24</v>
      </c>
      <c r="C65" t="s">
        <v>25</v>
      </c>
      <c r="D65" t="s">
        <v>26</v>
      </c>
      <c r="E65">
        <v>1</v>
      </c>
      <c r="F65" t="s">
        <v>57</v>
      </c>
      <c r="G65" t="s">
        <v>36</v>
      </c>
      <c r="H65" t="s">
        <v>34</v>
      </c>
      <c r="I65" s="1">
        <v>34</v>
      </c>
      <c r="J65" s="2">
        <v>20</v>
      </c>
      <c r="K65" s="2">
        <v>0</v>
      </c>
      <c r="L65" s="2">
        <v>20</v>
      </c>
      <c r="M65" s="1">
        <v>27.2</v>
      </c>
      <c r="N65" s="3">
        <v>40</v>
      </c>
      <c r="O65" s="3">
        <v>800</v>
      </c>
      <c r="P65" s="3">
        <v>0</v>
      </c>
      <c r="Q65" s="1">
        <v>1088</v>
      </c>
      <c r="R65" s="1">
        <v>9</v>
      </c>
      <c r="S65" s="1">
        <v>360</v>
      </c>
      <c r="T65" s="1">
        <v>728</v>
      </c>
      <c r="U65" s="1">
        <v>380.8</v>
      </c>
      <c r="V65" s="1">
        <v>347.2</v>
      </c>
      <c r="W65" t="s">
        <v>45</v>
      </c>
      <c r="X65" t="s">
        <v>46</v>
      </c>
    </row>
    <row r="66" spans="1:24" x14ac:dyDescent="0.35">
      <c r="A66">
        <v>2025</v>
      </c>
      <c r="B66" t="s">
        <v>24</v>
      </c>
      <c r="C66" t="s">
        <v>25</v>
      </c>
      <c r="D66" t="s">
        <v>26</v>
      </c>
      <c r="E66">
        <v>1</v>
      </c>
      <c r="F66" t="s">
        <v>58</v>
      </c>
      <c r="G66" t="s">
        <v>38</v>
      </c>
      <c r="H66" t="s">
        <v>29</v>
      </c>
      <c r="I66" s="1">
        <v>34</v>
      </c>
      <c r="J66" s="2">
        <v>0</v>
      </c>
      <c r="K66" s="2">
        <v>0</v>
      </c>
      <c r="L66" s="2">
        <v>0</v>
      </c>
      <c r="M66" s="1">
        <v>34</v>
      </c>
      <c r="N66" s="3">
        <v>299</v>
      </c>
      <c r="O66" s="3">
        <v>0</v>
      </c>
      <c r="P66" s="3">
        <v>0</v>
      </c>
      <c r="Q66" s="1">
        <v>10166</v>
      </c>
      <c r="R66" s="1">
        <v>9</v>
      </c>
      <c r="S66" s="1">
        <v>2691</v>
      </c>
      <c r="T66" s="1">
        <v>7475</v>
      </c>
      <c r="U66" s="1">
        <v>3558.1</v>
      </c>
      <c r="V66" s="1">
        <v>3916.9</v>
      </c>
      <c r="W66" t="s">
        <v>45</v>
      </c>
      <c r="X66" t="s">
        <v>46</v>
      </c>
    </row>
    <row r="67" spans="1:24" x14ac:dyDescent="0.35">
      <c r="A67">
        <v>2025</v>
      </c>
      <c r="B67" t="s">
        <v>24</v>
      </c>
      <c r="C67" t="s">
        <v>25</v>
      </c>
      <c r="D67" t="s">
        <v>26</v>
      </c>
      <c r="E67">
        <v>1</v>
      </c>
      <c r="F67" t="s">
        <v>58</v>
      </c>
      <c r="G67" t="s">
        <v>38</v>
      </c>
      <c r="H67" t="s">
        <v>32</v>
      </c>
      <c r="I67" s="1">
        <v>34</v>
      </c>
      <c r="J67" s="2">
        <v>10</v>
      </c>
      <c r="K67" s="2">
        <v>0</v>
      </c>
      <c r="L67" s="2">
        <v>10</v>
      </c>
      <c r="M67" s="1">
        <v>30.6</v>
      </c>
      <c r="N67" s="3">
        <v>125</v>
      </c>
      <c r="O67" s="3">
        <v>1250</v>
      </c>
      <c r="P67" s="3">
        <v>0</v>
      </c>
      <c r="Q67" s="1">
        <v>3825</v>
      </c>
      <c r="R67" s="1">
        <v>9</v>
      </c>
      <c r="S67" s="1">
        <v>1125</v>
      </c>
      <c r="T67" s="1">
        <v>2700</v>
      </c>
      <c r="U67" s="1">
        <v>1338.75</v>
      </c>
      <c r="V67" s="1">
        <v>1361.25</v>
      </c>
      <c r="W67" t="s">
        <v>45</v>
      </c>
      <c r="X67" t="s">
        <v>46</v>
      </c>
    </row>
    <row r="68" spans="1:24" x14ac:dyDescent="0.35">
      <c r="A68">
        <v>2025</v>
      </c>
      <c r="B68" t="s">
        <v>24</v>
      </c>
      <c r="C68" t="s">
        <v>25</v>
      </c>
      <c r="D68" t="s">
        <v>26</v>
      </c>
      <c r="E68">
        <v>1</v>
      </c>
      <c r="F68" t="s">
        <v>58</v>
      </c>
      <c r="G68" t="s">
        <v>38</v>
      </c>
      <c r="H68" t="s">
        <v>33</v>
      </c>
      <c r="I68" s="1">
        <v>34</v>
      </c>
      <c r="J68" s="2">
        <v>15</v>
      </c>
      <c r="K68" s="2">
        <v>0</v>
      </c>
      <c r="L68" s="2">
        <v>15</v>
      </c>
      <c r="M68" s="1">
        <v>28.9</v>
      </c>
      <c r="N68" s="3">
        <v>70</v>
      </c>
      <c r="O68" s="3">
        <v>1050</v>
      </c>
      <c r="P68" s="3">
        <v>0</v>
      </c>
      <c r="Q68" s="1">
        <v>2023</v>
      </c>
      <c r="R68" s="1">
        <v>9</v>
      </c>
      <c r="S68" s="1">
        <v>630</v>
      </c>
      <c r="T68" s="1">
        <v>1393</v>
      </c>
      <c r="U68" s="1">
        <v>708.05</v>
      </c>
      <c r="V68" s="1">
        <v>684.95</v>
      </c>
      <c r="W68" t="s">
        <v>45</v>
      </c>
      <c r="X68" t="s">
        <v>46</v>
      </c>
    </row>
    <row r="69" spans="1:24" x14ac:dyDescent="0.35">
      <c r="A69">
        <v>2025</v>
      </c>
      <c r="B69" t="s">
        <v>24</v>
      </c>
      <c r="C69" t="s">
        <v>25</v>
      </c>
      <c r="D69" t="s">
        <v>26</v>
      </c>
      <c r="E69">
        <v>1</v>
      </c>
      <c r="F69" t="s">
        <v>58</v>
      </c>
      <c r="G69" t="s">
        <v>38</v>
      </c>
      <c r="H69" t="s">
        <v>34</v>
      </c>
      <c r="I69" s="1">
        <v>34</v>
      </c>
      <c r="J69" s="2">
        <v>20</v>
      </c>
      <c r="K69" s="2">
        <v>0</v>
      </c>
      <c r="L69" s="2">
        <v>20</v>
      </c>
      <c r="M69" s="1">
        <v>27.2</v>
      </c>
      <c r="N69" s="3">
        <v>49</v>
      </c>
      <c r="O69" s="3">
        <v>980</v>
      </c>
      <c r="P69" s="3">
        <v>0</v>
      </c>
      <c r="Q69" s="1">
        <v>1332.8</v>
      </c>
      <c r="R69" s="1">
        <v>9</v>
      </c>
      <c r="S69" s="1">
        <v>441</v>
      </c>
      <c r="T69" s="1">
        <v>891.8</v>
      </c>
      <c r="U69" s="1">
        <v>466.48</v>
      </c>
      <c r="V69" s="1">
        <v>425.32</v>
      </c>
      <c r="W69" t="s">
        <v>45</v>
      </c>
      <c r="X69" t="s">
        <v>46</v>
      </c>
    </row>
    <row r="70" spans="1:24" x14ac:dyDescent="0.35">
      <c r="A70">
        <v>2025</v>
      </c>
      <c r="B70" t="s">
        <v>24</v>
      </c>
      <c r="C70" t="s">
        <v>25</v>
      </c>
      <c r="D70" t="s">
        <v>26</v>
      </c>
      <c r="E70">
        <v>1</v>
      </c>
      <c r="F70" t="s">
        <v>59</v>
      </c>
      <c r="G70" t="s">
        <v>40</v>
      </c>
      <c r="H70" t="s">
        <v>29</v>
      </c>
      <c r="I70" s="1">
        <v>34</v>
      </c>
      <c r="J70" s="2">
        <v>0</v>
      </c>
      <c r="K70" s="2">
        <v>0</v>
      </c>
      <c r="L70" s="2">
        <v>0</v>
      </c>
      <c r="M70" s="1">
        <v>34</v>
      </c>
      <c r="N70" s="3">
        <v>353</v>
      </c>
      <c r="O70" s="3">
        <v>0</v>
      </c>
      <c r="P70" s="3">
        <v>0</v>
      </c>
      <c r="Q70" s="1">
        <v>12002</v>
      </c>
      <c r="R70" s="1">
        <v>9</v>
      </c>
      <c r="S70" s="1">
        <v>3177</v>
      </c>
      <c r="T70" s="1">
        <v>8825</v>
      </c>
      <c r="U70" s="1">
        <v>4200.7</v>
      </c>
      <c r="V70" s="1">
        <v>4624.3</v>
      </c>
      <c r="W70" t="s">
        <v>45</v>
      </c>
      <c r="X70" t="s">
        <v>46</v>
      </c>
    </row>
    <row r="71" spans="1:24" x14ac:dyDescent="0.35">
      <c r="A71">
        <v>2025</v>
      </c>
      <c r="B71" t="s">
        <v>24</v>
      </c>
      <c r="C71" t="s">
        <v>25</v>
      </c>
      <c r="D71" t="s">
        <v>26</v>
      </c>
      <c r="E71">
        <v>1</v>
      </c>
      <c r="F71" t="s">
        <v>59</v>
      </c>
      <c r="G71" t="s">
        <v>40</v>
      </c>
      <c r="H71" t="s">
        <v>32</v>
      </c>
      <c r="I71" s="1">
        <v>34</v>
      </c>
      <c r="J71" s="2">
        <v>10</v>
      </c>
      <c r="K71" s="2">
        <v>0</v>
      </c>
      <c r="L71" s="2">
        <v>10</v>
      </c>
      <c r="M71" s="1">
        <v>30.6</v>
      </c>
      <c r="N71" s="3">
        <v>147</v>
      </c>
      <c r="O71" s="3">
        <v>1470</v>
      </c>
      <c r="P71" s="3">
        <v>0</v>
      </c>
      <c r="Q71" s="1">
        <v>4498.2</v>
      </c>
      <c r="R71" s="1">
        <v>9</v>
      </c>
      <c r="S71" s="1">
        <v>1323</v>
      </c>
      <c r="T71" s="1">
        <v>3175.2</v>
      </c>
      <c r="U71" s="1">
        <v>1574.37</v>
      </c>
      <c r="V71" s="1">
        <v>1600.83</v>
      </c>
      <c r="W71" t="s">
        <v>45</v>
      </c>
      <c r="X71" t="s">
        <v>46</v>
      </c>
    </row>
    <row r="72" spans="1:24" x14ac:dyDescent="0.35">
      <c r="A72">
        <v>2025</v>
      </c>
      <c r="B72" t="s">
        <v>24</v>
      </c>
      <c r="C72" t="s">
        <v>25</v>
      </c>
      <c r="D72" t="s">
        <v>26</v>
      </c>
      <c r="E72">
        <v>1</v>
      </c>
      <c r="F72" t="s">
        <v>59</v>
      </c>
      <c r="G72" t="s">
        <v>40</v>
      </c>
      <c r="H72" t="s">
        <v>33</v>
      </c>
      <c r="I72" s="1">
        <v>34</v>
      </c>
      <c r="J72" s="2">
        <v>15</v>
      </c>
      <c r="K72" s="2">
        <v>0</v>
      </c>
      <c r="L72" s="2">
        <v>15</v>
      </c>
      <c r="M72" s="1">
        <v>28.9</v>
      </c>
      <c r="N72" s="3">
        <v>83</v>
      </c>
      <c r="O72" s="3">
        <v>1245</v>
      </c>
      <c r="P72" s="3">
        <v>0</v>
      </c>
      <c r="Q72" s="1">
        <v>2398.6999999999998</v>
      </c>
      <c r="R72" s="1">
        <v>9</v>
      </c>
      <c r="S72" s="1">
        <v>747</v>
      </c>
      <c r="T72" s="1">
        <v>1651.7</v>
      </c>
      <c r="U72" s="1">
        <v>839.54</v>
      </c>
      <c r="V72" s="1">
        <v>812.15</v>
      </c>
      <c r="W72" t="s">
        <v>45</v>
      </c>
      <c r="X72" t="s">
        <v>46</v>
      </c>
    </row>
    <row r="73" spans="1:24" x14ac:dyDescent="0.35">
      <c r="A73">
        <v>2025</v>
      </c>
      <c r="B73" t="s">
        <v>24</v>
      </c>
      <c r="C73" t="s">
        <v>25</v>
      </c>
      <c r="D73" t="s">
        <v>26</v>
      </c>
      <c r="E73">
        <v>1</v>
      </c>
      <c r="F73" t="s">
        <v>59</v>
      </c>
      <c r="G73" t="s">
        <v>40</v>
      </c>
      <c r="H73" t="s">
        <v>34</v>
      </c>
      <c r="I73" s="1">
        <v>34</v>
      </c>
      <c r="J73" s="2">
        <v>20</v>
      </c>
      <c r="K73" s="2">
        <v>0</v>
      </c>
      <c r="L73" s="2">
        <v>20</v>
      </c>
      <c r="M73" s="1">
        <v>27.2</v>
      </c>
      <c r="N73" s="3">
        <v>57</v>
      </c>
      <c r="O73" s="3">
        <v>1140</v>
      </c>
      <c r="P73" s="3">
        <v>0</v>
      </c>
      <c r="Q73" s="1">
        <v>1550.4</v>
      </c>
      <c r="R73" s="1">
        <v>9</v>
      </c>
      <c r="S73" s="1">
        <v>513</v>
      </c>
      <c r="T73" s="1">
        <v>1037.4000000000001</v>
      </c>
      <c r="U73" s="1">
        <v>542.64</v>
      </c>
      <c r="V73" s="1">
        <v>494.76</v>
      </c>
      <c r="W73" t="s">
        <v>45</v>
      </c>
      <c r="X73" t="s">
        <v>46</v>
      </c>
    </row>
    <row r="74" spans="1:24" x14ac:dyDescent="0.35">
      <c r="A74">
        <v>2025</v>
      </c>
      <c r="B74" t="s">
        <v>24</v>
      </c>
      <c r="C74" t="s">
        <v>25</v>
      </c>
      <c r="D74" t="s">
        <v>26</v>
      </c>
      <c r="E74">
        <v>1</v>
      </c>
      <c r="F74" t="s">
        <v>60</v>
      </c>
      <c r="G74" t="s">
        <v>42</v>
      </c>
      <c r="H74" t="s">
        <v>29</v>
      </c>
      <c r="I74" s="1">
        <v>34</v>
      </c>
      <c r="J74" s="2">
        <v>0</v>
      </c>
      <c r="K74" s="2">
        <v>0</v>
      </c>
      <c r="L74" s="2">
        <v>0</v>
      </c>
      <c r="M74" s="1">
        <v>34</v>
      </c>
      <c r="N74" s="3">
        <v>239</v>
      </c>
      <c r="O74" s="3">
        <v>0</v>
      </c>
      <c r="P74" s="3">
        <v>0</v>
      </c>
      <c r="Q74" s="1">
        <v>8126</v>
      </c>
      <c r="R74" s="1">
        <v>9</v>
      </c>
      <c r="S74" s="1">
        <v>2151</v>
      </c>
      <c r="T74" s="1">
        <v>5975</v>
      </c>
      <c r="U74" s="1">
        <v>2844.1</v>
      </c>
      <c r="V74" s="1">
        <v>3130.9</v>
      </c>
      <c r="W74" t="s">
        <v>45</v>
      </c>
      <c r="X74" t="s">
        <v>46</v>
      </c>
    </row>
    <row r="75" spans="1:24" x14ac:dyDescent="0.35">
      <c r="A75">
        <v>2025</v>
      </c>
      <c r="B75" t="s">
        <v>24</v>
      </c>
      <c r="C75" t="s">
        <v>25</v>
      </c>
      <c r="D75" t="s">
        <v>26</v>
      </c>
      <c r="E75">
        <v>1</v>
      </c>
      <c r="F75" t="s">
        <v>60</v>
      </c>
      <c r="G75" t="s">
        <v>42</v>
      </c>
      <c r="H75" t="s">
        <v>32</v>
      </c>
      <c r="I75" s="1">
        <v>34</v>
      </c>
      <c r="J75" s="2">
        <v>10</v>
      </c>
      <c r="K75" s="2">
        <v>0</v>
      </c>
      <c r="L75" s="2">
        <v>10</v>
      </c>
      <c r="M75" s="1">
        <v>30.6</v>
      </c>
      <c r="N75" s="3">
        <v>100</v>
      </c>
      <c r="O75" s="3">
        <v>1000</v>
      </c>
      <c r="P75" s="3">
        <v>0</v>
      </c>
      <c r="Q75" s="1">
        <v>3060</v>
      </c>
      <c r="R75" s="1">
        <v>9</v>
      </c>
      <c r="S75" s="1">
        <v>900</v>
      </c>
      <c r="T75" s="1">
        <v>2160</v>
      </c>
      <c r="U75" s="1">
        <v>1071</v>
      </c>
      <c r="V75" s="1">
        <v>1089</v>
      </c>
      <c r="W75" t="s">
        <v>45</v>
      </c>
      <c r="X75" t="s">
        <v>46</v>
      </c>
    </row>
    <row r="76" spans="1:24" x14ac:dyDescent="0.35">
      <c r="A76">
        <v>2025</v>
      </c>
      <c r="B76" t="s">
        <v>24</v>
      </c>
      <c r="C76" t="s">
        <v>25</v>
      </c>
      <c r="D76" t="s">
        <v>26</v>
      </c>
      <c r="E76">
        <v>1</v>
      </c>
      <c r="F76" t="s">
        <v>60</v>
      </c>
      <c r="G76" t="s">
        <v>42</v>
      </c>
      <c r="H76" t="s">
        <v>33</v>
      </c>
      <c r="I76" s="1">
        <v>34</v>
      </c>
      <c r="J76" s="2">
        <v>15</v>
      </c>
      <c r="K76" s="2">
        <v>0</v>
      </c>
      <c r="L76" s="2">
        <v>15</v>
      </c>
      <c r="M76" s="1">
        <v>28.9</v>
      </c>
      <c r="N76" s="3">
        <v>56</v>
      </c>
      <c r="O76" s="3">
        <v>840</v>
      </c>
      <c r="P76" s="3">
        <v>0</v>
      </c>
      <c r="Q76" s="1">
        <v>1618.4</v>
      </c>
      <c r="R76" s="1">
        <v>9</v>
      </c>
      <c r="S76" s="1">
        <v>504</v>
      </c>
      <c r="T76" s="1">
        <v>1114.4000000000001</v>
      </c>
      <c r="U76" s="1">
        <v>566.44000000000005</v>
      </c>
      <c r="V76" s="1">
        <v>547.96</v>
      </c>
      <c r="W76" t="s">
        <v>45</v>
      </c>
      <c r="X76" t="s">
        <v>46</v>
      </c>
    </row>
    <row r="77" spans="1:24" x14ac:dyDescent="0.35">
      <c r="A77">
        <v>2025</v>
      </c>
      <c r="B77" t="s">
        <v>24</v>
      </c>
      <c r="C77" t="s">
        <v>25</v>
      </c>
      <c r="D77" t="s">
        <v>26</v>
      </c>
      <c r="E77">
        <v>1</v>
      </c>
      <c r="F77" t="s">
        <v>60</v>
      </c>
      <c r="G77" t="s">
        <v>42</v>
      </c>
      <c r="H77" t="s">
        <v>34</v>
      </c>
      <c r="I77" s="1">
        <v>34</v>
      </c>
      <c r="J77" s="2">
        <v>20</v>
      </c>
      <c r="K77" s="2">
        <v>0</v>
      </c>
      <c r="L77" s="2">
        <v>20</v>
      </c>
      <c r="M77" s="1">
        <v>27.2</v>
      </c>
      <c r="N77" s="3">
        <v>39</v>
      </c>
      <c r="O77" s="3">
        <v>780</v>
      </c>
      <c r="P77" s="3">
        <v>0</v>
      </c>
      <c r="Q77" s="1">
        <v>1060.8</v>
      </c>
      <c r="R77" s="1">
        <v>9</v>
      </c>
      <c r="S77" s="1">
        <v>351</v>
      </c>
      <c r="T77" s="1">
        <v>709.8</v>
      </c>
      <c r="U77" s="1">
        <v>371.28</v>
      </c>
      <c r="V77" s="1">
        <v>338.52</v>
      </c>
      <c r="W77" t="s">
        <v>45</v>
      </c>
      <c r="X77" t="s">
        <v>46</v>
      </c>
    </row>
    <row r="78" spans="1:24" x14ac:dyDescent="0.35">
      <c r="A78">
        <v>2025</v>
      </c>
      <c r="B78" t="s">
        <v>24</v>
      </c>
      <c r="C78" t="s">
        <v>25</v>
      </c>
      <c r="D78" t="s">
        <v>26</v>
      </c>
      <c r="E78">
        <v>1</v>
      </c>
      <c r="F78" t="s">
        <v>61</v>
      </c>
      <c r="G78" t="s">
        <v>44</v>
      </c>
      <c r="H78" t="s">
        <v>29</v>
      </c>
      <c r="I78" s="1">
        <v>34</v>
      </c>
      <c r="J78" s="2">
        <v>0</v>
      </c>
      <c r="K78" s="2">
        <v>0</v>
      </c>
      <c r="L78" s="2">
        <v>0</v>
      </c>
      <c r="M78" s="1">
        <v>34</v>
      </c>
      <c r="N78" s="3">
        <v>185</v>
      </c>
      <c r="O78" s="3">
        <v>0</v>
      </c>
      <c r="P78" s="3">
        <v>0</v>
      </c>
      <c r="Q78" s="1">
        <v>6290</v>
      </c>
      <c r="R78" s="1">
        <v>9</v>
      </c>
      <c r="S78" s="1">
        <v>1665</v>
      </c>
      <c r="T78" s="1">
        <v>4625</v>
      </c>
      <c r="U78" s="1">
        <v>2201.5</v>
      </c>
      <c r="V78" s="1">
        <v>2423.5</v>
      </c>
      <c r="W78" t="s">
        <v>45</v>
      </c>
      <c r="X78" t="s">
        <v>46</v>
      </c>
    </row>
    <row r="79" spans="1:24" x14ac:dyDescent="0.35">
      <c r="A79">
        <v>2025</v>
      </c>
      <c r="B79" t="s">
        <v>24</v>
      </c>
      <c r="C79" t="s">
        <v>25</v>
      </c>
      <c r="D79" t="s">
        <v>26</v>
      </c>
      <c r="E79">
        <v>1</v>
      </c>
      <c r="F79" t="s">
        <v>61</v>
      </c>
      <c r="G79" t="s">
        <v>44</v>
      </c>
      <c r="H79" t="s">
        <v>32</v>
      </c>
      <c r="I79" s="1">
        <v>34</v>
      </c>
      <c r="J79" s="2">
        <v>10</v>
      </c>
      <c r="K79" s="2">
        <v>0</v>
      </c>
      <c r="L79" s="2">
        <v>10</v>
      </c>
      <c r="M79" s="1">
        <v>30.6</v>
      </c>
      <c r="N79" s="3">
        <v>77</v>
      </c>
      <c r="O79" s="3">
        <v>770</v>
      </c>
      <c r="P79" s="3">
        <v>0</v>
      </c>
      <c r="Q79" s="1">
        <v>2356.1999999999998</v>
      </c>
      <c r="R79" s="1">
        <v>9</v>
      </c>
      <c r="S79" s="1">
        <v>693</v>
      </c>
      <c r="T79" s="1">
        <v>1663.2</v>
      </c>
      <c r="U79" s="1">
        <v>824.67</v>
      </c>
      <c r="V79" s="1">
        <v>838.53</v>
      </c>
      <c r="W79" t="s">
        <v>45</v>
      </c>
      <c r="X79" t="s">
        <v>46</v>
      </c>
    </row>
    <row r="80" spans="1:24" x14ac:dyDescent="0.35">
      <c r="A80">
        <v>2025</v>
      </c>
      <c r="B80" t="s">
        <v>24</v>
      </c>
      <c r="C80" t="s">
        <v>25</v>
      </c>
      <c r="D80" t="s">
        <v>26</v>
      </c>
      <c r="E80">
        <v>1</v>
      </c>
      <c r="F80" t="s">
        <v>61</v>
      </c>
      <c r="G80" t="s">
        <v>44</v>
      </c>
      <c r="H80" t="s">
        <v>33</v>
      </c>
      <c r="I80" s="1">
        <v>34</v>
      </c>
      <c r="J80" s="2">
        <v>15</v>
      </c>
      <c r="K80" s="2">
        <v>0</v>
      </c>
      <c r="L80" s="2">
        <v>15</v>
      </c>
      <c r="M80" s="1">
        <v>28.9</v>
      </c>
      <c r="N80" s="3">
        <v>43</v>
      </c>
      <c r="O80" s="3">
        <v>645</v>
      </c>
      <c r="P80" s="3">
        <v>0</v>
      </c>
      <c r="Q80" s="1">
        <v>1242.7</v>
      </c>
      <c r="R80" s="1">
        <v>9</v>
      </c>
      <c r="S80" s="1">
        <v>387</v>
      </c>
      <c r="T80" s="1">
        <v>855.7</v>
      </c>
      <c r="U80" s="1">
        <v>434.94</v>
      </c>
      <c r="V80" s="1">
        <v>420.76</v>
      </c>
      <c r="W80" t="s">
        <v>45</v>
      </c>
      <c r="X80" t="s">
        <v>46</v>
      </c>
    </row>
    <row r="81" spans="1:24" x14ac:dyDescent="0.35">
      <c r="A81">
        <v>2025</v>
      </c>
      <c r="B81" t="s">
        <v>24</v>
      </c>
      <c r="C81" t="s">
        <v>25</v>
      </c>
      <c r="D81" t="s">
        <v>26</v>
      </c>
      <c r="E81">
        <v>1</v>
      </c>
      <c r="F81" t="s">
        <v>61</v>
      </c>
      <c r="G81" t="s">
        <v>44</v>
      </c>
      <c r="H81" t="s">
        <v>34</v>
      </c>
      <c r="I81" s="1">
        <v>34</v>
      </c>
      <c r="J81" s="2">
        <v>20</v>
      </c>
      <c r="K81" s="2">
        <v>0</v>
      </c>
      <c r="L81" s="2">
        <v>20</v>
      </c>
      <c r="M81" s="1">
        <v>27.2</v>
      </c>
      <c r="N81" s="3">
        <v>30</v>
      </c>
      <c r="O81" s="3">
        <v>600</v>
      </c>
      <c r="P81" s="3">
        <v>0</v>
      </c>
      <c r="Q81" s="1">
        <v>816</v>
      </c>
      <c r="R81" s="1">
        <v>9</v>
      </c>
      <c r="S81" s="1">
        <v>270</v>
      </c>
      <c r="T81" s="1">
        <v>546</v>
      </c>
      <c r="U81" s="1">
        <v>285.60000000000002</v>
      </c>
      <c r="V81" s="1">
        <v>260.39999999999998</v>
      </c>
      <c r="W81" t="s">
        <v>45</v>
      </c>
      <c r="X81" t="s">
        <v>46</v>
      </c>
    </row>
    <row r="82" spans="1:24" x14ac:dyDescent="0.35">
      <c r="A82">
        <v>2025</v>
      </c>
      <c r="B82" t="s">
        <v>24</v>
      </c>
      <c r="C82" t="s">
        <v>25</v>
      </c>
      <c r="D82" t="s">
        <v>26</v>
      </c>
      <c r="E82">
        <v>1</v>
      </c>
      <c r="F82" t="s">
        <v>62</v>
      </c>
      <c r="G82" t="s">
        <v>48</v>
      </c>
      <c r="H82" t="s">
        <v>29</v>
      </c>
      <c r="I82" s="1">
        <v>34</v>
      </c>
      <c r="J82" s="2">
        <v>0</v>
      </c>
      <c r="K82" s="2">
        <v>0</v>
      </c>
      <c r="L82" s="2">
        <v>0</v>
      </c>
      <c r="M82" s="1">
        <v>34</v>
      </c>
      <c r="N82" s="3">
        <v>225</v>
      </c>
      <c r="O82" s="3">
        <v>0</v>
      </c>
      <c r="P82" s="3">
        <v>0</v>
      </c>
      <c r="Q82" s="1">
        <v>7650</v>
      </c>
      <c r="R82" s="1">
        <v>9</v>
      </c>
      <c r="S82" s="1">
        <v>2025</v>
      </c>
      <c r="T82" s="1">
        <v>5625</v>
      </c>
      <c r="U82" s="1">
        <v>2677.5</v>
      </c>
      <c r="V82" s="1">
        <v>2947.5</v>
      </c>
      <c r="W82" t="s">
        <v>45</v>
      </c>
      <c r="X82" t="s">
        <v>46</v>
      </c>
    </row>
    <row r="83" spans="1:24" x14ac:dyDescent="0.35">
      <c r="A83">
        <v>2025</v>
      </c>
      <c r="B83" t="s">
        <v>24</v>
      </c>
      <c r="C83" t="s">
        <v>25</v>
      </c>
      <c r="D83" t="s">
        <v>26</v>
      </c>
      <c r="E83">
        <v>1</v>
      </c>
      <c r="F83" t="s">
        <v>62</v>
      </c>
      <c r="G83" t="s">
        <v>48</v>
      </c>
      <c r="H83" t="s">
        <v>32</v>
      </c>
      <c r="I83" s="1">
        <v>34</v>
      </c>
      <c r="J83" s="2">
        <v>10</v>
      </c>
      <c r="K83" s="2">
        <v>0</v>
      </c>
      <c r="L83" s="2">
        <v>10</v>
      </c>
      <c r="M83" s="1">
        <v>30.6</v>
      </c>
      <c r="N83" s="3">
        <v>94</v>
      </c>
      <c r="O83" s="3">
        <v>940</v>
      </c>
      <c r="P83" s="3">
        <v>0</v>
      </c>
      <c r="Q83" s="1">
        <v>2876.4</v>
      </c>
      <c r="R83" s="1">
        <v>9</v>
      </c>
      <c r="S83" s="1">
        <v>846</v>
      </c>
      <c r="T83" s="1">
        <v>2030.4</v>
      </c>
      <c r="U83" s="1">
        <v>1006.74</v>
      </c>
      <c r="V83" s="1">
        <v>1023.66</v>
      </c>
      <c r="W83" t="s">
        <v>45</v>
      </c>
      <c r="X83" t="s">
        <v>46</v>
      </c>
    </row>
    <row r="84" spans="1:24" x14ac:dyDescent="0.35">
      <c r="A84">
        <v>2025</v>
      </c>
      <c r="B84" t="s">
        <v>24</v>
      </c>
      <c r="C84" t="s">
        <v>25</v>
      </c>
      <c r="D84" t="s">
        <v>26</v>
      </c>
      <c r="E84">
        <v>1</v>
      </c>
      <c r="F84" t="s">
        <v>62</v>
      </c>
      <c r="G84" t="s">
        <v>48</v>
      </c>
      <c r="H84" t="s">
        <v>33</v>
      </c>
      <c r="I84" s="1">
        <v>34</v>
      </c>
      <c r="J84" s="2">
        <v>15</v>
      </c>
      <c r="K84" s="2">
        <v>0</v>
      </c>
      <c r="L84" s="2">
        <v>15</v>
      </c>
      <c r="M84" s="1">
        <v>28.9</v>
      </c>
      <c r="N84" s="3">
        <v>53</v>
      </c>
      <c r="O84" s="3">
        <v>795</v>
      </c>
      <c r="P84" s="3">
        <v>0</v>
      </c>
      <c r="Q84" s="1">
        <v>1531.7</v>
      </c>
      <c r="R84" s="1">
        <v>9</v>
      </c>
      <c r="S84" s="1">
        <v>477</v>
      </c>
      <c r="T84" s="1">
        <v>1054.7</v>
      </c>
      <c r="U84" s="1">
        <v>536.09</v>
      </c>
      <c r="V84" s="1">
        <v>518.6</v>
      </c>
      <c r="W84" t="s">
        <v>45</v>
      </c>
      <c r="X84" t="s">
        <v>46</v>
      </c>
    </row>
    <row r="85" spans="1:24" x14ac:dyDescent="0.35">
      <c r="A85">
        <v>2025</v>
      </c>
      <c r="B85" t="s">
        <v>24</v>
      </c>
      <c r="C85" t="s">
        <v>25</v>
      </c>
      <c r="D85" t="s">
        <v>26</v>
      </c>
      <c r="E85">
        <v>1</v>
      </c>
      <c r="F85" t="s">
        <v>62</v>
      </c>
      <c r="G85" t="s">
        <v>48</v>
      </c>
      <c r="H85" t="s">
        <v>34</v>
      </c>
      <c r="I85" s="1">
        <v>34</v>
      </c>
      <c r="J85" s="2">
        <v>20</v>
      </c>
      <c r="K85" s="2">
        <v>0</v>
      </c>
      <c r="L85" s="2">
        <v>20</v>
      </c>
      <c r="M85" s="1">
        <v>27.2</v>
      </c>
      <c r="N85" s="3">
        <v>36</v>
      </c>
      <c r="O85" s="3">
        <v>720</v>
      </c>
      <c r="P85" s="3">
        <v>0</v>
      </c>
      <c r="Q85" s="1">
        <v>979.2</v>
      </c>
      <c r="R85" s="1">
        <v>9</v>
      </c>
      <c r="S85" s="1">
        <v>324</v>
      </c>
      <c r="T85" s="1">
        <v>655.20000000000005</v>
      </c>
      <c r="U85" s="1">
        <v>342.72</v>
      </c>
      <c r="V85" s="1">
        <v>312.48</v>
      </c>
      <c r="W85" t="s">
        <v>45</v>
      </c>
      <c r="X85" t="s">
        <v>46</v>
      </c>
    </row>
    <row r="86" spans="1:24" x14ac:dyDescent="0.35">
      <c r="A86">
        <v>2025</v>
      </c>
      <c r="B86" t="s">
        <v>24</v>
      </c>
      <c r="C86" t="s">
        <v>25</v>
      </c>
      <c r="D86" t="s">
        <v>26</v>
      </c>
      <c r="E86">
        <v>1</v>
      </c>
      <c r="F86" t="s">
        <v>63</v>
      </c>
      <c r="G86" t="s">
        <v>28</v>
      </c>
      <c r="H86" t="s">
        <v>29</v>
      </c>
      <c r="I86" s="1">
        <v>34</v>
      </c>
      <c r="J86" s="2">
        <v>0</v>
      </c>
      <c r="K86" s="2">
        <v>0</v>
      </c>
      <c r="L86" s="2">
        <v>0</v>
      </c>
      <c r="M86" s="1">
        <v>34</v>
      </c>
      <c r="N86" s="3">
        <v>259</v>
      </c>
      <c r="O86" s="3">
        <v>0</v>
      </c>
      <c r="P86" s="3">
        <v>0</v>
      </c>
      <c r="Q86" s="1">
        <v>8806</v>
      </c>
      <c r="R86" s="1">
        <v>9</v>
      </c>
      <c r="S86" s="1">
        <v>2331</v>
      </c>
      <c r="T86" s="1">
        <v>6475</v>
      </c>
      <c r="U86" s="1">
        <v>3082.1</v>
      </c>
      <c r="V86" s="1">
        <v>3392.9</v>
      </c>
      <c r="W86" t="s">
        <v>45</v>
      </c>
      <c r="X86" t="s">
        <v>46</v>
      </c>
    </row>
    <row r="87" spans="1:24" x14ac:dyDescent="0.35">
      <c r="A87">
        <v>2025</v>
      </c>
      <c r="B87" t="s">
        <v>24</v>
      </c>
      <c r="C87" t="s">
        <v>25</v>
      </c>
      <c r="D87" t="s">
        <v>26</v>
      </c>
      <c r="E87">
        <v>1</v>
      </c>
      <c r="F87" t="s">
        <v>63</v>
      </c>
      <c r="G87" t="s">
        <v>28</v>
      </c>
      <c r="H87" t="s">
        <v>32</v>
      </c>
      <c r="I87" s="1">
        <v>34</v>
      </c>
      <c r="J87" s="2">
        <v>10</v>
      </c>
      <c r="K87" s="2">
        <v>0</v>
      </c>
      <c r="L87" s="2">
        <v>10</v>
      </c>
      <c r="M87" s="1">
        <v>30.6</v>
      </c>
      <c r="N87" s="3">
        <v>108</v>
      </c>
      <c r="O87" s="3">
        <v>1080</v>
      </c>
      <c r="P87" s="3">
        <v>0</v>
      </c>
      <c r="Q87" s="1">
        <v>3304.8</v>
      </c>
      <c r="R87" s="1">
        <v>9</v>
      </c>
      <c r="S87" s="1">
        <v>972</v>
      </c>
      <c r="T87" s="1">
        <v>2332.8000000000002</v>
      </c>
      <c r="U87" s="1">
        <v>1156.68</v>
      </c>
      <c r="V87" s="1">
        <v>1176.1199999999999</v>
      </c>
      <c r="W87" t="s">
        <v>45</v>
      </c>
      <c r="X87" t="s">
        <v>46</v>
      </c>
    </row>
    <row r="88" spans="1:24" x14ac:dyDescent="0.35">
      <c r="A88">
        <v>2025</v>
      </c>
      <c r="B88" t="s">
        <v>24</v>
      </c>
      <c r="C88" t="s">
        <v>25</v>
      </c>
      <c r="D88" t="s">
        <v>26</v>
      </c>
      <c r="E88">
        <v>1</v>
      </c>
      <c r="F88" t="s">
        <v>63</v>
      </c>
      <c r="G88" t="s">
        <v>28</v>
      </c>
      <c r="H88" t="s">
        <v>33</v>
      </c>
      <c r="I88" s="1">
        <v>34</v>
      </c>
      <c r="J88" s="2">
        <v>15</v>
      </c>
      <c r="K88" s="2">
        <v>0</v>
      </c>
      <c r="L88" s="2">
        <v>15</v>
      </c>
      <c r="M88" s="1">
        <v>28.9</v>
      </c>
      <c r="N88" s="3">
        <v>61</v>
      </c>
      <c r="O88" s="3">
        <v>915</v>
      </c>
      <c r="P88" s="3">
        <v>0</v>
      </c>
      <c r="Q88" s="1">
        <v>1762.9</v>
      </c>
      <c r="R88" s="1">
        <v>9</v>
      </c>
      <c r="S88" s="1">
        <v>549</v>
      </c>
      <c r="T88" s="1">
        <v>1213.9000000000001</v>
      </c>
      <c r="U88" s="1">
        <v>617.01</v>
      </c>
      <c r="V88" s="1">
        <v>596.88</v>
      </c>
      <c r="W88" t="s">
        <v>45</v>
      </c>
      <c r="X88" t="s">
        <v>46</v>
      </c>
    </row>
    <row r="89" spans="1:24" x14ac:dyDescent="0.35">
      <c r="A89">
        <v>2025</v>
      </c>
      <c r="B89" t="s">
        <v>24</v>
      </c>
      <c r="C89" t="s">
        <v>25</v>
      </c>
      <c r="D89" t="s">
        <v>26</v>
      </c>
      <c r="E89">
        <v>1</v>
      </c>
      <c r="F89" t="s">
        <v>63</v>
      </c>
      <c r="G89" t="s">
        <v>28</v>
      </c>
      <c r="H89" t="s">
        <v>34</v>
      </c>
      <c r="I89" s="1">
        <v>34</v>
      </c>
      <c r="J89" s="2">
        <v>20</v>
      </c>
      <c r="K89" s="2">
        <v>0</v>
      </c>
      <c r="L89" s="2">
        <v>20</v>
      </c>
      <c r="M89" s="1">
        <v>27.2</v>
      </c>
      <c r="N89" s="3">
        <v>42</v>
      </c>
      <c r="O89" s="3">
        <v>840</v>
      </c>
      <c r="P89" s="3">
        <v>0</v>
      </c>
      <c r="Q89" s="1">
        <v>1142.4000000000001</v>
      </c>
      <c r="R89" s="1">
        <v>9</v>
      </c>
      <c r="S89" s="1">
        <v>378</v>
      </c>
      <c r="T89" s="1">
        <v>764.4</v>
      </c>
      <c r="U89" s="1">
        <v>399.84</v>
      </c>
      <c r="V89" s="1">
        <v>364.56</v>
      </c>
      <c r="W89" t="s">
        <v>45</v>
      </c>
      <c r="X89" t="s">
        <v>46</v>
      </c>
    </row>
    <row r="90" spans="1:24" x14ac:dyDescent="0.35">
      <c r="A90">
        <v>2025</v>
      </c>
      <c r="B90" t="s">
        <v>24</v>
      </c>
      <c r="C90" t="s">
        <v>25</v>
      </c>
      <c r="D90" t="s">
        <v>26</v>
      </c>
      <c r="E90">
        <v>1</v>
      </c>
      <c r="F90" t="s">
        <v>64</v>
      </c>
      <c r="G90" t="s">
        <v>36</v>
      </c>
      <c r="H90" t="s">
        <v>29</v>
      </c>
      <c r="I90" s="1">
        <v>34</v>
      </c>
      <c r="J90" s="2">
        <v>0</v>
      </c>
      <c r="K90" s="2">
        <v>0</v>
      </c>
      <c r="L90" s="2">
        <v>0</v>
      </c>
      <c r="M90" s="1">
        <v>34</v>
      </c>
      <c r="N90" s="3">
        <v>237</v>
      </c>
      <c r="O90" s="3">
        <v>0</v>
      </c>
      <c r="P90" s="3">
        <v>0</v>
      </c>
      <c r="Q90" s="1">
        <v>8058</v>
      </c>
      <c r="R90" s="1">
        <v>9</v>
      </c>
      <c r="S90" s="1">
        <v>2133</v>
      </c>
      <c r="T90" s="1">
        <v>5925</v>
      </c>
      <c r="U90" s="1">
        <v>2820.3</v>
      </c>
      <c r="V90" s="1">
        <v>3104.7</v>
      </c>
      <c r="W90" t="s">
        <v>45</v>
      </c>
      <c r="X90" t="s">
        <v>46</v>
      </c>
    </row>
    <row r="91" spans="1:24" x14ac:dyDescent="0.35">
      <c r="A91">
        <v>2025</v>
      </c>
      <c r="B91" t="s">
        <v>24</v>
      </c>
      <c r="C91" t="s">
        <v>25</v>
      </c>
      <c r="D91" t="s">
        <v>26</v>
      </c>
      <c r="E91">
        <v>1</v>
      </c>
      <c r="F91" t="s">
        <v>64</v>
      </c>
      <c r="G91" t="s">
        <v>36</v>
      </c>
      <c r="H91" t="s">
        <v>32</v>
      </c>
      <c r="I91" s="1">
        <v>34</v>
      </c>
      <c r="J91" s="2">
        <v>10</v>
      </c>
      <c r="K91" s="2">
        <v>0</v>
      </c>
      <c r="L91" s="2">
        <v>10</v>
      </c>
      <c r="M91" s="1">
        <v>30.6</v>
      </c>
      <c r="N91" s="3">
        <v>99</v>
      </c>
      <c r="O91" s="3">
        <v>990</v>
      </c>
      <c r="P91" s="3">
        <v>0</v>
      </c>
      <c r="Q91" s="1">
        <v>3029.4</v>
      </c>
      <c r="R91" s="1">
        <v>9</v>
      </c>
      <c r="S91" s="1">
        <v>891</v>
      </c>
      <c r="T91" s="1">
        <v>2138.4</v>
      </c>
      <c r="U91" s="1">
        <v>1060.29</v>
      </c>
      <c r="V91" s="1">
        <v>1078.1099999999999</v>
      </c>
      <c r="W91" t="s">
        <v>45</v>
      </c>
      <c r="X91" t="s">
        <v>46</v>
      </c>
    </row>
    <row r="92" spans="1:24" x14ac:dyDescent="0.35">
      <c r="A92">
        <v>2025</v>
      </c>
      <c r="B92" t="s">
        <v>24</v>
      </c>
      <c r="C92" t="s">
        <v>25</v>
      </c>
      <c r="D92" t="s">
        <v>26</v>
      </c>
      <c r="E92">
        <v>1</v>
      </c>
      <c r="F92" t="s">
        <v>64</v>
      </c>
      <c r="G92" t="s">
        <v>36</v>
      </c>
      <c r="H92" t="s">
        <v>33</v>
      </c>
      <c r="I92" s="1">
        <v>34</v>
      </c>
      <c r="J92" s="2">
        <v>15</v>
      </c>
      <c r="K92" s="2">
        <v>0</v>
      </c>
      <c r="L92" s="2">
        <v>15</v>
      </c>
      <c r="M92" s="1">
        <v>28.9</v>
      </c>
      <c r="N92" s="3">
        <v>56</v>
      </c>
      <c r="O92" s="3">
        <v>840</v>
      </c>
      <c r="P92" s="3">
        <v>0</v>
      </c>
      <c r="Q92" s="1">
        <v>1618.4</v>
      </c>
      <c r="R92" s="1">
        <v>9</v>
      </c>
      <c r="S92" s="1">
        <v>504</v>
      </c>
      <c r="T92" s="1">
        <v>1114.4000000000001</v>
      </c>
      <c r="U92" s="1">
        <v>566.44000000000005</v>
      </c>
      <c r="V92" s="1">
        <v>547.96</v>
      </c>
      <c r="W92" t="s">
        <v>45</v>
      </c>
      <c r="X92" t="s">
        <v>46</v>
      </c>
    </row>
    <row r="93" spans="1:24" x14ac:dyDescent="0.35">
      <c r="A93">
        <v>2025</v>
      </c>
      <c r="B93" t="s">
        <v>24</v>
      </c>
      <c r="C93" t="s">
        <v>25</v>
      </c>
      <c r="D93" t="s">
        <v>26</v>
      </c>
      <c r="E93">
        <v>1</v>
      </c>
      <c r="F93" t="s">
        <v>64</v>
      </c>
      <c r="G93" t="s">
        <v>36</v>
      </c>
      <c r="H93" t="s">
        <v>34</v>
      </c>
      <c r="I93" s="1">
        <v>34</v>
      </c>
      <c r="J93" s="2">
        <v>20</v>
      </c>
      <c r="K93" s="2">
        <v>0</v>
      </c>
      <c r="L93" s="2">
        <v>20</v>
      </c>
      <c r="M93" s="1">
        <v>27.2</v>
      </c>
      <c r="N93" s="3">
        <v>38</v>
      </c>
      <c r="O93" s="3">
        <v>760</v>
      </c>
      <c r="P93" s="3">
        <v>0</v>
      </c>
      <c r="Q93" s="1">
        <v>1033.5999999999999</v>
      </c>
      <c r="R93" s="1">
        <v>9</v>
      </c>
      <c r="S93" s="1">
        <v>342</v>
      </c>
      <c r="T93" s="1">
        <v>691.6</v>
      </c>
      <c r="U93" s="1">
        <v>361.76</v>
      </c>
      <c r="V93" s="1">
        <v>329.84</v>
      </c>
      <c r="W93" t="s">
        <v>45</v>
      </c>
      <c r="X93" t="s">
        <v>46</v>
      </c>
    </row>
    <row r="94" spans="1:24" x14ac:dyDescent="0.35">
      <c r="A94">
        <v>2025</v>
      </c>
      <c r="B94" t="s">
        <v>24</v>
      </c>
      <c r="C94" t="s">
        <v>25</v>
      </c>
      <c r="D94" t="s">
        <v>26</v>
      </c>
      <c r="E94">
        <v>1</v>
      </c>
      <c r="F94" t="s">
        <v>65</v>
      </c>
      <c r="G94" t="s">
        <v>38</v>
      </c>
      <c r="H94" t="s">
        <v>29</v>
      </c>
      <c r="I94" s="1">
        <v>34</v>
      </c>
      <c r="J94" s="2">
        <v>0</v>
      </c>
      <c r="K94" s="2">
        <v>0</v>
      </c>
      <c r="L94" s="2">
        <v>0</v>
      </c>
      <c r="M94" s="1">
        <v>34</v>
      </c>
      <c r="N94" s="3">
        <v>294</v>
      </c>
      <c r="O94" s="3">
        <v>0</v>
      </c>
      <c r="P94" s="3">
        <v>0</v>
      </c>
      <c r="Q94" s="1">
        <v>9996</v>
      </c>
      <c r="R94" s="1">
        <v>9</v>
      </c>
      <c r="S94" s="1">
        <v>2646</v>
      </c>
      <c r="T94" s="1">
        <v>7350</v>
      </c>
      <c r="U94" s="1">
        <v>3498.6</v>
      </c>
      <c r="V94" s="1">
        <v>3851.4</v>
      </c>
      <c r="W94" t="s">
        <v>45</v>
      </c>
      <c r="X94" t="s">
        <v>46</v>
      </c>
    </row>
    <row r="95" spans="1:24" x14ac:dyDescent="0.35">
      <c r="A95">
        <v>2025</v>
      </c>
      <c r="B95" t="s">
        <v>24</v>
      </c>
      <c r="C95" t="s">
        <v>25</v>
      </c>
      <c r="D95" t="s">
        <v>26</v>
      </c>
      <c r="E95">
        <v>1</v>
      </c>
      <c r="F95" t="s">
        <v>65</v>
      </c>
      <c r="G95" t="s">
        <v>38</v>
      </c>
      <c r="H95" t="s">
        <v>32</v>
      </c>
      <c r="I95" s="1">
        <v>34</v>
      </c>
      <c r="J95" s="2">
        <v>10</v>
      </c>
      <c r="K95" s="2">
        <v>0</v>
      </c>
      <c r="L95" s="2">
        <v>10</v>
      </c>
      <c r="M95" s="1">
        <v>30.6</v>
      </c>
      <c r="N95" s="3">
        <v>123</v>
      </c>
      <c r="O95" s="3">
        <v>1230</v>
      </c>
      <c r="P95" s="3">
        <v>0</v>
      </c>
      <c r="Q95" s="1">
        <v>3763.8</v>
      </c>
      <c r="R95" s="1">
        <v>9</v>
      </c>
      <c r="S95" s="1">
        <v>1107</v>
      </c>
      <c r="T95" s="1">
        <v>2656.8</v>
      </c>
      <c r="U95" s="1">
        <v>1317.33</v>
      </c>
      <c r="V95" s="1">
        <v>1339.47</v>
      </c>
      <c r="W95" t="s">
        <v>45</v>
      </c>
      <c r="X95" t="s">
        <v>46</v>
      </c>
    </row>
    <row r="96" spans="1:24" x14ac:dyDescent="0.35">
      <c r="A96">
        <v>2025</v>
      </c>
      <c r="B96" t="s">
        <v>24</v>
      </c>
      <c r="C96" t="s">
        <v>25</v>
      </c>
      <c r="D96" t="s">
        <v>26</v>
      </c>
      <c r="E96">
        <v>1</v>
      </c>
      <c r="F96" t="s">
        <v>65</v>
      </c>
      <c r="G96" t="s">
        <v>38</v>
      </c>
      <c r="H96" t="s">
        <v>33</v>
      </c>
      <c r="I96" s="1">
        <v>34</v>
      </c>
      <c r="J96" s="2">
        <v>15</v>
      </c>
      <c r="K96" s="2">
        <v>0</v>
      </c>
      <c r="L96" s="2">
        <v>15</v>
      </c>
      <c r="M96" s="1">
        <v>28.9</v>
      </c>
      <c r="N96" s="3">
        <v>69</v>
      </c>
      <c r="O96" s="3">
        <v>1035</v>
      </c>
      <c r="P96" s="3">
        <v>0</v>
      </c>
      <c r="Q96" s="1">
        <v>1994.1</v>
      </c>
      <c r="R96" s="1">
        <v>9</v>
      </c>
      <c r="S96" s="1">
        <v>621</v>
      </c>
      <c r="T96" s="1">
        <v>1373.1</v>
      </c>
      <c r="U96" s="1">
        <v>697.93</v>
      </c>
      <c r="V96" s="1">
        <v>675.16</v>
      </c>
      <c r="W96" t="s">
        <v>45</v>
      </c>
      <c r="X96" t="s">
        <v>46</v>
      </c>
    </row>
    <row r="97" spans="1:24" x14ac:dyDescent="0.35">
      <c r="A97">
        <v>2025</v>
      </c>
      <c r="B97" t="s">
        <v>24</v>
      </c>
      <c r="C97" t="s">
        <v>25</v>
      </c>
      <c r="D97" t="s">
        <v>26</v>
      </c>
      <c r="E97">
        <v>1</v>
      </c>
      <c r="F97" t="s">
        <v>65</v>
      </c>
      <c r="G97" t="s">
        <v>38</v>
      </c>
      <c r="H97" t="s">
        <v>34</v>
      </c>
      <c r="I97" s="1">
        <v>34</v>
      </c>
      <c r="J97" s="2">
        <v>20</v>
      </c>
      <c r="K97" s="2">
        <v>0</v>
      </c>
      <c r="L97" s="2">
        <v>20</v>
      </c>
      <c r="M97" s="1">
        <v>27.2</v>
      </c>
      <c r="N97" s="3">
        <v>48</v>
      </c>
      <c r="O97" s="3">
        <v>960</v>
      </c>
      <c r="P97" s="3">
        <v>0</v>
      </c>
      <c r="Q97" s="1">
        <v>1305.5999999999999</v>
      </c>
      <c r="R97" s="1">
        <v>9</v>
      </c>
      <c r="S97" s="1">
        <v>432</v>
      </c>
      <c r="T97" s="1">
        <v>873.6</v>
      </c>
      <c r="U97" s="1">
        <v>456.96</v>
      </c>
      <c r="V97" s="1">
        <v>416.64</v>
      </c>
      <c r="W97" t="s">
        <v>45</v>
      </c>
      <c r="X97" t="s">
        <v>46</v>
      </c>
    </row>
    <row r="98" spans="1:24" x14ac:dyDescent="0.35">
      <c r="A98">
        <v>2025</v>
      </c>
      <c r="B98" t="s">
        <v>24</v>
      </c>
      <c r="C98" t="s">
        <v>25</v>
      </c>
      <c r="D98" t="s">
        <v>26</v>
      </c>
      <c r="E98">
        <v>1</v>
      </c>
      <c r="F98" t="s">
        <v>66</v>
      </c>
      <c r="G98" t="s">
        <v>40</v>
      </c>
      <c r="H98" t="s">
        <v>29</v>
      </c>
      <c r="I98" s="1">
        <v>34</v>
      </c>
      <c r="J98" s="2">
        <v>0</v>
      </c>
      <c r="K98" s="2">
        <v>0</v>
      </c>
      <c r="L98" s="2">
        <v>0</v>
      </c>
      <c r="M98" s="1">
        <v>34</v>
      </c>
      <c r="N98" s="3">
        <v>384</v>
      </c>
      <c r="O98" s="3">
        <v>0</v>
      </c>
      <c r="P98" s="3">
        <v>0</v>
      </c>
      <c r="Q98" s="1">
        <v>13056</v>
      </c>
      <c r="R98" s="1">
        <v>9</v>
      </c>
      <c r="S98" s="1">
        <v>3456</v>
      </c>
      <c r="T98" s="1">
        <v>9600</v>
      </c>
      <c r="U98" s="1">
        <v>4569.6000000000004</v>
      </c>
      <c r="V98" s="1">
        <v>5030.3999999999996</v>
      </c>
      <c r="W98" t="s">
        <v>45</v>
      </c>
      <c r="X98" t="s">
        <v>46</v>
      </c>
    </row>
    <row r="99" spans="1:24" x14ac:dyDescent="0.35">
      <c r="A99">
        <v>2025</v>
      </c>
      <c r="B99" t="s">
        <v>24</v>
      </c>
      <c r="C99" t="s">
        <v>25</v>
      </c>
      <c r="D99" t="s">
        <v>26</v>
      </c>
      <c r="E99">
        <v>1</v>
      </c>
      <c r="F99" t="s">
        <v>66</v>
      </c>
      <c r="G99" t="s">
        <v>40</v>
      </c>
      <c r="H99" t="s">
        <v>32</v>
      </c>
      <c r="I99" s="1">
        <v>34</v>
      </c>
      <c r="J99" s="2">
        <v>10</v>
      </c>
      <c r="K99" s="2">
        <v>0</v>
      </c>
      <c r="L99" s="2">
        <v>10</v>
      </c>
      <c r="M99" s="1">
        <v>30.6</v>
      </c>
      <c r="N99" s="3">
        <v>160</v>
      </c>
      <c r="O99" s="3">
        <v>1600</v>
      </c>
      <c r="P99" s="3">
        <v>0</v>
      </c>
      <c r="Q99" s="1">
        <v>4896</v>
      </c>
      <c r="R99" s="1">
        <v>9</v>
      </c>
      <c r="S99" s="1">
        <v>1440</v>
      </c>
      <c r="T99" s="1">
        <v>3456</v>
      </c>
      <c r="U99" s="1">
        <v>1713.6</v>
      </c>
      <c r="V99" s="1">
        <v>1742.4</v>
      </c>
      <c r="W99" t="s">
        <v>45</v>
      </c>
      <c r="X99" t="s">
        <v>46</v>
      </c>
    </row>
    <row r="100" spans="1:24" x14ac:dyDescent="0.35">
      <c r="A100">
        <v>2025</v>
      </c>
      <c r="B100" t="s">
        <v>24</v>
      </c>
      <c r="C100" t="s">
        <v>25</v>
      </c>
      <c r="D100" t="s">
        <v>26</v>
      </c>
      <c r="E100">
        <v>1</v>
      </c>
      <c r="F100" t="s">
        <v>66</v>
      </c>
      <c r="G100" t="s">
        <v>40</v>
      </c>
      <c r="H100" t="s">
        <v>33</v>
      </c>
      <c r="I100" s="1">
        <v>34</v>
      </c>
      <c r="J100" s="2">
        <v>15</v>
      </c>
      <c r="K100" s="2">
        <v>0</v>
      </c>
      <c r="L100" s="2">
        <v>15</v>
      </c>
      <c r="M100" s="1">
        <v>28.9</v>
      </c>
      <c r="N100" s="3">
        <v>90</v>
      </c>
      <c r="O100" s="3">
        <v>1350</v>
      </c>
      <c r="P100" s="3">
        <v>0</v>
      </c>
      <c r="Q100" s="1">
        <v>2601</v>
      </c>
      <c r="R100" s="1">
        <v>9</v>
      </c>
      <c r="S100" s="1">
        <v>810</v>
      </c>
      <c r="T100" s="1">
        <v>1791</v>
      </c>
      <c r="U100" s="1">
        <v>910.35</v>
      </c>
      <c r="V100" s="1">
        <v>880.65</v>
      </c>
      <c r="W100" t="s">
        <v>45</v>
      </c>
      <c r="X100" t="s">
        <v>46</v>
      </c>
    </row>
    <row r="101" spans="1:24" x14ac:dyDescent="0.35">
      <c r="A101">
        <v>2025</v>
      </c>
      <c r="B101" t="s">
        <v>24</v>
      </c>
      <c r="C101" t="s">
        <v>25</v>
      </c>
      <c r="D101" t="s">
        <v>26</v>
      </c>
      <c r="E101">
        <v>1</v>
      </c>
      <c r="F101" t="s">
        <v>66</v>
      </c>
      <c r="G101" t="s">
        <v>40</v>
      </c>
      <c r="H101" t="s">
        <v>34</v>
      </c>
      <c r="I101" s="1">
        <v>34</v>
      </c>
      <c r="J101" s="2">
        <v>20</v>
      </c>
      <c r="K101" s="2">
        <v>0</v>
      </c>
      <c r="L101" s="2">
        <v>20</v>
      </c>
      <c r="M101" s="1">
        <v>27.2</v>
      </c>
      <c r="N101" s="3">
        <v>62</v>
      </c>
      <c r="O101" s="3">
        <v>1240</v>
      </c>
      <c r="P101" s="3">
        <v>0</v>
      </c>
      <c r="Q101" s="1">
        <v>1686.4</v>
      </c>
      <c r="R101" s="1">
        <v>9</v>
      </c>
      <c r="S101" s="1">
        <v>558</v>
      </c>
      <c r="T101" s="1">
        <v>1128.4000000000001</v>
      </c>
      <c r="U101" s="1">
        <v>590.24</v>
      </c>
      <c r="V101" s="1">
        <v>538.16</v>
      </c>
      <c r="W101" t="s">
        <v>45</v>
      </c>
      <c r="X101" t="s">
        <v>46</v>
      </c>
    </row>
    <row r="102" spans="1:24" x14ac:dyDescent="0.35">
      <c r="A102">
        <v>2025</v>
      </c>
      <c r="B102" t="s">
        <v>24</v>
      </c>
      <c r="C102" t="s">
        <v>25</v>
      </c>
      <c r="D102" t="s">
        <v>26</v>
      </c>
      <c r="E102">
        <v>1</v>
      </c>
      <c r="F102" t="s">
        <v>67</v>
      </c>
      <c r="G102" t="s">
        <v>42</v>
      </c>
      <c r="H102" t="s">
        <v>29</v>
      </c>
      <c r="I102" s="1">
        <v>34</v>
      </c>
      <c r="J102" s="2">
        <v>0</v>
      </c>
      <c r="K102" s="2">
        <v>0</v>
      </c>
      <c r="L102" s="2">
        <v>0</v>
      </c>
      <c r="M102" s="1">
        <v>34</v>
      </c>
      <c r="N102" s="3">
        <v>213</v>
      </c>
      <c r="O102" s="3">
        <v>0</v>
      </c>
      <c r="P102" s="3">
        <v>0</v>
      </c>
      <c r="Q102" s="1">
        <v>7242</v>
      </c>
      <c r="R102" s="1">
        <v>9</v>
      </c>
      <c r="S102" s="1">
        <v>1917</v>
      </c>
      <c r="T102" s="1">
        <v>5325</v>
      </c>
      <c r="U102" s="1">
        <v>2534.6999999999998</v>
      </c>
      <c r="V102" s="1">
        <v>2790.3</v>
      </c>
      <c r="W102" t="s">
        <v>45</v>
      </c>
      <c r="X102" t="s">
        <v>46</v>
      </c>
    </row>
    <row r="103" spans="1:24" x14ac:dyDescent="0.35">
      <c r="A103">
        <v>2025</v>
      </c>
      <c r="B103" t="s">
        <v>24</v>
      </c>
      <c r="C103" t="s">
        <v>25</v>
      </c>
      <c r="D103" t="s">
        <v>26</v>
      </c>
      <c r="E103">
        <v>1</v>
      </c>
      <c r="F103" t="s">
        <v>67</v>
      </c>
      <c r="G103" t="s">
        <v>42</v>
      </c>
      <c r="H103" t="s">
        <v>32</v>
      </c>
      <c r="I103" s="1">
        <v>34</v>
      </c>
      <c r="J103" s="2">
        <v>10</v>
      </c>
      <c r="K103" s="2">
        <v>0</v>
      </c>
      <c r="L103" s="2">
        <v>10</v>
      </c>
      <c r="M103" s="1">
        <v>30.6</v>
      </c>
      <c r="N103" s="3">
        <v>89</v>
      </c>
      <c r="O103" s="3">
        <v>890</v>
      </c>
      <c r="P103" s="3">
        <v>0</v>
      </c>
      <c r="Q103" s="1">
        <v>2723.4</v>
      </c>
      <c r="R103" s="1">
        <v>9</v>
      </c>
      <c r="S103" s="1">
        <v>801</v>
      </c>
      <c r="T103" s="1">
        <v>1922.4</v>
      </c>
      <c r="U103" s="1">
        <v>953.19</v>
      </c>
      <c r="V103" s="1">
        <v>969.21</v>
      </c>
      <c r="W103" t="s">
        <v>45</v>
      </c>
      <c r="X103" t="s">
        <v>46</v>
      </c>
    </row>
    <row r="104" spans="1:24" x14ac:dyDescent="0.35">
      <c r="A104">
        <v>2025</v>
      </c>
      <c r="B104" t="s">
        <v>24</v>
      </c>
      <c r="C104" t="s">
        <v>25</v>
      </c>
      <c r="D104" t="s">
        <v>26</v>
      </c>
      <c r="E104">
        <v>1</v>
      </c>
      <c r="F104" t="s">
        <v>67</v>
      </c>
      <c r="G104" t="s">
        <v>42</v>
      </c>
      <c r="H104" t="s">
        <v>33</v>
      </c>
      <c r="I104" s="1">
        <v>34</v>
      </c>
      <c r="J104" s="2">
        <v>15</v>
      </c>
      <c r="K104" s="2">
        <v>0</v>
      </c>
      <c r="L104" s="2">
        <v>15</v>
      </c>
      <c r="M104" s="1">
        <v>28.9</v>
      </c>
      <c r="N104" s="3">
        <v>50</v>
      </c>
      <c r="O104" s="3">
        <v>750</v>
      </c>
      <c r="P104" s="3">
        <v>0</v>
      </c>
      <c r="Q104" s="1">
        <v>1445</v>
      </c>
      <c r="R104" s="1">
        <v>9</v>
      </c>
      <c r="S104" s="1">
        <v>450</v>
      </c>
      <c r="T104" s="1">
        <v>995</v>
      </c>
      <c r="U104" s="1">
        <v>505.75</v>
      </c>
      <c r="V104" s="1">
        <v>489.25</v>
      </c>
      <c r="W104" t="s">
        <v>45</v>
      </c>
      <c r="X104" t="s">
        <v>46</v>
      </c>
    </row>
    <row r="105" spans="1:24" x14ac:dyDescent="0.35">
      <c r="A105">
        <v>2025</v>
      </c>
      <c r="B105" t="s">
        <v>24</v>
      </c>
      <c r="C105" t="s">
        <v>25</v>
      </c>
      <c r="D105" t="s">
        <v>26</v>
      </c>
      <c r="E105">
        <v>1</v>
      </c>
      <c r="F105" t="s">
        <v>67</v>
      </c>
      <c r="G105" t="s">
        <v>42</v>
      </c>
      <c r="H105" t="s">
        <v>34</v>
      </c>
      <c r="I105" s="1">
        <v>34</v>
      </c>
      <c r="J105" s="2">
        <v>20</v>
      </c>
      <c r="K105" s="2">
        <v>0</v>
      </c>
      <c r="L105" s="2">
        <v>20</v>
      </c>
      <c r="M105" s="1">
        <v>27.2</v>
      </c>
      <c r="N105" s="3">
        <v>35</v>
      </c>
      <c r="O105" s="3">
        <v>700</v>
      </c>
      <c r="P105" s="3">
        <v>0</v>
      </c>
      <c r="Q105" s="1">
        <v>952</v>
      </c>
      <c r="R105" s="1">
        <v>9</v>
      </c>
      <c r="S105" s="1">
        <v>315</v>
      </c>
      <c r="T105" s="1">
        <v>637</v>
      </c>
      <c r="U105" s="1">
        <v>333.2</v>
      </c>
      <c r="V105" s="1">
        <v>303.8</v>
      </c>
      <c r="W105" t="s">
        <v>45</v>
      </c>
      <c r="X105" t="s">
        <v>46</v>
      </c>
    </row>
    <row r="106" spans="1:24" x14ac:dyDescent="0.35">
      <c r="A106">
        <v>2025</v>
      </c>
      <c r="B106" t="s">
        <v>24</v>
      </c>
      <c r="C106" t="s">
        <v>25</v>
      </c>
      <c r="D106" t="s">
        <v>26</v>
      </c>
      <c r="E106">
        <v>1</v>
      </c>
      <c r="F106" t="s">
        <v>68</v>
      </c>
      <c r="G106" t="s">
        <v>44</v>
      </c>
      <c r="H106" t="s">
        <v>29</v>
      </c>
      <c r="I106" s="1">
        <v>34</v>
      </c>
      <c r="J106" s="2">
        <v>0</v>
      </c>
      <c r="K106" s="2">
        <v>0</v>
      </c>
      <c r="L106" s="2">
        <v>0</v>
      </c>
      <c r="M106" s="1">
        <v>34</v>
      </c>
      <c r="N106" s="3">
        <v>189</v>
      </c>
      <c r="O106" s="3">
        <v>0</v>
      </c>
      <c r="P106" s="3">
        <v>0</v>
      </c>
      <c r="Q106" s="1">
        <v>6426</v>
      </c>
      <c r="R106" s="1">
        <v>9</v>
      </c>
      <c r="S106" s="1">
        <v>1701</v>
      </c>
      <c r="T106" s="1">
        <v>4725</v>
      </c>
      <c r="U106" s="1">
        <v>2249.1</v>
      </c>
      <c r="V106" s="1">
        <v>2475.9</v>
      </c>
      <c r="W106" t="s">
        <v>45</v>
      </c>
      <c r="X106" t="s">
        <v>46</v>
      </c>
    </row>
    <row r="107" spans="1:24" x14ac:dyDescent="0.35">
      <c r="A107">
        <v>2025</v>
      </c>
      <c r="B107" t="s">
        <v>24</v>
      </c>
      <c r="C107" t="s">
        <v>25</v>
      </c>
      <c r="D107" t="s">
        <v>26</v>
      </c>
      <c r="E107">
        <v>1</v>
      </c>
      <c r="F107" t="s">
        <v>68</v>
      </c>
      <c r="G107" t="s">
        <v>44</v>
      </c>
      <c r="H107" t="s">
        <v>32</v>
      </c>
      <c r="I107" s="1">
        <v>34</v>
      </c>
      <c r="J107" s="2">
        <v>10</v>
      </c>
      <c r="K107" s="2">
        <v>0</v>
      </c>
      <c r="L107" s="2">
        <v>10</v>
      </c>
      <c r="M107" s="1">
        <v>30.6</v>
      </c>
      <c r="N107" s="3">
        <v>79</v>
      </c>
      <c r="O107" s="3">
        <v>790</v>
      </c>
      <c r="P107" s="3">
        <v>0</v>
      </c>
      <c r="Q107" s="1">
        <v>2417.4</v>
      </c>
      <c r="R107" s="1">
        <v>9</v>
      </c>
      <c r="S107" s="1">
        <v>711</v>
      </c>
      <c r="T107" s="1">
        <v>1706.4</v>
      </c>
      <c r="U107" s="1">
        <v>846.09</v>
      </c>
      <c r="V107" s="1">
        <v>860.31</v>
      </c>
      <c r="W107" t="s">
        <v>45</v>
      </c>
      <c r="X107" t="s">
        <v>46</v>
      </c>
    </row>
    <row r="108" spans="1:24" x14ac:dyDescent="0.35">
      <c r="A108">
        <v>2025</v>
      </c>
      <c r="B108" t="s">
        <v>24</v>
      </c>
      <c r="C108" t="s">
        <v>25</v>
      </c>
      <c r="D108" t="s">
        <v>26</v>
      </c>
      <c r="E108">
        <v>1</v>
      </c>
      <c r="F108" t="s">
        <v>68</v>
      </c>
      <c r="G108" t="s">
        <v>44</v>
      </c>
      <c r="H108" t="s">
        <v>33</v>
      </c>
      <c r="I108" s="1">
        <v>34</v>
      </c>
      <c r="J108" s="2">
        <v>15</v>
      </c>
      <c r="K108" s="2">
        <v>0</v>
      </c>
      <c r="L108" s="2">
        <v>15</v>
      </c>
      <c r="M108" s="1">
        <v>28.9</v>
      </c>
      <c r="N108" s="3">
        <v>44</v>
      </c>
      <c r="O108" s="3">
        <v>660</v>
      </c>
      <c r="P108" s="3">
        <v>0</v>
      </c>
      <c r="Q108" s="1">
        <v>1271.5999999999999</v>
      </c>
      <c r="R108" s="1">
        <v>9</v>
      </c>
      <c r="S108" s="1">
        <v>396</v>
      </c>
      <c r="T108" s="1">
        <v>875.6</v>
      </c>
      <c r="U108" s="1">
        <v>445.06</v>
      </c>
      <c r="V108" s="1">
        <v>430.54</v>
      </c>
      <c r="W108" t="s">
        <v>45</v>
      </c>
      <c r="X108" t="s">
        <v>46</v>
      </c>
    </row>
    <row r="109" spans="1:24" x14ac:dyDescent="0.35">
      <c r="A109">
        <v>2025</v>
      </c>
      <c r="B109" t="s">
        <v>24</v>
      </c>
      <c r="C109" t="s">
        <v>25</v>
      </c>
      <c r="D109" t="s">
        <v>26</v>
      </c>
      <c r="E109">
        <v>1</v>
      </c>
      <c r="F109" t="s">
        <v>68</v>
      </c>
      <c r="G109" t="s">
        <v>44</v>
      </c>
      <c r="H109" t="s">
        <v>34</v>
      </c>
      <c r="I109" s="1">
        <v>34</v>
      </c>
      <c r="J109" s="2">
        <v>20</v>
      </c>
      <c r="K109" s="2">
        <v>0</v>
      </c>
      <c r="L109" s="2">
        <v>20</v>
      </c>
      <c r="M109" s="1">
        <v>27.2</v>
      </c>
      <c r="N109" s="3">
        <v>31</v>
      </c>
      <c r="O109" s="3">
        <v>620</v>
      </c>
      <c r="P109" s="3">
        <v>0</v>
      </c>
      <c r="Q109" s="1">
        <v>843.2</v>
      </c>
      <c r="R109" s="1">
        <v>9</v>
      </c>
      <c r="S109" s="1">
        <v>279</v>
      </c>
      <c r="T109" s="1">
        <v>564.20000000000005</v>
      </c>
      <c r="U109" s="1">
        <v>295.12</v>
      </c>
      <c r="V109" s="1">
        <v>269.08</v>
      </c>
      <c r="W109" t="s">
        <v>45</v>
      </c>
      <c r="X109" t="s">
        <v>46</v>
      </c>
    </row>
    <row r="110" spans="1:24" x14ac:dyDescent="0.35">
      <c r="A110">
        <v>2025</v>
      </c>
      <c r="B110" t="s">
        <v>24</v>
      </c>
      <c r="C110" t="s">
        <v>25</v>
      </c>
      <c r="D110" t="s">
        <v>26</v>
      </c>
      <c r="E110">
        <v>1</v>
      </c>
      <c r="F110" t="s">
        <v>69</v>
      </c>
      <c r="G110" t="s">
        <v>48</v>
      </c>
      <c r="H110" t="s">
        <v>29</v>
      </c>
      <c r="I110" s="1">
        <v>34</v>
      </c>
      <c r="J110" s="2">
        <v>0</v>
      </c>
      <c r="K110" s="2">
        <v>0</v>
      </c>
      <c r="L110" s="2">
        <v>0</v>
      </c>
      <c r="M110" s="1">
        <v>34</v>
      </c>
      <c r="N110" s="3">
        <v>189</v>
      </c>
      <c r="O110" s="3">
        <v>0</v>
      </c>
      <c r="P110" s="3">
        <v>0</v>
      </c>
      <c r="Q110" s="1">
        <v>6426</v>
      </c>
      <c r="R110" s="1">
        <v>9</v>
      </c>
      <c r="S110" s="1">
        <v>1701</v>
      </c>
      <c r="T110" s="1">
        <v>4725</v>
      </c>
      <c r="U110" s="1">
        <v>2249.1</v>
      </c>
      <c r="V110" s="1">
        <v>2475.9</v>
      </c>
      <c r="W110" t="s">
        <v>45</v>
      </c>
      <c r="X110" t="s">
        <v>46</v>
      </c>
    </row>
    <row r="111" spans="1:24" x14ac:dyDescent="0.35">
      <c r="A111">
        <v>2025</v>
      </c>
      <c r="B111" t="s">
        <v>24</v>
      </c>
      <c r="C111" t="s">
        <v>25</v>
      </c>
      <c r="D111" t="s">
        <v>26</v>
      </c>
      <c r="E111">
        <v>1</v>
      </c>
      <c r="F111" t="s">
        <v>69</v>
      </c>
      <c r="G111" t="s">
        <v>48</v>
      </c>
      <c r="H111" t="s">
        <v>32</v>
      </c>
      <c r="I111" s="1">
        <v>34</v>
      </c>
      <c r="J111" s="2">
        <v>10</v>
      </c>
      <c r="K111" s="2">
        <v>0</v>
      </c>
      <c r="L111" s="2">
        <v>10</v>
      </c>
      <c r="M111" s="1">
        <v>30.6</v>
      </c>
      <c r="N111" s="3">
        <v>79</v>
      </c>
      <c r="O111" s="3">
        <v>790</v>
      </c>
      <c r="P111" s="3">
        <v>0</v>
      </c>
      <c r="Q111" s="1">
        <v>2417.4</v>
      </c>
      <c r="R111" s="1">
        <v>9</v>
      </c>
      <c r="S111" s="1">
        <v>711</v>
      </c>
      <c r="T111" s="1">
        <v>1706.4</v>
      </c>
      <c r="U111" s="1">
        <v>846.09</v>
      </c>
      <c r="V111" s="1">
        <v>860.31</v>
      </c>
      <c r="W111" t="s">
        <v>45</v>
      </c>
      <c r="X111" t="s">
        <v>46</v>
      </c>
    </row>
    <row r="112" spans="1:24" x14ac:dyDescent="0.35">
      <c r="A112">
        <v>2025</v>
      </c>
      <c r="B112" t="s">
        <v>24</v>
      </c>
      <c r="C112" t="s">
        <v>25</v>
      </c>
      <c r="D112" t="s">
        <v>26</v>
      </c>
      <c r="E112">
        <v>1</v>
      </c>
      <c r="F112" t="s">
        <v>69</v>
      </c>
      <c r="G112" t="s">
        <v>48</v>
      </c>
      <c r="H112" t="s">
        <v>33</v>
      </c>
      <c r="I112" s="1">
        <v>34</v>
      </c>
      <c r="J112" s="2">
        <v>15</v>
      </c>
      <c r="K112" s="2">
        <v>0</v>
      </c>
      <c r="L112" s="2">
        <v>15</v>
      </c>
      <c r="M112" s="1">
        <v>28.9</v>
      </c>
      <c r="N112" s="3">
        <v>44</v>
      </c>
      <c r="O112" s="3">
        <v>660</v>
      </c>
      <c r="P112" s="3">
        <v>0</v>
      </c>
      <c r="Q112" s="1">
        <v>1271.5999999999999</v>
      </c>
      <c r="R112" s="1">
        <v>9</v>
      </c>
      <c r="S112" s="1">
        <v>396</v>
      </c>
      <c r="T112" s="1">
        <v>875.6</v>
      </c>
      <c r="U112" s="1">
        <v>445.06</v>
      </c>
      <c r="V112" s="1">
        <v>430.54</v>
      </c>
      <c r="W112" t="s">
        <v>45</v>
      </c>
      <c r="X112" t="s">
        <v>46</v>
      </c>
    </row>
    <row r="113" spans="1:24" x14ac:dyDescent="0.35">
      <c r="A113">
        <v>2025</v>
      </c>
      <c r="B113" t="s">
        <v>24</v>
      </c>
      <c r="C113" t="s">
        <v>25</v>
      </c>
      <c r="D113" t="s">
        <v>26</v>
      </c>
      <c r="E113">
        <v>1</v>
      </c>
      <c r="F113" t="s">
        <v>69</v>
      </c>
      <c r="G113" t="s">
        <v>48</v>
      </c>
      <c r="H113" t="s">
        <v>34</v>
      </c>
      <c r="I113" s="1">
        <v>34</v>
      </c>
      <c r="J113" s="2">
        <v>20</v>
      </c>
      <c r="K113" s="2">
        <v>0</v>
      </c>
      <c r="L113" s="2">
        <v>20</v>
      </c>
      <c r="M113" s="1">
        <v>27.2</v>
      </c>
      <c r="N113" s="3">
        <v>31</v>
      </c>
      <c r="O113" s="3">
        <v>620</v>
      </c>
      <c r="P113" s="3">
        <v>0</v>
      </c>
      <c r="Q113" s="1">
        <v>843.2</v>
      </c>
      <c r="R113" s="1">
        <v>9</v>
      </c>
      <c r="S113" s="1">
        <v>279</v>
      </c>
      <c r="T113" s="1">
        <v>564.20000000000005</v>
      </c>
      <c r="U113" s="1">
        <v>295.12</v>
      </c>
      <c r="V113" s="1">
        <v>269.08</v>
      </c>
      <c r="W113" t="s">
        <v>45</v>
      </c>
      <c r="X113" t="s">
        <v>46</v>
      </c>
    </row>
    <row r="114" spans="1:24" x14ac:dyDescent="0.35">
      <c r="A114">
        <v>2025</v>
      </c>
      <c r="B114" t="s">
        <v>24</v>
      </c>
      <c r="C114" t="s">
        <v>25</v>
      </c>
      <c r="D114" t="s">
        <v>26</v>
      </c>
      <c r="E114">
        <v>1</v>
      </c>
      <c r="F114" t="s">
        <v>70</v>
      </c>
      <c r="G114" t="s">
        <v>28</v>
      </c>
      <c r="H114" t="s">
        <v>29</v>
      </c>
      <c r="I114" s="1">
        <v>34</v>
      </c>
      <c r="J114" s="2">
        <v>0</v>
      </c>
      <c r="K114" s="2">
        <v>0</v>
      </c>
      <c r="L114" s="2">
        <v>0</v>
      </c>
      <c r="M114" s="1">
        <v>34</v>
      </c>
      <c r="N114" s="3">
        <v>267</v>
      </c>
      <c r="O114" s="3">
        <v>0</v>
      </c>
      <c r="P114" s="3">
        <v>0</v>
      </c>
      <c r="Q114" s="1">
        <v>9078</v>
      </c>
      <c r="R114" s="1">
        <v>9</v>
      </c>
      <c r="S114" s="1">
        <v>2403</v>
      </c>
      <c r="T114" s="1">
        <v>6675</v>
      </c>
      <c r="U114" s="1">
        <v>3177.3</v>
      </c>
      <c r="V114" s="1">
        <v>3497.7</v>
      </c>
      <c r="W114" t="s">
        <v>45</v>
      </c>
      <c r="X114" t="s">
        <v>46</v>
      </c>
    </row>
    <row r="115" spans="1:24" x14ac:dyDescent="0.35">
      <c r="A115">
        <v>2025</v>
      </c>
      <c r="B115" t="s">
        <v>24</v>
      </c>
      <c r="C115" t="s">
        <v>25</v>
      </c>
      <c r="D115" t="s">
        <v>26</v>
      </c>
      <c r="E115">
        <v>1</v>
      </c>
      <c r="F115" t="s">
        <v>70</v>
      </c>
      <c r="G115" t="s">
        <v>28</v>
      </c>
      <c r="H115" t="s">
        <v>32</v>
      </c>
      <c r="I115" s="1">
        <v>34</v>
      </c>
      <c r="J115" s="2">
        <v>10</v>
      </c>
      <c r="K115" s="2">
        <v>0</v>
      </c>
      <c r="L115" s="2">
        <v>10</v>
      </c>
      <c r="M115" s="1">
        <v>30.6</v>
      </c>
      <c r="N115" s="3">
        <v>112</v>
      </c>
      <c r="O115" s="3">
        <v>1120</v>
      </c>
      <c r="P115" s="3">
        <v>0</v>
      </c>
      <c r="Q115" s="1">
        <v>3427.2</v>
      </c>
      <c r="R115" s="1">
        <v>9</v>
      </c>
      <c r="S115" s="1">
        <v>1008</v>
      </c>
      <c r="T115" s="1">
        <v>2419.1999999999998</v>
      </c>
      <c r="U115" s="1">
        <v>1199.52</v>
      </c>
      <c r="V115" s="1">
        <v>1219.68</v>
      </c>
      <c r="W115" t="s">
        <v>45</v>
      </c>
      <c r="X115" t="s">
        <v>46</v>
      </c>
    </row>
    <row r="116" spans="1:24" x14ac:dyDescent="0.35">
      <c r="A116">
        <v>2025</v>
      </c>
      <c r="B116" t="s">
        <v>24</v>
      </c>
      <c r="C116" t="s">
        <v>25</v>
      </c>
      <c r="D116" t="s">
        <v>26</v>
      </c>
      <c r="E116">
        <v>1</v>
      </c>
      <c r="F116" t="s">
        <v>70</v>
      </c>
      <c r="G116" t="s">
        <v>28</v>
      </c>
      <c r="H116" t="s">
        <v>33</v>
      </c>
      <c r="I116" s="1">
        <v>34</v>
      </c>
      <c r="J116" s="2">
        <v>15</v>
      </c>
      <c r="K116" s="2">
        <v>0</v>
      </c>
      <c r="L116" s="2">
        <v>15</v>
      </c>
      <c r="M116" s="1">
        <v>28.9</v>
      </c>
      <c r="N116" s="3">
        <v>63</v>
      </c>
      <c r="O116" s="3">
        <v>945</v>
      </c>
      <c r="P116" s="3">
        <v>0</v>
      </c>
      <c r="Q116" s="1">
        <v>1820.7</v>
      </c>
      <c r="R116" s="1">
        <v>9</v>
      </c>
      <c r="S116" s="1">
        <v>567</v>
      </c>
      <c r="T116" s="1">
        <v>1253.7</v>
      </c>
      <c r="U116" s="1">
        <v>637.24</v>
      </c>
      <c r="V116" s="1">
        <v>616.45000000000005</v>
      </c>
      <c r="W116" t="s">
        <v>45</v>
      </c>
      <c r="X116" t="s">
        <v>46</v>
      </c>
    </row>
    <row r="117" spans="1:24" x14ac:dyDescent="0.35">
      <c r="A117">
        <v>2025</v>
      </c>
      <c r="B117" t="s">
        <v>24</v>
      </c>
      <c r="C117" t="s">
        <v>25</v>
      </c>
      <c r="D117" t="s">
        <v>26</v>
      </c>
      <c r="E117">
        <v>1</v>
      </c>
      <c r="F117" t="s">
        <v>70</v>
      </c>
      <c r="G117" t="s">
        <v>28</v>
      </c>
      <c r="H117" t="s">
        <v>34</v>
      </c>
      <c r="I117" s="1">
        <v>34</v>
      </c>
      <c r="J117" s="2">
        <v>20</v>
      </c>
      <c r="K117" s="2">
        <v>0</v>
      </c>
      <c r="L117" s="2">
        <v>20</v>
      </c>
      <c r="M117" s="1">
        <v>27.2</v>
      </c>
      <c r="N117" s="3">
        <v>43</v>
      </c>
      <c r="O117" s="3">
        <v>860</v>
      </c>
      <c r="P117" s="3">
        <v>0</v>
      </c>
      <c r="Q117" s="1">
        <v>1169.5999999999999</v>
      </c>
      <c r="R117" s="1">
        <v>9</v>
      </c>
      <c r="S117" s="1">
        <v>387</v>
      </c>
      <c r="T117" s="1">
        <v>782.6</v>
      </c>
      <c r="U117" s="1">
        <v>409.36</v>
      </c>
      <c r="V117" s="1">
        <v>373.24</v>
      </c>
      <c r="W117" t="s">
        <v>45</v>
      </c>
      <c r="X117" t="s">
        <v>46</v>
      </c>
    </row>
    <row r="118" spans="1:24" x14ac:dyDescent="0.35">
      <c r="A118">
        <v>2025</v>
      </c>
      <c r="B118" t="s">
        <v>24</v>
      </c>
      <c r="C118" t="s">
        <v>25</v>
      </c>
      <c r="D118" t="s">
        <v>26</v>
      </c>
      <c r="E118">
        <v>1</v>
      </c>
      <c r="F118" t="s">
        <v>71</v>
      </c>
      <c r="G118" t="s">
        <v>36</v>
      </c>
      <c r="H118" t="s">
        <v>29</v>
      </c>
      <c r="I118" s="1">
        <v>34</v>
      </c>
      <c r="J118" s="2">
        <v>0</v>
      </c>
      <c r="K118" s="2">
        <v>0</v>
      </c>
      <c r="L118" s="2">
        <v>0</v>
      </c>
      <c r="M118" s="1">
        <v>34</v>
      </c>
      <c r="N118" s="3">
        <v>253</v>
      </c>
      <c r="O118" s="3">
        <v>0</v>
      </c>
      <c r="P118" s="3">
        <v>0</v>
      </c>
      <c r="Q118" s="1">
        <v>8602</v>
      </c>
      <c r="R118" s="1">
        <v>9</v>
      </c>
      <c r="S118" s="1">
        <v>2277</v>
      </c>
      <c r="T118" s="1">
        <v>6325</v>
      </c>
      <c r="U118" s="1">
        <v>3010.7</v>
      </c>
      <c r="V118" s="1">
        <v>3314.3</v>
      </c>
      <c r="W118" t="s">
        <v>45</v>
      </c>
      <c r="X118" t="s">
        <v>46</v>
      </c>
    </row>
    <row r="119" spans="1:24" x14ac:dyDescent="0.35">
      <c r="A119">
        <v>2025</v>
      </c>
      <c r="B119" t="s">
        <v>24</v>
      </c>
      <c r="C119" t="s">
        <v>25</v>
      </c>
      <c r="D119" t="s">
        <v>26</v>
      </c>
      <c r="E119">
        <v>1</v>
      </c>
      <c r="F119" t="s">
        <v>71</v>
      </c>
      <c r="G119" t="s">
        <v>36</v>
      </c>
      <c r="H119" t="s">
        <v>32</v>
      </c>
      <c r="I119" s="1">
        <v>34</v>
      </c>
      <c r="J119" s="2">
        <v>10</v>
      </c>
      <c r="K119" s="2">
        <v>0</v>
      </c>
      <c r="L119" s="2">
        <v>10</v>
      </c>
      <c r="M119" s="1">
        <v>30.6</v>
      </c>
      <c r="N119" s="3">
        <v>106</v>
      </c>
      <c r="O119" s="3">
        <v>1060</v>
      </c>
      <c r="P119" s="3">
        <v>0</v>
      </c>
      <c r="Q119" s="1">
        <v>3243.6</v>
      </c>
      <c r="R119" s="1">
        <v>9</v>
      </c>
      <c r="S119" s="1">
        <v>954</v>
      </c>
      <c r="T119" s="1">
        <v>2289.6</v>
      </c>
      <c r="U119" s="1">
        <v>1135.26</v>
      </c>
      <c r="V119" s="1">
        <v>1154.3399999999999</v>
      </c>
      <c r="W119" t="s">
        <v>45</v>
      </c>
      <c r="X119" t="s">
        <v>46</v>
      </c>
    </row>
    <row r="120" spans="1:24" x14ac:dyDescent="0.35">
      <c r="A120">
        <v>2025</v>
      </c>
      <c r="B120" t="s">
        <v>24</v>
      </c>
      <c r="C120" t="s">
        <v>25</v>
      </c>
      <c r="D120" t="s">
        <v>26</v>
      </c>
      <c r="E120">
        <v>1</v>
      </c>
      <c r="F120" t="s">
        <v>71</v>
      </c>
      <c r="G120" t="s">
        <v>36</v>
      </c>
      <c r="H120" t="s">
        <v>33</v>
      </c>
      <c r="I120" s="1">
        <v>34</v>
      </c>
      <c r="J120" s="2">
        <v>15</v>
      </c>
      <c r="K120" s="2">
        <v>0</v>
      </c>
      <c r="L120" s="2">
        <v>15</v>
      </c>
      <c r="M120" s="1">
        <v>28.9</v>
      </c>
      <c r="N120" s="3">
        <v>59</v>
      </c>
      <c r="O120" s="3">
        <v>885</v>
      </c>
      <c r="P120" s="3">
        <v>0</v>
      </c>
      <c r="Q120" s="1">
        <v>1705.1</v>
      </c>
      <c r="R120" s="1">
        <v>9</v>
      </c>
      <c r="S120" s="1">
        <v>531</v>
      </c>
      <c r="T120" s="1">
        <v>1174.0999999999999</v>
      </c>
      <c r="U120" s="1">
        <v>596.78</v>
      </c>
      <c r="V120" s="1">
        <v>577.30999999999995</v>
      </c>
      <c r="W120" t="s">
        <v>45</v>
      </c>
      <c r="X120" t="s">
        <v>46</v>
      </c>
    </row>
    <row r="121" spans="1:24" x14ac:dyDescent="0.35">
      <c r="A121">
        <v>2025</v>
      </c>
      <c r="B121" t="s">
        <v>24</v>
      </c>
      <c r="C121" t="s">
        <v>25</v>
      </c>
      <c r="D121" t="s">
        <v>26</v>
      </c>
      <c r="E121">
        <v>1</v>
      </c>
      <c r="F121" t="s">
        <v>71</v>
      </c>
      <c r="G121" t="s">
        <v>36</v>
      </c>
      <c r="H121" t="s">
        <v>34</v>
      </c>
      <c r="I121" s="1">
        <v>34</v>
      </c>
      <c r="J121" s="2">
        <v>20</v>
      </c>
      <c r="K121" s="2">
        <v>0</v>
      </c>
      <c r="L121" s="2">
        <v>20</v>
      </c>
      <c r="M121" s="1">
        <v>27.2</v>
      </c>
      <c r="N121" s="3">
        <v>41</v>
      </c>
      <c r="O121" s="3">
        <v>820</v>
      </c>
      <c r="P121" s="3">
        <v>0</v>
      </c>
      <c r="Q121" s="1">
        <v>1115.2</v>
      </c>
      <c r="R121" s="1">
        <v>9</v>
      </c>
      <c r="S121" s="1">
        <v>369</v>
      </c>
      <c r="T121" s="1">
        <v>746.2</v>
      </c>
      <c r="U121" s="1">
        <v>390.32</v>
      </c>
      <c r="V121" s="1">
        <v>355.88</v>
      </c>
      <c r="W121" t="s">
        <v>45</v>
      </c>
      <c r="X121" t="s">
        <v>46</v>
      </c>
    </row>
    <row r="122" spans="1:24" x14ac:dyDescent="0.35">
      <c r="A122">
        <v>2025</v>
      </c>
      <c r="B122" t="s">
        <v>24</v>
      </c>
      <c r="C122" t="s">
        <v>25</v>
      </c>
      <c r="D122" t="s">
        <v>26</v>
      </c>
      <c r="E122">
        <v>1</v>
      </c>
      <c r="F122" t="s">
        <v>72</v>
      </c>
      <c r="G122" t="s">
        <v>38</v>
      </c>
      <c r="H122" t="s">
        <v>29</v>
      </c>
      <c r="I122" s="1">
        <v>34</v>
      </c>
      <c r="J122" s="2">
        <v>0</v>
      </c>
      <c r="K122" s="2">
        <v>0</v>
      </c>
      <c r="L122" s="2">
        <v>0</v>
      </c>
      <c r="M122" s="1">
        <v>34</v>
      </c>
      <c r="N122" s="3">
        <v>345</v>
      </c>
      <c r="O122" s="3">
        <v>0</v>
      </c>
      <c r="P122" s="3">
        <v>0</v>
      </c>
      <c r="Q122" s="1">
        <v>11730</v>
      </c>
      <c r="R122" s="1">
        <v>9</v>
      </c>
      <c r="S122" s="1">
        <v>3105</v>
      </c>
      <c r="T122" s="1">
        <v>8625</v>
      </c>
      <c r="U122" s="1">
        <v>4105.5</v>
      </c>
      <c r="V122" s="1">
        <v>4519.5</v>
      </c>
      <c r="W122" t="s">
        <v>45</v>
      </c>
      <c r="X122" t="s">
        <v>46</v>
      </c>
    </row>
    <row r="123" spans="1:24" x14ac:dyDescent="0.35">
      <c r="A123">
        <v>2025</v>
      </c>
      <c r="B123" t="s">
        <v>24</v>
      </c>
      <c r="C123" t="s">
        <v>25</v>
      </c>
      <c r="D123" t="s">
        <v>26</v>
      </c>
      <c r="E123">
        <v>1</v>
      </c>
      <c r="F123" t="s">
        <v>72</v>
      </c>
      <c r="G123" t="s">
        <v>38</v>
      </c>
      <c r="H123" t="s">
        <v>32</v>
      </c>
      <c r="I123" s="1">
        <v>34</v>
      </c>
      <c r="J123" s="2">
        <v>10</v>
      </c>
      <c r="K123" s="2">
        <v>0</v>
      </c>
      <c r="L123" s="2">
        <v>10</v>
      </c>
      <c r="M123" s="1">
        <v>30.6</v>
      </c>
      <c r="N123" s="3">
        <v>144</v>
      </c>
      <c r="O123" s="3">
        <v>1440</v>
      </c>
      <c r="P123" s="3">
        <v>0</v>
      </c>
      <c r="Q123" s="1">
        <v>4406.3999999999996</v>
      </c>
      <c r="R123" s="1">
        <v>9</v>
      </c>
      <c r="S123" s="1">
        <v>1296</v>
      </c>
      <c r="T123" s="1">
        <v>3110.4</v>
      </c>
      <c r="U123" s="1">
        <v>1542.24</v>
      </c>
      <c r="V123" s="1">
        <v>1568.16</v>
      </c>
      <c r="W123" t="s">
        <v>45</v>
      </c>
      <c r="X123" t="s">
        <v>46</v>
      </c>
    </row>
    <row r="124" spans="1:24" x14ac:dyDescent="0.35">
      <c r="A124">
        <v>2025</v>
      </c>
      <c r="B124" t="s">
        <v>24</v>
      </c>
      <c r="C124" t="s">
        <v>25</v>
      </c>
      <c r="D124" t="s">
        <v>26</v>
      </c>
      <c r="E124">
        <v>1</v>
      </c>
      <c r="F124" t="s">
        <v>72</v>
      </c>
      <c r="G124" t="s">
        <v>38</v>
      </c>
      <c r="H124" t="s">
        <v>33</v>
      </c>
      <c r="I124" s="1">
        <v>34</v>
      </c>
      <c r="J124" s="2">
        <v>15</v>
      </c>
      <c r="K124" s="2">
        <v>0</v>
      </c>
      <c r="L124" s="2">
        <v>15</v>
      </c>
      <c r="M124" s="1">
        <v>28.9</v>
      </c>
      <c r="N124" s="3">
        <v>81</v>
      </c>
      <c r="O124" s="3">
        <v>1215</v>
      </c>
      <c r="P124" s="3">
        <v>0</v>
      </c>
      <c r="Q124" s="1">
        <v>2340.9</v>
      </c>
      <c r="R124" s="1">
        <v>9</v>
      </c>
      <c r="S124" s="1">
        <v>729</v>
      </c>
      <c r="T124" s="1">
        <v>1611.9</v>
      </c>
      <c r="U124" s="1">
        <v>819.31</v>
      </c>
      <c r="V124" s="1">
        <v>792.59</v>
      </c>
      <c r="W124" t="s">
        <v>45</v>
      </c>
      <c r="X124" t="s">
        <v>46</v>
      </c>
    </row>
    <row r="125" spans="1:24" x14ac:dyDescent="0.35">
      <c r="A125">
        <v>2025</v>
      </c>
      <c r="B125" t="s">
        <v>24</v>
      </c>
      <c r="C125" t="s">
        <v>25</v>
      </c>
      <c r="D125" t="s">
        <v>26</v>
      </c>
      <c r="E125">
        <v>1</v>
      </c>
      <c r="F125" t="s">
        <v>72</v>
      </c>
      <c r="G125" t="s">
        <v>38</v>
      </c>
      <c r="H125" t="s">
        <v>34</v>
      </c>
      <c r="I125" s="1">
        <v>34</v>
      </c>
      <c r="J125" s="2">
        <v>20</v>
      </c>
      <c r="K125" s="2">
        <v>0</v>
      </c>
      <c r="L125" s="2">
        <v>20</v>
      </c>
      <c r="M125" s="1">
        <v>27.2</v>
      </c>
      <c r="N125" s="3">
        <v>56</v>
      </c>
      <c r="O125" s="3">
        <v>1120</v>
      </c>
      <c r="P125" s="3">
        <v>0</v>
      </c>
      <c r="Q125" s="1">
        <v>1523.2</v>
      </c>
      <c r="R125" s="1">
        <v>9</v>
      </c>
      <c r="S125" s="1">
        <v>504</v>
      </c>
      <c r="T125" s="1">
        <v>1019.2</v>
      </c>
      <c r="U125" s="1">
        <v>533.12</v>
      </c>
      <c r="V125" s="1">
        <v>486.08</v>
      </c>
      <c r="W125" t="s">
        <v>45</v>
      </c>
      <c r="X125" t="s">
        <v>46</v>
      </c>
    </row>
    <row r="126" spans="1:24" x14ac:dyDescent="0.35">
      <c r="A126">
        <v>2025</v>
      </c>
      <c r="B126" t="s">
        <v>24</v>
      </c>
      <c r="C126" t="s">
        <v>25</v>
      </c>
      <c r="D126" t="s">
        <v>73</v>
      </c>
      <c r="E126">
        <v>2</v>
      </c>
      <c r="F126" t="s">
        <v>74</v>
      </c>
      <c r="G126" t="s">
        <v>40</v>
      </c>
      <c r="H126" t="s">
        <v>29</v>
      </c>
      <c r="I126" s="1">
        <v>34</v>
      </c>
      <c r="J126" s="2">
        <v>0</v>
      </c>
      <c r="K126" s="2">
        <v>0</v>
      </c>
      <c r="L126" s="2">
        <v>0</v>
      </c>
      <c r="M126" s="1">
        <v>34</v>
      </c>
      <c r="N126" s="3">
        <v>129</v>
      </c>
      <c r="O126" s="3">
        <v>0</v>
      </c>
      <c r="P126" s="3">
        <v>0</v>
      </c>
      <c r="Q126" s="1">
        <v>4386</v>
      </c>
      <c r="R126" s="1">
        <v>9</v>
      </c>
      <c r="S126" s="1">
        <v>1161</v>
      </c>
      <c r="T126" s="1">
        <v>3225</v>
      </c>
      <c r="U126" s="1">
        <v>657.9</v>
      </c>
      <c r="V126" s="1">
        <v>2567.1</v>
      </c>
      <c r="W126" t="s">
        <v>30</v>
      </c>
      <c r="X126" t="s">
        <v>31</v>
      </c>
    </row>
    <row r="127" spans="1:24" x14ac:dyDescent="0.35">
      <c r="A127">
        <v>2025</v>
      </c>
      <c r="B127" t="s">
        <v>24</v>
      </c>
      <c r="C127" t="s">
        <v>25</v>
      </c>
      <c r="D127" t="s">
        <v>73</v>
      </c>
      <c r="E127">
        <v>2</v>
      </c>
      <c r="F127" t="s">
        <v>74</v>
      </c>
      <c r="G127" t="s">
        <v>40</v>
      </c>
      <c r="H127" t="s">
        <v>32</v>
      </c>
      <c r="I127" s="1">
        <v>34</v>
      </c>
      <c r="J127" s="2">
        <v>10</v>
      </c>
      <c r="K127" s="2">
        <v>0</v>
      </c>
      <c r="L127" s="2">
        <v>10</v>
      </c>
      <c r="M127" s="1">
        <v>30.6</v>
      </c>
      <c r="N127" s="3">
        <v>67</v>
      </c>
      <c r="O127" s="3">
        <v>670</v>
      </c>
      <c r="P127" s="3">
        <v>0</v>
      </c>
      <c r="Q127" s="1">
        <v>2050.1999999999998</v>
      </c>
      <c r="R127" s="1">
        <v>9</v>
      </c>
      <c r="S127" s="1">
        <v>603</v>
      </c>
      <c r="T127" s="1">
        <v>1447.2</v>
      </c>
      <c r="U127" s="1">
        <v>307.52999999999997</v>
      </c>
      <c r="V127" s="1">
        <v>1139.67</v>
      </c>
      <c r="W127" t="s">
        <v>30</v>
      </c>
      <c r="X127" t="s">
        <v>31</v>
      </c>
    </row>
    <row r="128" spans="1:24" x14ac:dyDescent="0.35">
      <c r="A128">
        <v>2025</v>
      </c>
      <c r="B128" t="s">
        <v>24</v>
      </c>
      <c r="C128" t="s">
        <v>25</v>
      </c>
      <c r="D128" t="s">
        <v>73</v>
      </c>
      <c r="E128">
        <v>2</v>
      </c>
      <c r="F128" t="s">
        <v>74</v>
      </c>
      <c r="G128" t="s">
        <v>40</v>
      </c>
      <c r="H128" t="s">
        <v>33</v>
      </c>
      <c r="I128" s="1">
        <v>34</v>
      </c>
      <c r="J128" s="2">
        <v>15</v>
      </c>
      <c r="K128" s="2">
        <v>0</v>
      </c>
      <c r="L128" s="2">
        <v>15</v>
      </c>
      <c r="M128" s="1">
        <v>28.9</v>
      </c>
      <c r="N128" s="3">
        <v>41</v>
      </c>
      <c r="O128" s="3">
        <v>615</v>
      </c>
      <c r="P128" s="3">
        <v>0</v>
      </c>
      <c r="Q128" s="1">
        <v>1184.9000000000001</v>
      </c>
      <c r="R128" s="1">
        <v>9</v>
      </c>
      <c r="S128" s="1">
        <v>369</v>
      </c>
      <c r="T128" s="1">
        <v>815.9</v>
      </c>
      <c r="U128" s="1">
        <v>177.73</v>
      </c>
      <c r="V128" s="1">
        <v>638.16</v>
      </c>
      <c r="W128" t="s">
        <v>30</v>
      </c>
      <c r="X128" t="s">
        <v>31</v>
      </c>
    </row>
    <row r="129" spans="1:24" x14ac:dyDescent="0.35">
      <c r="A129">
        <v>2025</v>
      </c>
      <c r="B129" t="s">
        <v>24</v>
      </c>
      <c r="C129" t="s">
        <v>25</v>
      </c>
      <c r="D129" t="s">
        <v>73</v>
      </c>
      <c r="E129">
        <v>2</v>
      </c>
      <c r="F129" t="s">
        <v>74</v>
      </c>
      <c r="G129" t="s">
        <v>40</v>
      </c>
      <c r="H129" t="s">
        <v>34</v>
      </c>
      <c r="I129" s="1">
        <v>34</v>
      </c>
      <c r="J129" s="2">
        <v>20</v>
      </c>
      <c r="K129" s="2">
        <v>0</v>
      </c>
      <c r="L129" s="2">
        <v>20</v>
      </c>
      <c r="M129" s="1">
        <v>27.2</v>
      </c>
      <c r="N129" s="3">
        <v>26</v>
      </c>
      <c r="O129" s="3">
        <v>520</v>
      </c>
      <c r="P129" s="3">
        <v>0</v>
      </c>
      <c r="Q129" s="1">
        <v>707.2</v>
      </c>
      <c r="R129" s="1">
        <v>9</v>
      </c>
      <c r="S129" s="1">
        <v>234</v>
      </c>
      <c r="T129" s="1">
        <v>473.2</v>
      </c>
      <c r="U129" s="1">
        <v>106.08</v>
      </c>
      <c r="V129" s="1">
        <v>367.12</v>
      </c>
      <c r="W129" t="s">
        <v>30</v>
      </c>
      <c r="X129" t="s">
        <v>31</v>
      </c>
    </row>
    <row r="130" spans="1:24" x14ac:dyDescent="0.35">
      <c r="A130">
        <v>2025</v>
      </c>
      <c r="B130" t="s">
        <v>24</v>
      </c>
      <c r="C130" t="s">
        <v>25</v>
      </c>
      <c r="D130" t="s">
        <v>73</v>
      </c>
      <c r="E130">
        <v>2</v>
      </c>
      <c r="F130" t="s">
        <v>75</v>
      </c>
      <c r="G130" t="s">
        <v>42</v>
      </c>
      <c r="H130" t="s">
        <v>29</v>
      </c>
      <c r="I130" s="1">
        <v>34</v>
      </c>
      <c r="J130" s="2">
        <v>0</v>
      </c>
      <c r="K130" s="2">
        <v>0</v>
      </c>
      <c r="L130" s="2">
        <v>0</v>
      </c>
      <c r="M130" s="1">
        <v>34</v>
      </c>
      <c r="N130" s="3">
        <v>79</v>
      </c>
      <c r="O130" s="3">
        <v>0</v>
      </c>
      <c r="P130" s="3">
        <v>0</v>
      </c>
      <c r="Q130" s="1">
        <v>2686</v>
      </c>
      <c r="R130" s="1">
        <v>9</v>
      </c>
      <c r="S130" s="1">
        <v>711</v>
      </c>
      <c r="T130" s="1">
        <v>1975</v>
      </c>
      <c r="U130" s="1">
        <v>402.9</v>
      </c>
      <c r="V130" s="1">
        <v>1572.1</v>
      </c>
      <c r="W130" t="s">
        <v>30</v>
      </c>
      <c r="X130" t="s">
        <v>31</v>
      </c>
    </row>
    <row r="131" spans="1:24" x14ac:dyDescent="0.35">
      <c r="A131">
        <v>2025</v>
      </c>
      <c r="B131" t="s">
        <v>24</v>
      </c>
      <c r="C131" t="s">
        <v>25</v>
      </c>
      <c r="D131" t="s">
        <v>73</v>
      </c>
      <c r="E131">
        <v>2</v>
      </c>
      <c r="F131" t="s">
        <v>75</v>
      </c>
      <c r="G131" t="s">
        <v>42</v>
      </c>
      <c r="H131" t="s">
        <v>32</v>
      </c>
      <c r="I131" s="1">
        <v>34</v>
      </c>
      <c r="J131" s="2">
        <v>10</v>
      </c>
      <c r="K131" s="2">
        <v>0</v>
      </c>
      <c r="L131" s="2">
        <v>10</v>
      </c>
      <c r="M131" s="1">
        <v>30.6</v>
      </c>
      <c r="N131" s="3">
        <v>41</v>
      </c>
      <c r="O131" s="3">
        <v>410</v>
      </c>
      <c r="P131" s="3">
        <v>0</v>
      </c>
      <c r="Q131" s="1">
        <v>1254.5999999999999</v>
      </c>
      <c r="R131" s="1">
        <v>9</v>
      </c>
      <c r="S131" s="1">
        <v>369</v>
      </c>
      <c r="T131" s="1">
        <v>885.6</v>
      </c>
      <c r="U131" s="1">
        <v>188.19</v>
      </c>
      <c r="V131" s="1">
        <v>697.41</v>
      </c>
      <c r="W131" t="s">
        <v>30</v>
      </c>
      <c r="X131" t="s">
        <v>31</v>
      </c>
    </row>
    <row r="132" spans="1:24" x14ac:dyDescent="0.35">
      <c r="A132">
        <v>2025</v>
      </c>
      <c r="B132" t="s">
        <v>24</v>
      </c>
      <c r="C132" t="s">
        <v>25</v>
      </c>
      <c r="D132" t="s">
        <v>73</v>
      </c>
      <c r="E132">
        <v>2</v>
      </c>
      <c r="F132" t="s">
        <v>75</v>
      </c>
      <c r="G132" t="s">
        <v>42</v>
      </c>
      <c r="H132" t="s">
        <v>33</v>
      </c>
      <c r="I132" s="1">
        <v>34</v>
      </c>
      <c r="J132" s="2">
        <v>15</v>
      </c>
      <c r="K132" s="2">
        <v>0</v>
      </c>
      <c r="L132" s="2">
        <v>15</v>
      </c>
      <c r="M132" s="1">
        <v>28.9</v>
      </c>
      <c r="N132" s="3">
        <v>25</v>
      </c>
      <c r="O132" s="3">
        <v>375</v>
      </c>
      <c r="P132" s="3">
        <v>0</v>
      </c>
      <c r="Q132" s="1">
        <v>722.5</v>
      </c>
      <c r="R132" s="1">
        <v>9</v>
      </c>
      <c r="S132" s="1">
        <v>225</v>
      </c>
      <c r="T132" s="1">
        <v>497.5</v>
      </c>
      <c r="U132" s="1">
        <v>108.38</v>
      </c>
      <c r="V132" s="1">
        <v>389.12</v>
      </c>
      <c r="W132" t="s">
        <v>30</v>
      </c>
      <c r="X132" t="s">
        <v>31</v>
      </c>
    </row>
    <row r="133" spans="1:24" x14ac:dyDescent="0.35">
      <c r="A133">
        <v>2025</v>
      </c>
      <c r="B133" t="s">
        <v>24</v>
      </c>
      <c r="C133" t="s">
        <v>25</v>
      </c>
      <c r="D133" t="s">
        <v>73</v>
      </c>
      <c r="E133">
        <v>2</v>
      </c>
      <c r="F133" t="s">
        <v>75</v>
      </c>
      <c r="G133" t="s">
        <v>42</v>
      </c>
      <c r="H133" t="s">
        <v>34</v>
      </c>
      <c r="I133" s="1">
        <v>34</v>
      </c>
      <c r="J133" s="2">
        <v>20</v>
      </c>
      <c r="K133" s="2">
        <v>0</v>
      </c>
      <c r="L133" s="2">
        <v>20</v>
      </c>
      <c r="M133" s="1">
        <v>27.2</v>
      </c>
      <c r="N133" s="3">
        <v>16</v>
      </c>
      <c r="O133" s="3">
        <v>320</v>
      </c>
      <c r="P133" s="3">
        <v>0</v>
      </c>
      <c r="Q133" s="1">
        <v>435.2</v>
      </c>
      <c r="R133" s="1">
        <v>9</v>
      </c>
      <c r="S133" s="1">
        <v>144</v>
      </c>
      <c r="T133" s="1">
        <v>291.2</v>
      </c>
      <c r="U133" s="1">
        <v>65.28</v>
      </c>
      <c r="V133" s="1">
        <v>225.92</v>
      </c>
      <c r="W133" t="s">
        <v>30</v>
      </c>
      <c r="X133" t="s">
        <v>31</v>
      </c>
    </row>
    <row r="134" spans="1:24" x14ac:dyDescent="0.35">
      <c r="A134">
        <v>2025</v>
      </c>
      <c r="B134" t="s">
        <v>24</v>
      </c>
      <c r="C134" t="s">
        <v>25</v>
      </c>
      <c r="D134" t="s">
        <v>73</v>
      </c>
      <c r="E134">
        <v>2</v>
      </c>
      <c r="F134" t="s">
        <v>76</v>
      </c>
      <c r="G134" t="s">
        <v>44</v>
      </c>
      <c r="H134" t="s">
        <v>29</v>
      </c>
      <c r="I134" s="1">
        <v>34</v>
      </c>
      <c r="J134" s="2">
        <v>0</v>
      </c>
      <c r="K134" s="2">
        <v>0</v>
      </c>
      <c r="L134" s="2">
        <v>0</v>
      </c>
      <c r="M134" s="1">
        <v>34</v>
      </c>
      <c r="N134" s="3">
        <v>82</v>
      </c>
      <c r="O134" s="3">
        <v>0</v>
      </c>
      <c r="P134" s="3">
        <v>0</v>
      </c>
      <c r="Q134" s="1">
        <v>2788</v>
      </c>
      <c r="R134" s="1">
        <v>9</v>
      </c>
      <c r="S134" s="1">
        <v>738</v>
      </c>
      <c r="T134" s="1">
        <v>2050</v>
      </c>
      <c r="U134" s="1">
        <v>418.2</v>
      </c>
      <c r="V134" s="1">
        <v>1631.8</v>
      </c>
      <c r="W134" t="s">
        <v>30</v>
      </c>
      <c r="X134" t="s">
        <v>31</v>
      </c>
    </row>
    <row r="135" spans="1:24" x14ac:dyDescent="0.35">
      <c r="A135">
        <v>2025</v>
      </c>
      <c r="B135" t="s">
        <v>24</v>
      </c>
      <c r="C135" t="s">
        <v>25</v>
      </c>
      <c r="D135" t="s">
        <v>73</v>
      </c>
      <c r="E135">
        <v>2</v>
      </c>
      <c r="F135" t="s">
        <v>76</v>
      </c>
      <c r="G135" t="s">
        <v>44</v>
      </c>
      <c r="H135" t="s">
        <v>32</v>
      </c>
      <c r="I135" s="1">
        <v>34</v>
      </c>
      <c r="J135" s="2">
        <v>10</v>
      </c>
      <c r="K135" s="2">
        <v>0</v>
      </c>
      <c r="L135" s="2">
        <v>10</v>
      </c>
      <c r="M135" s="1">
        <v>30.6</v>
      </c>
      <c r="N135" s="3">
        <v>43</v>
      </c>
      <c r="O135" s="3">
        <v>430</v>
      </c>
      <c r="P135" s="3">
        <v>0</v>
      </c>
      <c r="Q135" s="1">
        <v>1315.8</v>
      </c>
      <c r="R135" s="1">
        <v>9</v>
      </c>
      <c r="S135" s="1">
        <v>387</v>
      </c>
      <c r="T135" s="1">
        <v>928.8</v>
      </c>
      <c r="U135" s="1">
        <v>197.37</v>
      </c>
      <c r="V135" s="1">
        <v>731.43</v>
      </c>
      <c r="W135" t="s">
        <v>30</v>
      </c>
      <c r="X135" t="s">
        <v>31</v>
      </c>
    </row>
    <row r="136" spans="1:24" x14ac:dyDescent="0.35">
      <c r="A136">
        <v>2025</v>
      </c>
      <c r="B136" t="s">
        <v>24</v>
      </c>
      <c r="C136" t="s">
        <v>25</v>
      </c>
      <c r="D136" t="s">
        <v>73</v>
      </c>
      <c r="E136">
        <v>2</v>
      </c>
      <c r="F136" t="s">
        <v>76</v>
      </c>
      <c r="G136" t="s">
        <v>44</v>
      </c>
      <c r="H136" t="s">
        <v>33</v>
      </c>
      <c r="I136" s="1">
        <v>34</v>
      </c>
      <c r="J136" s="2">
        <v>15</v>
      </c>
      <c r="K136" s="2">
        <v>0</v>
      </c>
      <c r="L136" s="2">
        <v>15</v>
      </c>
      <c r="M136" s="1">
        <v>28.9</v>
      </c>
      <c r="N136" s="3">
        <v>26</v>
      </c>
      <c r="O136" s="3">
        <v>390</v>
      </c>
      <c r="P136" s="3">
        <v>0</v>
      </c>
      <c r="Q136" s="1">
        <v>751.4</v>
      </c>
      <c r="R136" s="1">
        <v>9</v>
      </c>
      <c r="S136" s="1">
        <v>234</v>
      </c>
      <c r="T136" s="1">
        <v>517.4</v>
      </c>
      <c r="U136" s="1">
        <v>112.71</v>
      </c>
      <c r="V136" s="1">
        <v>404.69</v>
      </c>
      <c r="W136" t="s">
        <v>30</v>
      </c>
      <c r="X136" t="s">
        <v>31</v>
      </c>
    </row>
    <row r="137" spans="1:24" x14ac:dyDescent="0.35">
      <c r="A137">
        <v>2025</v>
      </c>
      <c r="B137" t="s">
        <v>24</v>
      </c>
      <c r="C137" t="s">
        <v>25</v>
      </c>
      <c r="D137" t="s">
        <v>73</v>
      </c>
      <c r="E137">
        <v>2</v>
      </c>
      <c r="F137" t="s">
        <v>76</v>
      </c>
      <c r="G137" t="s">
        <v>44</v>
      </c>
      <c r="H137" t="s">
        <v>34</v>
      </c>
      <c r="I137" s="1">
        <v>34</v>
      </c>
      <c r="J137" s="2">
        <v>20</v>
      </c>
      <c r="K137" s="2">
        <v>0</v>
      </c>
      <c r="L137" s="2">
        <v>20</v>
      </c>
      <c r="M137" s="1">
        <v>27.2</v>
      </c>
      <c r="N137" s="3">
        <v>17</v>
      </c>
      <c r="O137" s="3">
        <v>340</v>
      </c>
      <c r="P137" s="3">
        <v>0</v>
      </c>
      <c r="Q137" s="1">
        <v>462.4</v>
      </c>
      <c r="R137" s="1">
        <v>9</v>
      </c>
      <c r="S137" s="1">
        <v>153</v>
      </c>
      <c r="T137" s="1">
        <v>309.39999999999998</v>
      </c>
      <c r="U137" s="1">
        <v>69.36</v>
      </c>
      <c r="V137" s="1">
        <v>240.04</v>
      </c>
      <c r="W137" t="s">
        <v>30</v>
      </c>
      <c r="X137" t="s">
        <v>31</v>
      </c>
    </row>
    <row r="138" spans="1:24" x14ac:dyDescent="0.35">
      <c r="A138">
        <v>2025</v>
      </c>
      <c r="B138" t="s">
        <v>24</v>
      </c>
      <c r="C138" t="s">
        <v>25</v>
      </c>
      <c r="D138" t="s">
        <v>73</v>
      </c>
      <c r="E138">
        <v>2</v>
      </c>
      <c r="F138" t="s">
        <v>77</v>
      </c>
      <c r="G138" t="s">
        <v>48</v>
      </c>
      <c r="H138" t="s">
        <v>29</v>
      </c>
      <c r="I138" s="1">
        <v>34</v>
      </c>
      <c r="J138" s="2">
        <v>0</v>
      </c>
      <c r="K138" s="2">
        <v>0</v>
      </c>
      <c r="L138" s="2">
        <v>0</v>
      </c>
      <c r="M138" s="1">
        <v>34</v>
      </c>
      <c r="N138" s="3">
        <v>72</v>
      </c>
      <c r="O138" s="3">
        <v>0</v>
      </c>
      <c r="P138" s="3">
        <v>0</v>
      </c>
      <c r="Q138" s="1">
        <v>2448</v>
      </c>
      <c r="R138" s="1">
        <v>9</v>
      </c>
      <c r="S138" s="1">
        <v>648</v>
      </c>
      <c r="T138" s="1">
        <v>1800</v>
      </c>
      <c r="U138" s="1">
        <v>367.2</v>
      </c>
      <c r="V138" s="1">
        <v>1432.8</v>
      </c>
      <c r="W138" t="s">
        <v>30</v>
      </c>
      <c r="X138" t="s">
        <v>31</v>
      </c>
    </row>
    <row r="139" spans="1:24" x14ac:dyDescent="0.35">
      <c r="A139">
        <v>2025</v>
      </c>
      <c r="B139" t="s">
        <v>24</v>
      </c>
      <c r="C139" t="s">
        <v>25</v>
      </c>
      <c r="D139" t="s">
        <v>73</v>
      </c>
      <c r="E139">
        <v>2</v>
      </c>
      <c r="F139" t="s">
        <v>77</v>
      </c>
      <c r="G139" t="s">
        <v>48</v>
      </c>
      <c r="H139" t="s">
        <v>32</v>
      </c>
      <c r="I139" s="1">
        <v>34</v>
      </c>
      <c r="J139" s="2">
        <v>10</v>
      </c>
      <c r="K139" s="2">
        <v>0</v>
      </c>
      <c r="L139" s="2">
        <v>10</v>
      </c>
      <c r="M139" s="1">
        <v>30.6</v>
      </c>
      <c r="N139" s="3">
        <v>37</v>
      </c>
      <c r="O139" s="3">
        <v>370</v>
      </c>
      <c r="P139" s="3">
        <v>0</v>
      </c>
      <c r="Q139" s="1">
        <v>1132.2</v>
      </c>
      <c r="R139" s="1">
        <v>9</v>
      </c>
      <c r="S139" s="1">
        <v>333</v>
      </c>
      <c r="T139" s="1">
        <v>799.2</v>
      </c>
      <c r="U139" s="1">
        <v>169.83</v>
      </c>
      <c r="V139" s="1">
        <v>629.37</v>
      </c>
      <c r="W139" t="s">
        <v>30</v>
      </c>
      <c r="X139" t="s">
        <v>31</v>
      </c>
    </row>
    <row r="140" spans="1:24" x14ac:dyDescent="0.35">
      <c r="A140">
        <v>2025</v>
      </c>
      <c r="B140" t="s">
        <v>24</v>
      </c>
      <c r="C140" t="s">
        <v>25</v>
      </c>
      <c r="D140" t="s">
        <v>73</v>
      </c>
      <c r="E140">
        <v>2</v>
      </c>
      <c r="F140" t="s">
        <v>77</v>
      </c>
      <c r="G140" t="s">
        <v>48</v>
      </c>
      <c r="H140" t="s">
        <v>33</v>
      </c>
      <c r="I140" s="1">
        <v>34</v>
      </c>
      <c r="J140" s="2">
        <v>15</v>
      </c>
      <c r="K140" s="2">
        <v>0</v>
      </c>
      <c r="L140" s="2">
        <v>15</v>
      </c>
      <c r="M140" s="1">
        <v>28.9</v>
      </c>
      <c r="N140" s="3">
        <v>22</v>
      </c>
      <c r="O140" s="3">
        <v>330</v>
      </c>
      <c r="P140" s="3">
        <v>0</v>
      </c>
      <c r="Q140" s="1">
        <v>635.79999999999995</v>
      </c>
      <c r="R140" s="1">
        <v>9</v>
      </c>
      <c r="S140" s="1">
        <v>198</v>
      </c>
      <c r="T140" s="1">
        <v>437.8</v>
      </c>
      <c r="U140" s="1">
        <v>95.37</v>
      </c>
      <c r="V140" s="1">
        <v>342.43</v>
      </c>
      <c r="W140" t="s">
        <v>30</v>
      </c>
      <c r="X140" t="s">
        <v>31</v>
      </c>
    </row>
    <row r="141" spans="1:24" x14ac:dyDescent="0.35">
      <c r="A141">
        <v>2025</v>
      </c>
      <c r="B141" t="s">
        <v>24</v>
      </c>
      <c r="C141" t="s">
        <v>25</v>
      </c>
      <c r="D141" t="s">
        <v>73</v>
      </c>
      <c r="E141">
        <v>2</v>
      </c>
      <c r="F141" t="s">
        <v>77</v>
      </c>
      <c r="G141" t="s">
        <v>48</v>
      </c>
      <c r="H141" t="s">
        <v>34</v>
      </c>
      <c r="I141" s="1">
        <v>34</v>
      </c>
      <c r="J141" s="2">
        <v>20</v>
      </c>
      <c r="K141" s="2">
        <v>0</v>
      </c>
      <c r="L141" s="2">
        <v>20</v>
      </c>
      <c r="M141" s="1">
        <v>27.2</v>
      </c>
      <c r="N141" s="3">
        <v>15</v>
      </c>
      <c r="O141" s="3">
        <v>300</v>
      </c>
      <c r="P141" s="3">
        <v>0</v>
      </c>
      <c r="Q141" s="1">
        <v>408</v>
      </c>
      <c r="R141" s="1">
        <v>9</v>
      </c>
      <c r="S141" s="1">
        <v>135</v>
      </c>
      <c r="T141" s="1">
        <v>273</v>
      </c>
      <c r="U141" s="1">
        <v>61.2</v>
      </c>
      <c r="V141" s="1">
        <v>211.8</v>
      </c>
      <c r="W141" t="s">
        <v>30</v>
      </c>
      <c r="X141" t="s">
        <v>31</v>
      </c>
    </row>
    <row r="142" spans="1:24" x14ac:dyDescent="0.35">
      <c r="A142">
        <v>2025</v>
      </c>
      <c r="B142" t="s">
        <v>24</v>
      </c>
      <c r="C142" t="s">
        <v>25</v>
      </c>
      <c r="D142" t="s">
        <v>73</v>
      </c>
      <c r="E142">
        <v>2</v>
      </c>
      <c r="F142" t="s">
        <v>78</v>
      </c>
      <c r="G142" t="s">
        <v>28</v>
      </c>
      <c r="H142" t="s">
        <v>29</v>
      </c>
      <c r="I142" s="1">
        <v>34</v>
      </c>
      <c r="J142" s="2">
        <v>0</v>
      </c>
      <c r="K142" s="2">
        <v>0</v>
      </c>
      <c r="L142" s="2">
        <v>0</v>
      </c>
      <c r="M142" s="1">
        <v>34</v>
      </c>
      <c r="N142" s="3">
        <v>88</v>
      </c>
      <c r="O142" s="3">
        <v>0</v>
      </c>
      <c r="P142" s="3">
        <v>0</v>
      </c>
      <c r="Q142" s="1">
        <v>2992</v>
      </c>
      <c r="R142" s="1">
        <v>9</v>
      </c>
      <c r="S142" s="1">
        <v>792</v>
      </c>
      <c r="T142" s="1">
        <v>2200</v>
      </c>
      <c r="U142" s="1">
        <v>448.8</v>
      </c>
      <c r="V142" s="1">
        <v>1751.2</v>
      </c>
      <c r="W142" t="s">
        <v>30</v>
      </c>
      <c r="X142" t="s">
        <v>31</v>
      </c>
    </row>
    <row r="143" spans="1:24" x14ac:dyDescent="0.35">
      <c r="A143">
        <v>2025</v>
      </c>
      <c r="B143" t="s">
        <v>24</v>
      </c>
      <c r="C143" t="s">
        <v>25</v>
      </c>
      <c r="D143" t="s">
        <v>73</v>
      </c>
      <c r="E143">
        <v>2</v>
      </c>
      <c r="F143" t="s">
        <v>78</v>
      </c>
      <c r="G143" t="s">
        <v>28</v>
      </c>
      <c r="H143" t="s">
        <v>32</v>
      </c>
      <c r="I143" s="1">
        <v>34</v>
      </c>
      <c r="J143" s="2">
        <v>10</v>
      </c>
      <c r="K143" s="2">
        <v>0</v>
      </c>
      <c r="L143" s="2">
        <v>10</v>
      </c>
      <c r="M143" s="1">
        <v>30.6</v>
      </c>
      <c r="N143" s="3">
        <v>46</v>
      </c>
      <c r="O143" s="3">
        <v>460</v>
      </c>
      <c r="P143" s="3">
        <v>0</v>
      </c>
      <c r="Q143" s="1">
        <v>1407.6</v>
      </c>
      <c r="R143" s="1">
        <v>9</v>
      </c>
      <c r="S143" s="1">
        <v>414</v>
      </c>
      <c r="T143" s="1">
        <v>993.6</v>
      </c>
      <c r="U143" s="1">
        <v>211.14</v>
      </c>
      <c r="V143" s="1">
        <v>782.46</v>
      </c>
      <c r="W143" t="s">
        <v>30</v>
      </c>
      <c r="X143" t="s">
        <v>31</v>
      </c>
    </row>
    <row r="144" spans="1:24" x14ac:dyDescent="0.35">
      <c r="A144">
        <v>2025</v>
      </c>
      <c r="B144" t="s">
        <v>24</v>
      </c>
      <c r="C144" t="s">
        <v>25</v>
      </c>
      <c r="D144" t="s">
        <v>73</v>
      </c>
      <c r="E144">
        <v>2</v>
      </c>
      <c r="F144" t="s">
        <v>78</v>
      </c>
      <c r="G144" t="s">
        <v>28</v>
      </c>
      <c r="H144" t="s">
        <v>33</v>
      </c>
      <c r="I144" s="1">
        <v>34</v>
      </c>
      <c r="J144" s="2">
        <v>15</v>
      </c>
      <c r="K144" s="2">
        <v>0</v>
      </c>
      <c r="L144" s="2">
        <v>15</v>
      </c>
      <c r="M144" s="1">
        <v>28.9</v>
      </c>
      <c r="N144" s="3">
        <v>28</v>
      </c>
      <c r="O144" s="3">
        <v>420</v>
      </c>
      <c r="P144" s="3">
        <v>0</v>
      </c>
      <c r="Q144" s="1">
        <v>809.2</v>
      </c>
      <c r="R144" s="1">
        <v>9</v>
      </c>
      <c r="S144" s="1">
        <v>252</v>
      </c>
      <c r="T144" s="1">
        <v>557.20000000000005</v>
      </c>
      <c r="U144" s="1">
        <v>121.38</v>
      </c>
      <c r="V144" s="1">
        <v>435.82</v>
      </c>
      <c r="W144" t="s">
        <v>30</v>
      </c>
      <c r="X144" t="s">
        <v>31</v>
      </c>
    </row>
    <row r="145" spans="1:24" x14ac:dyDescent="0.35">
      <c r="A145">
        <v>2025</v>
      </c>
      <c r="B145" t="s">
        <v>24</v>
      </c>
      <c r="C145" t="s">
        <v>25</v>
      </c>
      <c r="D145" t="s">
        <v>73</v>
      </c>
      <c r="E145">
        <v>2</v>
      </c>
      <c r="F145" t="s">
        <v>78</v>
      </c>
      <c r="G145" t="s">
        <v>28</v>
      </c>
      <c r="H145" t="s">
        <v>34</v>
      </c>
      <c r="I145" s="1">
        <v>34</v>
      </c>
      <c r="J145" s="2">
        <v>20</v>
      </c>
      <c r="K145" s="2">
        <v>0</v>
      </c>
      <c r="L145" s="2">
        <v>20</v>
      </c>
      <c r="M145" s="1">
        <v>27.2</v>
      </c>
      <c r="N145" s="3">
        <v>18</v>
      </c>
      <c r="O145" s="3">
        <v>360</v>
      </c>
      <c r="P145" s="3">
        <v>0</v>
      </c>
      <c r="Q145" s="1">
        <v>489.6</v>
      </c>
      <c r="R145" s="1">
        <v>9</v>
      </c>
      <c r="S145" s="1">
        <v>162</v>
      </c>
      <c r="T145" s="1">
        <v>327.60000000000002</v>
      </c>
      <c r="U145" s="1">
        <v>73.44</v>
      </c>
      <c r="V145" s="1">
        <v>254.16</v>
      </c>
      <c r="W145" t="s">
        <v>30</v>
      </c>
      <c r="X145" t="s">
        <v>31</v>
      </c>
    </row>
    <row r="146" spans="1:24" x14ac:dyDescent="0.35">
      <c r="A146">
        <v>2025</v>
      </c>
      <c r="B146" t="s">
        <v>24</v>
      </c>
      <c r="C146" t="s">
        <v>25</v>
      </c>
      <c r="D146" t="s">
        <v>73</v>
      </c>
      <c r="E146">
        <v>2</v>
      </c>
      <c r="F146" t="s">
        <v>79</v>
      </c>
      <c r="G146" t="s">
        <v>36</v>
      </c>
      <c r="H146" t="s">
        <v>29</v>
      </c>
      <c r="I146" s="1">
        <v>34</v>
      </c>
      <c r="J146" s="2">
        <v>0</v>
      </c>
      <c r="K146" s="2">
        <v>0</v>
      </c>
      <c r="L146" s="2">
        <v>0</v>
      </c>
      <c r="M146" s="1">
        <v>34</v>
      </c>
      <c r="N146" s="3">
        <v>94</v>
      </c>
      <c r="O146" s="3">
        <v>0</v>
      </c>
      <c r="P146" s="3">
        <v>0</v>
      </c>
      <c r="Q146" s="1">
        <v>3196</v>
      </c>
      <c r="R146" s="1">
        <v>9</v>
      </c>
      <c r="S146" s="1">
        <v>846</v>
      </c>
      <c r="T146" s="1">
        <v>2350</v>
      </c>
      <c r="U146" s="1">
        <v>479.4</v>
      </c>
      <c r="V146" s="1">
        <v>1870.6</v>
      </c>
      <c r="W146" t="s">
        <v>30</v>
      </c>
      <c r="X146" t="s">
        <v>31</v>
      </c>
    </row>
    <row r="147" spans="1:24" x14ac:dyDescent="0.35">
      <c r="A147">
        <v>2025</v>
      </c>
      <c r="B147" t="s">
        <v>24</v>
      </c>
      <c r="C147" t="s">
        <v>25</v>
      </c>
      <c r="D147" t="s">
        <v>73</v>
      </c>
      <c r="E147">
        <v>2</v>
      </c>
      <c r="F147" t="s">
        <v>79</v>
      </c>
      <c r="G147" t="s">
        <v>36</v>
      </c>
      <c r="H147" t="s">
        <v>32</v>
      </c>
      <c r="I147" s="1">
        <v>34</v>
      </c>
      <c r="J147" s="2">
        <v>10</v>
      </c>
      <c r="K147" s="2">
        <v>0</v>
      </c>
      <c r="L147" s="2">
        <v>10</v>
      </c>
      <c r="M147" s="1">
        <v>30.6</v>
      </c>
      <c r="N147" s="3">
        <v>49</v>
      </c>
      <c r="O147" s="3">
        <v>490</v>
      </c>
      <c r="P147" s="3">
        <v>0</v>
      </c>
      <c r="Q147" s="1">
        <v>1499.4</v>
      </c>
      <c r="R147" s="1">
        <v>9</v>
      </c>
      <c r="S147" s="1">
        <v>441</v>
      </c>
      <c r="T147" s="1">
        <v>1058.4000000000001</v>
      </c>
      <c r="U147" s="1">
        <v>224.91</v>
      </c>
      <c r="V147" s="1">
        <v>833.49</v>
      </c>
      <c r="W147" t="s">
        <v>30</v>
      </c>
      <c r="X147" t="s">
        <v>31</v>
      </c>
    </row>
    <row r="148" spans="1:24" x14ac:dyDescent="0.35">
      <c r="A148">
        <v>2025</v>
      </c>
      <c r="B148" t="s">
        <v>24</v>
      </c>
      <c r="C148" t="s">
        <v>25</v>
      </c>
      <c r="D148" t="s">
        <v>73</v>
      </c>
      <c r="E148">
        <v>2</v>
      </c>
      <c r="F148" t="s">
        <v>79</v>
      </c>
      <c r="G148" t="s">
        <v>36</v>
      </c>
      <c r="H148" t="s">
        <v>33</v>
      </c>
      <c r="I148" s="1">
        <v>34</v>
      </c>
      <c r="J148" s="2">
        <v>15</v>
      </c>
      <c r="K148" s="2">
        <v>0</v>
      </c>
      <c r="L148" s="2">
        <v>15</v>
      </c>
      <c r="M148" s="1">
        <v>28.9</v>
      </c>
      <c r="N148" s="3">
        <v>30</v>
      </c>
      <c r="O148" s="3">
        <v>450</v>
      </c>
      <c r="P148" s="3">
        <v>0</v>
      </c>
      <c r="Q148" s="1">
        <v>867</v>
      </c>
      <c r="R148" s="1">
        <v>9</v>
      </c>
      <c r="S148" s="1">
        <v>270</v>
      </c>
      <c r="T148" s="1">
        <v>597</v>
      </c>
      <c r="U148" s="1">
        <v>130.05000000000001</v>
      </c>
      <c r="V148" s="1">
        <v>466.95</v>
      </c>
      <c r="W148" t="s">
        <v>30</v>
      </c>
      <c r="X148" t="s">
        <v>31</v>
      </c>
    </row>
    <row r="149" spans="1:24" x14ac:dyDescent="0.35">
      <c r="A149">
        <v>2025</v>
      </c>
      <c r="B149" t="s">
        <v>24</v>
      </c>
      <c r="C149" t="s">
        <v>25</v>
      </c>
      <c r="D149" t="s">
        <v>73</v>
      </c>
      <c r="E149">
        <v>2</v>
      </c>
      <c r="F149" t="s">
        <v>79</v>
      </c>
      <c r="G149" t="s">
        <v>36</v>
      </c>
      <c r="H149" t="s">
        <v>34</v>
      </c>
      <c r="I149" s="1">
        <v>34</v>
      </c>
      <c r="J149" s="2">
        <v>20</v>
      </c>
      <c r="K149" s="2">
        <v>0</v>
      </c>
      <c r="L149" s="2">
        <v>20</v>
      </c>
      <c r="M149" s="1">
        <v>27.2</v>
      </c>
      <c r="N149" s="3">
        <v>19</v>
      </c>
      <c r="O149" s="3">
        <v>380</v>
      </c>
      <c r="P149" s="3">
        <v>0</v>
      </c>
      <c r="Q149" s="1">
        <v>516.79999999999995</v>
      </c>
      <c r="R149" s="1">
        <v>9</v>
      </c>
      <c r="S149" s="1">
        <v>171</v>
      </c>
      <c r="T149" s="1">
        <v>345.8</v>
      </c>
      <c r="U149" s="1">
        <v>77.52</v>
      </c>
      <c r="V149" s="1">
        <v>268.27999999999997</v>
      </c>
      <c r="W149" t="s">
        <v>30</v>
      </c>
      <c r="X149" t="s">
        <v>31</v>
      </c>
    </row>
    <row r="150" spans="1:24" x14ac:dyDescent="0.35">
      <c r="A150">
        <v>2025</v>
      </c>
      <c r="B150" t="s">
        <v>24</v>
      </c>
      <c r="C150" t="s">
        <v>25</v>
      </c>
      <c r="D150" t="s">
        <v>73</v>
      </c>
      <c r="E150">
        <v>2</v>
      </c>
      <c r="F150" t="s">
        <v>80</v>
      </c>
      <c r="G150" t="s">
        <v>38</v>
      </c>
      <c r="H150" t="s">
        <v>29</v>
      </c>
      <c r="I150" s="1">
        <v>34</v>
      </c>
      <c r="J150" s="2">
        <v>0</v>
      </c>
      <c r="K150" s="2">
        <v>0</v>
      </c>
      <c r="L150" s="2">
        <v>0</v>
      </c>
      <c r="M150" s="1">
        <v>34</v>
      </c>
      <c r="N150" s="3">
        <v>117</v>
      </c>
      <c r="O150" s="3">
        <v>0</v>
      </c>
      <c r="P150" s="3">
        <v>0</v>
      </c>
      <c r="Q150" s="1">
        <v>3978</v>
      </c>
      <c r="R150" s="1">
        <v>9</v>
      </c>
      <c r="S150" s="1">
        <v>1053</v>
      </c>
      <c r="T150" s="1">
        <v>2925</v>
      </c>
      <c r="U150" s="1">
        <v>596.70000000000005</v>
      </c>
      <c r="V150" s="1">
        <v>2328.3000000000002</v>
      </c>
      <c r="W150" t="s">
        <v>30</v>
      </c>
      <c r="X150" t="s">
        <v>31</v>
      </c>
    </row>
    <row r="151" spans="1:24" x14ac:dyDescent="0.35">
      <c r="A151">
        <v>2025</v>
      </c>
      <c r="B151" t="s">
        <v>24</v>
      </c>
      <c r="C151" t="s">
        <v>25</v>
      </c>
      <c r="D151" t="s">
        <v>73</v>
      </c>
      <c r="E151">
        <v>2</v>
      </c>
      <c r="F151" t="s">
        <v>80</v>
      </c>
      <c r="G151" t="s">
        <v>38</v>
      </c>
      <c r="H151" t="s">
        <v>32</v>
      </c>
      <c r="I151" s="1">
        <v>34</v>
      </c>
      <c r="J151" s="2">
        <v>10</v>
      </c>
      <c r="K151" s="2">
        <v>0</v>
      </c>
      <c r="L151" s="2">
        <v>10</v>
      </c>
      <c r="M151" s="1">
        <v>30.6</v>
      </c>
      <c r="N151" s="3">
        <v>61</v>
      </c>
      <c r="O151" s="3">
        <v>610</v>
      </c>
      <c r="P151" s="3">
        <v>0</v>
      </c>
      <c r="Q151" s="1">
        <v>1866.6</v>
      </c>
      <c r="R151" s="1">
        <v>9</v>
      </c>
      <c r="S151" s="1">
        <v>549</v>
      </c>
      <c r="T151" s="1">
        <v>1317.6</v>
      </c>
      <c r="U151" s="1">
        <v>279.99</v>
      </c>
      <c r="V151" s="1">
        <v>1037.6099999999999</v>
      </c>
      <c r="W151" t="s">
        <v>30</v>
      </c>
      <c r="X151" t="s">
        <v>31</v>
      </c>
    </row>
    <row r="152" spans="1:24" x14ac:dyDescent="0.35">
      <c r="A152">
        <v>2025</v>
      </c>
      <c r="B152" t="s">
        <v>24</v>
      </c>
      <c r="C152" t="s">
        <v>25</v>
      </c>
      <c r="D152" t="s">
        <v>73</v>
      </c>
      <c r="E152">
        <v>2</v>
      </c>
      <c r="F152" t="s">
        <v>80</v>
      </c>
      <c r="G152" t="s">
        <v>38</v>
      </c>
      <c r="H152" t="s">
        <v>33</v>
      </c>
      <c r="I152" s="1">
        <v>34</v>
      </c>
      <c r="J152" s="2">
        <v>15</v>
      </c>
      <c r="K152" s="2">
        <v>0</v>
      </c>
      <c r="L152" s="2">
        <v>15</v>
      </c>
      <c r="M152" s="1">
        <v>28.9</v>
      </c>
      <c r="N152" s="3">
        <v>37</v>
      </c>
      <c r="O152" s="3">
        <v>555</v>
      </c>
      <c r="P152" s="3">
        <v>0</v>
      </c>
      <c r="Q152" s="1">
        <v>1069.3</v>
      </c>
      <c r="R152" s="1">
        <v>9</v>
      </c>
      <c r="S152" s="1">
        <v>333</v>
      </c>
      <c r="T152" s="1">
        <v>736.3</v>
      </c>
      <c r="U152" s="1">
        <v>160.38999999999999</v>
      </c>
      <c r="V152" s="1">
        <v>575.9</v>
      </c>
      <c r="W152" t="s">
        <v>30</v>
      </c>
      <c r="X152" t="s">
        <v>31</v>
      </c>
    </row>
    <row r="153" spans="1:24" x14ac:dyDescent="0.35">
      <c r="A153">
        <v>2025</v>
      </c>
      <c r="B153" t="s">
        <v>24</v>
      </c>
      <c r="C153" t="s">
        <v>25</v>
      </c>
      <c r="D153" t="s">
        <v>73</v>
      </c>
      <c r="E153">
        <v>2</v>
      </c>
      <c r="F153" t="s">
        <v>80</v>
      </c>
      <c r="G153" t="s">
        <v>38</v>
      </c>
      <c r="H153" t="s">
        <v>34</v>
      </c>
      <c r="I153" s="1">
        <v>34</v>
      </c>
      <c r="J153" s="2">
        <v>20</v>
      </c>
      <c r="K153" s="2">
        <v>0</v>
      </c>
      <c r="L153" s="2">
        <v>20</v>
      </c>
      <c r="M153" s="1">
        <v>27.2</v>
      </c>
      <c r="N153" s="3">
        <v>24</v>
      </c>
      <c r="O153" s="3">
        <v>480</v>
      </c>
      <c r="P153" s="3">
        <v>0</v>
      </c>
      <c r="Q153" s="1">
        <v>652.79999999999995</v>
      </c>
      <c r="R153" s="1">
        <v>9</v>
      </c>
      <c r="S153" s="1">
        <v>216</v>
      </c>
      <c r="T153" s="1">
        <v>436.8</v>
      </c>
      <c r="U153" s="1">
        <v>97.92</v>
      </c>
      <c r="V153" s="1">
        <v>338.88</v>
      </c>
      <c r="W153" t="s">
        <v>30</v>
      </c>
      <c r="X153" t="s">
        <v>31</v>
      </c>
    </row>
    <row r="154" spans="1:24" x14ac:dyDescent="0.35">
      <c r="A154">
        <v>2025</v>
      </c>
      <c r="B154" t="s">
        <v>24</v>
      </c>
      <c r="C154" t="s">
        <v>25</v>
      </c>
      <c r="D154" t="s">
        <v>73</v>
      </c>
      <c r="E154">
        <v>2</v>
      </c>
      <c r="F154" t="s">
        <v>81</v>
      </c>
      <c r="G154" t="s">
        <v>40</v>
      </c>
      <c r="H154" t="s">
        <v>29</v>
      </c>
      <c r="I154" s="1">
        <v>34</v>
      </c>
      <c r="J154" s="2">
        <v>0</v>
      </c>
      <c r="K154" s="2">
        <v>0</v>
      </c>
      <c r="L154" s="2">
        <v>0</v>
      </c>
      <c r="M154" s="1">
        <v>34</v>
      </c>
      <c r="N154" s="3">
        <v>133</v>
      </c>
      <c r="O154" s="3">
        <v>0</v>
      </c>
      <c r="P154" s="3">
        <v>0</v>
      </c>
      <c r="Q154" s="1">
        <v>4522</v>
      </c>
      <c r="R154" s="1">
        <v>9</v>
      </c>
      <c r="S154" s="1">
        <v>1197</v>
      </c>
      <c r="T154" s="1">
        <v>3325</v>
      </c>
      <c r="U154" s="1">
        <v>678.3</v>
      </c>
      <c r="V154" s="1">
        <v>2646.7</v>
      </c>
      <c r="W154" t="s">
        <v>30</v>
      </c>
      <c r="X154" t="s">
        <v>31</v>
      </c>
    </row>
    <row r="155" spans="1:24" x14ac:dyDescent="0.35">
      <c r="A155">
        <v>2025</v>
      </c>
      <c r="B155" t="s">
        <v>24</v>
      </c>
      <c r="C155" t="s">
        <v>25</v>
      </c>
      <c r="D155" t="s">
        <v>73</v>
      </c>
      <c r="E155">
        <v>2</v>
      </c>
      <c r="F155" t="s">
        <v>81</v>
      </c>
      <c r="G155" t="s">
        <v>40</v>
      </c>
      <c r="H155" t="s">
        <v>32</v>
      </c>
      <c r="I155" s="1">
        <v>34</v>
      </c>
      <c r="J155" s="2">
        <v>10</v>
      </c>
      <c r="K155" s="2">
        <v>0</v>
      </c>
      <c r="L155" s="2">
        <v>10</v>
      </c>
      <c r="M155" s="1">
        <v>30.6</v>
      </c>
      <c r="N155" s="3">
        <v>69</v>
      </c>
      <c r="O155" s="3">
        <v>690</v>
      </c>
      <c r="P155" s="3">
        <v>0</v>
      </c>
      <c r="Q155" s="1">
        <v>2111.4</v>
      </c>
      <c r="R155" s="1">
        <v>9</v>
      </c>
      <c r="S155" s="1">
        <v>621</v>
      </c>
      <c r="T155" s="1">
        <v>1490.4</v>
      </c>
      <c r="U155" s="1">
        <v>316.70999999999998</v>
      </c>
      <c r="V155" s="1">
        <v>1173.69</v>
      </c>
      <c r="W155" t="s">
        <v>30</v>
      </c>
      <c r="X155" t="s">
        <v>31</v>
      </c>
    </row>
    <row r="156" spans="1:24" x14ac:dyDescent="0.35">
      <c r="A156">
        <v>2025</v>
      </c>
      <c r="B156" t="s">
        <v>24</v>
      </c>
      <c r="C156" t="s">
        <v>25</v>
      </c>
      <c r="D156" t="s">
        <v>73</v>
      </c>
      <c r="E156">
        <v>2</v>
      </c>
      <c r="F156" t="s">
        <v>81</v>
      </c>
      <c r="G156" t="s">
        <v>40</v>
      </c>
      <c r="H156" t="s">
        <v>33</v>
      </c>
      <c r="I156" s="1">
        <v>34</v>
      </c>
      <c r="J156" s="2">
        <v>15</v>
      </c>
      <c r="K156" s="2">
        <v>0</v>
      </c>
      <c r="L156" s="2">
        <v>15</v>
      </c>
      <c r="M156" s="1">
        <v>28.9</v>
      </c>
      <c r="N156" s="3">
        <v>42</v>
      </c>
      <c r="O156" s="3">
        <v>630</v>
      </c>
      <c r="P156" s="3">
        <v>0</v>
      </c>
      <c r="Q156" s="1">
        <v>1213.8</v>
      </c>
      <c r="R156" s="1">
        <v>9</v>
      </c>
      <c r="S156" s="1">
        <v>378</v>
      </c>
      <c r="T156" s="1">
        <v>835.8</v>
      </c>
      <c r="U156" s="1">
        <v>182.07</v>
      </c>
      <c r="V156" s="1">
        <v>653.73</v>
      </c>
      <c r="W156" t="s">
        <v>30</v>
      </c>
      <c r="X156" t="s">
        <v>31</v>
      </c>
    </row>
    <row r="157" spans="1:24" x14ac:dyDescent="0.35">
      <c r="A157">
        <v>2025</v>
      </c>
      <c r="B157" t="s">
        <v>24</v>
      </c>
      <c r="C157" t="s">
        <v>25</v>
      </c>
      <c r="D157" t="s">
        <v>73</v>
      </c>
      <c r="E157">
        <v>2</v>
      </c>
      <c r="F157" t="s">
        <v>81</v>
      </c>
      <c r="G157" t="s">
        <v>40</v>
      </c>
      <c r="H157" t="s">
        <v>34</v>
      </c>
      <c r="I157" s="1">
        <v>34</v>
      </c>
      <c r="J157" s="2">
        <v>20</v>
      </c>
      <c r="K157" s="2">
        <v>0</v>
      </c>
      <c r="L157" s="2">
        <v>20</v>
      </c>
      <c r="M157" s="1">
        <v>27.2</v>
      </c>
      <c r="N157" s="3">
        <v>27</v>
      </c>
      <c r="O157" s="3">
        <v>540</v>
      </c>
      <c r="P157" s="3">
        <v>0</v>
      </c>
      <c r="Q157" s="1">
        <v>734.4</v>
      </c>
      <c r="R157" s="1">
        <v>9</v>
      </c>
      <c r="S157" s="1">
        <v>243</v>
      </c>
      <c r="T157" s="1">
        <v>491.4</v>
      </c>
      <c r="U157" s="1">
        <v>110.16</v>
      </c>
      <c r="V157" s="1">
        <v>381.24</v>
      </c>
      <c r="W157" t="s">
        <v>30</v>
      </c>
      <c r="X157" t="s">
        <v>31</v>
      </c>
    </row>
    <row r="158" spans="1:24" x14ac:dyDescent="0.35">
      <c r="A158">
        <v>2025</v>
      </c>
      <c r="B158" t="s">
        <v>24</v>
      </c>
      <c r="C158" t="s">
        <v>25</v>
      </c>
      <c r="D158" t="s">
        <v>73</v>
      </c>
      <c r="E158">
        <v>2</v>
      </c>
      <c r="F158" t="s">
        <v>82</v>
      </c>
      <c r="G158" t="s">
        <v>42</v>
      </c>
      <c r="H158" t="s">
        <v>29</v>
      </c>
      <c r="I158" s="1">
        <v>34</v>
      </c>
      <c r="J158" s="2">
        <v>0</v>
      </c>
      <c r="K158" s="2">
        <v>0</v>
      </c>
      <c r="L158" s="2">
        <v>0</v>
      </c>
      <c r="M158" s="1">
        <v>34</v>
      </c>
      <c r="N158" s="3">
        <v>80</v>
      </c>
      <c r="O158" s="3">
        <v>0</v>
      </c>
      <c r="P158" s="3">
        <v>0</v>
      </c>
      <c r="Q158" s="1">
        <v>2720</v>
      </c>
      <c r="R158" s="1">
        <v>9</v>
      </c>
      <c r="S158" s="1">
        <v>720</v>
      </c>
      <c r="T158" s="1">
        <v>2000</v>
      </c>
      <c r="U158" s="1">
        <v>408</v>
      </c>
      <c r="V158" s="1">
        <v>1592</v>
      </c>
      <c r="W158" t="s">
        <v>30</v>
      </c>
      <c r="X158" t="s">
        <v>31</v>
      </c>
    </row>
    <row r="159" spans="1:24" x14ac:dyDescent="0.35">
      <c r="A159">
        <v>2025</v>
      </c>
      <c r="B159" t="s">
        <v>24</v>
      </c>
      <c r="C159" t="s">
        <v>25</v>
      </c>
      <c r="D159" t="s">
        <v>73</v>
      </c>
      <c r="E159">
        <v>2</v>
      </c>
      <c r="F159" t="s">
        <v>82</v>
      </c>
      <c r="G159" t="s">
        <v>42</v>
      </c>
      <c r="H159" t="s">
        <v>32</v>
      </c>
      <c r="I159" s="1">
        <v>34</v>
      </c>
      <c r="J159" s="2">
        <v>10</v>
      </c>
      <c r="K159" s="2">
        <v>0</v>
      </c>
      <c r="L159" s="2">
        <v>10</v>
      </c>
      <c r="M159" s="1">
        <v>30.6</v>
      </c>
      <c r="N159" s="3">
        <v>42</v>
      </c>
      <c r="O159" s="3">
        <v>420</v>
      </c>
      <c r="P159" s="3">
        <v>0</v>
      </c>
      <c r="Q159" s="1">
        <v>1285.2</v>
      </c>
      <c r="R159" s="1">
        <v>9</v>
      </c>
      <c r="S159" s="1">
        <v>378</v>
      </c>
      <c r="T159" s="1">
        <v>907.2</v>
      </c>
      <c r="U159" s="1">
        <v>192.78</v>
      </c>
      <c r="V159" s="1">
        <v>714.42</v>
      </c>
      <c r="W159" t="s">
        <v>30</v>
      </c>
      <c r="X159" t="s">
        <v>31</v>
      </c>
    </row>
    <row r="160" spans="1:24" x14ac:dyDescent="0.35">
      <c r="A160">
        <v>2025</v>
      </c>
      <c r="B160" t="s">
        <v>24</v>
      </c>
      <c r="C160" t="s">
        <v>25</v>
      </c>
      <c r="D160" t="s">
        <v>73</v>
      </c>
      <c r="E160">
        <v>2</v>
      </c>
      <c r="F160" t="s">
        <v>82</v>
      </c>
      <c r="G160" t="s">
        <v>42</v>
      </c>
      <c r="H160" t="s">
        <v>33</v>
      </c>
      <c r="I160" s="1">
        <v>34</v>
      </c>
      <c r="J160" s="2">
        <v>15</v>
      </c>
      <c r="K160" s="2">
        <v>0</v>
      </c>
      <c r="L160" s="2">
        <v>15</v>
      </c>
      <c r="M160" s="1">
        <v>28.9</v>
      </c>
      <c r="N160" s="3">
        <v>25</v>
      </c>
      <c r="O160" s="3">
        <v>375</v>
      </c>
      <c r="P160" s="3">
        <v>0</v>
      </c>
      <c r="Q160" s="1">
        <v>722.5</v>
      </c>
      <c r="R160" s="1">
        <v>9</v>
      </c>
      <c r="S160" s="1">
        <v>225</v>
      </c>
      <c r="T160" s="1">
        <v>497.5</v>
      </c>
      <c r="U160" s="1">
        <v>108.38</v>
      </c>
      <c r="V160" s="1">
        <v>389.12</v>
      </c>
      <c r="W160" t="s">
        <v>30</v>
      </c>
      <c r="X160" t="s">
        <v>31</v>
      </c>
    </row>
    <row r="161" spans="1:24" x14ac:dyDescent="0.35">
      <c r="A161">
        <v>2025</v>
      </c>
      <c r="B161" t="s">
        <v>24</v>
      </c>
      <c r="C161" t="s">
        <v>25</v>
      </c>
      <c r="D161" t="s">
        <v>73</v>
      </c>
      <c r="E161">
        <v>2</v>
      </c>
      <c r="F161" t="s">
        <v>82</v>
      </c>
      <c r="G161" t="s">
        <v>42</v>
      </c>
      <c r="H161" t="s">
        <v>34</v>
      </c>
      <c r="I161" s="1">
        <v>34</v>
      </c>
      <c r="J161" s="2">
        <v>20</v>
      </c>
      <c r="K161" s="2">
        <v>0</v>
      </c>
      <c r="L161" s="2">
        <v>20</v>
      </c>
      <c r="M161" s="1">
        <v>27.2</v>
      </c>
      <c r="N161" s="3">
        <v>16</v>
      </c>
      <c r="O161" s="3">
        <v>320</v>
      </c>
      <c r="P161" s="3">
        <v>0</v>
      </c>
      <c r="Q161" s="1">
        <v>435.2</v>
      </c>
      <c r="R161" s="1">
        <v>9</v>
      </c>
      <c r="S161" s="1">
        <v>144</v>
      </c>
      <c r="T161" s="1">
        <v>291.2</v>
      </c>
      <c r="U161" s="1">
        <v>65.28</v>
      </c>
      <c r="V161" s="1">
        <v>225.92</v>
      </c>
      <c r="W161" t="s">
        <v>30</v>
      </c>
      <c r="X161" t="s">
        <v>31</v>
      </c>
    </row>
    <row r="162" spans="1:24" x14ac:dyDescent="0.35">
      <c r="A162">
        <v>2025</v>
      </c>
      <c r="B162" t="s">
        <v>24</v>
      </c>
      <c r="C162" t="s">
        <v>25</v>
      </c>
      <c r="D162" t="s">
        <v>73</v>
      </c>
      <c r="E162">
        <v>2</v>
      </c>
      <c r="F162" t="s">
        <v>83</v>
      </c>
      <c r="G162" t="s">
        <v>44</v>
      </c>
      <c r="H162" t="s">
        <v>29</v>
      </c>
      <c r="I162" s="1">
        <v>34</v>
      </c>
      <c r="J162" s="2">
        <v>0</v>
      </c>
      <c r="K162" s="2">
        <v>0</v>
      </c>
      <c r="L162" s="2">
        <v>0</v>
      </c>
      <c r="M162" s="1">
        <v>34</v>
      </c>
      <c r="N162" s="3">
        <v>102</v>
      </c>
      <c r="O162" s="3">
        <v>0</v>
      </c>
      <c r="P162" s="3">
        <v>0</v>
      </c>
      <c r="Q162" s="1">
        <v>3468</v>
      </c>
      <c r="R162" s="1">
        <v>9</v>
      </c>
      <c r="S162" s="1">
        <v>918</v>
      </c>
      <c r="T162" s="1">
        <v>2550</v>
      </c>
      <c r="U162" s="1">
        <v>520.20000000000005</v>
      </c>
      <c r="V162" s="1">
        <v>2029.8</v>
      </c>
      <c r="W162" t="s">
        <v>84</v>
      </c>
      <c r="X162" t="s">
        <v>46</v>
      </c>
    </row>
    <row r="163" spans="1:24" x14ac:dyDescent="0.35">
      <c r="A163">
        <v>2025</v>
      </c>
      <c r="B163" t="s">
        <v>24</v>
      </c>
      <c r="C163" t="s">
        <v>25</v>
      </c>
      <c r="D163" t="s">
        <v>73</v>
      </c>
      <c r="E163">
        <v>2</v>
      </c>
      <c r="F163" t="s">
        <v>83</v>
      </c>
      <c r="G163" t="s">
        <v>44</v>
      </c>
      <c r="H163" t="s">
        <v>32</v>
      </c>
      <c r="I163" s="1">
        <v>34</v>
      </c>
      <c r="J163" s="2">
        <v>10</v>
      </c>
      <c r="K163" s="2">
        <v>0</v>
      </c>
      <c r="L163" s="2">
        <v>10</v>
      </c>
      <c r="M163" s="1">
        <v>30.6</v>
      </c>
      <c r="N163" s="3">
        <v>57</v>
      </c>
      <c r="O163" s="3">
        <v>570</v>
      </c>
      <c r="P163" s="3">
        <v>0</v>
      </c>
      <c r="Q163" s="1">
        <v>1744.2</v>
      </c>
      <c r="R163" s="1">
        <v>9</v>
      </c>
      <c r="S163" s="1">
        <v>513</v>
      </c>
      <c r="T163" s="1">
        <v>1231.2</v>
      </c>
      <c r="U163" s="1">
        <v>261.63</v>
      </c>
      <c r="V163" s="1">
        <v>969.57</v>
      </c>
      <c r="W163" t="s">
        <v>84</v>
      </c>
      <c r="X163" t="s">
        <v>46</v>
      </c>
    </row>
    <row r="164" spans="1:24" x14ac:dyDescent="0.35">
      <c r="A164">
        <v>2025</v>
      </c>
      <c r="B164" t="s">
        <v>24</v>
      </c>
      <c r="C164" t="s">
        <v>25</v>
      </c>
      <c r="D164" t="s">
        <v>73</v>
      </c>
      <c r="E164">
        <v>2</v>
      </c>
      <c r="F164" t="s">
        <v>83</v>
      </c>
      <c r="G164" t="s">
        <v>44</v>
      </c>
      <c r="H164" t="s">
        <v>33</v>
      </c>
      <c r="I164" s="1">
        <v>34</v>
      </c>
      <c r="J164" s="2">
        <v>15</v>
      </c>
      <c r="K164" s="2">
        <v>0</v>
      </c>
      <c r="L164" s="2">
        <v>15</v>
      </c>
      <c r="M164" s="1">
        <v>28.9</v>
      </c>
      <c r="N164" s="3">
        <v>36</v>
      </c>
      <c r="O164" s="3">
        <v>540</v>
      </c>
      <c r="P164" s="3">
        <v>0</v>
      </c>
      <c r="Q164" s="1">
        <v>1040.4000000000001</v>
      </c>
      <c r="R164" s="1">
        <v>9</v>
      </c>
      <c r="S164" s="1">
        <v>324</v>
      </c>
      <c r="T164" s="1">
        <v>716.4</v>
      </c>
      <c r="U164" s="1">
        <v>156.06</v>
      </c>
      <c r="V164" s="1">
        <v>560.34</v>
      </c>
      <c r="W164" t="s">
        <v>84</v>
      </c>
      <c r="X164" t="s">
        <v>46</v>
      </c>
    </row>
    <row r="165" spans="1:24" x14ac:dyDescent="0.35">
      <c r="A165">
        <v>2025</v>
      </c>
      <c r="B165" t="s">
        <v>24</v>
      </c>
      <c r="C165" t="s">
        <v>25</v>
      </c>
      <c r="D165" t="s">
        <v>73</v>
      </c>
      <c r="E165">
        <v>2</v>
      </c>
      <c r="F165" t="s">
        <v>83</v>
      </c>
      <c r="G165" t="s">
        <v>44</v>
      </c>
      <c r="H165" t="s">
        <v>34</v>
      </c>
      <c r="I165" s="1">
        <v>34</v>
      </c>
      <c r="J165" s="2">
        <v>20</v>
      </c>
      <c r="K165" s="2">
        <v>0</v>
      </c>
      <c r="L165" s="2">
        <v>20</v>
      </c>
      <c r="M165" s="1">
        <v>27.2</v>
      </c>
      <c r="N165" s="3">
        <v>27</v>
      </c>
      <c r="O165" s="3">
        <v>540</v>
      </c>
      <c r="P165" s="3">
        <v>0</v>
      </c>
      <c r="Q165" s="1">
        <v>734.4</v>
      </c>
      <c r="R165" s="1">
        <v>9</v>
      </c>
      <c r="S165" s="1">
        <v>243</v>
      </c>
      <c r="T165" s="1">
        <v>491.4</v>
      </c>
      <c r="U165" s="1">
        <v>110.16</v>
      </c>
      <c r="V165" s="1">
        <v>381.24</v>
      </c>
      <c r="W165" t="s">
        <v>84</v>
      </c>
      <c r="X165" t="s">
        <v>46</v>
      </c>
    </row>
    <row r="166" spans="1:24" x14ac:dyDescent="0.35">
      <c r="A166">
        <v>2025</v>
      </c>
      <c r="B166" t="s">
        <v>24</v>
      </c>
      <c r="C166" t="s">
        <v>25</v>
      </c>
      <c r="D166" t="s">
        <v>73</v>
      </c>
      <c r="E166">
        <v>2</v>
      </c>
      <c r="F166" t="s">
        <v>85</v>
      </c>
      <c r="G166" t="s">
        <v>48</v>
      </c>
      <c r="H166" t="s">
        <v>29</v>
      </c>
      <c r="I166" s="1">
        <v>34</v>
      </c>
      <c r="J166" s="2">
        <v>0</v>
      </c>
      <c r="K166" s="2">
        <v>0</v>
      </c>
      <c r="L166" s="2">
        <v>0</v>
      </c>
      <c r="M166" s="1">
        <v>34</v>
      </c>
      <c r="N166" s="3">
        <v>86</v>
      </c>
      <c r="O166" s="3">
        <v>0</v>
      </c>
      <c r="P166" s="3">
        <v>0</v>
      </c>
      <c r="Q166" s="1">
        <v>2924</v>
      </c>
      <c r="R166" s="1">
        <v>9</v>
      </c>
      <c r="S166" s="1">
        <v>774</v>
      </c>
      <c r="T166" s="1">
        <v>2150</v>
      </c>
      <c r="U166" s="1">
        <v>438.6</v>
      </c>
      <c r="V166" s="1">
        <v>1711.4</v>
      </c>
      <c r="W166" t="s">
        <v>84</v>
      </c>
      <c r="X166" t="s">
        <v>46</v>
      </c>
    </row>
    <row r="167" spans="1:24" x14ac:dyDescent="0.35">
      <c r="A167">
        <v>2025</v>
      </c>
      <c r="B167" t="s">
        <v>24</v>
      </c>
      <c r="C167" t="s">
        <v>25</v>
      </c>
      <c r="D167" t="s">
        <v>73</v>
      </c>
      <c r="E167">
        <v>2</v>
      </c>
      <c r="F167" t="s">
        <v>85</v>
      </c>
      <c r="G167" t="s">
        <v>48</v>
      </c>
      <c r="H167" t="s">
        <v>32</v>
      </c>
      <c r="I167" s="1">
        <v>34</v>
      </c>
      <c r="J167" s="2">
        <v>10</v>
      </c>
      <c r="K167" s="2">
        <v>0</v>
      </c>
      <c r="L167" s="2">
        <v>10</v>
      </c>
      <c r="M167" s="1">
        <v>30.6</v>
      </c>
      <c r="N167" s="3">
        <v>48</v>
      </c>
      <c r="O167" s="3">
        <v>480</v>
      </c>
      <c r="P167" s="3">
        <v>0</v>
      </c>
      <c r="Q167" s="1">
        <v>1468.8</v>
      </c>
      <c r="R167" s="1">
        <v>9</v>
      </c>
      <c r="S167" s="1">
        <v>432</v>
      </c>
      <c r="T167" s="1">
        <v>1036.8</v>
      </c>
      <c r="U167" s="1">
        <v>220.32</v>
      </c>
      <c r="V167" s="1">
        <v>816.48</v>
      </c>
      <c r="W167" t="s">
        <v>84</v>
      </c>
      <c r="X167" t="s">
        <v>46</v>
      </c>
    </row>
    <row r="168" spans="1:24" x14ac:dyDescent="0.35">
      <c r="A168">
        <v>2025</v>
      </c>
      <c r="B168" t="s">
        <v>24</v>
      </c>
      <c r="C168" t="s">
        <v>25</v>
      </c>
      <c r="D168" t="s">
        <v>73</v>
      </c>
      <c r="E168">
        <v>2</v>
      </c>
      <c r="F168" t="s">
        <v>85</v>
      </c>
      <c r="G168" t="s">
        <v>48</v>
      </c>
      <c r="H168" t="s">
        <v>33</v>
      </c>
      <c r="I168" s="1">
        <v>34</v>
      </c>
      <c r="J168" s="2">
        <v>15</v>
      </c>
      <c r="K168" s="2">
        <v>0</v>
      </c>
      <c r="L168" s="2">
        <v>15</v>
      </c>
      <c r="M168" s="1">
        <v>28.9</v>
      </c>
      <c r="N168" s="3">
        <v>31</v>
      </c>
      <c r="O168" s="3">
        <v>465</v>
      </c>
      <c r="P168" s="3">
        <v>0</v>
      </c>
      <c r="Q168" s="1">
        <v>895.9</v>
      </c>
      <c r="R168" s="1">
        <v>9</v>
      </c>
      <c r="S168" s="1">
        <v>279</v>
      </c>
      <c r="T168" s="1">
        <v>616.9</v>
      </c>
      <c r="U168" s="1">
        <v>134.38</v>
      </c>
      <c r="V168" s="1">
        <v>482.51</v>
      </c>
      <c r="W168" t="s">
        <v>84</v>
      </c>
      <c r="X168" t="s">
        <v>46</v>
      </c>
    </row>
    <row r="169" spans="1:24" x14ac:dyDescent="0.35">
      <c r="A169">
        <v>2025</v>
      </c>
      <c r="B169" t="s">
        <v>24</v>
      </c>
      <c r="C169" t="s">
        <v>25</v>
      </c>
      <c r="D169" t="s">
        <v>73</v>
      </c>
      <c r="E169">
        <v>2</v>
      </c>
      <c r="F169" t="s">
        <v>85</v>
      </c>
      <c r="G169" t="s">
        <v>48</v>
      </c>
      <c r="H169" t="s">
        <v>34</v>
      </c>
      <c r="I169" s="1">
        <v>34</v>
      </c>
      <c r="J169" s="2">
        <v>20</v>
      </c>
      <c r="K169" s="2">
        <v>0</v>
      </c>
      <c r="L169" s="2">
        <v>20</v>
      </c>
      <c r="M169" s="1">
        <v>27.2</v>
      </c>
      <c r="N169" s="3">
        <v>23</v>
      </c>
      <c r="O169" s="3">
        <v>460</v>
      </c>
      <c r="P169" s="3">
        <v>0</v>
      </c>
      <c r="Q169" s="1">
        <v>625.6</v>
      </c>
      <c r="R169" s="1">
        <v>9</v>
      </c>
      <c r="S169" s="1">
        <v>207</v>
      </c>
      <c r="T169" s="1">
        <v>418.6</v>
      </c>
      <c r="U169" s="1">
        <v>93.84</v>
      </c>
      <c r="V169" s="1">
        <v>324.76</v>
      </c>
      <c r="W169" t="s">
        <v>84</v>
      </c>
      <c r="X169" t="s">
        <v>46</v>
      </c>
    </row>
    <row r="170" spans="1:24" x14ac:dyDescent="0.35">
      <c r="A170">
        <v>2025</v>
      </c>
      <c r="B170" t="s">
        <v>24</v>
      </c>
      <c r="C170" t="s">
        <v>25</v>
      </c>
      <c r="D170" t="s">
        <v>73</v>
      </c>
      <c r="E170">
        <v>2</v>
      </c>
      <c r="F170" t="s">
        <v>86</v>
      </c>
      <c r="G170" t="s">
        <v>28</v>
      </c>
      <c r="H170" t="s">
        <v>29</v>
      </c>
      <c r="I170" s="1">
        <v>34</v>
      </c>
      <c r="J170" s="2">
        <v>0</v>
      </c>
      <c r="K170" s="2">
        <v>0</v>
      </c>
      <c r="L170" s="2">
        <v>0</v>
      </c>
      <c r="M170" s="1">
        <v>34</v>
      </c>
      <c r="N170" s="3">
        <v>107</v>
      </c>
      <c r="O170" s="3">
        <v>0</v>
      </c>
      <c r="P170" s="3">
        <v>0</v>
      </c>
      <c r="Q170" s="1">
        <v>3638</v>
      </c>
      <c r="R170" s="1">
        <v>9</v>
      </c>
      <c r="S170" s="1">
        <v>963</v>
      </c>
      <c r="T170" s="1">
        <v>2675</v>
      </c>
      <c r="U170" s="1">
        <v>545.70000000000005</v>
      </c>
      <c r="V170" s="1">
        <v>2129.3000000000002</v>
      </c>
      <c r="W170" t="s">
        <v>84</v>
      </c>
      <c r="X170" t="s">
        <v>46</v>
      </c>
    </row>
    <row r="171" spans="1:24" x14ac:dyDescent="0.35">
      <c r="A171">
        <v>2025</v>
      </c>
      <c r="B171" t="s">
        <v>24</v>
      </c>
      <c r="C171" t="s">
        <v>25</v>
      </c>
      <c r="D171" t="s">
        <v>73</v>
      </c>
      <c r="E171">
        <v>2</v>
      </c>
      <c r="F171" t="s">
        <v>86</v>
      </c>
      <c r="G171" t="s">
        <v>28</v>
      </c>
      <c r="H171" t="s">
        <v>32</v>
      </c>
      <c r="I171" s="1">
        <v>34</v>
      </c>
      <c r="J171" s="2">
        <v>10</v>
      </c>
      <c r="K171" s="2">
        <v>0</v>
      </c>
      <c r="L171" s="2">
        <v>10</v>
      </c>
      <c r="M171" s="1">
        <v>30.6</v>
      </c>
      <c r="N171" s="3">
        <v>60</v>
      </c>
      <c r="O171" s="3">
        <v>600</v>
      </c>
      <c r="P171" s="3">
        <v>0</v>
      </c>
      <c r="Q171" s="1">
        <v>1836</v>
      </c>
      <c r="R171" s="1">
        <v>9</v>
      </c>
      <c r="S171" s="1">
        <v>540</v>
      </c>
      <c r="T171" s="1">
        <v>1296</v>
      </c>
      <c r="U171" s="1">
        <v>275.39999999999998</v>
      </c>
      <c r="V171" s="1">
        <v>1020.6</v>
      </c>
      <c r="W171" t="s">
        <v>84</v>
      </c>
      <c r="X171" t="s">
        <v>46</v>
      </c>
    </row>
    <row r="172" spans="1:24" x14ac:dyDescent="0.35">
      <c r="A172">
        <v>2025</v>
      </c>
      <c r="B172" t="s">
        <v>24</v>
      </c>
      <c r="C172" t="s">
        <v>25</v>
      </c>
      <c r="D172" t="s">
        <v>73</v>
      </c>
      <c r="E172">
        <v>2</v>
      </c>
      <c r="F172" t="s">
        <v>86</v>
      </c>
      <c r="G172" t="s">
        <v>28</v>
      </c>
      <c r="H172" t="s">
        <v>33</v>
      </c>
      <c r="I172" s="1">
        <v>34</v>
      </c>
      <c r="J172" s="2">
        <v>15</v>
      </c>
      <c r="K172" s="2">
        <v>0</v>
      </c>
      <c r="L172" s="2">
        <v>15</v>
      </c>
      <c r="M172" s="1">
        <v>28.9</v>
      </c>
      <c r="N172" s="3">
        <v>38</v>
      </c>
      <c r="O172" s="3">
        <v>570</v>
      </c>
      <c r="P172" s="3">
        <v>0</v>
      </c>
      <c r="Q172" s="1">
        <v>1098.2</v>
      </c>
      <c r="R172" s="1">
        <v>9</v>
      </c>
      <c r="S172" s="1">
        <v>342</v>
      </c>
      <c r="T172" s="1">
        <v>756.2</v>
      </c>
      <c r="U172" s="1">
        <v>164.73</v>
      </c>
      <c r="V172" s="1">
        <v>591.47</v>
      </c>
      <c r="W172" t="s">
        <v>84</v>
      </c>
      <c r="X172" t="s">
        <v>46</v>
      </c>
    </row>
    <row r="173" spans="1:24" x14ac:dyDescent="0.35">
      <c r="A173">
        <v>2025</v>
      </c>
      <c r="B173" t="s">
        <v>24</v>
      </c>
      <c r="C173" t="s">
        <v>25</v>
      </c>
      <c r="D173" t="s">
        <v>73</v>
      </c>
      <c r="E173">
        <v>2</v>
      </c>
      <c r="F173" t="s">
        <v>86</v>
      </c>
      <c r="G173" t="s">
        <v>28</v>
      </c>
      <c r="H173" t="s">
        <v>34</v>
      </c>
      <c r="I173" s="1">
        <v>34</v>
      </c>
      <c r="J173" s="2">
        <v>20</v>
      </c>
      <c r="K173" s="2">
        <v>0</v>
      </c>
      <c r="L173" s="2">
        <v>20</v>
      </c>
      <c r="M173" s="1">
        <v>27.2</v>
      </c>
      <c r="N173" s="3">
        <v>28</v>
      </c>
      <c r="O173" s="3">
        <v>560</v>
      </c>
      <c r="P173" s="3">
        <v>0</v>
      </c>
      <c r="Q173" s="1">
        <v>761.6</v>
      </c>
      <c r="R173" s="1">
        <v>9</v>
      </c>
      <c r="S173" s="1">
        <v>252</v>
      </c>
      <c r="T173" s="1">
        <v>509.6</v>
      </c>
      <c r="U173" s="1">
        <v>114.24</v>
      </c>
      <c r="V173" s="1">
        <v>395.36</v>
      </c>
      <c r="W173" t="s">
        <v>84</v>
      </c>
      <c r="X173" t="s">
        <v>46</v>
      </c>
    </row>
    <row r="174" spans="1:24" x14ac:dyDescent="0.35">
      <c r="A174">
        <v>2025</v>
      </c>
      <c r="B174" t="s">
        <v>24</v>
      </c>
      <c r="C174" t="s">
        <v>25</v>
      </c>
      <c r="D174" t="s">
        <v>73</v>
      </c>
      <c r="E174">
        <v>2</v>
      </c>
      <c r="F174" t="s">
        <v>87</v>
      </c>
      <c r="G174" t="s">
        <v>36</v>
      </c>
      <c r="H174" t="s">
        <v>29</v>
      </c>
      <c r="I174" s="1">
        <v>34</v>
      </c>
      <c r="J174" s="2">
        <v>0</v>
      </c>
      <c r="K174" s="2">
        <v>0</v>
      </c>
      <c r="L174" s="2">
        <v>0</v>
      </c>
      <c r="M174" s="1">
        <v>34</v>
      </c>
      <c r="N174" s="3">
        <v>109</v>
      </c>
      <c r="O174" s="3">
        <v>0</v>
      </c>
      <c r="P174" s="3">
        <v>0</v>
      </c>
      <c r="Q174" s="1">
        <v>3706</v>
      </c>
      <c r="R174" s="1">
        <v>9</v>
      </c>
      <c r="S174" s="1">
        <v>981</v>
      </c>
      <c r="T174" s="1">
        <v>2725</v>
      </c>
      <c r="U174" s="1">
        <v>555.9</v>
      </c>
      <c r="V174" s="1">
        <v>2169.1</v>
      </c>
      <c r="W174" t="s">
        <v>84</v>
      </c>
      <c r="X174" t="s">
        <v>46</v>
      </c>
    </row>
    <row r="175" spans="1:24" x14ac:dyDescent="0.35">
      <c r="A175">
        <v>2025</v>
      </c>
      <c r="B175" t="s">
        <v>24</v>
      </c>
      <c r="C175" t="s">
        <v>25</v>
      </c>
      <c r="D175" t="s">
        <v>73</v>
      </c>
      <c r="E175">
        <v>2</v>
      </c>
      <c r="F175" t="s">
        <v>87</v>
      </c>
      <c r="G175" t="s">
        <v>36</v>
      </c>
      <c r="H175" t="s">
        <v>32</v>
      </c>
      <c r="I175" s="1">
        <v>34</v>
      </c>
      <c r="J175" s="2">
        <v>10</v>
      </c>
      <c r="K175" s="2">
        <v>0</v>
      </c>
      <c r="L175" s="2">
        <v>10</v>
      </c>
      <c r="M175" s="1">
        <v>30.6</v>
      </c>
      <c r="N175" s="3">
        <v>61</v>
      </c>
      <c r="O175" s="3">
        <v>610</v>
      </c>
      <c r="P175" s="3">
        <v>0</v>
      </c>
      <c r="Q175" s="1">
        <v>1866.6</v>
      </c>
      <c r="R175" s="1">
        <v>9</v>
      </c>
      <c r="S175" s="1">
        <v>549</v>
      </c>
      <c r="T175" s="1">
        <v>1317.6</v>
      </c>
      <c r="U175" s="1">
        <v>279.99</v>
      </c>
      <c r="V175" s="1">
        <v>1037.6099999999999</v>
      </c>
      <c r="W175" t="s">
        <v>84</v>
      </c>
      <c r="X175" t="s">
        <v>46</v>
      </c>
    </row>
    <row r="176" spans="1:24" x14ac:dyDescent="0.35">
      <c r="A176">
        <v>2025</v>
      </c>
      <c r="B176" t="s">
        <v>24</v>
      </c>
      <c r="C176" t="s">
        <v>25</v>
      </c>
      <c r="D176" t="s">
        <v>73</v>
      </c>
      <c r="E176">
        <v>2</v>
      </c>
      <c r="F176" t="s">
        <v>87</v>
      </c>
      <c r="G176" t="s">
        <v>36</v>
      </c>
      <c r="H176" t="s">
        <v>33</v>
      </c>
      <c r="I176" s="1">
        <v>34</v>
      </c>
      <c r="J176" s="2">
        <v>15</v>
      </c>
      <c r="K176" s="2">
        <v>0</v>
      </c>
      <c r="L176" s="2">
        <v>15</v>
      </c>
      <c r="M176" s="1">
        <v>28.9</v>
      </c>
      <c r="N176" s="3">
        <v>39</v>
      </c>
      <c r="O176" s="3">
        <v>585</v>
      </c>
      <c r="P176" s="3">
        <v>0</v>
      </c>
      <c r="Q176" s="1">
        <v>1127.0999999999999</v>
      </c>
      <c r="R176" s="1">
        <v>9</v>
      </c>
      <c r="S176" s="1">
        <v>351</v>
      </c>
      <c r="T176" s="1">
        <v>776.1</v>
      </c>
      <c r="U176" s="1">
        <v>169.06</v>
      </c>
      <c r="V176" s="1">
        <v>607.03</v>
      </c>
      <c r="W176" t="s">
        <v>84</v>
      </c>
      <c r="X176" t="s">
        <v>46</v>
      </c>
    </row>
    <row r="177" spans="1:24" x14ac:dyDescent="0.35">
      <c r="A177">
        <v>2025</v>
      </c>
      <c r="B177" t="s">
        <v>24</v>
      </c>
      <c r="C177" t="s">
        <v>25</v>
      </c>
      <c r="D177" t="s">
        <v>73</v>
      </c>
      <c r="E177">
        <v>2</v>
      </c>
      <c r="F177" t="s">
        <v>87</v>
      </c>
      <c r="G177" t="s">
        <v>36</v>
      </c>
      <c r="H177" t="s">
        <v>34</v>
      </c>
      <c r="I177" s="1">
        <v>34</v>
      </c>
      <c r="J177" s="2">
        <v>20</v>
      </c>
      <c r="K177" s="2">
        <v>0</v>
      </c>
      <c r="L177" s="2">
        <v>20</v>
      </c>
      <c r="M177" s="1">
        <v>27.2</v>
      </c>
      <c r="N177" s="3">
        <v>29</v>
      </c>
      <c r="O177" s="3">
        <v>580</v>
      </c>
      <c r="P177" s="3">
        <v>0</v>
      </c>
      <c r="Q177" s="1">
        <v>788.8</v>
      </c>
      <c r="R177" s="1">
        <v>9</v>
      </c>
      <c r="S177" s="1">
        <v>261</v>
      </c>
      <c r="T177" s="1">
        <v>527.79999999999995</v>
      </c>
      <c r="U177" s="1">
        <v>118.32</v>
      </c>
      <c r="V177" s="1">
        <v>409.48</v>
      </c>
      <c r="W177" t="s">
        <v>84</v>
      </c>
      <c r="X177" t="s">
        <v>46</v>
      </c>
    </row>
    <row r="178" spans="1:24" x14ac:dyDescent="0.35">
      <c r="A178">
        <v>2025</v>
      </c>
      <c r="B178" t="s">
        <v>24</v>
      </c>
      <c r="C178" t="s">
        <v>25</v>
      </c>
      <c r="D178" t="s">
        <v>73</v>
      </c>
      <c r="E178">
        <v>2</v>
      </c>
      <c r="F178" t="s">
        <v>88</v>
      </c>
      <c r="G178" t="s">
        <v>38</v>
      </c>
      <c r="H178" t="s">
        <v>29</v>
      </c>
      <c r="I178" s="1">
        <v>34</v>
      </c>
      <c r="J178" s="2">
        <v>0</v>
      </c>
      <c r="K178" s="2">
        <v>0</v>
      </c>
      <c r="L178" s="2">
        <v>0</v>
      </c>
      <c r="M178" s="1">
        <v>34</v>
      </c>
      <c r="N178" s="3">
        <v>134</v>
      </c>
      <c r="O178" s="3">
        <v>0</v>
      </c>
      <c r="P178" s="3">
        <v>0</v>
      </c>
      <c r="Q178" s="1">
        <v>4556</v>
      </c>
      <c r="R178" s="1">
        <v>9</v>
      </c>
      <c r="S178" s="1">
        <v>1206</v>
      </c>
      <c r="T178" s="1">
        <v>3350</v>
      </c>
      <c r="U178" s="1">
        <v>683.4</v>
      </c>
      <c r="V178" s="1">
        <v>2666.6</v>
      </c>
      <c r="W178" t="s">
        <v>84</v>
      </c>
      <c r="X178" t="s">
        <v>46</v>
      </c>
    </row>
    <row r="179" spans="1:24" x14ac:dyDescent="0.35">
      <c r="A179">
        <v>2025</v>
      </c>
      <c r="B179" t="s">
        <v>24</v>
      </c>
      <c r="C179" t="s">
        <v>25</v>
      </c>
      <c r="D179" t="s">
        <v>73</v>
      </c>
      <c r="E179">
        <v>2</v>
      </c>
      <c r="F179" t="s">
        <v>88</v>
      </c>
      <c r="G179" t="s">
        <v>38</v>
      </c>
      <c r="H179" t="s">
        <v>32</v>
      </c>
      <c r="I179" s="1">
        <v>34</v>
      </c>
      <c r="J179" s="2">
        <v>10</v>
      </c>
      <c r="K179" s="2">
        <v>0</v>
      </c>
      <c r="L179" s="2">
        <v>10</v>
      </c>
      <c r="M179" s="1">
        <v>30.6</v>
      </c>
      <c r="N179" s="3">
        <v>75</v>
      </c>
      <c r="O179" s="3">
        <v>750</v>
      </c>
      <c r="P179" s="3">
        <v>0</v>
      </c>
      <c r="Q179" s="1">
        <v>2295</v>
      </c>
      <c r="R179" s="1">
        <v>9</v>
      </c>
      <c r="S179" s="1">
        <v>675</v>
      </c>
      <c r="T179" s="1">
        <v>1620</v>
      </c>
      <c r="U179" s="1">
        <v>344.25</v>
      </c>
      <c r="V179" s="1">
        <v>1275.75</v>
      </c>
      <c r="W179" t="s">
        <v>84</v>
      </c>
      <c r="X179" t="s">
        <v>46</v>
      </c>
    </row>
    <row r="180" spans="1:24" x14ac:dyDescent="0.35">
      <c r="A180">
        <v>2025</v>
      </c>
      <c r="B180" t="s">
        <v>24</v>
      </c>
      <c r="C180" t="s">
        <v>25</v>
      </c>
      <c r="D180" t="s">
        <v>73</v>
      </c>
      <c r="E180">
        <v>2</v>
      </c>
      <c r="F180" t="s">
        <v>88</v>
      </c>
      <c r="G180" t="s">
        <v>38</v>
      </c>
      <c r="H180" t="s">
        <v>33</v>
      </c>
      <c r="I180" s="1">
        <v>34</v>
      </c>
      <c r="J180" s="2">
        <v>15</v>
      </c>
      <c r="K180" s="2">
        <v>0</v>
      </c>
      <c r="L180" s="2">
        <v>15</v>
      </c>
      <c r="M180" s="1">
        <v>28.9</v>
      </c>
      <c r="N180" s="3">
        <v>48</v>
      </c>
      <c r="O180" s="3">
        <v>720</v>
      </c>
      <c r="P180" s="3">
        <v>0</v>
      </c>
      <c r="Q180" s="1">
        <v>1387.2</v>
      </c>
      <c r="R180" s="1">
        <v>9</v>
      </c>
      <c r="S180" s="1">
        <v>432</v>
      </c>
      <c r="T180" s="1">
        <v>955.2</v>
      </c>
      <c r="U180" s="1">
        <v>208.08</v>
      </c>
      <c r="V180" s="1">
        <v>747.12</v>
      </c>
      <c r="W180" t="s">
        <v>84</v>
      </c>
      <c r="X180" t="s">
        <v>46</v>
      </c>
    </row>
    <row r="181" spans="1:24" x14ac:dyDescent="0.35">
      <c r="A181">
        <v>2025</v>
      </c>
      <c r="B181" t="s">
        <v>24</v>
      </c>
      <c r="C181" t="s">
        <v>25</v>
      </c>
      <c r="D181" t="s">
        <v>73</v>
      </c>
      <c r="E181">
        <v>2</v>
      </c>
      <c r="F181" t="s">
        <v>88</v>
      </c>
      <c r="G181" t="s">
        <v>38</v>
      </c>
      <c r="H181" t="s">
        <v>34</v>
      </c>
      <c r="I181" s="1">
        <v>34</v>
      </c>
      <c r="J181" s="2">
        <v>20</v>
      </c>
      <c r="K181" s="2">
        <v>0</v>
      </c>
      <c r="L181" s="2">
        <v>20</v>
      </c>
      <c r="M181" s="1">
        <v>27.2</v>
      </c>
      <c r="N181" s="3">
        <v>35</v>
      </c>
      <c r="O181" s="3">
        <v>700</v>
      </c>
      <c r="P181" s="3">
        <v>0</v>
      </c>
      <c r="Q181" s="1">
        <v>952</v>
      </c>
      <c r="R181" s="1">
        <v>9</v>
      </c>
      <c r="S181" s="1">
        <v>315</v>
      </c>
      <c r="T181" s="1">
        <v>637</v>
      </c>
      <c r="U181" s="1">
        <v>142.80000000000001</v>
      </c>
      <c r="V181" s="1">
        <v>494.2</v>
      </c>
      <c r="W181" t="s">
        <v>84</v>
      </c>
      <c r="X181" t="s">
        <v>46</v>
      </c>
    </row>
    <row r="182" spans="1:24" x14ac:dyDescent="0.35">
      <c r="A182">
        <v>2025</v>
      </c>
      <c r="B182" t="s">
        <v>24</v>
      </c>
      <c r="C182" t="s">
        <v>25</v>
      </c>
      <c r="D182" t="s">
        <v>73</v>
      </c>
      <c r="E182">
        <v>2</v>
      </c>
      <c r="F182" t="s">
        <v>89</v>
      </c>
      <c r="G182" t="s">
        <v>40</v>
      </c>
      <c r="H182" t="s">
        <v>29</v>
      </c>
      <c r="I182" s="1">
        <v>34</v>
      </c>
      <c r="J182" s="2">
        <v>0</v>
      </c>
      <c r="K182" s="2">
        <v>0</v>
      </c>
      <c r="L182" s="2">
        <v>0</v>
      </c>
      <c r="M182" s="1">
        <v>34</v>
      </c>
      <c r="N182" s="3">
        <v>150</v>
      </c>
      <c r="O182" s="3">
        <v>0</v>
      </c>
      <c r="P182" s="3">
        <v>0</v>
      </c>
      <c r="Q182" s="1">
        <v>5100</v>
      </c>
      <c r="R182" s="1">
        <v>9</v>
      </c>
      <c r="S182" s="1">
        <v>1350</v>
      </c>
      <c r="T182" s="1">
        <v>3750</v>
      </c>
      <c r="U182" s="1">
        <v>765</v>
      </c>
      <c r="V182" s="1">
        <v>2985</v>
      </c>
      <c r="W182" t="s">
        <v>84</v>
      </c>
      <c r="X182" t="s">
        <v>46</v>
      </c>
    </row>
    <row r="183" spans="1:24" x14ac:dyDescent="0.35">
      <c r="A183">
        <v>2025</v>
      </c>
      <c r="B183" t="s">
        <v>24</v>
      </c>
      <c r="C183" t="s">
        <v>25</v>
      </c>
      <c r="D183" t="s">
        <v>73</v>
      </c>
      <c r="E183">
        <v>2</v>
      </c>
      <c r="F183" t="s">
        <v>89</v>
      </c>
      <c r="G183" t="s">
        <v>40</v>
      </c>
      <c r="H183" t="s">
        <v>32</v>
      </c>
      <c r="I183" s="1">
        <v>34</v>
      </c>
      <c r="J183" s="2">
        <v>10</v>
      </c>
      <c r="K183" s="2">
        <v>0</v>
      </c>
      <c r="L183" s="2">
        <v>10</v>
      </c>
      <c r="M183" s="1">
        <v>30.6</v>
      </c>
      <c r="N183" s="3">
        <v>84</v>
      </c>
      <c r="O183" s="3">
        <v>840</v>
      </c>
      <c r="P183" s="3">
        <v>0</v>
      </c>
      <c r="Q183" s="1">
        <v>2570.4</v>
      </c>
      <c r="R183" s="1">
        <v>9</v>
      </c>
      <c r="S183" s="1">
        <v>756</v>
      </c>
      <c r="T183" s="1">
        <v>1814.4</v>
      </c>
      <c r="U183" s="1">
        <v>385.56</v>
      </c>
      <c r="V183" s="1">
        <v>1428.84</v>
      </c>
      <c r="W183" t="s">
        <v>84</v>
      </c>
      <c r="X183" t="s">
        <v>46</v>
      </c>
    </row>
    <row r="184" spans="1:24" x14ac:dyDescent="0.35">
      <c r="A184">
        <v>2025</v>
      </c>
      <c r="B184" t="s">
        <v>24</v>
      </c>
      <c r="C184" t="s">
        <v>25</v>
      </c>
      <c r="D184" t="s">
        <v>73</v>
      </c>
      <c r="E184">
        <v>2</v>
      </c>
      <c r="F184" t="s">
        <v>89</v>
      </c>
      <c r="G184" t="s">
        <v>40</v>
      </c>
      <c r="H184" t="s">
        <v>33</v>
      </c>
      <c r="I184" s="1">
        <v>34</v>
      </c>
      <c r="J184" s="2">
        <v>15</v>
      </c>
      <c r="K184" s="2">
        <v>0</v>
      </c>
      <c r="L184" s="2">
        <v>15</v>
      </c>
      <c r="M184" s="1">
        <v>28.9</v>
      </c>
      <c r="N184" s="3">
        <v>54</v>
      </c>
      <c r="O184" s="3">
        <v>810</v>
      </c>
      <c r="P184" s="3">
        <v>0</v>
      </c>
      <c r="Q184" s="1">
        <v>1560.6</v>
      </c>
      <c r="R184" s="1">
        <v>9</v>
      </c>
      <c r="S184" s="1">
        <v>486</v>
      </c>
      <c r="T184" s="1">
        <v>1074.5999999999999</v>
      </c>
      <c r="U184" s="1">
        <v>234.09</v>
      </c>
      <c r="V184" s="1">
        <v>840.51</v>
      </c>
      <c r="W184" t="s">
        <v>84</v>
      </c>
      <c r="X184" t="s">
        <v>46</v>
      </c>
    </row>
    <row r="185" spans="1:24" x14ac:dyDescent="0.35">
      <c r="A185">
        <v>2025</v>
      </c>
      <c r="B185" t="s">
        <v>24</v>
      </c>
      <c r="C185" t="s">
        <v>25</v>
      </c>
      <c r="D185" t="s">
        <v>73</v>
      </c>
      <c r="E185">
        <v>2</v>
      </c>
      <c r="F185" t="s">
        <v>89</v>
      </c>
      <c r="G185" t="s">
        <v>40</v>
      </c>
      <c r="H185" t="s">
        <v>34</v>
      </c>
      <c r="I185" s="1">
        <v>34</v>
      </c>
      <c r="J185" s="2">
        <v>20</v>
      </c>
      <c r="K185" s="2">
        <v>0</v>
      </c>
      <c r="L185" s="2">
        <v>20</v>
      </c>
      <c r="M185" s="1">
        <v>27.2</v>
      </c>
      <c r="N185" s="3">
        <v>40</v>
      </c>
      <c r="O185" s="3">
        <v>800</v>
      </c>
      <c r="P185" s="3">
        <v>0</v>
      </c>
      <c r="Q185" s="1">
        <v>1088</v>
      </c>
      <c r="R185" s="1">
        <v>9</v>
      </c>
      <c r="S185" s="1">
        <v>360</v>
      </c>
      <c r="T185" s="1">
        <v>728</v>
      </c>
      <c r="U185" s="1">
        <v>163.19999999999999</v>
      </c>
      <c r="V185" s="1">
        <v>564.79999999999995</v>
      </c>
      <c r="W185" t="s">
        <v>84</v>
      </c>
      <c r="X185" t="s">
        <v>46</v>
      </c>
    </row>
    <row r="186" spans="1:24" x14ac:dyDescent="0.35">
      <c r="A186">
        <v>2025</v>
      </c>
      <c r="B186" t="s">
        <v>24</v>
      </c>
      <c r="C186" t="s">
        <v>25</v>
      </c>
      <c r="D186" t="s">
        <v>73</v>
      </c>
      <c r="E186">
        <v>2</v>
      </c>
      <c r="F186" t="s">
        <v>90</v>
      </c>
      <c r="G186" t="s">
        <v>42</v>
      </c>
      <c r="H186" t="s">
        <v>29</v>
      </c>
      <c r="I186" s="1">
        <v>34</v>
      </c>
      <c r="J186" s="2">
        <v>0</v>
      </c>
      <c r="K186" s="2">
        <v>0</v>
      </c>
      <c r="L186" s="2">
        <v>0</v>
      </c>
      <c r="M186" s="1">
        <v>34</v>
      </c>
      <c r="N186" s="3">
        <v>93</v>
      </c>
      <c r="O186" s="3">
        <v>0</v>
      </c>
      <c r="P186" s="3">
        <v>0</v>
      </c>
      <c r="Q186" s="1">
        <v>3162</v>
      </c>
      <c r="R186" s="1">
        <v>9</v>
      </c>
      <c r="S186" s="1">
        <v>837</v>
      </c>
      <c r="T186" s="1">
        <v>2325</v>
      </c>
      <c r="U186" s="1">
        <v>474.3</v>
      </c>
      <c r="V186" s="1">
        <v>1850.7</v>
      </c>
      <c r="W186" t="s">
        <v>84</v>
      </c>
      <c r="X186" t="s">
        <v>46</v>
      </c>
    </row>
    <row r="187" spans="1:24" x14ac:dyDescent="0.35">
      <c r="A187">
        <v>2025</v>
      </c>
      <c r="B187" t="s">
        <v>24</v>
      </c>
      <c r="C187" t="s">
        <v>25</v>
      </c>
      <c r="D187" t="s">
        <v>73</v>
      </c>
      <c r="E187">
        <v>2</v>
      </c>
      <c r="F187" t="s">
        <v>90</v>
      </c>
      <c r="G187" t="s">
        <v>42</v>
      </c>
      <c r="H187" t="s">
        <v>32</v>
      </c>
      <c r="I187" s="1">
        <v>34</v>
      </c>
      <c r="J187" s="2">
        <v>10</v>
      </c>
      <c r="K187" s="2">
        <v>0</v>
      </c>
      <c r="L187" s="2">
        <v>10</v>
      </c>
      <c r="M187" s="1">
        <v>30.6</v>
      </c>
      <c r="N187" s="3">
        <v>52</v>
      </c>
      <c r="O187" s="3">
        <v>520</v>
      </c>
      <c r="P187" s="3">
        <v>0</v>
      </c>
      <c r="Q187" s="1">
        <v>1591.2</v>
      </c>
      <c r="R187" s="1">
        <v>9</v>
      </c>
      <c r="S187" s="1">
        <v>468</v>
      </c>
      <c r="T187" s="1">
        <v>1123.2</v>
      </c>
      <c r="U187" s="1">
        <v>238.68</v>
      </c>
      <c r="V187" s="1">
        <v>884.52</v>
      </c>
      <c r="W187" t="s">
        <v>84</v>
      </c>
      <c r="X187" t="s">
        <v>46</v>
      </c>
    </row>
    <row r="188" spans="1:24" x14ac:dyDescent="0.35">
      <c r="A188">
        <v>2025</v>
      </c>
      <c r="B188" t="s">
        <v>24</v>
      </c>
      <c r="C188" t="s">
        <v>25</v>
      </c>
      <c r="D188" t="s">
        <v>73</v>
      </c>
      <c r="E188">
        <v>2</v>
      </c>
      <c r="F188" t="s">
        <v>90</v>
      </c>
      <c r="G188" t="s">
        <v>42</v>
      </c>
      <c r="H188" t="s">
        <v>33</v>
      </c>
      <c r="I188" s="1">
        <v>34</v>
      </c>
      <c r="J188" s="2">
        <v>15</v>
      </c>
      <c r="K188" s="2">
        <v>0</v>
      </c>
      <c r="L188" s="2">
        <v>15</v>
      </c>
      <c r="M188" s="1">
        <v>28.9</v>
      </c>
      <c r="N188" s="3">
        <v>33</v>
      </c>
      <c r="O188" s="3">
        <v>495</v>
      </c>
      <c r="P188" s="3">
        <v>0</v>
      </c>
      <c r="Q188" s="1">
        <v>953.7</v>
      </c>
      <c r="R188" s="1">
        <v>9</v>
      </c>
      <c r="S188" s="1">
        <v>297</v>
      </c>
      <c r="T188" s="1">
        <v>656.7</v>
      </c>
      <c r="U188" s="1">
        <v>143.05000000000001</v>
      </c>
      <c r="V188" s="1">
        <v>513.64</v>
      </c>
      <c r="W188" t="s">
        <v>84</v>
      </c>
      <c r="X188" t="s">
        <v>46</v>
      </c>
    </row>
    <row r="189" spans="1:24" x14ac:dyDescent="0.35">
      <c r="A189">
        <v>2025</v>
      </c>
      <c r="B189" t="s">
        <v>24</v>
      </c>
      <c r="C189" t="s">
        <v>25</v>
      </c>
      <c r="D189" t="s">
        <v>73</v>
      </c>
      <c r="E189">
        <v>2</v>
      </c>
      <c r="F189" t="s">
        <v>90</v>
      </c>
      <c r="G189" t="s">
        <v>42</v>
      </c>
      <c r="H189" t="s">
        <v>34</v>
      </c>
      <c r="I189" s="1">
        <v>34</v>
      </c>
      <c r="J189" s="2">
        <v>20</v>
      </c>
      <c r="K189" s="2">
        <v>0</v>
      </c>
      <c r="L189" s="2">
        <v>20</v>
      </c>
      <c r="M189" s="1">
        <v>27.2</v>
      </c>
      <c r="N189" s="3">
        <v>24</v>
      </c>
      <c r="O189" s="3">
        <v>480</v>
      </c>
      <c r="P189" s="3">
        <v>0</v>
      </c>
      <c r="Q189" s="1">
        <v>652.79999999999995</v>
      </c>
      <c r="R189" s="1">
        <v>9</v>
      </c>
      <c r="S189" s="1">
        <v>216</v>
      </c>
      <c r="T189" s="1">
        <v>436.8</v>
      </c>
      <c r="U189" s="1">
        <v>97.92</v>
      </c>
      <c r="V189" s="1">
        <v>338.88</v>
      </c>
      <c r="W189" t="s">
        <v>84</v>
      </c>
      <c r="X189" t="s">
        <v>46</v>
      </c>
    </row>
    <row r="190" spans="1:24" x14ac:dyDescent="0.35">
      <c r="A190">
        <v>2025</v>
      </c>
      <c r="B190" t="s">
        <v>24</v>
      </c>
      <c r="C190" t="s">
        <v>25</v>
      </c>
      <c r="D190" t="s">
        <v>73</v>
      </c>
      <c r="E190">
        <v>2</v>
      </c>
      <c r="F190" t="s">
        <v>91</v>
      </c>
      <c r="G190" t="s">
        <v>44</v>
      </c>
      <c r="H190" t="s">
        <v>29</v>
      </c>
      <c r="I190" s="1">
        <v>34</v>
      </c>
      <c r="J190" s="2">
        <v>0</v>
      </c>
      <c r="K190" s="2">
        <v>0</v>
      </c>
      <c r="L190" s="2">
        <v>0</v>
      </c>
      <c r="M190" s="1">
        <v>34</v>
      </c>
      <c r="N190" s="3">
        <v>70</v>
      </c>
      <c r="O190" s="3">
        <v>0</v>
      </c>
      <c r="P190" s="3">
        <v>0</v>
      </c>
      <c r="Q190" s="1">
        <v>2380</v>
      </c>
      <c r="R190" s="1">
        <v>9</v>
      </c>
      <c r="S190" s="1">
        <v>630</v>
      </c>
      <c r="T190" s="1">
        <v>1750</v>
      </c>
      <c r="U190" s="1">
        <v>357</v>
      </c>
      <c r="V190" s="1">
        <v>1393</v>
      </c>
      <c r="W190" t="s">
        <v>30</v>
      </c>
      <c r="X190" t="s">
        <v>31</v>
      </c>
    </row>
    <row r="191" spans="1:24" x14ac:dyDescent="0.35">
      <c r="A191">
        <v>2025</v>
      </c>
      <c r="B191" t="s">
        <v>24</v>
      </c>
      <c r="C191" t="s">
        <v>25</v>
      </c>
      <c r="D191" t="s">
        <v>73</v>
      </c>
      <c r="E191">
        <v>2</v>
      </c>
      <c r="F191" t="s">
        <v>91</v>
      </c>
      <c r="G191" t="s">
        <v>44</v>
      </c>
      <c r="H191" t="s">
        <v>32</v>
      </c>
      <c r="I191" s="1">
        <v>34</v>
      </c>
      <c r="J191" s="2">
        <v>10</v>
      </c>
      <c r="K191" s="2">
        <v>0</v>
      </c>
      <c r="L191" s="2">
        <v>10</v>
      </c>
      <c r="M191" s="1">
        <v>30.6</v>
      </c>
      <c r="N191" s="3">
        <v>36</v>
      </c>
      <c r="O191" s="3">
        <v>360</v>
      </c>
      <c r="P191" s="3">
        <v>0</v>
      </c>
      <c r="Q191" s="1">
        <v>1101.5999999999999</v>
      </c>
      <c r="R191" s="1">
        <v>9</v>
      </c>
      <c r="S191" s="1">
        <v>324</v>
      </c>
      <c r="T191" s="1">
        <v>777.6</v>
      </c>
      <c r="U191" s="1">
        <v>165.24</v>
      </c>
      <c r="V191" s="1">
        <v>612.36</v>
      </c>
      <c r="W191" t="s">
        <v>30</v>
      </c>
      <c r="X191" t="s">
        <v>31</v>
      </c>
    </row>
    <row r="192" spans="1:24" x14ac:dyDescent="0.35">
      <c r="A192">
        <v>2025</v>
      </c>
      <c r="B192" t="s">
        <v>24</v>
      </c>
      <c r="C192" t="s">
        <v>25</v>
      </c>
      <c r="D192" t="s">
        <v>73</v>
      </c>
      <c r="E192">
        <v>2</v>
      </c>
      <c r="F192" t="s">
        <v>91</v>
      </c>
      <c r="G192" t="s">
        <v>44</v>
      </c>
      <c r="H192" t="s">
        <v>33</v>
      </c>
      <c r="I192" s="1">
        <v>34</v>
      </c>
      <c r="J192" s="2">
        <v>15</v>
      </c>
      <c r="K192" s="2">
        <v>0</v>
      </c>
      <c r="L192" s="2">
        <v>15</v>
      </c>
      <c r="M192" s="1">
        <v>28.9</v>
      </c>
      <c r="N192" s="3">
        <v>22</v>
      </c>
      <c r="O192" s="3">
        <v>330</v>
      </c>
      <c r="P192" s="3">
        <v>0</v>
      </c>
      <c r="Q192" s="1">
        <v>635.79999999999995</v>
      </c>
      <c r="R192" s="1">
        <v>9</v>
      </c>
      <c r="S192" s="1">
        <v>198</v>
      </c>
      <c r="T192" s="1">
        <v>437.8</v>
      </c>
      <c r="U192" s="1">
        <v>95.37</v>
      </c>
      <c r="V192" s="1">
        <v>342.43</v>
      </c>
      <c r="W192" t="s">
        <v>30</v>
      </c>
      <c r="X192" t="s">
        <v>31</v>
      </c>
    </row>
    <row r="193" spans="1:24" x14ac:dyDescent="0.35">
      <c r="A193">
        <v>2025</v>
      </c>
      <c r="B193" t="s">
        <v>24</v>
      </c>
      <c r="C193" t="s">
        <v>25</v>
      </c>
      <c r="D193" t="s">
        <v>73</v>
      </c>
      <c r="E193">
        <v>2</v>
      </c>
      <c r="F193" t="s">
        <v>91</v>
      </c>
      <c r="G193" t="s">
        <v>44</v>
      </c>
      <c r="H193" t="s">
        <v>34</v>
      </c>
      <c r="I193" s="1">
        <v>34</v>
      </c>
      <c r="J193" s="2">
        <v>20</v>
      </c>
      <c r="K193" s="2">
        <v>0</v>
      </c>
      <c r="L193" s="2">
        <v>20</v>
      </c>
      <c r="M193" s="1">
        <v>27.2</v>
      </c>
      <c r="N193" s="3">
        <v>14</v>
      </c>
      <c r="O193" s="3">
        <v>280</v>
      </c>
      <c r="P193" s="3">
        <v>0</v>
      </c>
      <c r="Q193" s="1">
        <v>380.8</v>
      </c>
      <c r="R193" s="1">
        <v>9</v>
      </c>
      <c r="S193" s="1">
        <v>126</v>
      </c>
      <c r="T193" s="1">
        <v>254.8</v>
      </c>
      <c r="U193" s="1">
        <v>57.12</v>
      </c>
      <c r="V193" s="1">
        <v>197.68</v>
      </c>
      <c r="W193" t="s">
        <v>30</v>
      </c>
      <c r="X193" t="s">
        <v>31</v>
      </c>
    </row>
    <row r="194" spans="1:24" x14ac:dyDescent="0.35">
      <c r="A194">
        <v>2025</v>
      </c>
      <c r="B194" t="s">
        <v>24</v>
      </c>
      <c r="C194" t="s">
        <v>25</v>
      </c>
      <c r="D194" t="s">
        <v>73</v>
      </c>
      <c r="E194">
        <v>2</v>
      </c>
      <c r="F194" t="s">
        <v>92</v>
      </c>
      <c r="G194" t="s">
        <v>48</v>
      </c>
      <c r="H194" t="s">
        <v>29</v>
      </c>
      <c r="I194" s="1">
        <v>34</v>
      </c>
      <c r="J194" s="2">
        <v>0</v>
      </c>
      <c r="K194" s="2">
        <v>0</v>
      </c>
      <c r="L194" s="2">
        <v>0</v>
      </c>
      <c r="M194" s="1">
        <v>34</v>
      </c>
      <c r="N194" s="3">
        <v>76</v>
      </c>
      <c r="O194" s="3">
        <v>0</v>
      </c>
      <c r="P194" s="3">
        <v>0</v>
      </c>
      <c r="Q194" s="1">
        <v>2584</v>
      </c>
      <c r="R194" s="1">
        <v>9</v>
      </c>
      <c r="S194" s="1">
        <v>684</v>
      </c>
      <c r="T194" s="1">
        <v>1900</v>
      </c>
      <c r="U194" s="1">
        <v>387.6</v>
      </c>
      <c r="V194" s="1">
        <v>1512.4</v>
      </c>
      <c r="W194" t="s">
        <v>30</v>
      </c>
      <c r="X194" t="s">
        <v>31</v>
      </c>
    </row>
    <row r="195" spans="1:24" x14ac:dyDescent="0.35">
      <c r="A195">
        <v>2025</v>
      </c>
      <c r="B195" t="s">
        <v>24</v>
      </c>
      <c r="C195" t="s">
        <v>25</v>
      </c>
      <c r="D195" t="s">
        <v>73</v>
      </c>
      <c r="E195">
        <v>2</v>
      </c>
      <c r="F195" t="s">
        <v>92</v>
      </c>
      <c r="G195" t="s">
        <v>48</v>
      </c>
      <c r="H195" t="s">
        <v>32</v>
      </c>
      <c r="I195" s="1">
        <v>34</v>
      </c>
      <c r="J195" s="2">
        <v>10</v>
      </c>
      <c r="K195" s="2">
        <v>0</v>
      </c>
      <c r="L195" s="2">
        <v>10</v>
      </c>
      <c r="M195" s="1">
        <v>30.6</v>
      </c>
      <c r="N195" s="3">
        <v>40</v>
      </c>
      <c r="O195" s="3">
        <v>400</v>
      </c>
      <c r="P195" s="3">
        <v>0</v>
      </c>
      <c r="Q195" s="1">
        <v>1224</v>
      </c>
      <c r="R195" s="1">
        <v>9</v>
      </c>
      <c r="S195" s="1">
        <v>360</v>
      </c>
      <c r="T195" s="1">
        <v>864</v>
      </c>
      <c r="U195" s="1">
        <v>183.6</v>
      </c>
      <c r="V195" s="1">
        <v>680.4</v>
      </c>
      <c r="W195" t="s">
        <v>30</v>
      </c>
      <c r="X195" t="s">
        <v>31</v>
      </c>
    </row>
    <row r="196" spans="1:24" x14ac:dyDescent="0.35">
      <c r="A196">
        <v>2025</v>
      </c>
      <c r="B196" t="s">
        <v>24</v>
      </c>
      <c r="C196" t="s">
        <v>25</v>
      </c>
      <c r="D196" t="s">
        <v>73</v>
      </c>
      <c r="E196">
        <v>2</v>
      </c>
      <c r="F196" t="s">
        <v>92</v>
      </c>
      <c r="G196" t="s">
        <v>48</v>
      </c>
      <c r="H196" t="s">
        <v>33</v>
      </c>
      <c r="I196" s="1">
        <v>34</v>
      </c>
      <c r="J196" s="2">
        <v>15</v>
      </c>
      <c r="K196" s="2">
        <v>0</v>
      </c>
      <c r="L196" s="2">
        <v>15</v>
      </c>
      <c r="M196" s="1">
        <v>28.9</v>
      </c>
      <c r="N196" s="3">
        <v>24</v>
      </c>
      <c r="O196" s="3">
        <v>360</v>
      </c>
      <c r="P196" s="3">
        <v>0</v>
      </c>
      <c r="Q196" s="1">
        <v>693.6</v>
      </c>
      <c r="R196" s="1">
        <v>9</v>
      </c>
      <c r="S196" s="1">
        <v>216</v>
      </c>
      <c r="T196" s="1">
        <v>477.6</v>
      </c>
      <c r="U196" s="1">
        <v>104.04</v>
      </c>
      <c r="V196" s="1">
        <v>373.56</v>
      </c>
      <c r="W196" t="s">
        <v>30</v>
      </c>
      <c r="X196" t="s">
        <v>31</v>
      </c>
    </row>
    <row r="197" spans="1:24" x14ac:dyDescent="0.35">
      <c r="A197">
        <v>2025</v>
      </c>
      <c r="B197" t="s">
        <v>24</v>
      </c>
      <c r="C197" t="s">
        <v>25</v>
      </c>
      <c r="D197" t="s">
        <v>73</v>
      </c>
      <c r="E197">
        <v>2</v>
      </c>
      <c r="F197" t="s">
        <v>92</v>
      </c>
      <c r="G197" t="s">
        <v>48</v>
      </c>
      <c r="H197" t="s">
        <v>34</v>
      </c>
      <c r="I197" s="1">
        <v>34</v>
      </c>
      <c r="J197" s="2">
        <v>20</v>
      </c>
      <c r="K197" s="2">
        <v>0</v>
      </c>
      <c r="L197" s="2">
        <v>20</v>
      </c>
      <c r="M197" s="1">
        <v>27.2</v>
      </c>
      <c r="N197" s="3">
        <v>15</v>
      </c>
      <c r="O197" s="3">
        <v>300</v>
      </c>
      <c r="P197" s="3">
        <v>0</v>
      </c>
      <c r="Q197" s="1">
        <v>408</v>
      </c>
      <c r="R197" s="1">
        <v>9</v>
      </c>
      <c r="S197" s="1">
        <v>135</v>
      </c>
      <c r="T197" s="1">
        <v>273</v>
      </c>
      <c r="U197" s="1">
        <v>61.2</v>
      </c>
      <c r="V197" s="1">
        <v>211.8</v>
      </c>
      <c r="W197" t="s">
        <v>30</v>
      </c>
      <c r="X197" t="s">
        <v>31</v>
      </c>
    </row>
    <row r="198" spans="1:24" x14ac:dyDescent="0.35">
      <c r="A198">
        <v>2025</v>
      </c>
      <c r="B198" t="s">
        <v>24</v>
      </c>
      <c r="C198" t="s">
        <v>25</v>
      </c>
      <c r="D198" t="s">
        <v>73</v>
      </c>
      <c r="E198">
        <v>2</v>
      </c>
      <c r="F198" t="s">
        <v>93</v>
      </c>
      <c r="G198" t="s">
        <v>28</v>
      </c>
      <c r="H198" t="s">
        <v>29</v>
      </c>
      <c r="I198" s="1">
        <v>34</v>
      </c>
      <c r="J198" s="2">
        <v>0</v>
      </c>
      <c r="K198" s="2">
        <v>0</v>
      </c>
      <c r="L198" s="2">
        <v>0</v>
      </c>
      <c r="M198" s="1">
        <v>34</v>
      </c>
      <c r="N198" s="3">
        <v>84</v>
      </c>
      <c r="O198" s="3">
        <v>0</v>
      </c>
      <c r="P198" s="3">
        <v>0</v>
      </c>
      <c r="Q198" s="1">
        <v>2856</v>
      </c>
      <c r="R198" s="1">
        <v>9</v>
      </c>
      <c r="S198" s="1">
        <v>756</v>
      </c>
      <c r="T198" s="1">
        <v>2100</v>
      </c>
      <c r="U198" s="1">
        <v>428.4</v>
      </c>
      <c r="V198" s="1">
        <v>1671.6</v>
      </c>
      <c r="W198" t="s">
        <v>30</v>
      </c>
      <c r="X198" t="s">
        <v>31</v>
      </c>
    </row>
    <row r="199" spans="1:24" x14ac:dyDescent="0.35">
      <c r="A199">
        <v>2025</v>
      </c>
      <c r="B199" t="s">
        <v>24</v>
      </c>
      <c r="C199" t="s">
        <v>25</v>
      </c>
      <c r="D199" t="s">
        <v>73</v>
      </c>
      <c r="E199">
        <v>2</v>
      </c>
      <c r="F199" t="s">
        <v>93</v>
      </c>
      <c r="G199" t="s">
        <v>28</v>
      </c>
      <c r="H199" t="s">
        <v>32</v>
      </c>
      <c r="I199" s="1">
        <v>34</v>
      </c>
      <c r="J199" s="2">
        <v>10</v>
      </c>
      <c r="K199" s="2">
        <v>0</v>
      </c>
      <c r="L199" s="2">
        <v>10</v>
      </c>
      <c r="M199" s="1">
        <v>30.6</v>
      </c>
      <c r="N199" s="3">
        <v>44</v>
      </c>
      <c r="O199" s="3">
        <v>440</v>
      </c>
      <c r="P199" s="3">
        <v>0</v>
      </c>
      <c r="Q199" s="1">
        <v>1346.4</v>
      </c>
      <c r="R199" s="1">
        <v>9</v>
      </c>
      <c r="S199" s="1">
        <v>396</v>
      </c>
      <c r="T199" s="1">
        <v>950.4</v>
      </c>
      <c r="U199" s="1">
        <v>201.96</v>
      </c>
      <c r="V199" s="1">
        <v>748.44</v>
      </c>
      <c r="W199" t="s">
        <v>30</v>
      </c>
      <c r="X199" t="s">
        <v>31</v>
      </c>
    </row>
    <row r="200" spans="1:24" x14ac:dyDescent="0.35">
      <c r="A200">
        <v>2025</v>
      </c>
      <c r="B200" t="s">
        <v>24</v>
      </c>
      <c r="C200" t="s">
        <v>25</v>
      </c>
      <c r="D200" t="s">
        <v>73</v>
      </c>
      <c r="E200">
        <v>2</v>
      </c>
      <c r="F200" t="s">
        <v>93</v>
      </c>
      <c r="G200" t="s">
        <v>28</v>
      </c>
      <c r="H200" t="s">
        <v>33</v>
      </c>
      <c r="I200" s="1">
        <v>34</v>
      </c>
      <c r="J200" s="2">
        <v>15</v>
      </c>
      <c r="K200" s="2">
        <v>0</v>
      </c>
      <c r="L200" s="2">
        <v>15</v>
      </c>
      <c r="M200" s="1">
        <v>28.9</v>
      </c>
      <c r="N200" s="3">
        <v>26</v>
      </c>
      <c r="O200" s="3">
        <v>390</v>
      </c>
      <c r="P200" s="3">
        <v>0</v>
      </c>
      <c r="Q200" s="1">
        <v>751.4</v>
      </c>
      <c r="R200" s="1">
        <v>9</v>
      </c>
      <c r="S200" s="1">
        <v>234</v>
      </c>
      <c r="T200" s="1">
        <v>517.4</v>
      </c>
      <c r="U200" s="1">
        <v>112.71</v>
      </c>
      <c r="V200" s="1">
        <v>404.69</v>
      </c>
      <c r="W200" t="s">
        <v>30</v>
      </c>
      <c r="X200" t="s">
        <v>31</v>
      </c>
    </row>
    <row r="201" spans="1:24" x14ac:dyDescent="0.35">
      <c r="A201">
        <v>2025</v>
      </c>
      <c r="B201" t="s">
        <v>24</v>
      </c>
      <c r="C201" t="s">
        <v>25</v>
      </c>
      <c r="D201" t="s">
        <v>73</v>
      </c>
      <c r="E201">
        <v>2</v>
      </c>
      <c r="F201" t="s">
        <v>93</v>
      </c>
      <c r="G201" t="s">
        <v>28</v>
      </c>
      <c r="H201" t="s">
        <v>34</v>
      </c>
      <c r="I201" s="1">
        <v>34</v>
      </c>
      <c r="J201" s="2">
        <v>20</v>
      </c>
      <c r="K201" s="2">
        <v>0</v>
      </c>
      <c r="L201" s="2">
        <v>20</v>
      </c>
      <c r="M201" s="1">
        <v>27.2</v>
      </c>
      <c r="N201" s="3">
        <v>17</v>
      </c>
      <c r="O201" s="3">
        <v>340</v>
      </c>
      <c r="P201" s="3">
        <v>0</v>
      </c>
      <c r="Q201" s="1">
        <v>462.4</v>
      </c>
      <c r="R201" s="1">
        <v>9</v>
      </c>
      <c r="S201" s="1">
        <v>153</v>
      </c>
      <c r="T201" s="1">
        <v>309.39999999999998</v>
      </c>
      <c r="U201" s="1">
        <v>69.36</v>
      </c>
      <c r="V201" s="1">
        <v>240.04</v>
      </c>
      <c r="W201" t="s">
        <v>30</v>
      </c>
      <c r="X201" t="s">
        <v>31</v>
      </c>
    </row>
    <row r="202" spans="1:24" x14ac:dyDescent="0.35">
      <c r="A202">
        <v>2025</v>
      </c>
      <c r="B202" t="s">
        <v>24</v>
      </c>
      <c r="C202" t="s">
        <v>25</v>
      </c>
      <c r="D202" t="s">
        <v>73</v>
      </c>
      <c r="E202">
        <v>2</v>
      </c>
      <c r="F202" t="s">
        <v>94</v>
      </c>
      <c r="G202" t="s">
        <v>36</v>
      </c>
      <c r="H202" t="s">
        <v>29</v>
      </c>
      <c r="I202" s="1">
        <v>34</v>
      </c>
      <c r="J202" s="2">
        <v>0</v>
      </c>
      <c r="K202" s="2">
        <v>0</v>
      </c>
      <c r="L202" s="2">
        <v>0</v>
      </c>
      <c r="M202" s="1">
        <v>34</v>
      </c>
      <c r="N202" s="3">
        <v>84</v>
      </c>
      <c r="O202" s="3">
        <v>0</v>
      </c>
      <c r="P202" s="3">
        <v>0</v>
      </c>
      <c r="Q202" s="1">
        <v>2856</v>
      </c>
      <c r="R202" s="1">
        <v>9</v>
      </c>
      <c r="S202" s="1">
        <v>756</v>
      </c>
      <c r="T202" s="1">
        <v>2100</v>
      </c>
      <c r="U202" s="1">
        <v>428.4</v>
      </c>
      <c r="V202" s="1">
        <v>1671.6</v>
      </c>
      <c r="W202" t="s">
        <v>30</v>
      </c>
      <c r="X202" t="s">
        <v>31</v>
      </c>
    </row>
    <row r="203" spans="1:24" x14ac:dyDescent="0.35">
      <c r="A203">
        <v>2025</v>
      </c>
      <c r="B203" t="s">
        <v>24</v>
      </c>
      <c r="C203" t="s">
        <v>25</v>
      </c>
      <c r="D203" t="s">
        <v>73</v>
      </c>
      <c r="E203">
        <v>2</v>
      </c>
      <c r="F203" t="s">
        <v>94</v>
      </c>
      <c r="G203" t="s">
        <v>36</v>
      </c>
      <c r="H203" t="s">
        <v>32</v>
      </c>
      <c r="I203" s="1">
        <v>34</v>
      </c>
      <c r="J203" s="2">
        <v>10</v>
      </c>
      <c r="K203" s="2">
        <v>0</v>
      </c>
      <c r="L203" s="2">
        <v>10</v>
      </c>
      <c r="M203" s="1">
        <v>30.6</v>
      </c>
      <c r="N203" s="3">
        <v>44</v>
      </c>
      <c r="O203" s="3">
        <v>440</v>
      </c>
      <c r="P203" s="3">
        <v>0</v>
      </c>
      <c r="Q203" s="1">
        <v>1346.4</v>
      </c>
      <c r="R203" s="1">
        <v>9</v>
      </c>
      <c r="S203" s="1">
        <v>396</v>
      </c>
      <c r="T203" s="1">
        <v>950.4</v>
      </c>
      <c r="U203" s="1">
        <v>201.96</v>
      </c>
      <c r="V203" s="1">
        <v>748.44</v>
      </c>
      <c r="W203" t="s">
        <v>30</v>
      </c>
      <c r="X203" t="s">
        <v>31</v>
      </c>
    </row>
    <row r="204" spans="1:24" x14ac:dyDescent="0.35">
      <c r="A204">
        <v>2025</v>
      </c>
      <c r="B204" t="s">
        <v>24</v>
      </c>
      <c r="C204" t="s">
        <v>25</v>
      </c>
      <c r="D204" t="s">
        <v>73</v>
      </c>
      <c r="E204">
        <v>2</v>
      </c>
      <c r="F204" t="s">
        <v>94</v>
      </c>
      <c r="G204" t="s">
        <v>36</v>
      </c>
      <c r="H204" t="s">
        <v>33</v>
      </c>
      <c r="I204" s="1">
        <v>34</v>
      </c>
      <c r="J204" s="2">
        <v>15</v>
      </c>
      <c r="K204" s="2">
        <v>0</v>
      </c>
      <c r="L204" s="2">
        <v>15</v>
      </c>
      <c r="M204" s="1">
        <v>28.9</v>
      </c>
      <c r="N204" s="3">
        <v>26</v>
      </c>
      <c r="O204" s="3">
        <v>390</v>
      </c>
      <c r="P204" s="3">
        <v>0</v>
      </c>
      <c r="Q204" s="1">
        <v>751.4</v>
      </c>
      <c r="R204" s="1">
        <v>9</v>
      </c>
      <c r="S204" s="1">
        <v>234</v>
      </c>
      <c r="T204" s="1">
        <v>517.4</v>
      </c>
      <c r="U204" s="1">
        <v>112.71</v>
      </c>
      <c r="V204" s="1">
        <v>404.69</v>
      </c>
      <c r="W204" t="s">
        <v>30</v>
      </c>
      <c r="X204" t="s">
        <v>31</v>
      </c>
    </row>
    <row r="205" spans="1:24" x14ac:dyDescent="0.35">
      <c r="A205">
        <v>2025</v>
      </c>
      <c r="B205" t="s">
        <v>24</v>
      </c>
      <c r="C205" t="s">
        <v>25</v>
      </c>
      <c r="D205" t="s">
        <v>73</v>
      </c>
      <c r="E205">
        <v>2</v>
      </c>
      <c r="F205" t="s">
        <v>94</v>
      </c>
      <c r="G205" t="s">
        <v>36</v>
      </c>
      <c r="H205" t="s">
        <v>34</v>
      </c>
      <c r="I205" s="1">
        <v>34</v>
      </c>
      <c r="J205" s="2">
        <v>20</v>
      </c>
      <c r="K205" s="2">
        <v>0</v>
      </c>
      <c r="L205" s="2">
        <v>20</v>
      </c>
      <c r="M205" s="1">
        <v>27.2</v>
      </c>
      <c r="N205" s="3">
        <v>17</v>
      </c>
      <c r="O205" s="3">
        <v>340</v>
      </c>
      <c r="P205" s="3">
        <v>0</v>
      </c>
      <c r="Q205" s="1">
        <v>462.4</v>
      </c>
      <c r="R205" s="1">
        <v>9</v>
      </c>
      <c r="S205" s="1">
        <v>153</v>
      </c>
      <c r="T205" s="1">
        <v>309.39999999999998</v>
      </c>
      <c r="U205" s="1">
        <v>69.36</v>
      </c>
      <c r="V205" s="1">
        <v>240.04</v>
      </c>
      <c r="W205" t="s">
        <v>30</v>
      </c>
      <c r="X205" t="s">
        <v>31</v>
      </c>
    </row>
    <row r="206" spans="1:24" x14ac:dyDescent="0.35">
      <c r="A206">
        <v>2025</v>
      </c>
      <c r="B206" t="s">
        <v>24</v>
      </c>
      <c r="C206" t="s">
        <v>25</v>
      </c>
      <c r="D206" t="s">
        <v>73</v>
      </c>
      <c r="E206">
        <v>2</v>
      </c>
      <c r="F206" t="s">
        <v>95</v>
      </c>
      <c r="G206" t="s">
        <v>38</v>
      </c>
      <c r="H206" t="s">
        <v>29</v>
      </c>
      <c r="I206" s="1">
        <v>34</v>
      </c>
      <c r="J206" s="2">
        <v>0</v>
      </c>
      <c r="K206" s="2">
        <v>0</v>
      </c>
      <c r="L206" s="2">
        <v>0</v>
      </c>
      <c r="M206" s="1">
        <v>34</v>
      </c>
      <c r="N206" s="3">
        <v>105</v>
      </c>
      <c r="O206" s="3">
        <v>0</v>
      </c>
      <c r="P206" s="3">
        <v>0</v>
      </c>
      <c r="Q206" s="1">
        <v>3570</v>
      </c>
      <c r="R206" s="1">
        <v>9</v>
      </c>
      <c r="S206" s="1">
        <v>945</v>
      </c>
      <c r="T206" s="1">
        <v>2625</v>
      </c>
      <c r="U206" s="1">
        <v>535.5</v>
      </c>
      <c r="V206" s="1">
        <v>2089.5</v>
      </c>
      <c r="W206" t="s">
        <v>30</v>
      </c>
      <c r="X206" t="s">
        <v>31</v>
      </c>
    </row>
    <row r="207" spans="1:24" x14ac:dyDescent="0.35">
      <c r="A207">
        <v>2025</v>
      </c>
      <c r="B207" t="s">
        <v>24</v>
      </c>
      <c r="C207" t="s">
        <v>25</v>
      </c>
      <c r="D207" t="s">
        <v>73</v>
      </c>
      <c r="E207">
        <v>2</v>
      </c>
      <c r="F207" t="s">
        <v>95</v>
      </c>
      <c r="G207" t="s">
        <v>38</v>
      </c>
      <c r="H207" t="s">
        <v>32</v>
      </c>
      <c r="I207" s="1">
        <v>34</v>
      </c>
      <c r="J207" s="2">
        <v>10</v>
      </c>
      <c r="K207" s="2">
        <v>0</v>
      </c>
      <c r="L207" s="2">
        <v>10</v>
      </c>
      <c r="M207" s="1">
        <v>30.6</v>
      </c>
      <c r="N207" s="3">
        <v>55</v>
      </c>
      <c r="O207" s="3">
        <v>550</v>
      </c>
      <c r="P207" s="3">
        <v>0</v>
      </c>
      <c r="Q207" s="1">
        <v>1683</v>
      </c>
      <c r="R207" s="1">
        <v>9</v>
      </c>
      <c r="S207" s="1">
        <v>495</v>
      </c>
      <c r="T207" s="1">
        <v>1188</v>
      </c>
      <c r="U207" s="1">
        <v>252.45</v>
      </c>
      <c r="V207" s="1">
        <v>935.55</v>
      </c>
      <c r="W207" t="s">
        <v>30</v>
      </c>
      <c r="X207" t="s">
        <v>31</v>
      </c>
    </row>
    <row r="208" spans="1:24" x14ac:dyDescent="0.35">
      <c r="A208">
        <v>2025</v>
      </c>
      <c r="B208" t="s">
        <v>24</v>
      </c>
      <c r="C208" t="s">
        <v>25</v>
      </c>
      <c r="D208" t="s">
        <v>73</v>
      </c>
      <c r="E208">
        <v>2</v>
      </c>
      <c r="F208" t="s">
        <v>95</v>
      </c>
      <c r="G208" t="s">
        <v>38</v>
      </c>
      <c r="H208" t="s">
        <v>33</v>
      </c>
      <c r="I208" s="1">
        <v>34</v>
      </c>
      <c r="J208" s="2">
        <v>15</v>
      </c>
      <c r="K208" s="2">
        <v>0</v>
      </c>
      <c r="L208" s="2">
        <v>15</v>
      </c>
      <c r="M208" s="1">
        <v>28.9</v>
      </c>
      <c r="N208" s="3">
        <v>33</v>
      </c>
      <c r="O208" s="3">
        <v>495</v>
      </c>
      <c r="P208" s="3">
        <v>0</v>
      </c>
      <c r="Q208" s="1">
        <v>953.7</v>
      </c>
      <c r="R208" s="1">
        <v>9</v>
      </c>
      <c r="S208" s="1">
        <v>297</v>
      </c>
      <c r="T208" s="1">
        <v>656.7</v>
      </c>
      <c r="U208" s="1">
        <v>143.05000000000001</v>
      </c>
      <c r="V208" s="1">
        <v>513.64</v>
      </c>
      <c r="W208" t="s">
        <v>30</v>
      </c>
      <c r="X208" t="s">
        <v>31</v>
      </c>
    </row>
    <row r="209" spans="1:24" x14ac:dyDescent="0.35">
      <c r="A209">
        <v>2025</v>
      </c>
      <c r="B209" t="s">
        <v>24</v>
      </c>
      <c r="C209" t="s">
        <v>25</v>
      </c>
      <c r="D209" t="s">
        <v>73</v>
      </c>
      <c r="E209">
        <v>2</v>
      </c>
      <c r="F209" t="s">
        <v>95</v>
      </c>
      <c r="G209" t="s">
        <v>38</v>
      </c>
      <c r="H209" t="s">
        <v>34</v>
      </c>
      <c r="I209" s="1">
        <v>34</v>
      </c>
      <c r="J209" s="2">
        <v>20</v>
      </c>
      <c r="K209" s="2">
        <v>0</v>
      </c>
      <c r="L209" s="2">
        <v>20</v>
      </c>
      <c r="M209" s="1">
        <v>27.2</v>
      </c>
      <c r="N209" s="3">
        <v>22</v>
      </c>
      <c r="O209" s="3">
        <v>440</v>
      </c>
      <c r="P209" s="3">
        <v>0</v>
      </c>
      <c r="Q209" s="1">
        <v>598.4</v>
      </c>
      <c r="R209" s="1">
        <v>9</v>
      </c>
      <c r="S209" s="1">
        <v>198</v>
      </c>
      <c r="T209" s="1">
        <v>400.4</v>
      </c>
      <c r="U209" s="1">
        <v>89.76</v>
      </c>
      <c r="V209" s="1">
        <v>310.64</v>
      </c>
      <c r="W209" t="s">
        <v>30</v>
      </c>
      <c r="X209" t="s">
        <v>31</v>
      </c>
    </row>
    <row r="210" spans="1:24" x14ac:dyDescent="0.35">
      <c r="A210">
        <v>2025</v>
      </c>
      <c r="B210" t="s">
        <v>24</v>
      </c>
      <c r="C210" t="s">
        <v>25</v>
      </c>
      <c r="D210" t="s">
        <v>73</v>
      </c>
      <c r="E210">
        <v>2</v>
      </c>
      <c r="F210" t="s">
        <v>96</v>
      </c>
      <c r="G210" t="s">
        <v>40</v>
      </c>
      <c r="H210" t="s">
        <v>29</v>
      </c>
      <c r="I210" s="1">
        <v>34</v>
      </c>
      <c r="J210" s="2">
        <v>0</v>
      </c>
      <c r="K210" s="2">
        <v>0</v>
      </c>
      <c r="L210" s="2">
        <v>0</v>
      </c>
      <c r="M210" s="1">
        <v>34</v>
      </c>
      <c r="N210" s="3">
        <v>115</v>
      </c>
      <c r="O210" s="3">
        <v>0</v>
      </c>
      <c r="P210" s="3">
        <v>0</v>
      </c>
      <c r="Q210" s="1">
        <v>3910</v>
      </c>
      <c r="R210" s="1">
        <v>9</v>
      </c>
      <c r="S210" s="1">
        <v>1035</v>
      </c>
      <c r="T210" s="1">
        <v>2875</v>
      </c>
      <c r="U210" s="1">
        <v>586.5</v>
      </c>
      <c r="V210" s="1">
        <v>2288.5</v>
      </c>
      <c r="W210" t="s">
        <v>30</v>
      </c>
      <c r="X210" t="s">
        <v>31</v>
      </c>
    </row>
    <row r="211" spans="1:24" x14ac:dyDescent="0.35">
      <c r="A211">
        <v>2025</v>
      </c>
      <c r="B211" t="s">
        <v>24</v>
      </c>
      <c r="C211" t="s">
        <v>25</v>
      </c>
      <c r="D211" t="s">
        <v>73</v>
      </c>
      <c r="E211">
        <v>2</v>
      </c>
      <c r="F211" t="s">
        <v>96</v>
      </c>
      <c r="G211" t="s">
        <v>40</v>
      </c>
      <c r="H211" t="s">
        <v>32</v>
      </c>
      <c r="I211" s="1">
        <v>34</v>
      </c>
      <c r="J211" s="2">
        <v>10</v>
      </c>
      <c r="K211" s="2">
        <v>0</v>
      </c>
      <c r="L211" s="2">
        <v>10</v>
      </c>
      <c r="M211" s="1">
        <v>30.6</v>
      </c>
      <c r="N211" s="3">
        <v>60</v>
      </c>
      <c r="O211" s="3">
        <v>600</v>
      </c>
      <c r="P211" s="3">
        <v>0</v>
      </c>
      <c r="Q211" s="1">
        <v>1836</v>
      </c>
      <c r="R211" s="1">
        <v>9</v>
      </c>
      <c r="S211" s="1">
        <v>540</v>
      </c>
      <c r="T211" s="1">
        <v>1296</v>
      </c>
      <c r="U211" s="1">
        <v>275.39999999999998</v>
      </c>
      <c r="V211" s="1">
        <v>1020.6</v>
      </c>
      <c r="W211" t="s">
        <v>30</v>
      </c>
      <c r="X211" t="s">
        <v>31</v>
      </c>
    </row>
    <row r="212" spans="1:24" x14ac:dyDescent="0.35">
      <c r="A212">
        <v>2025</v>
      </c>
      <c r="B212" t="s">
        <v>24</v>
      </c>
      <c r="C212" t="s">
        <v>25</v>
      </c>
      <c r="D212" t="s">
        <v>73</v>
      </c>
      <c r="E212">
        <v>2</v>
      </c>
      <c r="F212" t="s">
        <v>96</v>
      </c>
      <c r="G212" t="s">
        <v>40</v>
      </c>
      <c r="H212" t="s">
        <v>33</v>
      </c>
      <c r="I212" s="1">
        <v>34</v>
      </c>
      <c r="J212" s="2">
        <v>15</v>
      </c>
      <c r="K212" s="2">
        <v>0</v>
      </c>
      <c r="L212" s="2">
        <v>15</v>
      </c>
      <c r="M212" s="1">
        <v>28.9</v>
      </c>
      <c r="N212" s="3">
        <v>36</v>
      </c>
      <c r="O212" s="3">
        <v>540</v>
      </c>
      <c r="P212" s="3">
        <v>0</v>
      </c>
      <c r="Q212" s="1">
        <v>1040.4000000000001</v>
      </c>
      <c r="R212" s="1">
        <v>9</v>
      </c>
      <c r="S212" s="1">
        <v>324</v>
      </c>
      <c r="T212" s="1">
        <v>716.4</v>
      </c>
      <c r="U212" s="1">
        <v>156.06</v>
      </c>
      <c r="V212" s="1">
        <v>560.34</v>
      </c>
      <c r="W212" t="s">
        <v>30</v>
      </c>
      <c r="X212" t="s">
        <v>31</v>
      </c>
    </row>
    <row r="213" spans="1:24" x14ac:dyDescent="0.35">
      <c r="A213">
        <v>2025</v>
      </c>
      <c r="B213" t="s">
        <v>24</v>
      </c>
      <c r="C213" t="s">
        <v>25</v>
      </c>
      <c r="D213" t="s">
        <v>73</v>
      </c>
      <c r="E213">
        <v>2</v>
      </c>
      <c r="F213" t="s">
        <v>96</v>
      </c>
      <c r="G213" t="s">
        <v>40</v>
      </c>
      <c r="H213" t="s">
        <v>34</v>
      </c>
      <c r="I213" s="1">
        <v>34</v>
      </c>
      <c r="J213" s="2">
        <v>20</v>
      </c>
      <c r="K213" s="2">
        <v>0</v>
      </c>
      <c r="L213" s="2">
        <v>20</v>
      </c>
      <c r="M213" s="1">
        <v>27.2</v>
      </c>
      <c r="N213" s="3">
        <v>24</v>
      </c>
      <c r="O213" s="3">
        <v>480</v>
      </c>
      <c r="P213" s="3">
        <v>0</v>
      </c>
      <c r="Q213" s="1">
        <v>652.79999999999995</v>
      </c>
      <c r="R213" s="1">
        <v>9</v>
      </c>
      <c r="S213" s="1">
        <v>216</v>
      </c>
      <c r="T213" s="1">
        <v>436.8</v>
      </c>
      <c r="U213" s="1">
        <v>97.92</v>
      </c>
      <c r="V213" s="1">
        <v>338.88</v>
      </c>
      <c r="W213" t="s">
        <v>30</v>
      </c>
      <c r="X213" t="s">
        <v>31</v>
      </c>
    </row>
    <row r="214" spans="1:24" x14ac:dyDescent="0.35">
      <c r="A214">
        <v>2025</v>
      </c>
      <c r="B214" t="s">
        <v>24</v>
      </c>
      <c r="C214" t="s">
        <v>25</v>
      </c>
      <c r="D214" t="s">
        <v>73</v>
      </c>
      <c r="E214">
        <v>2</v>
      </c>
      <c r="F214" t="s">
        <v>97</v>
      </c>
      <c r="G214" t="s">
        <v>42</v>
      </c>
      <c r="H214" t="s">
        <v>29</v>
      </c>
      <c r="I214" s="1">
        <v>34</v>
      </c>
      <c r="J214" s="2">
        <v>0</v>
      </c>
      <c r="K214" s="2">
        <v>0</v>
      </c>
      <c r="L214" s="2">
        <v>0</v>
      </c>
      <c r="M214" s="1">
        <v>34</v>
      </c>
      <c r="N214" s="3">
        <v>86</v>
      </c>
      <c r="O214" s="3">
        <v>0</v>
      </c>
      <c r="P214" s="3">
        <v>0</v>
      </c>
      <c r="Q214" s="1">
        <v>2924</v>
      </c>
      <c r="R214" s="1">
        <v>9</v>
      </c>
      <c r="S214" s="1">
        <v>774</v>
      </c>
      <c r="T214" s="1">
        <v>2150</v>
      </c>
      <c r="U214" s="1">
        <v>438.6</v>
      </c>
      <c r="V214" s="1">
        <v>1711.4</v>
      </c>
      <c r="W214" t="s">
        <v>30</v>
      </c>
      <c r="X214" t="s">
        <v>31</v>
      </c>
    </row>
    <row r="215" spans="1:24" x14ac:dyDescent="0.35">
      <c r="A215">
        <v>2025</v>
      </c>
      <c r="B215" t="s">
        <v>24</v>
      </c>
      <c r="C215" t="s">
        <v>25</v>
      </c>
      <c r="D215" t="s">
        <v>73</v>
      </c>
      <c r="E215">
        <v>2</v>
      </c>
      <c r="F215" t="s">
        <v>97</v>
      </c>
      <c r="G215" t="s">
        <v>42</v>
      </c>
      <c r="H215" t="s">
        <v>32</v>
      </c>
      <c r="I215" s="1">
        <v>34</v>
      </c>
      <c r="J215" s="2">
        <v>10</v>
      </c>
      <c r="K215" s="2">
        <v>0</v>
      </c>
      <c r="L215" s="2">
        <v>10</v>
      </c>
      <c r="M215" s="1">
        <v>30.6</v>
      </c>
      <c r="N215" s="3">
        <v>45</v>
      </c>
      <c r="O215" s="3">
        <v>450</v>
      </c>
      <c r="P215" s="3">
        <v>0</v>
      </c>
      <c r="Q215" s="1">
        <v>1377</v>
      </c>
      <c r="R215" s="1">
        <v>9</v>
      </c>
      <c r="S215" s="1">
        <v>405</v>
      </c>
      <c r="T215" s="1">
        <v>972</v>
      </c>
      <c r="U215" s="1">
        <v>206.55</v>
      </c>
      <c r="V215" s="1">
        <v>765.45</v>
      </c>
      <c r="W215" t="s">
        <v>30</v>
      </c>
      <c r="X215" t="s">
        <v>31</v>
      </c>
    </row>
    <row r="216" spans="1:24" x14ac:dyDescent="0.35">
      <c r="A216">
        <v>2025</v>
      </c>
      <c r="B216" t="s">
        <v>24</v>
      </c>
      <c r="C216" t="s">
        <v>25</v>
      </c>
      <c r="D216" t="s">
        <v>73</v>
      </c>
      <c r="E216">
        <v>2</v>
      </c>
      <c r="F216" t="s">
        <v>97</v>
      </c>
      <c r="G216" t="s">
        <v>42</v>
      </c>
      <c r="H216" t="s">
        <v>33</v>
      </c>
      <c r="I216" s="1">
        <v>34</v>
      </c>
      <c r="J216" s="2">
        <v>15</v>
      </c>
      <c r="K216" s="2">
        <v>0</v>
      </c>
      <c r="L216" s="2">
        <v>15</v>
      </c>
      <c r="M216" s="1">
        <v>28.9</v>
      </c>
      <c r="N216" s="3">
        <v>27</v>
      </c>
      <c r="O216" s="3">
        <v>405</v>
      </c>
      <c r="P216" s="3">
        <v>0</v>
      </c>
      <c r="Q216" s="1">
        <v>780.3</v>
      </c>
      <c r="R216" s="1">
        <v>9</v>
      </c>
      <c r="S216" s="1">
        <v>243</v>
      </c>
      <c r="T216" s="1">
        <v>537.29999999999995</v>
      </c>
      <c r="U216" s="1">
        <v>117.04</v>
      </c>
      <c r="V216" s="1">
        <v>420.25</v>
      </c>
      <c r="W216" t="s">
        <v>30</v>
      </c>
      <c r="X216" t="s">
        <v>31</v>
      </c>
    </row>
    <row r="217" spans="1:24" x14ac:dyDescent="0.35">
      <c r="A217">
        <v>2025</v>
      </c>
      <c r="B217" t="s">
        <v>24</v>
      </c>
      <c r="C217" t="s">
        <v>25</v>
      </c>
      <c r="D217" t="s">
        <v>73</v>
      </c>
      <c r="E217">
        <v>2</v>
      </c>
      <c r="F217" t="s">
        <v>97</v>
      </c>
      <c r="G217" t="s">
        <v>42</v>
      </c>
      <c r="H217" t="s">
        <v>34</v>
      </c>
      <c r="I217" s="1">
        <v>34</v>
      </c>
      <c r="J217" s="2">
        <v>20</v>
      </c>
      <c r="K217" s="2">
        <v>0</v>
      </c>
      <c r="L217" s="2">
        <v>20</v>
      </c>
      <c r="M217" s="1">
        <v>27.2</v>
      </c>
      <c r="N217" s="3">
        <v>18</v>
      </c>
      <c r="O217" s="3">
        <v>360</v>
      </c>
      <c r="P217" s="3">
        <v>0</v>
      </c>
      <c r="Q217" s="1">
        <v>489.6</v>
      </c>
      <c r="R217" s="1">
        <v>9</v>
      </c>
      <c r="S217" s="1">
        <v>162</v>
      </c>
      <c r="T217" s="1">
        <v>327.60000000000002</v>
      </c>
      <c r="U217" s="1">
        <v>73.44</v>
      </c>
      <c r="V217" s="1">
        <v>254.16</v>
      </c>
      <c r="W217" t="s">
        <v>30</v>
      </c>
      <c r="X217" t="s">
        <v>31</v>
      </c>
    </row>
    <row r="218" spans="1:24" x14ac:dyDescent="0.35">
      <c r="A218">
        <v>2025</v>
      </c>
      <c r="B218" t="s">
        <v>24</v>
      </c>
      <c r="C218" t="s">
        <v>25</v>
      </c>
      <c r="D218" t="s">
        <v>73</v>
      </c>
      <c r="E218">
        <v>2</v>
      </c>
      <c r="F218" t="s">
        <v>98</v>
      </c>
      <c r="G218" t="s">
        <v>44</v>
      </c>
      <c r="H218" t="s">
        <v>29</v>
      </c>
      <c r="I218" s="1">
        <v>34</v>
      </c>
      <c r="J218" s="2">
        <v>0</v>
      </c>
      <c r="K218" s="2">
        <v>0</v>
      </c>
      <c r="L218" s="2">
        <v>0</v>
      </c>
      <c r="M218" s="1">
        <v>34</v>
      </c>
      <c r="N218" s="3">
        <v>77</v>
      </c>
      <c r="O218" s="3">
        <v>0</v>
      </c>
      <c r="P218" s="3">
        <v>0</v>
      </c>
      <c r="Q218" s="1">
        <v>2618</v>
      </c>
      <c r="R218" s="1">
        <v>9</v>
      </c>
      <c r="S218" s="1">
        <v>693</v>
      </c>
      <c r="T218" s="1">
        <v>1925</v>
      </c>
      <c r="U218" s="1">
        <v>392.7</v>
      </c>
      <c r="V218" s="1">
        <v>1532.3</v>
      </c>
      <c r="W218" t="s">
        <v>30</v>
      </c>
      <c r="X218" t="s">
        <v>31</v>
      </c>
    </row>
    <row r="219" spans="1:24" x14ac:dyDescent="0.35">
      <c r="A219">
        <v>2025</v>
      </c>
      <c r="B219" t="s">
        <v>24</v>
      </c>
      <c r="C219" t="s">
        <v>25</v>
      </c>
      <c r="D219" t="s">
        <v>73</v>
      </c>
      <c r="E219">
        <v>2</v>
      </c>
      <c r="F219" t="s">
        <v>98</v>
      </c>
      <c r="G219" t="s">
        <v>44</v>
      </c>
      <c r="H219" t="s">
        <v>32</v>
      </c>
      <c r="I219" s="1">
        <v>34</v>
      </c>
      <c r="J219" s="2">
        <v>10</v>
      </c>
      <c r="K219" s="2">
        <v>0</v>
      </c>
      <c r="L219" s="2">
        <v>10</v>
      </c>
      <c r="M219" s="1">
        <v>30.6</v>
      </c>
      <c r="N219" s="3">
        <v>40</v>
      </c>
      <c r="O219" s="3">
        <v>400</v>
      </c>
      <c r="P219" s="3">
        <v>0</v>
      </c>
      <c r="Q219" s="1">
        <v>1224</v>
      </c>
      <c r="R219" s="1">
        <v>9</v>
      </c>
      <c r="S219" s="1">
        <v>360</v>
      </c>
      <c r="T219" s="1">
        <v>864</v>
      </c>
      <c r="U219" s="1">
        <v>183.6</v>
      </c>
      <c r="V219" s="1">
        <v>680.4</v>
      </c>
      <c r="W219" t="s">
        <v>30</v>
      </c>
      <c r="X219" t="s">
        <v>31</v>
      </c>
    </row>
    <row r="220" spans="1:24" x14ac:dyDescent="0.35">
      <c r="A220">
        <v>2025</v>
      </c>
      <c r="B220" t="s">
        <v>24</v>
      </c>
      <c r="C220" t="s">
        <v>25</v>
      </c>
      <c r="D220" t="s">
        <v>73</v>
      </c>
      <c r="E220">
        <v>2</v>
      </c>
      <c r="F220" t="s">
        <v>98</v>
      </c>
      <c r="G220" t="s">
        <v>44</v>
      </c>
      <c r="H220" t="s">
        <v>33</v>
      </c>
      <c r="I220" s="1">
        <v>34</v>
      </c>
      <c r="J220" s="2">
        <v>15</v>
      </c>
      <c r="K220" s="2">
        <v>0</v>
      </c>
      <c r="L220" s="2">
        <v>15</v>
      </c>
      <c r="M220" s="1">
        <v>28.9</v>
      </c>
      <c r="N220" s="3">
        <v>24</v>
      </c>
      <c r="O220" s="3">
        <v>360</v>
      </c>
      <c r="P220" s="3">
        <v>0</v>
      </c>
      <c r="Q220" s="1">
        <v>693.6</v>
      </c>
      <c r="R220" s="1">
        <v>9</v>
      </c>
      <c r="S220" s="1">
        <v>216</v>
      </c>
      <c r="T220" s="1">
        <v>477.6</v>
      </c>
      <c r="U220" s="1">
        <v>104.04</v>
      </c>
      <c r="V220" s="1">
        <v>373.56</v>
      </c>
      <c r="W220" t="s">
        <v>30</v>
      </c>
      <c r="X220" t="s">
        <v>31</v>
      </c>
    </row>
    <row r="221" spans="1:24" x14ac:dyDescent="0.35">
      <c r="A221">
        <v>2025</v>
      </c>
      <c r="B221" t="s">
        <v>24</v>
      </c>
      <c r="C221" t="s">
        <v>25</v>
      </c>
      <c r="D221" t="s">
        <v>73</v>
      </c>
      <c r="E221">
        <v>2</v>
      </c>
      <c r="F221" t="s">
        <v>98</v>
      </c>
      <c r="G221" t="s">
        <v>44</v>
      </c>
      <c r="H221" t="s">
        <v>34</v>
      </c>
      <c r="I221" s="1">
        <v>34</v>
      </c>
      <c r="J221" s="2">
        <v>20</v>
      </c>
      <c r="K221" s="2">
        <v>0</v>
      </c>
      <c r="L221" s="2">
        <v>20</v>
      </c>
      <c r="M221" s="1">
        <v>27.2</v>
      </c>
      <c r="N221" s="3">
        <v>16</v>
      </c>
      <c r="O221" s="3">
        <v>320</v>
      </c>
      <c r="P221" s="3">
        <v>0</v>
      </c>
      <c r="Q221" s="1">
        <v>435.2</v>
      </c>
      <c r="R221" s="1">
        <v>9</v>
      </c>
      <c r="S221" s="1">
        <v>144</v>
      </c>
      <c r="T221" s="1">
        <v>291.2</v>
      </c>
      <c r="U221" s="1">
        <v>65.28</v>
      </c>
      <c r="V221" s="1">
        <v>225.92</v>
      </c>
      <c r="W221" t="s">
        <v>30</v>
      </c>
      <c r="X221" t="s">
        <v>31</v>
      </c>
    </row>
    <row r="222" spans="1:24" x14ac:dyDescent="0.35">
      <c r="A222">
        <v>2025</v>
      </c>
      <c r="B222" t="s">
        <v>24</v>
      </c>
      <c r="C222" t="s">
        <v>25</v>
      </c>
      <c r="D222" t="s">
        <v>73</v>
      </c>
      <c r="E222">
        <v>2</v>
      </c>
      <c r="F222" t="s">
        <v>99</v>
      </c>
      <c r="G222" t="s">
        <v>48</v>
      </c>
      <c r="H222" t="s">
        <v>29</v>
      </c>
      <c r="I222" s="1">
        <v>34</v>
      </c>
      <c r="J222" s="2">
        <v>0</v>
      </c>
      <c r="K222" s="2">
        <v>0</v>
      </c>
      <c r="L222" s="2">
        <v>0</v>
      </c>
      <c r="M222" s="1">
        <v>34</v>
      </c>
      <c r="N222" s="3">
        <v>76</v>
      </c>
      <c r="O222" s="3">
        <v>0</v>
      </c>
      <c r="P222" s="3">
        <v>0</v>
      </c>
      <c r="Q222" s="1">
        <v>2584</v>
      </c>
      <c r="R222" s="1">
        <v>9</v>
      </c>
      <c r="S222" s="1">
        <v>684</v>
      </c>
      <c r="T222" s="1">
        <v>1900</v>
      </c>
      <c r="U222" s="1">
        <v>387.6</v>
      </c>
      <c r="V222" s="1">
        <v>1512.4</v>
      </c>
      <c r="W222" t="s">
        <v>30</v>
      </c>
      <c r="X222" t="s">
        <v>31</v>
      </c>
    </row>
    <row r="223" spans="1:24" x14ac:dyDescent="0.35">
      <c r="A223">
        <v>2025</v>
      </c>
      <c r="B223" t="s">
        <v>24</v>
      </c>
      <c r="C223" t="s">
        <v>25</v>
      </c>
      <c r="D223" t="s">
        <v>73</v>
      </c>
      <c r="E223">
        <v>2</v>
      </c>
      <c r="F223" t="s">
        <v>99</v>
      </c>
      <c r="G223" t="s">
        <v>48</v>
      </c>
      <c r="H223" t="s">
        <v>32</v>
      </c>
      <c r="I223" s="1">
        <v>34</v>
      </c>
      <c r="J223" s="2">
        <v>10</v>
      </c>
      <c r="K223" s="2">
        <v>0</v>
      </c>
      <c r="L223" s="2">
        <v>10</v>
      </c>
      <c r="M223" s="1">
        <v>30.6</v>
      </c>
      <c r="N223" s="3">
        <v>40</v>
      </c>
      <c r="O223" s="3">
        <v>400</v>
      </c>
      <c r="P223" s="3">
        <v>0</v>
      </c>
      <c r="Q223" s="1">
        <v>1224</v>
      </c>
      <c r="R223" s="1">
        <v>9</v>
      </c>
      <c r="S223" s="1">
        <v>360</v>
      </c>
      <c r="T223" s="1">
        <v>864</v>
      </c>
      <c r="U223" s="1">
        <v>183.6</v>
      </c>
      <c r="V223" s="1">
        <v>680.4</v>
      </c>
      <c r="W223" t="s">
        <v>30</v>
      </c>
      <c r="X223" t="s">
        <v>31</v>
      </c>
    </row>
    <row r="224" spans="1:24" x14ac:dyDescent="0.35">
      <c r="A224">
        <v>2025</v>
      </c>
      <c r="B224" t="s">
        <v>24</v>
      </c>
      <c r="C224" t="s">
        <v>25</v>
      </c>
      <c r="D224" t="s">
        <v>73</v>
      </c>
      <c r="E224">
        <v>2</v>
      </c>
      <c r="F224" t="s">
        <v>99</v>
      </c>
      <c r="G224" t="s">
        <v>48</v>
      </c>
      <c r="H224" t="s">
        <v>33</v>
      </c>
      <c r="I224" s="1">
        <v>34</v>
      </c>
      <c r="J224" s="2">
        <v>15</v>
      </c>
      <c r="K224" s="2">
        <v>0</v>
      </c>
      <c r="L224" s="2">
        <v>15</v>
      </c>
      <c r="M224" s="1">
        <v>28.9</v>
      </c>
      <c r="N224" s="3">
        <v>24</v>
      </c>
      <c r="O224" s="3">
        <v>360</v>
      </c>
      <c r="P224" s="3">
        <v>0</v>
      </c>
      <c r="Q224" s="1">
        <v>693.6</v>
      </c>
      <c r="R224" s="1">
        <v>9</v>
      </c>
      <c r="S224" s="1">
        <v>216</v>
      </c>
      <c r="T224" s="1">
        <v>477.6</v>
      </c>
      <c r="U224" s="1">
        <v>104.04</v>
      </c>
      <c r="V224" s="1">
        <v>373.56</v>
      </c>
      <c r="W224" t="s">
        <v>30</v>
      </c>
      <c r="X224" t="s">
        <v>31</v>
      </c>
    </row>
    <row r="225" spans="1:24" x14ac:dyDescent="0.35">
      <c r="A225">
        <v>2025</v>
      </c>
      <c r="B225" t="s">
        <v>24</v>
      </c>
      <c r="C225" t="s">
        <v>25</v>
      </c>
      <c r="D225" t="s">
        <v>73</v>
      </c>
      <c r="E225">
        <v>2</v>
      </c>
      <c r="F225" t="s">
        <v>99</v>
      </c>
      <c r="G225" t="s">
        <v>48</v>
      </c>
      <c r="H225" t="s">
        <v>34</v>
      </c>
      <c r="I225" s="1">
        <v>34</v>
      </c>
      <c r="J225" s="2">
        <v>20</v>
      </c>
      <c r="K225" s="2">
        <v>0</v>
      </c>
      <c r="L225" s="2">
        <v>20</v>
      </c>
      <c r="M225" s="1">
        <v>27.2</v>
      </c>
      <c r="N225" s="3">
        <v>15</v>
      </c>
      <c r="O225" s="3">
        <v>300</v>
      </c>
      <c r="P225" s="3">
        <v>0</v>
      </c>
      <c r="Q225" s="1">
        <v>408</v>
      </c>
      <c r="R225" s="1">
        <v>9</v>
      </c>
      <c r="S225" s="1">
        <v>135</v>
      </c>
      <c r="T225" s="1">
        <v>273</v>
      </c>
      <c r="U225" s="1">
        <v>61.2</v>
      </c>
      <c r="V225" s="1">
        <v>211.8</v>
      </c>
      <c r="W225" t="s">
        <v>30</v>
      </c>
      <c r="X225" t="s">
        <v>31</v>
      </c>
    </row>
    <row r="226" spans="1:24" x14ac:dyDescent="0.35">
      <c r="A226">
        <v>2025</v>
      </c>
      <c r="B226" t="s">
        <v>24</v>
      </c>
      <c r="C226" t="s">
        <v>25</v>
      </c>
      <c r="D226" t="s">
        <v>73</v>
      </c>
      <c r="E226">
        <v>2</v>
      </c>
      <c r="F226" t="s">
        <v>100</v>
      </c>
      <c r="G226" t="s">
        <v>28</v>
      </c>
      <c r="H226" t="s">
        <v>29</v>
      </c>
      <c r="I226" s="1">
        <v>34</v>
      </c>
      <c r="J226" s="2">
        <v>0</v>
      </c>
      <c r="K226" s="2">
        <v>0</v>
      </c>
      <c r="L226" s="2">
        <v>0</v>
      </c>
      <c r="M226" s="1">
        <v>34</v>
      </c>
      <c r="N226" s="3">
        <v>80</v>
      </c>
      <c r="O226" s="3">
        <v>0</v>
      </c>
      <c r="P226" s="3">
        <v>0</v>
      </c>
      <c r="Q226" s="1">
        <v>2720</v>
      </c>
      <c r="R226" s="1">
        <v>9</v>
      </c>
      <c r="S226" s="1">
        <v>720</v>
      </c>
      <c r="T226" s="1">
        <v>2000</v>
      </c>
      <c r="U226" s="1">
        <v>408</v>
      </c>
      <c r="V226" s="1">
        <v>1592</v>
      </c>
      <c r="W226" t="s">
        <v>30</v>
      </c>
      <c r="X226" t="s">
        <v>31</v>
      </c>
    </row>
    <row r="227" spans="1:24" x14ac:dyDescent="0.35">
      <c r="A227">
        <v>2025</v>
      </c>
      <c r="B227" t="s">
        <v>24</v>
      </c>
      <c r="C227" t="s">
        <v>25</v>
      </c>
      <c r="D227" t="s">
        <v>73</v>
      </c>
      <c r="E227">
        <v>2</v>
      </c>
      <c r="F227" t="s">
        <v>100</v>
      </c>
      <c r="G227" t="s">
        <v>28</v>
      </c>
      <c r="H227" t="s">
        <v>32</v>
      </c>
      <c r="I227" s="1">
        <v>34</v>
      </c>
      <c r="J227" s="2">
        <v>10</v>
      </c>
      <c r="K227" s="2">
        <v>0</v>
      </c>
      <c r="L227" s="2">
        <v>10</v>
      </c>
      <c r="M227" s="1">
        <v>30.6</v>
      </c>
      <c r="N227" s="3">
        <v>42</v>
      </c>
      <c r="O227" s="3">
        <v>420</v>
      </c>
      <c r="P227" s="3">
        <v>0</v>
      </c>
      <c r="Q227" s="1">
        <v>1285.2</v>
      </c>
      <c r="R227" s="1">
        <v>9</v>
      </c>
      <c r="S227" s="1">
        <v>378</v>
      </c>
      <c r="T227" s="1">
        <v>907.2</v>
      </c>
      <c r="U227" s="1">
        <v>192.78</v>
      </c>
      <c r="V227" s="1">
        <v>714.42</v>
      </c>
      <c r="W227" t="s">
        <v>30</v>
      </c>
      <c r="X227" t="s">
        <v>31</v>
      </c>
    </row>
    <row r="228" spans="1:24" x14ac:dyDescent="0.35">
      <c r="A228">
        <v>2025</v>
      </c>
      <c r="B228" t="s">
        <v>24</v>
      </c>
      <c r="C228" t="s">
        <v>25</v>
      </c>
      <c r="D228" t="s">
        <v>73</v>
      </c>
      <c r="E228">
        <v>2</v>
      </c>
      <c r="F228" t="s">
        <v>100</v>
      </c>
      <c r="G228" t="s">
        <v>28</v>
      </c>
      <c r="H228" t="s">
        <v>33</v>
      </c>
      <c r="I228" s="1">
        <v>34</v>
      </c>
      <c r="J228" s="2">
        <v>15</v>
      </c>
      <c r="K228" s="2">
        <v>0</v>
      </c>
      <c r="L228" s="2">
        <v>15</v>
      </c>
      <c r="M228" s="1">
        <v>28.9</v>
      </c>
      <c r="N228" s="3">
        <v>25</v>
      </c>
      <c r="O228" s="3">
        <v>375</v>
      </c>
      <c r="P228" s="3">
        <v>0</v>
      </c>
      <c r="Q228" s="1">
        <v>722.5</v>
      </c>
      <c r="R228" s="1">
        <v>9</v>
      </c>
      <c r="S228" s="1">
        <v>225</v>
      </c>
      <c r="T228" s="1">
        <v>497.5</v>
      </c>
      <c r="U228" s="1">
        <v>108.38</v>
      </c>
      <c r="V228" s="1">
        <v>389.12</v>
      </c>
      <c r="W228" t="s">
        <v>30</v>
      </c>
      <c r="X228" t="s">
        <v>31</v>
      </c>
    </row>
    <row r="229" spans="1:24" x14ac:dyDescent="0.35">
      <c r="A229">
        <v>2025</v>
      </c>
      <c r="B229" t="s">
        <v>24</v>
      </c>
      <c r="C229" t="s">
        <v>25</v>
      </c>
      <c r="D229" t="s">
        <v>73</v>
      </c>
      <c r="E229">
        <v>2</v>
      </c>
      <c r="F229" t="s">
        <v>100</v>
      </c>
      <c r="G229" t="s">
        <v>28</v>
      </c>
      <c r="H229" t="s">
        <v>34</v>
      </c>
      <c r="I229" s="1">
        <v>34</v>
      </c>
      <c r="J229" s="2">
        <v>20</v>
      </c>
      <c r="K229" s="2">
        <v>0</v>
      </c>
      <c r="L229" s="2">
        <v>20</v>
      </c>
      <c r="M229" s="1">
        <v>27.2</v>
      </c>
      <c r="N229" s="3">
        <v>16</v>
      </c>
      <c r="O229" s="3">
        <v>320</v>
      </c>
      <c r="P229" s="3">
        <v>0</v>
      </c>
      <c r="Q229" s="1">
        <v>435.2</v>
      </c>
      <c r="R229" s="1">
        <v>9</v>
      </c>
      <c r="S229" s="1">
        <v>144</v>
      </c>
      <c r="T229" s="1">
        <v>291.2</v>
      </c>
      <c r="U229" s="1">
        <v>65.28</v>
      </c>
      <c r="V229" s="1">
        <v>225.92</v>
      </c>
      <c r="W229" t="s">
        <v>30</v>
      </c>
      <c r="X229" t="s">
        <v>31</v>
      </c>
    </row>
    <row r="230" spans="1:24" x14ac:dyDescent="0.35">
      <c r="A230">
        <v>2025</v>
      </c>
      <c r="B230" t="s">
        <v>24</v>
      </c>
      <c r="C230" t="s">
        <v>25</v>
      </c>
      <c r="D230" t="s">
        <v>73</v>
      </c>
      <c r="E230">
        <v>2</v>
      </c>
      <c r="F230" t="s">
        <v>101</v>
      </c>
      <c r="G230" t="s">
        <v>36</v>
      </c>
      <c r="H230" t="s">
        <v>29</v>
      </c>
      <c r="I230" s="1">
        <v>34</v>
      </c>
      <c r="J230" s="2">
        <v>0</v>
      </c>
      <c r="K230" s="2">
        <v>0</v>
      </c>
      <c r="L230" s="2">
        <v>0</v>
      </c>
      <c r="M230" s="1">
        <v>34</v>
      </c>
      <c r="N230" s="3">
        <v>92</v>
      </c>
      <c r="O230" s="3">
        <v>0</v>
      </c>
      <c r="P230" s="3">
        <v>0</v>
      </c>
      <c r="Q230" s="1">
        <v>3128</v>
      </c>
      <c r="R230" s="1">
        <v>9</v>
      </c>
      <c r="S230" s="1">
        <v>828</v>
      </c>
      <c r="T230" s="1">
        <v>2300</v>
      </c>
      <c r="U230" s="1">
        <v>469.2</v>
      </c>
      <c r="V230" s="1">
        <v>1830.8</v>
      </c>
      <c r="W230" t="s">
        <v>30</v>
      </c>
      <c r="X230" t="s">
        <v>31</v>
      </c>
    </row>
    <row r="231" spans="1:24" x14ac:dyDescent="0.35">
      <c r="A231">
        <v>2025</v>
      </c>
      <c r="B231" t="s">
        <v>24</v>
      </c>
      <c r="C231" t="s">
        <v>25</v>
      </c>
      <c r="D231" t="s">
        <v>73</v>
      </c>
      <c r="E231">
        <v>2</v>
      </c>
      <c r="F231" t="s">
        <v>101</v>
      </c>
      <c r="G231" t="s">
        <v>36</v>
      </c>
      <c r="H231" t="s">
        <v>32</v>
      </c>
      <c r="I231" s="1">
        <v>34</v>
      </c>
      <c r="J231" s="2">
        <v>10</v>
      </c>
      <c r="K231" s="2">
        <v>0</v>
      </c>
      <c r="L231" s="2">
        <v>10</v>
      </c>
      <c r="M231" s="1">
        <v>30.6</v>
      </c>
      <c r="N231" s="3">
        <v>48</v>
      </c>
      <c r="O231" s="3">
        <v>480</v>
      </c>
      <c r="P231" s="3">
        <v>0</v>
      </c>
      <c r="Q231" s="1">
        <v>1468.8</v>
      </c>
      <c r="R231" s="1">
        <v>9</v>
      </c>
      <c r="S231" s="1">
        <v>432</v>
      </c>
      <c r="T231" s="1">
        <v>1036.8</v>
      </c>
      <c r="U231" s="1">
        <v>220.32</v>
      </c>
      <c r="V231" s="1">
        <v>816.48</v>
      </c>
      <c r="W231" t="s">
        <v>30</v>
      </c>
      <c r="X231" t="s">
        <v>31</v>
      </c>
    </row>
    <row r="232" spans="1:24" x14ac:dyDescent="0.35">
      <c r="A232">
        <v>2025</v>
      </c>
      <c r="B232" t="s">
        <v>24</v>
      </c>
      <c r="C232" t="s">
        <v>25</v>
      </c>
      <c r="D232" t="s">
        <v>73</v>
      </c>
      <c r="E232">
        <v>2</v>
      </c>
      <c r="F232" t="s">
        <v>101</v>
      </c>
      <c r="G232" t="s">
        <v>36</v>
      </c>
      <c r="H232" t="s">
        <v>33</v>
      </c>
      <c r="I232" s="1">
        <v>34</v>
      </c>
      <c r="J232" s="2">
        <v>15</v>
      </c>
      <c r="K232" s="2">
        <v>0</v>
      </c>
      <c r="L232" s="2">
        <v>15</v>
      </c>
      <c r="M232" s="1">
        <v>28.9</v>
      </c>
      <c r="N232" s="3">
        <v>29</v>
      </c>
      <c r="O232" s="3">
        <v>435</v>
      </c>
      <c r="P232" s="3">
        <v>0</v>
      </c>
      <c r="Q232" s="1">
        <v>838.1</v>
      </c>
      <c r="R232" s="1">
        <v>9</v>
      </c>
      <c r="S232" s="1">
        <v>261</v>
      </c>
      <c r="T232" s="1">
        <v>577.1</v>
      </c>
      <c r="U232" s="1">
        <v>125.71</v>
      </c>
      <c r="V232" s="1">
        <v>451.38</v>
      </c>
      <c r="W232" t="s">
        <v>30</v>
      </c>
      <c r="X232" t="s">
        <v>31</v>
      </c>
    </row>
    <row r="233" spans="1:24" x14ac:dyDescent="0.35">
      <c r="A233">
        <v>2025</v>
      </c>
      <c r="B233" t="s">
        <v>24</v>
      </c>
      <c r="C233" t="s">
        <v>25</v>
      </c>
      <c r="D233" t="s">
        <v>73</v>
      </c>
      <c r="E233">
        <v>2</v>
      </c>
      <c r="F233" t="s">
        <v>101</v>
      </c>
      <c r="G233" t="s">
        <v>36</v>
      </c>
      <c r="H233" t="s">
        <v>34</v>
      </c>
      <c r="I233" s="1">
        <v>34</v>
      </c>
      <c r="J233" s="2">
        <v>20</v>
      </c>
      <c r="K233" s="2">
        <v>0</v>
      </c>
      <c r="L233" s="2">
        <v>20</v>
      </c>
      <c r="M233" s="1">
        <v>27.2</v>
      </c>
      <c r="N233" s="3">
        <v>19</v>
      </c>
      <c r="O233" s="3">
        <v>380</v>
      </c>
      <c r="P233" s="3">
        <v>0</v>
      </c>
      <c r="Q233" s="1">
        <v>516.79999999999995</v>
      </c>
      <c r="R233" s="1">
        <v>9</v>
      </c>
      <c r="S233" s="1">
        <v>171</v>
      </c>
      <c r="T233" s="1">
        <v>345.8</v>
      </c>
      <c r="U233" s="1">
        <v>77.52</v>
      </c>
      <c r="V233" s="1">
        <v>268.27999999999997</v>
      </c>
      <c r="W233" t="s">
        <v>30</v>
      </c>
      <c r="X233" t="s">
        <v>31</v>
      </c>
    </row>
    <row r="234" spans="1:24" x14ac:dyDescent="0.35">
      <c r="A234">
        <v>2025</v>
      </c>
      <c r="B234" t="s">
        <v>24</v>
      </c>
      <c r="C234" t="s">
        <v>25</v>
      </c>
      <c r="D234" t="s">
        <v>73</v>
      </c>
      <c r="E234">
        <v>2</v>
      </c>
      <c r="F234" t="s">
        <v>102</v>
      </c>
      <c r="G234" t="s">
        <v>38</v>
      </c>
      <c r="H234" t="s">
        <v>29</v>
      </c>
      <c r="I234" s="1">
        <v>34</v>
      </c>
      <c r="J234" s="2">
        <v>0</v>
      </c>
      <c r="K234" s="2">
        <v>0</v>
      </c>
      <c r="L234" s="2">
        <v>0</v>
      </c>
      <c r="M234" s="1">
        <v>34</v>
      </c>
      <c r="N234" s="3">
        <v>104</v>
      </c>
      <c r="O234" s="3">
        <v>0</v>
      </c>
      <c r="P234" s="3">
        <v>0</v>
      </c>
      <c r="Q234" s="1">
        <v>3536</v>
      </c>
      <c r="R234" s="1">
        <v>9</v>
      </c>
      <c r="S234" s="1">
        <v>936</v>
      </c>
      <c r="T234" s="1">
        <v>2600</v>
      </c>
      <c r="U234" s="1">
        <v>530.4</v>
      </c>
      <c r="V234" s="1">
        <v>2069.6</v>
      </c>
      <c r="W234" t="s">
        <v>30</v>
      </c>
      <c r="X234" t="s">
        <v>31</v>
      </c>
    </row>
    <row r="235" spans="1:24" x14ac:dyDescent="0.35">
      <c r="A235">
        <v>2025</v>
      </c>
      <c r="B235" t="s">
        <v>24</v>
      </c>
      <c r="C235" t="s">
        <v>25</v>
      </c>
      <c r="D235" t="s">
        <v>73</v>
      </c>
      <c r="E235">
        <v>2</v>
      </c>
      <c r="F235" t="s">
        <v>102</v>
      </c>
      <c r="G235" t="s">
        <v>38</v>
      </c>
      <c r="H235" t="s">
        <v>32</v>
      </c>
      <c r="I235" s="1">
        <v>34</v>
      </c>
      <c r="J235" s="2">
        <v>10</v>
      </c>
      <c r="K235" s="2">
        <v>0</v>
      </c>
      <c r="L235" s="2">
        <v>10</v>
      </c>
      <c r="M235" s="1">
        <v>30.6</v>
      </c>
      <c r="N235" s="3">
        <v>54</v>
      </c>
      <c r="O235" s="3">
        <v>540</v>
      </c>
      <c r="P235" s="3">
        <v>0</v>
      </c>
      <c r="Q235" s="1">
        <v>1652.4</v>
      </c>
      <c r="R235" s="1">
        <v>9</v>
      </c>
      <c r="S235" s="1">
        <v>486</v>
      </c>
      <c r="T235" s="1">
        <v>1166.4000000000001</v>
      </c>
      <c r="U235" s="1">
        <v>247.86</v>
      </c>
      <c r="V235" s="1">
        <v>918.54</v>
      </c>
      <c r="W235" t="s">
        <v>30</v>
      </c>
      <c r="X235" t="s">
        <v>31</v>
      </c>
    </row>
    <row r="236" spans="1:24" x14ac:dyDescent="0.35">
      <c r="A236">
        <v>2025</v>
      </c>
      <c r="B236" t="s">
        <v>24</v>
      </c>
      <c r="C236" t="s">
        <v>25</v>
      </c>
      <c r="D236" t="s">
        <v>73</v>
      </c>
      <c r="E236">
        <v>2</v>
      </c>
      <c r="F236" t="s">
        <v>102</v>
      </c>
      <c r="G236" t="s">
        <v>38</v>
      </c>
      <c r="H236" t="s">
        <v>33</v>
      </c>
      <c r="I236" s="1">
        <v>34</v>
      </c>
      <c r="J236" s="2">
        <v>15</v>
      </c>
      <c r="K236" s="2">
        <v>0</v>
      </c>
      <c r="L236" s="2">
        <v>15</v>
      </c>
      <c r="M236" s="1">
        <v>28.9</v>
      </c>
      <c r="N236" s="3">
        <v>33</v>
      </c>
      <c r="O236" s="3">
        <v>495</v>
      </c>
      <c r="P236" s="3">
        <v>0</v>
      </c>
      <c r="Q236" s="1">
        <v>953.7</v>
      </c>
      <c r="R236" s="1">
        <v>9</v>
      </c>
      <c r="S236" s="1">
        <v>297</v>
      </c>
      <c r="T236" s="1">
        <v>656.7</v>
      </c>
      <c r="U236" s="1">
        <v>143.05000000000001</v>
      </c>
      <c r="V236" s="1">
        <v>513.64</v>
      </c>
      <c r="W236" t="s">
        <v>30</v>
      </c>
      <c r="X236" t="s">
        <v>31</v>
      </c>
    </row>
    <row r="237" spans="1:24" x14ac:dyDescent="0.35">
      <c r="A237">
        <v>2025</v>
      </c>
      <c r="B237" t="s">
        <v>24</v>
      </c>
      <c r="C237" t="s">
        <v>25</v>
      </c>
      <c r="D237" t="s">
        <v>73</v>
      </c>
      <c r="E237">
        <v>2</v>
      </c>
      <c r="F237" t="s">
        <v>102</v>
      </c>
      <c r="G237" t="s">
        <v>38</v>
      </c>
      <c r="H237" t="s">
        <v>34</v>
      </c>
      <c r="I237" s="1">
        <v>34</v>
      </c>
      <c r="J237" s="2">
        <v>20</v>
      </c>
      <c r="K237" s="2">
        <v>0</v>
      </c>
      <c r="L237" s="2">
        <v>20</v>
      </c>
      <c r="M237" s="1">
        <v>27.2</v>
      </c>
      <c r="N237" s="3">
        <v>21</v>
      </c>
      <c r="O237" s="3">
        <v>420</v>
      </c>
      <c r="P237" s="3">
        <v>0</v>
      </c>
      <c r="Q237" s="1">
        <v>571.20000000000005</v>
      </c>
      <c r="R237" s="1">
        <v>9</v>
      </c>
      <c r="S237" s="1">
        <v>189</v>
      </c>
      <c r="T237" s="1">
        <v>382.2</v>
      </c>
      <c r="U237" s="1">
        <v>85.68</v>
      </c>
      <c r="V237" s="1">
        <v>296.52</v>
      </c>
      <c r="W237" t="s">
        <v>30</v>
      </c>
      <c r="X237" t="s">
        <v>31</v>
      </c>
    </row>
    <row r="238" spans="1:24" x14ac:dyDescent="0.35">
      <c r="A238">
        <v>2025</v>
      </c>
      <c r="B238" t="s">
        <v>24</v>
      </c>
      <c r="C238" t="s">
        <v>25</v>
      </c>
      <c r="D238" t="s">
        <v>103</v>
      </c>
      <c r="E238">
        <v>3</v>
      </c>
      <c r="F238" t="s">
        <v>104</v>
      </c>
      <c r="G238" t="s">
        <v>40</v>
      </c>
      <c r="H238" t="s">
        <v>29</v>
      </c>
      <c r="I238" s="1">
        <v>34</v>
      </c>
      <c r="J238" s="2">
        <v>0</v>
      </c>
      <c r="K238" s="2">
        <v>0</v>
      </c>
      <c r="L238" s="2">
        <v>0</v>
      </c>
      <c r="M238" s="1">
        <v>34</v>
      </c>
      <c r="N238" s="3">
        <v>142</v>
      </c>
      <c r="O238" s="3">
        <v>0</v>
      </c>
      <c r="P238" s="3">
        <v>0</v>
      </c>
      <c r="Q238" s="1">
        <v>4828</v>
      </c>
      <c r="R238" s="1">
        <v>9</v>
      </c>
      <c r="S238" s="1">
        <v>1278</v>
      </c>
      <c r="T238" s="1">
        <v>3550</v>
      </c>
      <c r="U238" s="1">
        <v>724.2</v>
      </c>
      <c r="V238" s="1">
        <v>2825.8</v>
      </c>
      <c r="W238" t="s">
        <v>30</v>
      </c>
      <c r="X238" t="s">
        <v>31</v>
      </c>
    </row>
    <row r="239" spans="1:24" x14ac:dyDescent="0.35">
      <c r="A239">
        <v>2025</v>
      </c>
      <c r="B239" t="s">
        <v>24</v>
      </c>
      <c r="C239" t="s">
        <v>25</v>
      </c>
      <c r="D239" t="s">
        <v>103</v>
      </c>
      <c r="E239">
        <v>3</v>
      </c>
      <c r="F239" t="s">
        <v>104</v>
      </c>
      <c r="G239" t="s">
        <v>40</v>
      </c>
      <c r="H239" t="s">
        <v>32</v>
      </c>
      <c r="I239" s="1">
        <v>34</v>
      </c>
      <c r="J239" s="2">
        <v>10</v>
      </c>
      <c r="K239" s="2">
        <v>0</v>
      </c>
      <c r="L239" s="2">
        <v>10</v>
      </c>
      <c r="M239" s="1">
        <v>30.6</v>
      </c>
      <c r="N239" s="3">
        <v>78</v>
      </c>
      <c r="O239" s="3">
        <v>780</v>
      </c>
      <c r="P239" s="3">
        <v>0</v>
      </c>
      <c r="Q239" s="1">
        <v>2386.8000000000002</v>
      </c>
      <c r="R239" s="1">
        <v>9</v>
      </c>
      <c r="S239" s="1">
        <v>702</v>
      </c>
      <c r="T239" s="1">
        <v>1684.8</v>
      </c>
      <c r="U239" s="1">
        <v>358.02</v>
      </c>
      <c r="V239" s="1">
        <v>1326.78</v>
      </c>
      <c r="W239" t="s">
        <v>30</v>
      </c>
      <c r="X239" t="s">
        <v>31</v>
      </c>
    </row>
    <row r="240" spans="1:24" x14ac:dyDescent="0.35">
      <c r="A240">
        <v>2025</v>
      </c>
      <c r="B240" t="s">
        <v>24</v>
      </c>
      <c r="C240" t="s">
        <v>25</v>
      </c>
      <c r="D240" t="s">
        <v>103</v>
      </c>
      <c r="E240">
        <v>3</v>
      </c>
      <c r="F240" t="s">
        <v>104</v>
      </c>
      <c r="G240" t="s">
        <v>40</v>
      </c>
      <c r="H240" t="s">
        <v>33</v>
      </c>
      <c r="I240" s="1">
        <v>34</v>
      </c>
      <c r="J240" s="2">
        <v>15</v>
      </c>
      <c r="K240" s="2">
        <v>0</v>
      </c>
      <c r="L240" s="2">
        <v>15</v>
      </c>
      <c r="M240" s="1">
        <v>28.9</v>
      </c>
      <c r="N240" s="3">
        <v>47</v>
      </c>
      <c r="O240" s="3">
        <v>705</v>
      </c>
      <c r="P240" s="3">
        <v>0</v>
      </c>
      <c r="Q240" s="1">
        <v>1358.3</v>
      </c>
      <c r="R240" s="1">
        <v>9</v>
      </c>
      <c r="S240" s="1">
        <v>423</v>
      </c>
      <c r="T240" s="1">
        <v>935.3</v>
      </c>
      <c r="U240" s="1">
        <v>203.74</v>
      </c>
      <c r="V240" s="1">
        <v>731.55</v>
      </c>
      <c r="W240" t="s">
        <v>30</v>
      </c>
      <c r="X240" t="s">
        <v>31</v>
      </c>
    </row>
    <row r="241" spans="1:24" x14ac:dyDescent="0.35">
      <c r="A241">
        <v>2025</v>
      </c>
      <c r="B241" t="s">
        <v>24</v>
      </c>
      <c r="C241" t="s">
        <v>25</v>
      </c>
      <c r="D241" t="s">
        <v>103</v>
      </c>
      <c r="E241">
        <v>3</v>
      </c>
      <c r="F241" t="s">
        <v>104</v>
      </c>
      <c r="G241" t="s">
        <v>40</v>
      </c>
      <c r="H241" t="s">
        <v>34</v>
      </c>
      <c r="I241" s="1">
        <v>34</v>
      </c>
      <c r="J241" s="2">
        <v>20</v>
      </c>
      <c r="K241" s="2">
        <v>0</v>
      </c>
      <c r="L241" s="2">
        <v>20</v>
      </c>
      <c r="M241" s="1">
        <v>27.2</v>
      </c>
      <c r="N241" s="3">
        <v>30</v>
      </c>
      <c r="O241" s="3">
        <v>600</v>
      </c>
      <c r="P241" s="3">
        <v>0</v>
      </c>
      <c r="Q241" s="1">
        <v>816</v>
      </c>
      <c r="R241" s="1">
        <v>9</v>
      </c>
      <c r="S241" s="1">
        <v>270</v>
      </c>
      <c r="T241" s="1">
        <v>546</v>
      </c>
      <c r="U241" s="1">
        <v>122.4</v>
      </c>
      <c r="V241" s="1">
        <v>423.6</v>
      </c>
      <c r="W241" t="s">
        <v>30</v>
      </c>
      <c r="X241" t="s">
        <v>31</v>
      </c>
    </row>
    <row r="242" spans="1:24" x14ac:dyDescent="0.35">
      <c r="A242">
        <v>2025</v>
      </c>
      <c r="B242" t="s">
        <v>24</v>
      </c>
      <c r="C242" t="s">
        <v>25</v>
      </c>
      <c r="D242" t="s">
        <v>103</v>
      </c>
      <c r="E242">
        <v>3</v>
      </c>
      <c r="F242" t="s">
        <v>105</v>
      </c>
      <c r="G242" t="s">
        <v>42</v>
      </c>
      <c r="H242" t="s">
        <v>29</v>
      </c>
      <c r="I242" s="1">
        <v>34</v>
      </c>
      <c r="J242" s="2">
        <v>0</v>
      </c>
      <c r="K242" s="2">
        <v>0</v>
      </c>
      <c r="L242" s="2">
        <v>0</v>
      </c>
      <c r="M242" s="1">
        <v>34</v>
      </c>
      <c r="N242" s="3">
        <v>104</v>
      </c>
      <c r="O242" s="3">
        <v>0</v>
      </c>
      <c r="P242" s="3">
        <v>0</v>
      </c>
      <c r="Q242" s="1">
        <v>3536</v>
      </c>
      <c r="R242" s="1">
        <v>9</v>
      </c>
      <c r="S242" s="1">
        <v>936</v>
      </c>
      <c r="T242" s="1">
        <v>2600</v>
      </c>
      <c r="U242" s="1">
        <v>530.4</v>
      </c>
      <c r="V242" s="1">
        <v>2069.6</v>
      </c>
      <c r="W242" t="s">
        <v>30</v>
      </c>
      <c r="X242" t="s">
        <v>31</v>
      </c>
    </row>
    <row r="243" spans="1:24" x14ac:dyDescent="0.35">
      <c r="A243">
        <v>2025</v>
      </c>
      <c r="B243" t="s">
        <v>24</v>
      </c>
      <c r="C243" t="s">
        <v>25</v>
      </c>
      <c r="D243" t="s">
        <v>103</v>
      </c>
      <c r="E243">
        <v>3</v>
      </c>
      <c r="F243" t="s">
        <v>105</v>
      </c>
      <c r="G243" t="s">
        <v>42</v>
      </c>
      <c r="H243" t="s">
        <v>32</v>
      </c>
      <c r="I243" s="1">
        <v>34</v>
      </c>
      <c r="J243" s="2">
        <v>10</v>
      </c>
      <c r="K243" s="2">
        <v>0</v>
      </c>
      <c r="L243" s="2">
        <v>10</v>
      </c>
      <c r="M243" s="1">
        <v>30.6</v>
      </c>
      <c r="N243" s="3">
        <v>57</v>
      </c>
      <c r="O243" s="3">
        <v>570</v>
      </c>
      <c r="P243" s="3">
        <v>0</v>
      </c>
      <c r="Q243" s="1">
        <v>1744.2</v>
      </c>
      <c r="R243" s="1">
        <v>9</v>
      </c>
      <c r="S243" s="1">
        <v>513</v>
      </c>
      <c r="T243" s="1">
        <v>1231.2</v>
      </c>
      <c r="U243" s="1">
        <v>261.63</v>
      </c>
      <c r="V243" s="1">
        <v>969.57</v>
      </c>
      <c r="W243" t="s">
        <v>30</v>
      </c>
      <c r="X243" t="s">
        <v>31</v>
      </c>
    </row>
    <row r="244" spans="1:24" x14ac:dyDescent="0.35">
      <c r="A244">
        <v>2025</v>
      </c>
      <c r="B244" t="s">
        <v>24</v>
      </c>
      <c r="C244" t="s">
        <v>25</v>
      </c>
      <c r="D244" t="s">
        <v>103</v>
      </c>
      <c r="E244">
        <v>3</v>
      </c>
      <c r="F244" t="s">
        <v>105</v>
      </c>
      <c r="G244" t="s">
        <v>42</v>
      </c>
      <c r="H244" t="s">
        <v>33</v>
      </c>
      <c r="I244" s="1">
        <v>34</v>
      </c>
      <c r="J244" s="2">
        <v>15</v>
      </c>
      <c r="K244" s="2">
        <v>0</v>
      </c>
      <c r="L244" s="2">
        <v>15</v>
      </c>
      <c r="M244" s="1">
        <v>28.9</v>
      </c>
      <c r="N244" s="3">
        <v>35</v>
      </c>
      <c r="O244" s="3">
        <v>525</v>
      </c>
      <c r="P244" s="3">
        <v>0</v>
      </c>
      <c r="Q244" s="1">
        <v>1011.5</v>
      </c>
      <c r="R244" s="1">
        <v>9</v>
      </c>
      <c r="S244" s="1">
        <v>315</v>
      </c>
      <c r="T244" s="1">
        <v>696.5</v>
      </c>
      <c r="U244" s="1">
        <v>151.72</v>
      </c>
      <c r="V244" s="1">
        <v>544.77</v>
      </c>
      <c r="W244" t="s">
        <v>30</v>
      </c>
      <c r="X244" t="s">
        <v>31</v>
      </c>
    </row>
    <row r="245" spans="1:24" x14ac:dyDescent="0.35">
      <c r="A245">
        <v>2025</v>
      </c>
      <c r="B245" t="s">
        <v>24</v>
      </c>
      <c r="C245" t="s">
        <v>25</v>
      </c>
      <c r="D245" t="s">
        <v>103</v>
      </c>
      <c r="E245">
        <v>3</v>
      </c>
      <c r="F245" t="s">
        <v>105</v>
      </c>
      <c r="G245" t="s">
        <v>42</v>
      </c>
      <c r="H245" t="s">
        <v>34</v>
      </c>
      <c r="I245" s="1">
        <v>34</v>
      </c>
      <c r="J245" s="2">
        <v>20</v>
      </c>
      <c r="K245" s="2">
        <v>0</v>
      </c>
      <c r="L245" s="2">
        <v>20</v>
      </c>
      <c r="M245" s="1">
        <v>27.2</v>
      </c>
      <c r="N245" s="3">
        <v>22</v>
      </c>
      <c r="O245" s="3">
        <v>440</v>
      </c>
      <c r="P245" s="3">
        <v>0</v>
      </c>
      <c r="Q245" s="1">
        <v>598.4</v>
      </c>
      <c r="R245" s="1">
        <v>9</v>
      </c>
      <c r="S245" s="1">
        <v>198</v>
      </c>
      <c r="T245" s="1">
        <v>400.4</v>
      </c>
      <c r="U245" s="1">
        <v>89.76</v>
      </c>
      <c r="V245" s="1">
        <v>310.64</v>
      </c>
      <c r="W245" t="s">
        <v>30</v>
      </c>
      <c r="X245" t="s">
        <v>31</v>
      </c>
    </row>
    <row r="246" spans="1:24" x14ac:dyDescent="0.35">
      <c r="A246">
        <v>2025</v>
      </c>
      <c r="B246" t="s">
        <v>24</v>
      </c>
      <c r="C246" t="s">
        <v>25</v>
      </c>
      <c r="D246" t="s">
        <v>103</v>
      </c>
      <c r="E246">
        <v>3</v>
      </c>
      <c r="F246" t="s">
        <v>106</v>
      </c>
      <c r="G246" t="s">
        <v>44</v>
      </c>
      <c r="H246" t="s">
        <v>29</v>
      </c>
      <c r="I246" s="1">
        <v>34</v>
      </c>
      <c r="J246" s="2">
        <v>0</v>
      </c>
      <c r="K246" s="2">
        <v>0</v>
      </c>
      <c r="L246" s="2">
        <v>0</v>
      </c>
      <c r="M246" s="1">
        <v>34</v>
      </c>
      <c r="N246" s="3">
        <v>91</v>
      </c>
      <c r="O246" s="3">
        <v>0</v>
      </c>
      <c r="P246" s="3">
        <v>0</v>
      </c>
      <c r="Q246" s="1">
        <v>3094</v>
      </c>
      <c r="R246" s="1">
        <v>9</v>
      </c>
      <c r="S246" s="1">
        <v>819</v>
      </c>
      <c r="T246" s="1">
        <v>2275</v>
      </c>
      <c r="U246" s="1">
        <v>464.1</v>
      </c>
      <c r="V246" s="1">
        <v>1810.9</v>
      </c>
      <c r="W246" t="s">
        <v>30</v>
      </c>
      <c r="X246" t="s">
        <v>31</v>
      </c>
    </row>
    <row r="247" spans="1:24" x14ac:dyDescent="0.35">
      <c r="A247">
        <v>2025</v>
      </c>
      <c r="B247" t="s">
        <v>24</v>
      </c>
      <c r="C247" t="s">
        <v>25</v>
      </c>
      <c r="D247" t="s">
        <v>103</v>
      </c>
      <c r="E247">
        <v>3</v>
      </c>
      <c r="F247" t="s">
        <v>106</v>
      </c>
      <c r="G247" t="s">
        <v>44</v>
      </c>
      <c r="H247" t="s">
        <v>32</v>
      </c>
      <c r="I247" s="1">
        <v>34</v>
      </c>
      <c r="J247" s="2">
        <v>10</v>
      </c>
      <c r="K247" s="2">
        <v>0</v>
      </c>
      <c r="L247" s="2">
        <v>10</v>
      </c>
      <c r="M247" s="1">
        <v>30.6</v>
      </c>
      <c r="N247" s="3">
        <v>50</v>
      </c>
      <c r="O247" s="3">
        <v>500</v>
      </c>
      <c r="P247" s="3">
        <v>0</v>
      </c>
      <c r="Q247" s="1">
        <v>1530</v>
      </c>
      <c r="R247" s="1">
        <v>9</v>
      </c>
      <c r="S247" s="1">
        <v>450</v>
      </c>
      <c r="T247" s="1">
        <v>1080</v>
      </c>
      <c r="U247" s="1">
        <v>229.5</v>
      </c>
      <c r="V247" s="1">
        <v>850.5</v>
      </c>
      <c r="W247" t="s">
        <v>30</v>
      </c>
      <c r="X247" t="s">
        <v>31</v>
      </c>
    </row>
    <row r="248" spans="1:24" x14ac:dyDescent="0.35">
      <c r="A248">
        <v>2025</v>
      </c>
      <c r="B248" t="s">
        <v>24</v>
      </c>
      <c r="C248" t="s">
        <v>25</v>
      </c>
      <c r="D248" t="s">
        <v>103</v>
      </c>
      <c r="E248">
        <v>3</v>
      </c>
      <c r="F248" t="s">
        <v>106</v>
      </c>
      <c r="G248" t="s">
        <v>44</v>
      </c>
      <c r="H248" t="s">
        <v>33</v>
      </c>
      <c r="I248" s="1">
        <v>34</v>
      </c>
      <c r="J248" s="2">
        <v>15</v>
      </c>
      <c r="K248" s="2">
        <v>0</v>
      </c>
      <c r="L248" s="2">
        <v>15</v>
      </c>
      <c r="M248" s="1">
        <v>28.9</v>
      </c>
      <c r="N248" s="3">
        <v>30</v>
      </c>
      <c r="O248" s="3">
        <v>450</v>
      </c>
      <c r="P248" s="3">
        <v>0</v>
      </c>
      <c r="Q248" s="1">
        <v>867</v>
      </c>
      <c r="R248" s="1">
        <v>9</v>
      </c>
      <c r="S248" s="1">
        <v>270</v>
      </c>
      <c r="T248" s="1">
        <v>597</v>
      </c>
      <c r="U248" s="1">
        <v>130.05000000000001</v>
      </c>
      <c r="V248" s="1">
        <v>466.95</v>
      </c>
      <c r="W248" t="s">
        <v>30</v>
      </c>
      <c r="X248" t="s">
        <v>31</v>
      </c>
    </row>
    <row r="249" spans="1:24" x14ac:dyDescent="0.35">
      <c r="A249">
        <v>2025</v>
      </c>
      <c r="B249" t="s">
        <v>24</v>
      </c>
      <c r="C249" t="s">
        <v>25</v>
      </c>
      <c r="D249" t="s">
        <v>103</v>
      </c>
      <c r="E249">
        <v>3</v>
      </c>
      <c r="F249" t="s">
        <v>106</v>
      </c>
      <c r="G249" t="s">
        <v>44</v>
      </c>
      <c r="H249" t="s">
        <v>34</v>
      </c>
      <c r="I249" s="1">
        <v>34</v>
      </c>
      <c r="J249" s="2">
        <v>20</v>
      </c>
      <c r="K249" s="2">
        <v>0</v>
      </c>
      <c r="L249" s="2">
        <v>20</v>
      </c>
      <c r="M249" s="1">
        <v>27.2</v>
      </c>
      <c r="N249" s="3">
        <v>19</v>
      </c>
      <c r="O249" s="3">
        <v>380</v>
      </c>
      <c r="P249" s="3">
        <v>0</v>
      </c>
      <c r="Q249" s="1">
        <v>516.79999999999995</v>
      </c>
      <c r="R249" s="1">
        <v>9</v>
      </c>
      <c r="S249" s="1">
        <v>171</v>
      </c>
      <c r="T249" s="1">
        <v>345.8</v>
      </c>
      <c r="U249" s="1">
        <v>77.52</v>
      </c>
      <c r="V249" s="1">
        <v>268.27999999999997</v>
      </c>
      <c r="W249" t="s">
        <v>30</v>
      </c>
      <c r="X249" t="s">
        <v>31</v>
      </c>
    </row>
    <row r="250" spans="1:24" x14ac:dyDescent="0.35">
      <c r="A250">
        <v>2025</v>
      </c>
      <c r="B250" t="s">
        <v>24</v>
      </c>
      <c r="C250" t="s">
        <v>25</v>
      </c>
      <c r="D250" t="s">
        <v>103</v>
      </c>
      <c r="E250">
        <v>3</v>
      </c>
      <c r="F250" t="s">
        <v>107</v>
      </c>
      <c r="G250" t="s">
        <v>48</v>
      </c>
      <c r="H250" t="s">
        <v>29</v>
      </c>
      <c r="I250" s="1">
        <v>34</v>
      </c>
      <c r="J250" s="2">
        <v>0</v>
      </c>
      <c r="K250" s="2">
        <v>0</v>
      </c>
      <c r="L250" s="2">
        <v>0</v>
      </c>
      <c r="M250" s="1">
        <v>34</v>
      </c>
      <c r="N250" s="3">
        <v>89</v>
      </c>
      <c r="O250" s="3">
        <v>0</v>
      </c>
      <c r="P250" s="3">
        <v>0</v>
      </c>
      <c r="Q250" s="1">
        <v>3026</v>
      </c>
      <c r="R250" s="1">
        <v>9</v>
      </c>
      <c r="S250" s="1">
        <v>801</v>
      </c>
      <c r="T250" s="1">
        <v>2225</v>
      </c>
      <c r="U250" s="1">
        <v>453.9</v>
      </c>
      <c r="V250" s="1">
        <v>1771.1</v>
      </c>
      <c r="W250" t="s">
        <v>30</v>
      </c>
      <c r="X250" t="s">
        <v>31</v>
      </c>
    </row>
    <row r="251" spans="1:24" x14ac:dyDescent="0.35">
      <c r="A251">
        <v>2025</v>
      </c>
      <c r="B251" t="s">
        <v>24</v>
      </c>
      <c r="C251" t="s">
        <v>25</v>
      </c>
      <c r="D251" t="s">
        <v>103</v>
      </c>
      <c r="E251">
        <v>3</v>
      </c>
      <c r="F251" t="s">
        <v>107</v>
      </c>
      <c r="G251" t="s">
        <v>48</v>
      </c>
      <c r="H251" t="s">
        <v>32</v>
      </c>
      <c r="I251" s="1">
        <v>34</v>
      </c>
      <c r="J251" s="2">
        <v>10</v>
      </c>
      <c r="K251" s="2">
        <v>0</v>
      </c>
      <c r="L251" s="2">
        <v>10</v>
      </c>
      <c r="M251" s="1">
        <v>30.6</v>
      </c>
      <c r="N251" s="3">
        <v>49</v>
      </c>
      <c r="O251" s="3">
        <v>490</v>
      </c>
      <c r="P251" s="3">
        <v>0</v>
      </c>
      <c r="Q251" s="1">
        <v>1499.4</v>
      </c>
      <c r="R251" s="1">
        <v>9</v>
      </c>
      <c r="S251" s="1">
        <v>441</v>
      </c>
      <c r="T251" s="1">
        <v>1058.4000000000001</v>
      </c>
      <c r="U251" s="1">
        <v>224.91</v>
      </c>
      <c r="V251" s="1">
        <v>833.49</v>
      </c>
      <c r="W251" t="s">
        <v>30</v>
      </c>
      <c r="X251" t="s">
        <v>31</v>
      </c>
    </row>
    <row r="252" spans="1:24" x14ac:dyDescent="0.35">
      <c r="A252">
        <v>2025</v>
      </c>
      <c r="B252" t="s">
        <v>24</v>
      </c>
      <c r="C252" t="s">
        <v>25</v>
      </c>
      <c r="D252" t="s">
        <v>103</v>
      </c>
      <c r="E252">
        <v>3</v>
      </c>
      <c r="F252" t="s">
        <v>107</v>
      </c>
      <c r="G252" t="s">
        <v>48</v>
      </c>
      <c r="H252" t="s">
        <v>33</v>
      </c>
      <c r="I252" s="1">
        <v>34</v>
      </c>
      <c r="J252" s="2">
        <v>15</v>
      </c>
      <c r="K252" s="2">
        <v>0</v>
      </c>
      <c r="L252" s="2">
        <v>15</v>
      </c>
      <c r="M252" s="1">
        <v>28.9</v>
      </c>
      <c r="N252" s="3">
        <v>30</v>
      </c>
      <c r="O252" s="3">
        <v>450</v>
      </c>
      <c r="P252" s="3">
        <v>0</v>
      </c>
      <c r="Q252" s="1">
        <v>867</v>
      </c>
      <c r="R252" s="1">
        <v>9</v>
      </c>
      <c r="S252" s="1">
        <v>270</v>
      </c>
      <c r="T252" s="1">
        <v>597</v>
      </c>
      <c r="U252" s="1">
        <v>130.05000000000001</v>
      </c>
      <c r="V252" s="1">
        <v>466.95</v>
      </c>
      <c r="W252" t="s">
        <v>30</v>
      </c>
      <c r="X252" t="s">
        <v>31</v>
      </c>
    </row>
    <row r="253" spans="1:24" x14ac:dyDescent="0.35">
      <c r="A253">
        <v>2025</v>
      </c>
      <c r="B253" t="s">
        <v>24</v>
      </c>
      <c r="C253" t="s">
        <v>25</v>
      </c>
      <c r="D253" t="s">
        <v>103</v>
      </c>
      <c r="E253">
        <v>3</v>
      </c>
      <c r="F253" t="s">
        <v>107</v>
      </c>
      <c r="G253" t="s">
        <v>48</v>
      </c>
      <c r="H253" t="s">
        <v>34</v>
      </c>
      <c r="I253" s="1">
        <v>34</v>
      </c>
      <c r="J253" s="2">
        <v>20</v>
      </c>
      <c r="K253" s="2">
        <v>0</v>
      </c>
      <c r="L253" s="2">
        <v>20</v>
      </c>
      <c r="M253" s="1">
        <v>27.2</v>
      </c>
      <c r="N253" s="3">
        <v>19</v>
      </c>
      <c r="O253" s="3">
        <v>380</v>
      </c>
      <c r="P253" s="3">
        <v>0</v>
      </c>
      <c r="Q253" s="1">
        <v>516.79999999999995</v>
      </c>
      <c r="R253" s="1">
        <v>9</v>
      </c>
      <c r="S253" s="1">
        <v>171</v>
      </c>
      <c r="T253" s="1">
        <v>345.8</v>
      </c>
      <c r="U253" s="1">
        <v>77.52</v>
      </c>
      <c r="V253" s="1">
        <v>268.27999999999997</v>
      </c>
      <c r="W253" t="s">
        <v>30</v>
      </c>
      <c r="X253" t="s">
        <v>31</v>
      </c>
    </row>
    <row r="254" spans="1:24" x14ac:dyDescent="0.35">
      <c r="A254">
        <v>2025</v>
      </c>
      <c r="B254" t="s">
        <v>24</v>
      </c>
      <c r="C254" t="s">
        <v>25</v>
      </c>
      <c r="D254" t="s">
        <v>103</v>
      </c>
      <c r="E254">
        <v>3</v>
      </c>
      <c r="F254" t="s">
        <v>108</v>
      </c>
      <c r="G254" t="s">
        <v>28</v>
      </c>
      <c r="H254" t="s">
        <v>29</v>
      </c>
      <c r="I254" s="1">
        <v>34</v>
      </c>
      <c r="J254" s="2">
        <v>0</v>
      </c>
      <c r="K254" s="2">
        <v>0</v>
      </c>
      <c r="L254" s="2">
        <v>0</v>
      </c>
      <c r="M254" s="1">
        <v>34</v>
      </c>
      <c r="N254" s="3">
        <v>108</v>
      </c>
      <c r="O254" s="3">
        <v>0</v>
      </c>
      <c r="P254" s="3">
        <v>0</v>
      </c>
      <c r="Q254" s="1">
        <v>3672</v>
      </c>
      <c r="R254" s="1">
        <v>9</v>
      </c>
      <c r="S254" s="1">
        <v>972</v>
      </c>
      <c r="T254" s="1">
        <v>2700</v>
      </c>
      <c r="U254" s="1">
        <v>550.79999999999995</v>
      </c>
      <c r="V254" s="1">
        <v>2149.1999999999998</v>
      </c>
      <c r="W254" t="s">
        <v>30</v>
      </c>
      <c r="X254" t="s">
        <v>31</v>
      </c>
    </row>
    <row r="255" spans="1:24" x14ac:dyDescent="0.35">
      <c r="A255">
        <v>2025</v>
      </c>
      <c r="B255" t="s">
        <v>24</v>
      </c>
      <c r="C255" t="s">
        <v>25</v>
      </c>
      <c r="D255" t="s">
        <v>103</v>
      </c>
      <c r="E255">
        <v>3</v>
      </c>
      <c r="F255" t="s">
        <v>108</v>
      </c>
      <c r="G255" t="s">
        <v>28</v>
      </c>
      <c r="H255" t="s">
        <v>32</v>
      </c>
      <c r="I255" s="1">
        <v>34</v>
      </c>
      <c r="J255" s="2">
        <v>10</v>
      </c>
      <c r="K255" s="2">
        <v>0</v>
      </c>
      <c r="L255" s="2">
        <v>10</v>
      </c>
      <c r="M255" s="1">
        <v>30.6</v>
      </c>
      <c r="N255" s="3">
        <v>59</v>
      </c>
      <c r="O255" s="3">
        <v>590</v>
      </c>
      <c r="P255" s="3">
        <v>0</v>
      </c>
      <c r="Q255" s="1">
        <v>1805.4</v>
      </c>
      <c r="R255" s="1">
        <v>9</v>
      </c>
      <c r="S255" s="1">
        <v>531</v>
      </c>
      <c r="T255" s="1">
        <v>1274.4000000000001</v>
      </c>
      <c r="U255" s="1">
        <v>270.81</v>
      </c>
      <c r="V255" s="1">
        <v>1003.59</v>
      </c>
      <c r="W255" t="s">
        <v>30</v>
      </c>
      <c r="X255" t="s">
        <v>31</v>
      </c>
    </row>
    <row r="256" spans="1:24" x14ac:dyDescent="0.35">
      <c r="A256">
        <v>2025</v>
      </c>
      <c r="B256" t="s">
        <v>24</v>
      </c>
      <c r="C256" t="s">
        <v>25</v>
      </c>
      <c r="D256" t="s">
        <v>103</v>
      </c>
      <c r="E256">
        <v>3</v>
      </c>
      <c r="F256" t="s">
        <v>108</v>
      </c>
      <c r="G256" t="s">
        <v>28</v>
      </c>
      <c r="H256" t="s">
        <v>33</v>
      </c>
      <c r="I256" s="1">
        <v>34</v>
      </c>
      <c r="J256" s="2">
        <v>15</v>
      </c>
      <c r="K256" s="2">
        <v>0</v>
      </c>
      <c r="L256" s="2">
        <v>15</v>
      </c>
      <c r="M256" s="1">
        <v>28.9</v>
      </c>
      <c r="N256" s="3">
        <v>36</v>
      </c>
      <c r="O256" s="3">
        <v>540</v>
      </c>
      <c r="P256" s="3">
        <v>0</v>
      </c>
      <c r="Q256" s="1">
        <v>1040.4000000000001</v>
      </c>
      <c r="R256" s="1">
        <v>9</v>
      </c>
      <c r="S256" s="1">
        <v>324</v>
      </c>
      <c r="T256" s="1">
        <v>716.4</v>
      </c>
      <c r="U256" s="1">
        <v>156.06</v>
      </c>
      <c r="V256" s="1">
        <v>560.34</v>
      </c>
      <c r="W256" t="s">
        <v>30</v>
      </c>
      <c r="X256" t="s">
        <v>31</v>
      </c>
    </row>
    <row r="257" spans="1:24" x14ac:dyDescent="0.35">
      <c r="A257">
        <v>2025</v>
      </c>
      <c r="B257" t="s">
        <v>24</v>
      </c>
      <c r="C257" t="s">
        <v>25</v>
      </c>
      <c r="D257" t="s">
        <v>103</v>
      </c>
      <c r="E257">
        <v>3</v>
      </c>
      <c r="F257" t="s">
        <v>108</v>
      </c>
      <c r="G257" t="s">
        <v>28</v>
      </c>
      <c r="H257" t="s">
        <v>34</v>
      </c>
      <c r="I257" s="1">
        <v>34</v>
      </c>
      <c r="J257" s="2">
        <v>20</v>
      </c>
      <c r="K257" s="2">
        <v>0</v>
      </c>
      <c r="L257" s="2">
        <v>20</v>
      </c>
      <c r="M257" s="1">
        <v>27.2</v>
      </c>
      <c r="N257" s="3">
        <v>23</v>
      </c>
      <c r="O257" s="3">
        <v>460</v>
      </c>
      <c r="P257" s="3">
        <v>0</v>
      </c>
      <c r="Q257" s="1">
        <v>625.6</v>
      </c>
      <c r="R257" s="1">
        <v>9</v>
      </c>
      <c r="S257" s="1">
        <v>207</v>
      </c>
      <c r="T257" s="1">
        <v>418.6</v>
      </c>
      <c r="U257" s="1">
        <v>93.84</v>
      </c>
      <c r="V257" s="1">
        <v>324.76</v>
      </c>
      <c r="W257" t="s">
        <v>30</v>
      </c>
      <c r="X257" t="s">
        <v>31</v>
      </c>
    </row>
    <row r="258" spans="1:24" x14ac:dyDescent="0.35">
      <c r="A258">
        <v>2025</v>
      </c>
      <c r="B258" t="s">
        <v>24</v>
      </c>
      <c r="C258" t="s">
        <v>25</v>
      </c>
      <c r="D258" t="s">
        <v>103</v>
      </c>
      <c r="E258">
        <v>3</v>
      </c>
      <c r="F258" t="s">
        <v>109</v>
      </c>
      <c r="G258" t="s">
        <v>36</v>
      </c>
      <c r="H258" t="s">
        <v>29</v>
      </c>
      <c r="I258" s="1">
        <v>34</v>
      </c>
      <c r="J258" s="2">
        <v>0</v>
      </c>
      <c r="K258" s="2">
        <v>0</v>
      </c>
      <c r="L258" s="2">
        <v>0</v>
      </c>
      <c r="M258" s="1">
        <v>34</v>
      </c>
      <c r="N258" s="3">
        <v>113</v>
      </c>
      <c r="O258" s="3">
        <v>0</v>
      </c>
      <c r="P258" s="3">
        <v>0</v>
      </c>
      <c r="Q258" s="1">
        <v>3842</v>
      </c>
      <c r="R258" s="1">
        <v>9</v>
      </c>
      <c r="S258" s="1">
        <v>1017</v>
      </c>
      <c r="T258" s="1">
        <v>2825</v>
      </c>
      <c r="U258" s="1">
        <v>576.29999999999995</v>
      </c>
      <c r="V258" s="1">
        <v>2248.6999999999998</v>
      </c>
      <c r="W258" t="s">
        <v>30</v>
      </c>
      <c r="X258" t="s">
        <v>31</v>
      </c>
    </row>
    <row r="259" spans="1:24" x14ac:dyDescent="0.35">
      <c r="A259">
        <v>2025</v>
      </c>
      <c r="B259" t="s">
        <v>24</v>
      </c>
      <c r="C259" t="s">
        <v>25</v>
      </c>
      <c r="D259" t="s">
        <v>103</v>
      </c>
      <c r="E259">
        <v>3</v>
      </c>
      <c r="F259" t="s">
        <v>109</v>
      </c>
      <c r="G259" t="s">
        <v>36</v>
      </c>
      <c r="H259" t="s">
        <v>32</v>
      </c>
      <c r="I259" s="1">
        <v>34</v>
      </c>
      <c r="J259" s="2">
        <v>10</v>
      </c>
      <c r="K259" s="2">
        <v>0</v>
      </c>
      <c r="L259" s="2">
        <v>10</v>
      </c>
      <c r="M259" s="1">
        <v>30.6</v>
      </c>
      <c r="N259" s="3">
        <v>62</v>
      </c>
      <c r="O259" s="3">
        <v>620</v>
      </c>
      <c r="P259" s="3">
        <v>0</v>
      </c>
      <c r="Q259" s="1">
        <v>1897.2</v>
      </c>
      <c r="R259" s="1">
        <v>9</v>
      </c>
      <c r="S259" s="1">
        <v>558</v>
      </c>
      <c r="T259" s="1">
        <v>1339.2</v>
      </c>
      <c r="U259" s="1">
        <v>284.58</v>
      </c>
      <c r="V259" s="1">
        <v>1054.6199999999999</v>
      </c>
      <c r="W259" t="s">
        <v>30</v>
      </c>
      <c r="X259" t="s">
        <v>31</v>
      </c>
    </row>
    <row r="260" spans="1:24" x14ac:dyDescent="0.35">
      <c r="A260">
        <v>2025</v>
      </c>
      <c r="B260" t="s">
        <v>24</v>
      </c>
      <c r="C260" t="s">
        <v>25</v>
      </c>
      <c r="D260" t="s">
        <v>103</v>
      </c>
      <c r="E260">
        <v>3</v>
      </c>
      <c r="F260" t="s">
        <v>109</v>
      </c>
      <c r="G260" t="s">
        <v>36</v>
      </c>
      <c r="H260" t="s">
        <v>33</v>
      </c>
      <c r="I260" s="1">
        <v>34</v>
      </c>
      <c r="J260" s="2">
        <v>15</v>
      </c>
      <c r="K260" s="2">
        <v>0</v>
      </c>
      <c r="L260" s="2">
        <v>15</v>
      </c>
      <c r="M260" s="1">
        <v>28.9</v>
      </c>
      <c r="N260" s="3">
        <v>38</v>
      </c>
      <c r="O260" s="3">
        <v>570</v>
      </c>
      <c r="P260" s="3">
        <v>0</v>
      </c>
      <c r="Q260" s="1">
        <v>1098.2</v>
      </c>
      <c r="R260" s="1">
        <v>9</v>
      </c>
      <c r="S260" s="1">
        <v>342</v>
      </c>
      <c r="T260" s="1">
        <v>756.2</v>
      </c>
      <c r="U260" s="1">
        <v>164.73</v>
      </c>
      <c r="V260" s="1">
        <v>591.47</v>
      </c>
      <c r="W260" t="s">
        <v>30</v>
      </c>
      <c r="X260" t="s">
        <v>31</v>
      </c>
    </row>
    <row r="261" spans="1:24" x14ac:dyDescent="0.35">
      <c r="A261">
        <v>2025</v>
      </c>
      <c r="B261" t="s">
        <v>24</v>
      </c>
      <c r="C261" t="s">
        <v>25</v>
      </c>
      <c r="D261" t="s">
        <v>103</v>
      </c>
      <c r="E261">
        <v>3</v>
      </c>
      <c r="F261" t="s">
        <v>109</v>
      </c>
      <c r="G261" t="s">
        <v>36</v>
      </c>
      <c r="H261" t="s">
        <v>34</v>
      </c>
      <c r="I261" s="1">
        <v>34</v>
      </c>
      <c r="J261" s="2">
        <v>20</v>
      </c>
      <c r="K261" s="2">
        <v>0</v>
      </c>
      <c r="L261" s="2">
        <v>20</v>
      </c>
      <c r="M261" s="1">
        <v>27.2</v>
      </c>
      <c r="N261" s="3">
        <v>24</v>
      </c>
      <c r="O261" s="3">
        <v>480</v>
      </c>
      <c r="P261" s="3">
        <v>0</v>
      </c>
      <c r="Q261" s="1">
        <v>652.79999999999995</v>
      </c>
      <c r="R261" s="1">
        <v>9</v>
      </c>
      <c r="S261" s="1">
        <v>216</v>
      </c>
      <c r="T261" s="1">
        <v>436.8</v>
      </c>
      <c r="U261" s="1">
        <v>97.92</v>
      </c>
      <c r="V261" s="1">
        <v>338.88</v>
      </c>
      <c r="W261" t="s">
        <v>30</v>
      </c>
      <c r="X261" t="s">
        <v>31</v>
      </c>
    </row>
    <row r="262" spans="1:24" x14ac:dyDescent="0.35">
      <c r="A262">
        <v>2025</v>
      </c>
      <c r="B262" t="s">
        <v>24</v>
      </c>
      <c r="C262" t="s">
        <v>25</v>
      </c>
      <c r="D262" t="s">
        <v>103</v>
      </c>
      <c r="E262">
        <v>3</v>
      </c>
      <c r="F262" t="s">
        <v>110</v>
      </c>
      <c r="G262" t="s">
        <v>38</v>
      </c>
      <c r="H262" t="s">
        <v>29</v>
      </c>
      <c r="I262" s="1">
        <v>34</v>
      </c>
      <c r="J262" s="2">
        <v>0</v>
      </c>
      <c r="K262" s="2">
        <v>0</v>
      </c>
      <c r="L262" s="2">
        <v>0</v>
      </c>
      <c r="M262" s="1">
        <v>34</v>
      </c>
      <c r="N262" s="3">
        <v>144</v>
      </c>
      <c r="O262" s="3">
        <v>0</v>
      </c>
      <c r="P262" s="3">
        <v>0</v>
      </c>
      <c r="Q262" s="1">
        <v>4896</v>
      </c>
      <c r="R262" s="1">
        <v>9</v>
      </c>
      <c r="S262" s="1">
        <v>1296</v>
      </c>
      <c r="T262" s="1">
        <v>3600</v>
      </c>
      <c r="U262" s="1">
        <v>734.4</v>
      </c>
      <c r="V262" s="1">
        <v>2865.6</v>
      </c>
      <c r="W262" t="s">
        <v>30</v>
      </c>
      <c r="X262" t="s">
        <v>31</v>
      </c>
    </row>
    <row r="263" spans="1:24" x14ac:dyDescent="0.35">
      <c r="A263">
        <v>2025</v>
      </c>
      <c r="B263" t="s">
        <v>24</v>
      </c>
      <c r="C263" t="s">
        <v>25</v>
      </c>
      <c r="D263" t="s">
        <v>103</v>
      </c>
      <c r="E263">
        <v>3</v>
      </c>
      <c r="F263" t="s">
        <v>110</v>
      </c>
      <c r="G263" t="s">
        <v>38</v>
      </c>
      <c r="H263" t="s">
        <v>32</v>
      </c>
      <c r="I263" s="1">
        <v>34</v>
      </c>
      <c r="J263" s="2">
        <v>10</v>
      </c>
      <c r="K263" s="2">
        <v>0</v>
      </c>
      <c r="L263" s="2">
        <v>10</v>
      </c>
      <c r="M263" s="1">
        <v>30.6</v>
      </c>
      <c r="N263" s="3">
        <v>79</v>
      </c>
      <c r="O263" s="3">
        <v>790</v>
      </c>
      <c r="P263" s="3">
        <v>0</v>
      </c>
      <c r="Q263" s="1">
        <v>2417.4</v>
      </c>
      <c r="R263" s="1">
        <v>9</v>
      </c>
      <c r="S263" s="1">
        <v>711</v>
      </c>
      <c r="T263" s="1">
        <v>1706.4</v>
      </c>
      <c r="U263" s="1">
        <v>362.61</v>
      </c>
      <c r="V263" s="1">
        <v>1343.79</v>
      </c>
      <c r="W263" t="s">
        <v>30</v>
      </c>
      <c r="X263" t="s">
        <v>31</v>
      </c>
    </row>
    <row r="264" spans="1:24" x14ac:dyDescent="0.35">
      <c r="A264">
        <v>2025</v>
      </c>
      <c r="B264" t="s">
        <v>24</v>
      </c>
      <c r="C264" t="s">
        <v>25</v>
      </c>
      <c r="D264" t="s">
        <v>103</v>
      </c>
      <c r="E264">
        <v>3</v>
      </c>
      <c r="F264" t="s">
        <v>110</v>
      </c>
      <c r="G264" t="s">
        <v>38</v>
      </c>
      <c r="H264" t="s">
        <v>33</v>
      </c>
      <c r="I264" s="1">
        <v>34</v>
      </c>
      <c r="J264" s="2">
        <v>15</v>
      </c>
      <c r="K264" s="2">
        <v>0</v>
      </c>
      <c r="L264" s="2">
        <v>15</v>
      </c>
      <c r="M264" s="1">
        <v>28.9</v>
      </c>
      <c r="N264" s="3">
        <v>48</v>
      </c>
      <c r="O264" s="3">
        <v>720</v>
      </c>
      <c r="P264" s="3">
        <v>0</v>
      </c>
      <c r="Q264" s="1">
        <v>1387.2</v>
      </c>
      <c r="R264" s="1">
        <v>9</v>
      </c>
      <c r="S264" s="1">
        <v>432</v>
      </c>
      <c r="T264" s="1">
        <v>955.2</v>
      </c>
      <c r="U264" s="1">
        <v>208.08</v>
      </c>
      <c r="V264" s="1">
        <v>747.12</v>
      </c>
      <c r="W264" t="s">
        <v>30</v>
      </c>
      <c r="X264" t="s">
        <v>31</v>
      </c>
    </row>
    <row r="265" spans="1:24" x14ac:dyDescent="0.35">
      <c r="A265">
        <v>2025</v>
      </c>
      <c r="B265" t="s">
        <v>24</v>
      </c>
      <c r="C265" t="s">
        <v>25</v>
      </c>
      <c r="D265" t="s">
        <v>103</v>
      </c>
      <c r="E265">
        <v>3</v>
      </c>
      <c r="F265" t="s">
        <v>110</v>
      </c>
      <c r="G265" t="s">
        <v>38</v>
      </c>
      <c r="H265" t="s">
        <v>34</v>
      </c>
      <c r="I265" s="1">
        <v>34</v>
      </c>
      <c r="J265" s="2">
        <v>20</v>
      </c>
      <c r="K265" s="2">
        <v>0</v>
      </c>
      <c r="L265" s="2">
        <v>20</v>
      </c>
      <c r="M265" s="1">
        <v>27.2</v>
      </c>
      <c r="N265" s="3">
        <v>31</v>
      </c>
      <c r="O265" s="3">
        <v>620</v>
      </c>
      <c r="P265" s="3">
        <v>0</v>
      </c>
      <c r="Q265" s="1">
        <v>843.2</v>
      </c>
      <c r="R265" s="1">
        <v>9</v>
      </c>
      <c r="S265" s="1">
        <v>279</v>
      </c>
      <c r="T265" s="1">
        <v>564.20000000000005</v>
      </c>
      <c r="U265" s="1">
        <v>126.48</v>
      </c>
      <c r="V265" s="1">
        <v>437.72</v>
      </c>
      <c r="W265" t="s">
        <v>30</v>
      </c>
      <c r="X265" t="s">
        <v>31</v>
      </c>
    </row>
    <row r="266" spans="1:24" x14ac:dyDescent="0.35">
      <c r="A266">
        <v>2025</v>
      </c>
      <c r="B266" t="s">
        <v>24</v>
      </c>
      <c r="C266" t="s">
        <v>25</v>
      </c>
      <c r="D266" t="s">
        <v>103</v>
      </c>
      <c r="E266">
        <v>3</v>
      </c>
      <c r="F266" t="s">
        <v>111</v>
      </c>
      <c r="G266" t="s">
        <v>40</v>
      </c>
      <c r="H266" t="s">
        <v>29</v>
      </c>
      <c r="I266" s="1">
        <v>34</v>
      </c>
      <c r="J266" s="2">
        <v>0</v>
      </c>
      <c r="K266" s="2">
        <v>0</v>
      </c>
      <c r="L266" s="2">
        <v>0</v>
      </c>
      <c r="M266" s="1">
        <v>34</v>
      </c>
      <c r="N266" s="3">
        <v>136</v>
      </c>
      <c r="O266" s="3">
        <v>0</v>
      </c>
      <c r="P266" s="3">
        <v>0</v>
      </c>
      <c r="Q266" s="1">
        <v>4624</v>
      </c>
      <c r="R266" s="1">
        <v>9</v>
      </c>
      <c r="S266" s="1">
        <v>1224</v>
      </c>
      <c r="T266" s="1">
        <v>3400</v>
      </c>
      <c r="U266" s="1">
        <v>693.6</v>
      </c>
      <c r="V266" s="1">
        <v>2706.4</v>
      </c>
      <c r="W266" t="s">
        <v>30</v>
      </c>
      <c r="X266" t="s">
        <v>31</v>
      </c>
    </row>
    <row r="267" spans="1:24" x14ac:dyDescent="0.35">
      <c r="A267">
        <v>2025</v>
      </c>
      <c r="B267" t="s">
        <v>24</v>
      </c>
      <c r="C267" t="s">
        <v>25</v>
      </c>
      <c r="D267" t="s">
        <v>103</v>
      </c>
      <c r="E267">
        <v>3</v>
      </c>
      <c r="F267" t="s">
        <v>111</v>
      </c>
      <c r="G267" t="s">
        <v>40</v>
      </c>
      <c r="H267" t="s">
        <v>32</v>
      </c>
      <c r="I267" s="1">
        <v>34</v>
      </c>
      <c r="J267" s="2">
        <v>10</v>
      </c>
      <c r="K267" s="2">
        <v>0</v>
      </c>
      <c r="L267" s="2">
        <v>10</v>
      </c>
      <c r="M267" s="1">
        <v>30.6</v>
      </c>
      <c r="N267" s="3">
        <v>75</v>
      </c>
      <c r="O267" s="3">
        <v>750</v>
      </c>
      <c r="P267" s="3">
        <v>0</v>
      </c>
      <c r="Q267" s="1">
        <v>2295</v>
      </c>
      <c r="R267" s="1">
        <v>9</v>
      </c>
      <c r="S267" s="1">
        <v>675</v>
      </c>
      <c r="T267" s="1">
        <v>1620</v>
      </c>
      <c r="U267" s="1">
        <v>344.25</v>
      </c>
      <c r="V267" s="1">
        <v>1275.75</v>
      </c>
      <c r="W267" t="s">
        <v>30</v>
      </c>
      <c r="X267" t="s">
        <v>31</v>
      </c>
    </row>
    <row r="268" spans="1:24" x14ac:dyDescent="0.35">
      <c r="A268">
        <v>2025</v>
      </c>
      <c r="B268" t="s">
        <v>24</v>
      </c>
      <c r="C268" t="s">
        <v>25</v>
      </c>
      <c r="D268" t="s">
        <v>103</v>
      </c>
      <c r="E268">
        <v>3</v>
      </c>
      <c r="F268" t="s">
        <v>111</v>
      </c>
      <c r="G268" t="s">
        <v>40</v>
      </c>
      <c r="H268" t="s">
        <v>33</v>
      </c>
      <c r="I268" s="1">
        <v>34</v>
      </c>
      <c r="J268" s="2">
        <v>15</v>
      </c>
      <c r="K268" s="2">
        <v>0</v>
      </c>
      <c r="L268" s="2">
        <v>15</v>
      </c>
      <c r="M268" s="1">
        <v>28.9</v>
      </c>
      <c r="N268" s="3">
        <v>45</v>
      </c>
      <c r="O268" s="3">
        <v>675</v>
      </c>
      <c r="P268" s="3">
        <v>0</v>
      </c>
      <c r="Q268" s="1">
        <v>1300.5</v>
      </c>
      <c r="R268" s="1">
        <v>9</v>
      </c>
      <c r="S268" s="1">
        <v>405</v>
      </c>
      <c r="T268" s="1">
        <v>895.5</v>
      </c>
      <c r="U268" s="1">
        <v>195.07</v>
      </c>
      <c r="V268" s="1">
        <v>700.42</v>
      </c>
      <c r="W268" t="s">
        <v>30</v>
      </c>
      <c r="X268" t="s">
        <v>31</v>
      </c>
    </row>
    <row r="269" spans="1:24" x14ac:dyDescent="0.35">
      <c r="A269">
        <v>2025</v>
      </c>
      <c r="B269" t="s">
        <v>24</v>
      </c>
      <c r="C269" t="s">
        <v>25</v>
      </c>
      <c r="D269" t="s">
        <v>103</v>
      </c>
      <c r="E269">
        <v>3</v>
      </c>
      <c r="F269" t="s">
        <v>111</v>
      </c>
      <c r="G269" t="s">
        <v>40</v>
      </c>
      <c r="H269" t="s">
        <v>34</v>
      </c>
      <c r="I269" s="1">
        <v>34</v>
      </c>
      <c r="J269" s="2">
        <v>20</v>
      </c>
      <c r="K269" s="2">
        <v>0</v>
      </c>
      <c r="L269" s="2">
        <v>20</v>
      </c>
      <c r="M269" s="1">
        <v>27.2</v>
      </c>
      <c r="N269" s="3">
        <v>29</v>
      </c>
      <c r="O269" s="3">
        <v>580</v>
      </c>
      <c r="P269" s="3">
        <v>0</v>
      </c>
      <c r="Q269" s="1">
        <v>788.8</v>
      </c>
      <c r="R269" s="1">
        <v>9</v>
      </c>
      <c r="S269" s="1">
        <v>261</v>
      </c>
      <c r="T269" s="1">
        <v>527.79999999999995</v>
      </c>
      <c r="U269" s="1">
        <v>118.32</v>
      </c>
      <c r="V269" s="1">
        <v>409.48</v>
      </c>
      <c r="W269" t="s">
        <v>30</v>
      </c>
      <c r="X269" t="s">
        <v>31</v>
      </c>
    </row>
    <row r="270" spans="1:24" x14ac:dyDescent="0.35">
      <c r="A270">
        <v>2025</v>
      </c>
      <c r="B270" t="s">
        <v>24</v>
      </c>
      <c r="C270" t="s">
        <v>25</v>
      </c>
      <c r="D270" t="s">
        <v>103</v>
      </c>
      <c r="E270">
        <v>3</v>
      </c>
      <c r="F270" t="s">
        <v>112</v>
      </c>
      <c r="G270" t="s">
        <v>42</v>
      </c>
      <c r="H270" t="s">
        <v>29</v>
      </c>
      <c r="I270" s="1">
        <v>34</v>
      </c>
      <c r="J270" s="2">
        <v>0</v>
      </c>
      <c r="K270" s="2">
        <v>0</v>
      </c>
      <c r="L270" s="2">
        <v>0</v>
      </c>
      <c r="M270" s="1">
        <v>34</v>
      </c>
      <c r="N270" s="3">
        <v>83</v>
      </c>
      <c r="O270" s="3">
        <v>0</v>
      </c>
      <c r="P270" s="3">
        <v>0</v>
      </c>
      <c r="Q270" s="1">
        <v>2822</v>
      </c>
      <c r="R270" s="1">
        <v>9</v>
      </c>
      <c r="S270" s="1">
        <v>747</v>
      </c>
      <c r="T270" s="1">
        <v>2075</v>
      </c>
      <c r="U270" s="1">
        <v>423.3</v>
      </c>
      <c r="V270" s="1">
        <v>1651.7</v>
      </c>
      <c r="W270" t="s">
        <v>30</v>
      </c>
      <c r="X270" t="s">
        <v>31</v>
      </c>
    </row>
    <row r="271" spans="1:24" x14ac:dyDescent="0.35">
      <c r="A271">
        <v>2025</v>
      </c>
      <c r="B271" t="s">
        <v>24</v>
      </c>
      <c r="C271" t="s">
        <v>25</v>
      </c>
      <c r="D271" t="s">
        <v>103</v>
      </c>
      <c r="E271">
        <v>3</v>
      </c>
      <c r="F271" t="s">
        <v>112</v>
      </c>
      <c r="G271" t="s">
        <v>42</v>
      </c>
      <c r="H271" t="s">
        <v>32</v>
      </c>
      <c r="I271" s="1">
        <v>34</v>
      </c>
      <c r="J271" s="2">
        <v>10</v>
      </c>
      <c r="K271" s="2">
        <v>0</v>
      </c>
      <c r="L271" s="2">
        <v>10</v>
      </c>
      <c r="M271" s="1">
        <v>30.6</v>
      </c>
      <c r="N271" s="3">
        <v>45</v>
      </c>
      <c r="O271" s="3">
        <v>450</v>
      </c>
      <c r="P271" s="3">
        <v>0</v>
      </c>
      <c r="Q271" s="1">
        <v>1377</v>
      </c>
      <c r="R271" s="1">
        <v>9</v>
      </c>
      <c r="S271" s="1">
        <v>405</v>
      </c>
      <c r="T271" s="1">
        <v>972</v>
      </c>
      <c r="U271" s="1">
        <v>206.55</v>
      </c>
      <c r="V271" s="1">
        <v>765.45</v>
      </c>
      <c r="W271" t="s">
        <v>30</v>
      </c>
      <c r="X271" t="s">
        <v>31</v>
      </c>
    </row>
    <row r="272" spans="1:24" x14ac:dyDescent="0.35">
      <c r="A272">
        <v>2025</v>
      </c>
      <c r="B272" t="s">
        <v>24</v>
      </c>
      <c r="C272" t="s">
        <v>25</v>
      </c>
      <c r="D272" t="s">
        <v>103</v>
      </c>
      <c r="E272">
        <v>3</v>
      </c>
      <c r="F272" t="s">
        <v>112</v>
      </c>
      <c r="G272" t="s">
        <v>42</v>
      </c>
      <c r="H272" t="s">
        <v>33</v>
      </c>
      <c r="I272" s="1">
        <v>34</v>
      </c>
      <c r="J272" s="2">
        <v>15</v>
      </c>
      <c r="K272" s="2">
        <v>0</v>
      </c>
      <c r="L272" s="2">
        <v>15</v>
      </c>
      <c r="M272" s="1">
        <v>28.9</v>
      </c>
      <c r="N272" s="3">
        <v>28</v>
      </c>
      <c r="O272" s="3">
        <v>420</v>
      </c>
      <c r="P272" s="3">
        <v>0</v>
      </c>
      <c r="Q272" s="1">
        <v>809.2</v>
      </c>
      <c r="R272" s="1">
        <v>9</v>
      </c>
      <c r="S272" s="1">
        <v>252</v>
      </c>
      <c r="T272" s="1">
        <v>557.20000000000005</v>
      </c>
      <c r="U272" s="1">
        <v>121.38</v>
      </c>
      <c r="V272" s="1">
        <v>435.82</v>
      </c>
      <c r="W272" t="s">
        <v>30</v>
      </c>
      <c r="X272" t="s">
        <v>31</v>
      </c>
    </row>
    <row r="273" spans="1:24" x14ac:dyDescent="0.35">
      <c r="A273">
        <v>2025</v>
      </c>
      <c r="B273" t="s">
        <v>24</v>
      </c>
      <c r="C273" t="s">
        <v>25</v>
      </c>
      <c r="D273" t="s">
        <v>103</v>
      </c>
      <c r="E273">
        <v>3</v>
      </c>
      <c r="F273" t="s">
        <v>112</v>
      </c>
      <c r="G273" t="s">
        <v>42</v>
      </c>
      <c r="H273" t="s">
        <v>34</v>
      </c>
      <c r="I273" s="1">
        <v>34</v>
      </c>
      <c r="J273" s="2">
        <v>20</v>
      </c>
      <c r="K273" s="2">
        <v>0</v>
      </c>
      <c r="L273" s="2">
        <v>20</v>
      </c>
      <c r="M273" s="1">
        <v>27.2</v>
      </c>
      <c r="N273" s="3">
        <v>18</v>
      </c>
      <c r="O273" s="3">
        <v>360</v>
      </c>
      <c r="P273" s="3">
        <v>0</v>
      </c>
      <c r="Q273" s="1">
        <v>489.6</v>
      </c>
      <c r="R273" s="1">
        <v>9</v>
      </c>
      <c r="S273" s="1">
        <v>162</v>
      </c>
      <c r="T273" s="1">
        <v>327.60000000000002</v>
      </c>
      <c r="U273" s="1">
        <v>73.44</v>
      </c>
      <c r="V273" s="1">
        <v>254.16</v>
      </c>
      <c r="W273" t="s">
        <v>30</v>
      </c>
      <c r="X273" t="s">
        <v>31</v>
      </c>
    </row>
    <row r="274" spans="1:24" x14ac:dyDescent="0.35">
      <c r="A274">
        <v>2025</v>
      </c>
      <c r="B274" t="s">
        <v>24</v>
      </c>
      <c r="C274" t="s">
        <v>25</v>
      </c>
      <c r="D274" t="s">
        <v>103</v>
      </c>
      <c r="E274">
        <v>3</v>
      </c>
      <c r="F274" t="s">
        <v>113</v>
      </c>
      <c r="G274" t="s">
        <v>44</v>
      </c>
      <c r="H274" t="s">
        <v>29</v>
      </c>
      <c r="I274" s="1">
        <v>34</v>
      </c>
      <c r="J274" s="2">
        <v>0</v>
      </c>
      <c r="K274" s="2">
        <v>0</v>
      </c>
      <c r="L274" s="2">
        <v>0</v>
      </c>
      <c r="M274" s="1">
        <v>34</v>
      </c>
      <c r="N274" s="3">
        <v>84</v>
      </c>
      <c r="O274" s="3">
        <v>0</v>
      </c>
      <c r="P274" s="3">
        <v>0</v>
      </c>
      <c r="Q274" s="1">
        <v>2856</v>
      </c>
      <c r="R274" s="1">
        <v>9</v>
      </c>
      <c r="S274" s="1">
        <v>756</v>
      </c>
      <c r="T274" s="1">
        <v>2100</v>
      </c>
      <c r="U274" s="1">
        <v>428.4</v>
      </c>
      <c r="V274" s="1">
        <v>1671.6</v>
      </c>
      <c r="W274" t="s">
        <v>30</v>
      </c>
      <c r="X274" t="s">
        <v>31</v>
      </c>
    </row>
    <row r="275" spans="1:24" x14ac:dyDescent="0.35">
      <c r="A275">
        <v>2025</v>
      </c>
      <c r="B275" t="s">
        <v>24</v>
      </c>
      <c r="C275" t="s">
        <v>25</v>
      </c>
      <c r="D275" t="s">
        <v>103</v>
      </c>
      <c r="E275">
        <v>3</v>
      </c>
      <c r="F275" t="s">
        <v>113</v>
      </c>
      <c r="G275" t="s">
        <v>44</v>
      </c>
      <c r="H275" t="s">
        <v>32</v>
      </c>
      <c r="I275" s="1">
        <v>34</v>
      </c>
      <c r="J275" s="2">
        <v>10</v>
      </c>
      <c r="K275" s="2">
        <v>0</v>
      </c>
      <c r="L275" s="2">
        <v>10</v>
      </c>
      <c r="M275" s="1">
        <v>30.6</v>
      </c>
      <c r="N275" s="3">
        <v>46</v>
      </c>
      <c r="O275" s="3">
        <v>460</v>
      </c>
      <c r="P275" s="3">
        <v>0</v>
      </c>
      <c r="Q275" s="1">
        <v>1407.6</v>
      </c>
      <c r="R275" s="1">
        <v>9</v>
      </c>
      <c r="S275" s="1">
        <v>414</v>
      </c>
      <c r="T275" s="1">
        <v>993.6</v>
      </c>
      <c r="U275" s="1">
        <v>211.14</v>
      </c>
      <c r="V275" s="1">
        <v>782.46</v>
      </c>
      <c r="W275" t="s">
        <v>30</v>
      </c>
      <c r="X275" t="s">
        <v>31</v>
      </c>
    </row>
    <row r="276" spans="1:24" x14ac:dyDescent="0.35">
      <c r="A276">
        <v>2025</v>
      </c>
      <c r="B276" t="s">
        <v>24</v>
      </c>
      <c r="C276" t="s">
        <v>25</v>
      </c>
      <c r="D276" t="s">
        <v>103</v>
      </c>
      <c r="E276">
        <v>3</v>
      </c>
      <c r="F276" t="s">
        <v>113</v>
      </c>
      <c r="G276" t="s">
        <v>44</v>
      </c>
      <c r="H276" t="s">
        <v>33</v>
      </c>
      <c r="I276" s="1">
        <v>34</v>
      </c>
      <c r="J276" s="2">
        <v>15</v>
      </c>
      <c r="K276" s="2">
        <v>0</v>
      </c>
      <c r="L276" s="2">
        <v>15</v>
      </c>
      <c r="M276" s="1">
        <v>28.9</v>
      </c>
      <c r="N276" s="3">
        <v>28</v>
      </c>
      <c r="O276" s="3">
        <v>420</v>
      </c>
      <c r="P276" s="3">
        <v>0</v>
      </c>
      <c r="Q276" s="1">
        <v>809.2</v>
      </c>
      <c r="R276" s="1">
        <v>9</v>
      </c>
      <c r="S276" s="1">
        <v>252</v>
      </c>
      <c r="T276" s="1">
        <v>557.20000000000005</v>
      </c>
      <c r="U276" s="1">
        <v>121.38</v>
      </c>
      <c r="V276" s="1">
        <v>435.82</v>
      </c>
      <c r="W276" t="s">
        <v>30</v>
      </c>
      <c r="X276" t="s">
        <v>31</v>
      </c>
    </row>
    <row r="277" spans="1:24" x14ac:dyDescent="0.35">
      <c r="A277">
        <v>2025</v>
      </c>
      <c r="B277" t="s">
        <v>24</v>
      </c>
      <c r="C277" t="s">
        <v>25</v>
      </c>
      <c r="D277" t="s">
        <v>103</v>
      </c>
      <c r="E277">
        <v>3</v>
      </c>
      <c r="F277" t="s">
        <v>113</v>
      </c>
      <c r="G277" t="s">
        <v>44</v>
      </c>
      <c r="H277" t="s">
        <v>34</v>
      </c>
      <c r="I277" s="1">
        <v>34</v>
      </c>
      <c r="J277" s="2">
        <v>20</v>
      </c>
      <c r="K277" s="2">
        <v>0</v>
      </c>
      <c r="L277" s="2">
        <v>20</v>
      </c>
      <c r="M277" s="1">
        <v>27.2</v>
      </c>
      <c r="N277" s="3">
        <v>18</v>
      </c>
      <c r="O277" s="3">
        <v>360</v>
      </c>
      <c r="P277" s="3">
        <v>0</v>
      </c>
      <c r="Q277" s="1">
        <v>489.6</v>
      </c>
      <c r="R277" s="1">
        <v>9</v>
      </c>
      <c r="S277" s="1">
        <v>162</v>
      </c>
      <c r="T277" s="1">
        <v>327.60000000000002</v>
      </c>
      <c r="U277" s="1">
        <v>73.44</v>
      </c>
      <c r="V277" s="1">
        <v>254.16</v>
      </c>
      <c r="W277" t="s">
        <v>30</v>
      </c>
      <c r="X277" t="s">
        <v>31</v>
      </c>
    </row>
    <row r="278" spans="1:24" x14ac:dyDescent="0.35">
      <c r="A278">
        <v>2025</v>
      </c>
      <c r="B278" t="s">
        <v>24</v>
      </c>
      <c r="C278" t="s">
        <v>25</v>
      </c>
      <c r="D278" t="s">
        <v>103</v>
      </c>
      <c r="E278">
        <v>3</v>
      </c>
      <c r="F278" t="s">
        <v>114</v>
      </c>
      <c r="G278" t="s">
        <v>48</v>
      </c>
      <c r="H278" t="s">
        <v>29</v>
      </c>
      <c r="I278" s="1">
        <v>34</v>
      </c>
      <c r="J278" s="2">
        <v>0</v>
      </c>
      <c r="K278" s="2">
        <v>0</v>
      </c>
      <c r="L278" s="2">
        <v>0</v>
      </c>
      <c r="M278" s="1">
        <v>34</v>
      </c>
      <c r="N278" s="3">
        <v>83</v>
      </c>
      <c r="O278" s="3">
        <v>0</v>
      </c>
      <c r="P278" s="3">
        <v>0</v>
      </c>
      <c r="Q278" s="1">
        <v>2822</v>
      </c>
      <c r="R278" s="1">
        <v>9</v>
      </c>
      <c r="S278" s="1">
        <v>747</v>
      </c>
      <c r="T278" s="1">
        <v>2075</v>
      </c>
      <c r="U278" s="1">
        <v>423.3</v>
      </c>
      <c r="V278" s="1">
        <v>1651.7</v>
      </c>
      <c r="W278" t="s">
        <v>30</v>
      </c>
      <c r="X278" t="s">
        <v>31</v>
      </c>
    </row>
    <row r="279" spans="1:24" x14ac:dyDescent="0.35">
      <c r="A279">
        <v>2025</v>
      </c>
      <c r="B279" t="s">
        <v>24</v>
      </c>
      <c r="C279" t="s">
        <v>25</v>
      </c>
      <c r="D279" t="s">
        <v>103</v>
      </c>
      <c r="E279">
        <v>3</v>
      </c>
      <c r="F279" t="s">
        <v>114</v>
      </c>
      <c r="G279" t="s">
        <v>48</v>
      </c>
      <c r="H279" t="s">
        <v>32</v>
      </c>
      <c r="I279" s="1">
        <v>34</v>
      </c>
      <c r="J279" s="2">
        <v>10</v>
      </c>
      <c r="K279" s="2">
        <v>0</v>
      </c>
      <c r="L279" s="2">
        <v>10</v>
      </c>
      <c r="M279" s="1">
        <v>30.6</v>
      </c>
      <c r="N279" s="3">
        <v>46</v>
      </c>
      <c r="O279" s="3">
        <v>460</v>
      </c>
      <c r="P279" s="3">
        <v>0</v>
      </c>
      <c r="Q279" s="1">
        <v>1407.6</v>
      </c>
      <c r="R279" s="1">
        <v>9</v>
      </c>
      <c r="S279" s="1">
        <v>414</v>
      </c>
      <c r="T279" s="1">
        <v>993.6</v>
      </c>
      <c r="U279" s="1">
        <v>211.14</v>
      </c>
      <c r="V279" s="1">
        <v>782.46</v>
      </c>
      <c r="W279" t="s">
        <v>30</v>
      </c>
      <c r="X279" t="s">
        <v>31</v>
      </c>
    </row>
    <row r="280" spans="1:24" x14ac:dyDescent="0.35">
      <c r="A280">
        <v>2025</v>
      </c>
      <c r="B280" t="s">
        <v>24</v>
      </c>
      <c r="C280" t="s">
        <v>25</v>
      </c>
      <c r="D280" t="s">
        <v>103</v>
      </c>
      <c r="E280">
        <v>3</v>
      </c>
      <c r="F280" t="s">
        <v>114</v>
      </c>
      <c r="G280" t="s">
        <v>48</v>
      </c>
      <c r="H280" t="s">
        <v>33</v>
      </c>
      <c r="I280" s="1">
        <v>34</v>
      </c>
      <c r="J280" s="2">
        <v>15</v>
      </c>
      <c r="K280" s="2">
        <v>0</v>
      </c>
      <c r="L280" s="2">
        <v>15</v>
      </c>
      <c r="M280" s="1">
        <v>28.9</v>
      </c>
      <c r="N280" s="3">
        <v>28</v>
      </c>
      <c r="O280" s="3">
        <v>420</v>
      </c>
      <c r="P280" s="3">
        <v>0</v>
      </c>
      <c r="Q280" s="1">
        <v>809.2</v>
      </c>
      <c r="R280" s="1">
        <v>9</v>
      </c>
      <c r="S280" s="1">
        <v>252</v>
      </c>
      <c r="T280" s="1">
        <v>557.20000000000005</v>
      </c>
      <c r="U280" s="1">
        <v>121.38</v>
      </c>
      <c r="V280" s="1">
        <v>435.82</v>
      </c>
      <c r="W280" t="s">
        <v>30</v>
      </c>
      <c r="X280" t="s">
        <v>31</v>
      </c>
    </row>
    <row r="281" spans="1:24" x14ac:dyDescent="0.35">
      <c r="A281">
        <v>2025</v>
      </c>
      <c r="B281" t="s">
        <v>24</v>
      </c>
      <c r="C281" t="s">
        <v>25</v>
      </c>
      <c r="D281" t="s">
        <v>103</v>
      </c>
      <c r="E281">
        <v>3</v>
      </c>
      <c r="F281" t="s">
        <v>114</v>
      </c>
      <c r="G281" t="s">
        <v>48</v>
      </c>
      <c r="H281" t="s">
        <v>34</v>
      </c>
      <c r="I281" s="1">
        <v>34</v>
      </c>
      <c r="J281" s="2">
        <v>20</v>
      </c>
      <c r="K281" s="2">
        <v>0</v>
      </c>
      <c r="L281" s="2">
        <v>20</v>
      </c>
      <c r="M281" s="1">
        <v>27.2</v>
      </c>
      <c r="N281" s="3">
        <v>18</v>
      </c>
      <c r="O281" s="3">
        <v>360</v>
      </c>
      <c r="P281" s="3">
        <v>0</v>
      </c>
      <c r="Q281" s="1">
        <v>489.6</v>
      </c>
      <c r="R281" s="1">
        <v>9</v>
      </c>
      <c r="S281" s="1">
        <v>162</v>
      </c>
      <c r="T281" s="1">
        <v>327.60000000000002</v>
      </c>
      <c r="U281" s="1">
        <v>73.44</v>
      </c>
      <c r="V281" s="1">
        <v>254.16</v>
      </c>
      <c r="W281" t="s">
        <v>30</v>
      </c>
      <c r="X281" t="s">
        <v>31</v>
      </c>
    </row>
    <row r="282" spans="1:24" x14ac:dyDescent="0.35">
      <c r="A282">
        <v>2025</v>
      </c>
      <c r="B282" t="s">
        <v>24</v>
      </c>
      <c r="C282" t="s">
        <v>25</v>
      </c>
      <c r="D282" t="s">
        <v>103</v>
      </c>
      <c r="E282">
        <v>3</v>
      </c>
      <c r="F282" t="s">
        <v>115</v>
      </c>
      <c r="G282" t="s">
        <v>28</v>
      </c>
      <c r="H282" t="s">
        <v>29</v>
      </c>
      <c r="I282" s="1">
        <v>34</v>
      </c>
      <c r="J282" s="2">
        <v>0</v>
      </c>
      <c r="K282" s="2">
        <v>0</v>
      </c>
      <c r="L282" s="2">
        <v>0</v>
      </c>
      <c r="M282" s="1">
        <v>34</v>
      </c>
      <c r="N282" s="3">
        <v>96</v>
      </c>
      <c r="O282" s="3">
        <v>0</v>
      </c>
      <c r="P282" s="3">
        <v>0</v>
      </c>
      <c r="Q282" s="1">
        <v>3264</v>
      </c>
      <c r="R282" s="1">
        <v>9</v>
      </c>
      <c r="S282" s="1">
        <v>864</v>
      </c>
      <c r="T282" s="1">
        <v>2400</v>
      </c>
      <c r="U282" s="1">
        <v>489.6</v>
      </c>
      <c r="V282" s="1">
        <v>1910.4</v>
      </c>
      <c r="W282" t="s">
        <v>30</v>
      </c>
      <c r="X282" t="s">
        <v>31</v>
      </c>
    </row>
    <row r="283" spans="1:24" x14ac:dyDescent="0.35">
      <c r="A283">
        <v>2025</v>
      </c>
      <c r="B283" t="s">
        <v>24</v>
      </c>
      <c r="C283" t="s">
        <v>25</v>
      </c>
      <c r="D283" t="s">
        <v>103</v>
      </c>
      <c r="E283">
        <v>3</v>
      </c>
      <c r="F283" t="s">
        <v>115</v>
      </c>
      <c r="G283" t="s">
        <v>28</v>
      </c>
      <c r="H283" t="s">
        <v>32</v>
      </c>
      <c r="I283" s="1">
        <v>34</v>
      </c>
      <c r="J283" s="2">
        <v>10</v>
      </c>
      <c r="K283" s="2">
        <v>0</v>
      </c>
      <c r="L283" s="2">
        <v>10</v>
      </c>
      <c r="M283" s="1">
        <v>30.6</v>
      </c>
      <c r="N283" s="3">
        <v>53</v>
      </c>
      <c r="O283" s="3">
        <v>530</v>
      </c>
      <c r="P283" s="3">
        <v>0</v>
      </c>
      <c r="Q283" s="1">
        <v>1621.8</v>
      </c>
      <c r="R283" s="1">
        <v>9</v>
      </c>
      <c r="S283" s="1">
        <v>477</v>
      </c>
      <c r="T283" s="1">
        <v>1144.8</v>
      </c>
      <c r="U283" s="1">
        <v>243.27</v>
      </c>
      <c r="V283" s="1">
        <v>901.53</v>
      </c>
      <c r="W283" t="s">
        <v>30</v>
      </c>
      <c r="X283" t="s">
        <v>31</v>
      </c>
    </row>
    <row r="284" spans="1:24" x14ac:dyDescent="0.35">
      <c r="A284">
        <v>2025</v>
      </c>
      <c r="B284" t="s">
        <v>24</v>
      </c>
      <c r="C284" t="s">
        <v>25</v>
      </c>
      <c r="D284" t="s">
        <v>103</v>
      </c>
      <c r="E284">
        <v>3</v>
      </c>
      <c r="F284" t="s">
        <v>115</v>
      </c>
      <c r="G284" t="s">
        <v>28</v>
      </c>
      <c r="H284" t="s">
        <v>33</v>
      </c>
      <c r="I284" s="1">
        <v>34</v>
      </c>
      <c r="J284" s="2">
        <v>15</v>
      </c>
      <c r="K284" s="2">
        <v>0</v>
      </c>
      <c r="L284" s="2">
        <v>15</v>
      </c>
      <c r="M284" s="1">
        <v>28.9</v>
      </c>
      <c r="N284" s="3">
        <v>32</v>
      </c>
      <c r="O284" s="3">
        <v>480</v>
      </c>
      <c r="P284" s="3">
        <v>0</v>
      </c>
      <c r="Q284" s="1">
        <v>924.8</v>
      </c>
      <c r="R284" s="1">
        <v>9</v>
      </c>
      <c r="S284" s="1">
        <v>288</v>
      </c>
      <c r="T284" s="1">
        <v>636.79999999999995</v>
      </c>
      <c r="U284" s="1">
        <v>138.72</v>
      </c>
      <c r="V284" s="1">
        <v>498.08</v>
      </c>
      <c r="W284" t="s">
        <v>30</v>
      </c>
      <c r="X284" t="s">
        <v>31</v>
      </c>
    </row>
    <row r="285" spans="1:24" x14ac:dyDescent="0.35">
      <c r="A285">
        <v>2025</v>
      </c>
      <c r="B285" t="s">
        <v>24</v>
      </c>
      <c r="C285" t="s">
        <v>25</v>
      </c>
      <c r="D285" t="s">
        <v>103</v>
      </c>
      <c r="E285">
        <v>3</v>
      </c>
      <c r="F285" t="s">
        <v>115</v>
      </c>
      <c r="G285" t="s">
        <v>28</v>
      </c>
      <c r="H285" t="s">
        <v>34</v>
      </c>
      <c r="I285" s="1">
        <v>34</v>
      </c>
      <c r="J285" s="2">
        <v>20</v>
      </c>
      <c r="K285" s="2">
        <v>0</v>
      </c>
      <c r="L285" s="2">
        <v>20</v>
      </c>
      <c r="M285" s="1">
        <v>27.2</v>
      </c>
      <c r="N285" s="3">
        <v>21</v>
      </c>
      <c r="O285" s="3">
        <v>420</v>
      </c>
      <c r="P285" s="3">
        <v>0</v>
      </c>
      <c r="Q285" s="1">
        <v>571.20000000000005</v>
      </c>
      <c r="R285" s="1">
        <v>9</v>
      </c>
      <c r="S285" s="1">
        <v>189</v>
      </c>
      <c r="T285" s="1">
        <v>382.2</v>
      </c>
      <c r="U285" s="1">
        <v>85.68</v>
      </c>
      <c r="V285" s="1">
        <v>296.52</v>
      </c>
      <c r="W285" t="s">
        <v>30</v>
      </c>
      <c r="X285" t="s">
        <v>31</v>
      </c>
    </row>
    <row r="286" spans="1:24" x14ac:dyDescent="0.35">
      <c r="A286">
        <v>2025</v>
      </c>
      <c r="B286" t="s">
        <v>24</v>
      </c>
      <c r="C286" t="s">
        <v>25</v>
      </c>
      <c r="D286" t="s">
        <v>103</v>
      </c>
      <c r="E286">
        <v>3</v>
      </c>
      <c r="F286" t="s">
        <v>116</v>
      </c>
      <c r="G286" t="s">
        <v>36</v>
      </c>
      <c r="H286" t="s">
        <v>29</v>
      </c>
      <c r="I286" s="1">
        <v>34</v>
      </c>
      <c r="J286" s="2">
        <v>0</v>
      </c>
      <c r="K286" s="2">
        <v>0</v>
      </c>
      <c r="L286" s="2">
        <v>0</v>
      </c>
      <c r="M286" s="1">
        <v>34</v>
      </c>
      <c r="N286" s="3">
        <v>115</v>
      </c>
      <c r="O286" s="3">
        <v>0</v>
      </c>
      <c r="P286" s="3">
        <v>0</v>
      </c>
      <c r="Q286" s="1">
        <v>3910</v>
      </c>
      <c r="R286" s="1">
        <v>9</v>
      </c>
      <c r="S286" s="1">
        <v>1035</v>
      </c>
      <c r="T286" s="1">
        <v>2875</v>
      </c>
      <c r="U286" s="1">
        <v>586.5</v>
      </c>
      <c r="V286" s="1">
        <v>2288.5</v>
      </c>
      <c r="W286" t="s">
        <v>30</v>
      </c>
      <c r="X286" t="s">
        <v>31</v>
      </c>
    </row>
    <row r="287" spans="1:24" x14ac:dyDescent="0.35">
      <c r="A287">
        <v>2025</v>
      </c>
      <c r="B287" t="s">
        <v>24</v>
      </c>
      <c r="C287" t="s">
        <v>25</v>
      </c>
      <c r="D287" t="s">
        <v>103</v>
      </c>
      <c r="E287">
        <v>3</v>
      </c>
      <c r="F287" t="s">
        <v>116</v>
      </c>
      <c r="G287" t="s">
        <v>36</v>
      </c>
      <c r="H287" t="s">
        <v>32</v>
      </c>
      <c r="I287" s="1">
        <v>34</v>
      </c>
      <c r="J287" s="2">
        <v>10</v>
      </c>
      <c r="K287" s="2">
        <v>0</v>
      </c>
      <c r="L287" s="2">
        <v>10</v>
      </c>
      <c r="M287" s="1">
        <v>30.6</v>
      </c>
      <c r="N287" s="3">
        <v>63</v>
      </c>
      <c r="O287" s="3">
        <v>630</v>
      </c>
      <c r="P287" s="3">
        <v>0</v>
      </c>
      <c r="Q287" s="1">
        <v>1927.8</v>
      </c>
      <c r="R287" s="1">
        <v>9</v>
      </c>
      <c r="S287" s="1">
        <v>567</v>
      </c>
      <c r="T287" s="1">
        <v>1360.8</v>
      </c>
      <c r="U287" s="1">
        <v>289.17</v>
      </c>
      <c r="V287" s="1">
        <v>1071.6300000000001</v>
      </c>
      <c r="W287" t="s">
        <v>30</v>
      </c>
      <c r="X287" t="s">
        <v>31</v>
      </c>
    </row>
    <row r="288" spans="1:24" x14ac:dyDescent="0.35">
      <c r="A288">
        <v>2025</v>
      </c>
      <c r="B288" t="s">
        <v>24</v>
      </c>
      <c r="C288" t="s">
        <v>25</v>
      </c>
      <c r="D288" t="s">
        <v>103</v>
      </c>
      <c r="E288">
        <v>3</v>
      </c>
      <c r="F288" t="s">
        <v>116</v>
      </c>
      <c r="G288" t="s">
        <v>36</v>
      </c>
      <c r="H288" t="s">
        <v>33</v>
      </c>
      <c r="I288" s="1">
        <v>34</v>
      </c>
      <c r="J288" s="2">
        <v>15</v>
      </c>
      <c r="K288" s="2">
        <v>0</v>
      </c>
      <c r="L288" s="2">
        <v>15</v>
      </c>
      <c r="M288" s="1">
        <v>28.9</v>
      </c>
      <c r="N288" s="3">
        <v>38</v>
      </c>
      <c r="O288" s="3">
        <v>570</v>
      </c>
      <c r="P288" s="3">
        <v>0</v>
      </c>
      <c r="Q288" s="1">
        <v>1098.2</v>
      </c>
      <c r="R288" s="1">
        <v>9</v>
      </c>
      <c r="S288" s="1">
        <v>342</v>
      </c>
      <c r="T288" s="1">
        <v>756.2</v>
      </c>
      <c r="U288" s="1">
        <v>164.73</v>
      </c>
      <c r="V288" s="1">
        <v>591.47</v>
      </c>
      <c r="W288" t="s">
        <v>30</v>
      </c>
      <c r="X288" t="s">
        <v>31</v>
      </c>
    </row>
    <row r="289" spans="1:24" x14ac:dyDescent="0.35">
      <c r="A289">
        <v>2025</v>
      </c>
      <c r="B289" t="s">
        <v>24</v>
      </c>
      <c r="C289" t="s">
        <v>25</v>
      </c>
      <c r="D289" t="s">
        <v>103</v>
      </c>
      <c r="E289">
        <v>3</v>
      </c>
      <c r="F289" t="s">
        <v>116</v>
      </c>
      <c r="G289" t="s">
        <v>36</v>
      </c>
      <c r="H289" t="s">
        <v>34</v>
      </c>
      <c r="I289" s="1">
        <v>34</v>
      </c>
      <c r="J289" s="2">
        <v>20</v>
      </c>
      <c r="K289" s="2">
        <v>0</v>
      </c>
      <c r="L289" s="2">
        <v>20</v>
      </c>
      <c r="M289" s="1">
        <v>27.2</v>
      </c>
      <c r="N289" s="3">
        <v>25</v>
      </c>
      <c r="O289" s="3">
        <v>500</v>
      </c>
      <c r="P289" s="3">
        <v>0</v>
      </c>
      <c r="Q289" s="1">
        <v>680</v>
      </c>
      <c r="R289" s="1">
        <v>9</v>
      </c>
      <c r="S289" s="1">
        <v>225</v>
      </c>
      <c r="T289" s="1">
        <v>455</v>
      </c>
      <c r="U289" s="1">
        <v>102</v>
      </c>
      <c r="V289" s="1">
        <v>353</v>
      </c>
      <c r="W289" t="s">
        <v>30</v>
      </c>
      <c r="X289" t="s">
        <v>31</v>
      </c>
    </row>
    <row r="290" spans="1:24" x14ac:dyDescent="0.35">
      <c r="A290">
        <v>2025</v>
      </c>
      <c r="B290" t="s">
        <v>24</v>
      </c>
      <c r="C290" t="s">
        <v>25</v>
      </c>
      <c r="D290" t="s">
        <v>103</v>
      </c>
      <c r="E290">
        <v>3</v>
      </c>
      <c r="F290" t="s">
        <v>117</v>
      </c>
      <c r="G290" t="s">
        <v>38</v>
      </c>
      <c r="H290" t="s">
        <v>29</v>
      </c>
      <c r="I290" s="1">
        <v>34</v>
      </c>
      <c r="J290" s="2">
        <v>0</v>
      </c>
      <c r="K290" s="2">
        <v>0</v>
      </c>
      <c r="L290" s="2">
        <v>0</v>
      </c>
      <c r="M290" s="1">
        <v>34</v>
      </c>
      <c r="N290" s="3">
        <v>147</v>
      </c>
      <c r="O290" s="3">
        <v>0</v>
      </c>
      <c r="P290" s="3">
        <v>0</v>
      </c>
      <c r="Q290" s="1">
        <v>4998</v>
      </c>
      <c r="R290" s="1">
        <v>9</v>
      </c>
      <c r="S290" s="1">
        <v>1323</v>
      </c>
      <c r="T290" s="1">
        <v>3675</v>
      </c>
      <c r="U290" s="1">
        <v>749.7</v>
      </c>
      <c r="V290" s="1">
        <v>2925.3</v>
      </c>
      <c r="W290" t="s">
        <v>30</v>
      </c>
      <c r="X290" t="s">
        <v>31</v>
      </c>
    </row>
    <row r="291" spans="1:24" x14ac:dyDescent="0.35">
      <c r="A291">
        <v>2025</v>
      </c>
      <c r="B291" t="s">
        <v>24</v>
      </c>
      <c r="C291" t="s">
        <v>25</v>
      </c>
      <c r="D291" t="s">
        <v>103</v>
      </c>
      <c r="E291">
        <v>3</v>
      </c>
      <c r="F291" t="s">
        <v>117</v>
      </c>
      <c r="G291" t="s">
        <v>38</v>
      </c>
      <c r="H291" t="s">
        <v>32</v>
      </c>
      <c r="I291" s="1">
        <v>34</v>
      </c>
      <c r="J291" s="2">
        <v>10</v>
      </c>
      <c r="K291" s="2">
        <v>0</v>
      </c>
      <c r="L291" s="2">
        <v>10</v>
      </c>
      <c r="M291" s="1">
        <v>30.6</v>
      </c>
      <c r="N291" s="3">
        <v>81</v>
      </c>
      <c r="O291" s="3">
        <v>810</v>
      </c>
      <c r="P291" s="3">
        <v>0</v>
      </c>
      <c r="Q291" s="1">
        <v>2478.6</v>
      </c>
      <c r="R291" s="1">
        <v>9</v>
      </c>
      <c r="S291" s="1">
        <v>729</v>
      </c>
      <c r="T291" s="1">
        <v>1749.6</v>
      </c>
      <c r="U291" s="1">
        <v>371.79</v>
      </c>
      <c r="V291" s="1">
        <v>1377.81</v>
      </c>
      <c r="W291" t="s">
        <v>30</v>
      </c>
      <c r="X291" t="s">
        <v>31</v>
      </c>
    </row>
    <row r="292" spans="1:24" x14ac:dyDescent="0.35">
      <c r="A292">
        <v>2025</v>
      </c>
      <c r="B292" t="s">
        <v>24</v>
      </c>
      <c r="C292" t="s">
        <v>25</v>
      </c>
      <c r="D292" t="s">
        <v>103</v>
      </c>
      <c r="E292">
        <v>3</v>
      </c>
      <c r="F292" t="s">
        <v>117</v>
      </c>
      <c r="G292" t="s">
        <v>38</v>
      </c>
      <c r="H292" t="s">
        <v>33</v>
      </c>
      <c r="I292" s="1">
        <v>34</v>
      </c>
      <c r="J292" s="2">
        <v>15</v>
      </c>
      <c r="K292" s="2">
        <v>0</v>
      </c>
      <c r="L292" s="2">
        <v>15</v>
      </c>
      <c r="M292" s="1">
        <v>28.9</v>
      </c>
      <c r="N292" s="3">
        <v>49</v>
      </c>
      <c r="O292" s="3">
        <v>735</v>
      </c>
      <c r="P292" s="3">
        <v>0</v>
      </c>
      <c r="Q292" s="1">
        <v>1416.1</v>
      </c>
      <c r="R292" s="1">
        <v>9</v>
      </c>
      <c r="S292" s="1">
        <v>441</v>
      </c>
      <c r="T292" s="1">
        <v>975.1</v>
      </c>
      <c r="U292" s="1">
        <v>212.41</v>
      </c>
      <c r="V292" s="1">
        <v>762.68</v>
      </c>
      <c r="W292" t="s">
        <v>30</v>
      </c>
      <c r="X292" t="s">
        <v>31</v>
      </c>
    </row>
    <row r="293" spans="1:24" x14ac:dyDescent="0.35">
      <c r="A293">
        <v>2025</v>
      </c>
      <c r="B293" t="s">
        <v>24</v>
      </c>
      <c r="C293" t="s">
        <v>25</v>
      </c>
      <c r="D293" t="s">
        <v>103</v>
      </c>
      <c r="E293">
        <v>3</v>
      </c>
      <c r="F293" t="s">
        <v>117</v>
      </c>
      <c r="G293" t="s">
        <v>38</v>
      </c>
      <c r="H293" t="s">
        <v>34</v>
      </c>
      <c r="I293" s="1">
        <v>34</v>
      </c>
      <c r="J293" s="2">
        <v>20</v>
      </c>
      <c r="K293" s="2">
        <v>0</v>
      </c>
      <c r="L293" s="2">
        <v>20</v>
      </c>
      <c r="M293" s="1">
        <v>27.2</v>
      </c>
      <c r="N293" s="3">
        <v>32</v>
      </c>
      <c r="O293" s="3">
        <v>640</v>
      </c>
      <c r="P293" s="3">
        <v>0</v>
      </c>
      <c r="Q293" s="1">
        <v>870.4</v>
      </c>
      <c r="R293" s="1">
        <v>9</v>
      </c>
      <c r="S293" s="1">
        <v>288</v>
      </c>
      <c r="T293" s="1">
        <v>582.4</v>
      </c>
      <c r="U293" s="1">
        <v>130.56</v>
      </c>
      <c r="V293" s="1">
        <v>451.84</v>
      </c>
      <c r="W293" t="s">
        <v>30</v>
      </c>
      <c r="X293" t="s">
        <v>31</v>
      </c>
    </row>
    <row r="294" spans="1:24" x14ac:dyDescent="0.35">
      <c r="A294">
        <v>2025</v>
      </c>
      <c r="B294" t="s">
        <v>24</v>
      </c>
      <c r="C294" t="s">
        <v>25</v>
      </c>
      <c r="D294" t="s">
        <v>103</v>
      </c>
      <c r="E294">
        <v>3</v>
      </c>
      <c r="F294" t="s">
        <v>118</v>
      </c>
      <c r="G294" t="s">
        <v>40</v>
      </c>
      <c r="H294" t="s">
        <v>29</v>
      </c>
      <c r="I294" s="1">
        <v>34</v>
      </c>
      <c r="J294" s="2">
        <v>0</v>
      </c>
      <c r="K294" s="2">
        <v>0</v>
      </c>
      <c r="L294" s="2">
        <v>0</v>
      </c>
      <c r="M294" s="1">
        <v>34</v>
      </c>
      <c r="N294" s="3">
        <v>139</v>
      </c>
      <c r="O294" s="3">
        <v>0</v>
      </c>
      <c r="P294" s="3">
        <v>0</v>
      </c>
      <c r="Q294" s="1">
        <v>4726</v>
      </c>
      <c r="R294" s="1">
        <v>9</v>
      </c>
      <c r="S294" s="1">
        <v>1251</v>
      </c>
      <c r="T294" s="1">
        <v>3475</v>
      </c>
      <c r="U294" s="1">
        <v>708.9</v>
      </c>
      <c r="V294" s="1">
        <v>2766.1</v>
      </c>
      <c r="W294" t="s">
        <v>30</v>
      </c>
      <c r="X294" t="s">
        <v>31</v>
      </c>
    </row>
    <row r="295" spans="1:24" x14ac:dyDescent="0.35">
      <c r="A295">
        <v>2025</v>
      </c>
      <c r="B295" t="s">
        <v>24</v>
      </c>
      <c r="C295" t="s">
        <v>25</v>
      </c>
      <c r="D295" t="s">
        <v>103</v>
      </c>
      <c r="E295">
        <v>3</v>
      </c>
      <c r="F295" t="s">
        <v>118</v>
      </c>
      <c r="G295" t="s">
        <v>40</v>
      </c>
      <c r="H295" t="s">
        <v>32</v>
      </c>
      <c r="I295" s="1">
        <v>34</v>
      </c>
      <c r="J295" s="2">
        <v>10</v>
      </c>
      <c r="K295" s="2">
        <v>0</v>
      </c>
      <c r="L295" s="2">
        <v>10</v>
      </c>
      <c r="M295" s="1">
        <v>30.6</v>
      </c>
      <c r="N295" s="3">
        <v>76</v>
      </c>
      <c r="O295" s="3">
        <v>760</v>
      </c>
      <c r="P295" s="3">
        <v>0</v>
      </c>
      <c r="Q295" s="1">
        <v>2325.6</v>
      </c>
      <c r="R295" s="1">
        <v>9</v>
      </c>
      <c r="S295" s="1">
        <v>684</v>
      </c>
      <c r="T295" s="1">
        <v>1641.6</v>
      </c>
      <c r="U295" s="1">
        <v>348.84</v>
      </c>
      <c r="V295" s="1">
        <v>1292.76</v>
      </c>
      <c r="W295" t="s">
        <v>30</v>
      </c>
      <c r="X295" t="s">
        <v>31</v>
      </c>
    </row>
    <row r="296" spans="1:24" x14ac:dyDescent="0.35">
      <c r="A296">
        <v>2025</v>
      </c>
      <c r="B296" t="s">
        <v>24</v>
      </c>
      <c r="C296" t="s">
        <v>25</v>
      </c>
      <c r="D296" t="s">
        <v>103</v>
      </c>
      <c r="E296">
        <v>3</v>
      </c>
      <c r="F296" t="s">
        <v>118</v>
      </c>
      <c r="G296" t="s">
        <v>40</v>
      </c>
      <c r="H296" t="s">
        <v>33</v>
      </c>
      <c r="I296" s="1">
        <v>34</v>
      </c>
      <c r="J296" s="2">
        <v>15</v>
      </c>
      <c r="K296" s="2">
        <v>0</v>
      </c>
      <c r="L296" s="2">
        <v>15</v>
      </c>
      <c r="M296" s="1">
        <v>28.9</v>
      </c>
      <c r="N296" s="3">
        <v>47</v>
      </c>
      <c r="O296" s="3">
        <v>705</v>
      </c>
      <c r="P296" s="3">
        <v>0</v>
      </c>
      <c r="Q296" s="1">
        <v>1358.3</v>
      </c>
      <c r="R296" s="1">
        <v>9</v>
      </c>
      <c r="S296" s="1">
        <v>423</v>
      </c>
      <c r="T296" s="1">
        <v>935.3</v>
      </c>
      <c r="U296" s="1">
        <v>203.74</v>
      </c>
      <c r="V296" s="1">
        <v>731.55</v>
      </c>
      <c r="W296" t="s">
        <v>30</v>
      </c>
      <c r="X296" t="s">
        <v>31</v>
      </c>
    </row>
    <row r="297" spans="1:24" x14ac:dyDescent="0.35">
      <c r="A297">
        <v>2025</v>
      </c>
      <c r="B297" t="s">
        <v>24</v>
      </c>
      <c r="C297" t="s">
        <v>25</v>
      </c>
      <c r="D297" t="s">
        <v>103</v>
      </c>
      <c r="E297">
        <v>3</v>
      </c>
      <c r="F297" t="s">
        <v>118</v>
      </c>
      <c r="G297" t="s">
        <v>40</v>
      </c>
      <c r="H297" t="s">
        <v>34</v>
      </c>
      <c r="I297" s="1">
        <v>34</v>
      </c>
      <c r="J297" s="2">
        <v>20</v>
      </c>
      <c r="K297" s="2">
        <v>0</v>
      </c>
      <c r="L297" s="2">
        <v>20</v>
      </c>
      <c r="M297" s="1">
        <v>27.2</v>
      </c>
      <c r="N297" s="3">
        <v>30</v>
      </c>
      <c r="O297" s="3">
        <v>600</v>
      </c>
      <c r="P297" s="3">
        <v>0</v>
      </c>
      <c r="Q297" s="1">
        <v>816</v>
      </c>
      <c r="R297" s="1">
        <v>9</v>
      </c>
      <c r="S297" s="1">
        <v>270</v>
      </c>
      <c r="T297" s="1">
        <v>546</v>
      </c>
      <c r="U297" s="1">
        <v>122.4</v>
      </c>
      <c r="V297" s="1">
        <v>423.6</v>
      </c>
      <c r="W297" t="s">
        <v>30</v>
      </c>
      <c r="X297" t="s">
        <v>31</v>
      </c>
    </row>
    <row r="298" spans="1:24" x14ac:dyDescent="0.35">
      <c r="A298">
        <v>2025</v>
      </c>
      <c r="B298" t="s">
        <v>24</v>
      </c>
      <c r="C298" t="s">
        <v>25</v>
      </c>
      <c r="D298" t="s">
        <v>103</v>
      </c>
      <c r="E298">
        <v>3</v>
      </c>
      <c r="F298" t="s">
        <v>119</v>
      </c>
      <c r="G298" t="s">
        <v>42</v>
      </c>
      <c r="H298" t="s">
        <v>29</v>
      </c>
      <c r="I298" s="1">
        <v>34</v>
      </c>
      <c r="J298" s="2">
        <v>0</v>
      </c>
      <c r="K298" s="2">
        <v>0</v>
      </c>
      <c r="L298" s="2">
        <v>0</v>
      </c>
      <c r="M298" s="1">
        <v>34</v>
      </c>
      <c r="N298" s="3">
        <v>97</v>
      </c>
      <c r="O298" s="3">
        <v>0</v>
      </c>
      <c r="P298" s="3">
        <v>0</v>
      </c>
      <c r="Q298" s="1">
        <v>3298</v>
      </c>
      <c r="R298" s="1">
        <v>9</v>
      </c>
      <c r="S298" s="1">
        <v>873</v>
      </c>
      <c r="T298" s="1">
        <v>2425</v>
      </c>
      <c r="U298" s="1">
        <v>494.7</v>
      </c>
      <c r="V298" s="1">
        <v>1930.3</v>
      </c>
      <c r="W298" t="s">
        <v>30</v>
      </c>
      <c r="X298" t="s">
        <v>31</v>
      </c>
    </row>
    <row r="299" spans="1:24" x14ac:dyDescent="0.35">
      <c r="A299">
        <v>2025</v>
      </c>
      <c r="B299" t="s">
        <v>24</v>
      </c>
      <c r="C299" t="s">
        <v>25</v>
      </c>
      <c r="D299" t="s">
        <v>103</v>
      </c>
      <c r="E299">
        <v>3</v>
      </c>
      <c r="F299" t="s">
        <v>119</v>
      </c>
      <c r="G299" t="s">
        <v>42</v>
      </c>
      <c r="H299" t="s">
        <v>32</v>
      </c>
      <c r="I299" s="1">
        <v>34</v>
      </c>
      <c r="J299" s="2">
        <v>10</v>
      </c>
      <c r="K299" s="2">
        <v>0</v>
      </c>
      <c r="L299" s="2">
        <v>10</v>
      </c>
      <c r="M299" s="1">
        <v>30.6</v>
      </c>
      <c r="N299" s="3">
        <v>53</v>
      </c>
      <c r="O299" s="3">
        <v>530</v>
      </c>
      <c r="P299" s="3">
        <v>0</v>
      </c>
      <c r="Q299" s="1">
        <v>1621.8</v>
      </c>
      <c r="R299" s="1">
        <v>9</v>
      </c>
      <c r="S299" s="1">
        <v>477</v>
      </c>
      <c r="T299" s="1">
        <v>1144.8</v>
      </c>
      <c r="U299" s="1">
        <v>243.27</v>
      </c>
      <c r="V299" s="1">
        <v>901.53</v>
      </c>
      <c r="W299" t="s">
        <v>30</v>
      </c>
      <c r="X299" t="s">
        <v>31</v>
      </c>
    </row>
    <row r="300" spans="1:24" x14ac:dyDescent="0.35">
      <c r="A300">
        <v>2025</v>
      </c>
      <c r="B300" t="s">
        <v>24</v>
      </c>
      <c r="C300" t="s">
        <v>25</v>
      </c>
      <c r="D300" t="s">
        <v>103</v>
      </c>
      <c r="E300">
        <v>3</v>
      </c>
      <c r="F300" t="s">
        <v>119</v>
      </c>
      <c r="G300" t="s">
        <v>42</v>
      </c>
      <c r="H300" t="s">
        <v>33</v>
      </c>
      <c r="I300" s="1">
        <v>34</v>
      </c>
      <c r="J300" s="2">
        <v>15</v>
      </c>
      <c r="K300" s="2">
        <v>0</v>
      </c>
      <c r="L300" s="2">
        <v>15</v>
      </c>
      <c r="M300" s="1">
        <v>28.9</v>
      </c>
      <c r="N300" s="3">
        <v>32</v>
      </c>
      <c r="O300" s="3">
        <v>480</v>
      </c>
      <c r="P300" s="3">
        <v>0</v>
      </c>
      <c r="Q300" s="1">
        <v>924.8</v>
      </c>
      <c r="R300" s="1">
        <v>9</v>
      </c>
      <c r="S300" s="1">
        <v>288</v>
      </c>
      <c r="T300" s="1">
        <v>636.79999999999995</v>
      </c>
      <c r="U300" s="1">
        <v>138.72</v>
      </c>
      <c r="V300" s="1">
        <v>498.08</v>
      </c>
      <c r="W300" t="s">
        <v>30</v>
      </c>
      <c r="X300" t="s">
        <v>31</v>
      </c>
    </row>
    <row r="301" spans="1:24" x14ac:dyDescent="0.35">
      <c r="A301">
        <v>2025</v>
      </c>
      <c r="B301" t="s">
        <v>24</v>
      </c>
      <c r="C301" t="s">
        <v>25</v>
      </c>
      <c r="D301" t="s">
        <v>103</v>
      </c>
      <c r="E301">
        <v>3</v>
      </c>
      <c r="F301" t="s">
        <v>119</v>
      </c>
      <c r="G301" t="s">
        <v>42</v>
      </c>
      <c r="H301" t="s">
        <v>34</v>
      </c>
      <c r="I301" s="1">
        <v>34</v>
      </c>
      <c r="J301" s="2">
        <v>20</v>
      </c>
      <c r="K301" s="2">
        <v>0</v>
      </c>
      <c r="L301" s="2">
        <v>20</v>
      </c>
      <c r="M301" s="1">
        <v>27.2</v>
      </c>
      <c r="N301" s="3">
        <v>21</v>
      </c>
      <c r="O301" s="3">
        <v>420</v>
      </c>
      <c r="P301" s="3">
        <v>0</v>
      </c>
      <c r="Q301" s="1">
        <v>571.20000000000005</v>
      </c>
      <c r="R301" s="1">
        <v>9</v>
      </c>
      <c r="S301" s="1">
        <v>189</v>
      </c>
      <c r="T301" s="1">
        <v>382.2</v>
      </c>
      <c r="U301" s="1">
        <v>85.68</v>
      </c>
      <c r="V301" s="1">
        <v>296.52</v>
      </c>
      <c r="W301" t="s">
        <v>30</v>
      </c>
      <c r="X301" t="s">
        <v>31</v>
      </c>
    </row>
    <row r="302" spans="1:24" x14ac:dyDescent="0.35">
      <c r="A302">
        <v>2025</v>
      </c>
      <c r="B302" t="s">
        <v>24</v>
      </c>
      <c r="C302" t="s">
        <v>25</v>
      </c>
      <c r="D302" t="s">
        <v>103</v>
      </c>
      <c r="E302">
        <v>3</v>
      </c>
      <c r="F302" t="s">
        <v>120</v>
      </c>
      <c r="G302" t="s">
        <v>44</v>
      </c>
      <c r="H302" t="s">
        <v>29</v>
      </c>
      <c r="I302" s="1">
        <v>34</v>
      </c>
      <c r="J302" s="2">
        <v>0</v>
      </c>
      <c r="K302" s="2">
        <v>15</v>
      </c>
      <c r="L302" s="2">
        <v>15</v>
      </c>
      <c r="M302" s="1">
        <v>28.9</v>
      </c>
      <c r="N302" s="3">
        <v>257</v>
      </c>
      <c r="O302" s="3">
        <v>3855</v>
      </c>
      <c r="P302" s="3">
        <v>3855</v>
      </c>
      <c r="Q302" s="1">
        <v>7427.3</v>
      </c>
      <c r="R302" s="1">
        <v>9</v>
      </c>
      <c r="S302" s="1">
        <v>2313</v>
      </c>
      <c r="T302" s="1">
        <v>5114.3</v>
      </c>
      <c r="U302" s="1">
        <v>1856.82</v>
      </c>
      <c r="V302" s="1">
        <v>3257.47</v>
      </c>
      <c r="W302" t="s">
        <v>121</v>
      </c>
      <c r="X302" t="s">
        <v>46</v>
      </c>
    </row>
    <row r="303" spans="1:24" x14ac:dyDescent="0.35">
      <c r="A303">
        <v>2025</v>
      </c>
      <c r="B303" t="s">
        <v>24</v>
      </c>
      <c r="C303" t="s">
        <v>25</v>
      </c>
      <c r="D303" t="s">
        <v>103</v>
      </c>
      <c r="E303">
        <v>3</v>
      </c>
      <c r="F303" t="s">
        <v>120</v>
      </c>
      <c r="G303" t="s">
        <v>44</v>
      </c>
      <c r="H303" t="s">
        <v>32</v>
      </c>
      <c r="I303" s="1">
        <v>34</v>
      </c>
      <c r="J303" s="2">
        <v>10</v>
      </c>
      <c r="K303" s="2">
        <v>15</v>
      </c>
      <c r="L303" s="2">
        <v>15</v>
      </c>
      <c r="M303" s="1">
        <v>28.9</v>
      </c>
      <c r="N303" s="3">
        <v>128</v>
      </c>
      <c r="O303" s="3">
        <v>1920</v>
      </c>
      <c r="P303" s="3">
        <v>1920</v>
      </c>
      <c r="Q303" s="1">
        <v>3699.2</v>
      </c>
      <c r="R303" s="1">
        <v>9</v>
      </c>
      <c r="S303" s="1">
        <v>1152</v>
      </c>
      <c r="T303" s="1">
        <v>2547.1999999999998</v>
      </c>
      <c r="U303" s="1">
        <v>924.8</v>
      </c>
      <c r="V303" s="1">
        <v>1622.4</v>
      </c>
      <c r="W303" t="s">
        <v>121</v>
      </c>
      <c r="X303" t="s">
        <v>46</v>
      </c>
    </row>
    <row r="304" spans="1:24" x14ac:dyDescent="0.35">
      <c r="A304">
        <v>2025</v>
      </c>
      <c r="B304" t="s">
        <v>24</v>
      </c>
      <c r="C304" t="s">
        <v>25</v>
      </c>
      <c r="D304" t="s">
        <v>103</v>
      </c>
      <c r="E304">
        <v>3</v>
      </c>
      <c r="F304" t="s">
        <v>120</v>
      </c>
      <c r="G304" t="s">
        <v>44</v>
      </c>
      <c r="H304" t="s">
        <v>33</v>
      </c>
      <c r="I304" s="1">
        <v>34</v>
      </c>
      <c r="J304" s="2">
        <v>15</v>
      </c>
      <c r="K304" s="2">
        <v>15</v>
      </c>
      <c r="L304" s="2">
        <v>15</v>
      </c>
      <c r="M304" s="1">
        <v>28.9</v>
      </c>
      <c r="N304" s="3">
        <v>76</v>
      </c>
      <c r="O304" s="3">
        <v>1140</v>
      </c>
      <c r="P304" s="3">
        <v>1140</v>
      </c>
      <c r="Q304" s="1">
        <v>2196.4</v>
      </c>
      <c r="R304" s="1">
        <v>9</v>
      </c>
      <c r="S304" s="1">
        <v>684</v>
      </c>
      <c r="T304" s="1">
        <v>1512.4</v>
      </c>
      <c r="U304" s="1">
        <v>549.1</v>
      </c>
      <c r="V304" s="1">
        <v>963.3</v>
      </c>
      <c r="W304" t="s">
        <v>121</v>
      </c>
      <c r="X304" t="s">
        <v>46</v>
      </c>
    </row>
    <row r="305" spans="1:24" x14ac:dyDescent="0.35">
      <c r="A305">
        <v>2025</v>
      </c>
      <c r="B305" t="s">
        <v>24</v>
      </c>
      <c r="C305" t="s">
        <v>25</v>
      </c>
      <c r="D305" t="s">
        <v>103</v>
      </c>
      <c r="E305">
        <v>3</v>
      </c>
      <c r="F305" t="s">
        <v>120</v>
      </c>
      <c r="G305" t="s">
        <v>44</v>
      </c>
      <c r="H305" t="s">
        <v>34</v>
      </c>
      <c r="I305" s="1">
        <v>34</v>
      </c>
      <c r="J305" s="2">
        <v>20</v>
      </c>
      <c r="K305" s="2">
        <v>15</v>
      </c>
      <c r="L305" s="2">
        <v>20</v>
      </c>
      <c r="M305" s="1">
        <v>27.2</v>
      </c>
      <c r="N305" s="3">
        <v>47</v>
      </c>
      <c r="O305" s="3">
        <v>940</v>
      </c>
      <c r="P305" s="3">
        <v>705</v>
      </c>
      <c r="Q305" s="1">
        <v>1278.4000000000001</v>
      </c>
      <c r="R305" s="1">
        <v>9</v>
      </c>
      <c r="S305" s="1">
        <v>423</v>
      </c>
      <c r="T305" s="1">
        <v>855.4</v>
      </c>
      <c r="U305" s="1">
        <v>319.60000000000002</v>
      </c>
      <c r="V305" s="1">
        <v>535.79999999999995</v>
      </c>
      <c r="W305" t="s">
        <v>121</v>
      </c>
      <c r="X305" t="s">
        <v>46</v>
      </c>
    </row>
    <row r="306" spans="1:24" x14ac:dyDescent="0.35">
      <c r="A306">
        <v>2025</v>
      </c>
      <c r="B306" t="s">
        <v>24</v>
      </c>
      <c r="C306" t="s">
        <v>25</v>
      </c>
      <c r="D306" t="s">
        <v>103</v>
      </c>
      <c r="E306">
        <v>3</v>
      </c>
      <c r="F306" t="s">
        <v>122</v>
      </c>
      <c r="G306" t="s">
        <v>48</v>
      </c>
      <c r="H306" t="s">
        <v>29</v>
      </c>
      <c r="I306" s="1">
        <v>34</v>
      </c>
      <c r="J306" s="2">
        <v>0</v>
      </c>
      <c r="K306" s="2">
        <v>15</v>
      </c>
      <c r="L306" s="2">
        <v>15</v>
      </c>
      <c r="M306" s="1">
        <v>28.9</v>
      </c>
      <c r="N306" s="3">
        <v>290</v>
      </c>
      <c r="O306" s="3">
        <v>4350</v>
      </c>
      <c r="P306" s="3">
        <v>4350</v>
      </c>
      <c r="Q306" s="1">
        <v>8381</v>
      </c>
      <c r="R306" s="1">
        <v>9</v>
      </c>
      <c r="S306" s="1">
        <v>2610</v>
      </c>
      <c r="T306" s="1">
        <v>5771</v>
      </c>
      <c r="U306" s="1">
        <v>2095.25</v>
      </c>
      <c r="V306" s="1">
        <v>3675.75</v>
      </c>
      <c r="W306" t="s">
        <v>121</v>
      </c>
      <c r="X306" t="s">
        <v>46</v>
      </c>
    </row>
    <row r="307" spans="1:24" x14ac:dyDescent="0.35">
      <c r="A307">
        <v>2025</v>
      </c>
      <c r="B307" t="s">
        <v>24</v>
      </c>
      <c r="C307" t="s">
        <v>25</v>
      </c>
      <c r="D307" t="s">
        <v>103</v>
      </c>
      <c r="E307">
        <v>3</v>
      </c>
      <c r="F307" t="s">
        <v>122</v>
      </c>
      <c r="G307" t="s">
        <v>48</v>
      </c>
      <c r="H307" t="s">
        <v>32</v>
      </c>
      <c r="I307" s="1">
        <v>34</v>
      </c>
      <c r="J307" s="2">
        <v>10</v>
      </c>
      <c r="K307" s="2">
        <v>15</v>
      </c>
      <c r="L307" s="2">
        <v>15</v>
      </c>
      <c r="M307" s="1">
        <v>28.9</v>
      </c>
      <c r="N307" s="3">
        <v>144</v>
      </c>
      <c r="O307" s="3">
        <v>2160</v>
      </c>
      <c r="P307" s="3">
        <v>2160</v>
      </c>
      <c r="Q307" s="1">
        <v>4161.6000000000004</v>
      </c>
      <c r="R307" s="1">
        <v>9</v>
      </c>
      <c r="S307" s="1">
        <v>1296</v>
      </c>
      <c r="T307" s="1">
        <v>2865.6</v>
      </c>
      <c r="U307" s="1">
        <v>1040.4000000000001</v>
      </c>
      <c r="V307" s="1">
        <v>1825.2</v>
      </c>
      <c r="W307" t="s">
        <v>121</v>
      </c>
      <c r="X307" t="s">
        <v>46</v>
      </c>
    </row>
    <row r="308" spans="1:24" x14ac:dyDescent="0.35">
      <c r="A308">
        <v>2025</v>
      </c>
      <c r="B308" t="s">
        <v>24</v>
      </c>
      <c r="C308" t="s">
        <v>25</v>
      </c>
      <c r="D308" t="s">
        <v>103</v>
      </c>
      <c r="E308">
        <v>3</v>
      </c>
      <c r="F308" t="s">
        <v>122</v>
      </c>
      <c r="G308" t="s">
        <v>48</v>
      </c>
      <c r="H308" t="s">
        <v>33</v>
      </c>
      <c r="I308" s="1">
        <v>34</v>
      </c>
      <c r="J308" s="2">
        <v>15</v>
      </c>
      <c r="K308" s="2">
        <v>15</v>
      </c>
      <c r="L308" s="2">
        <v>15</v>
      </c>
      <c r="M308" s="1">
        <v>28.9</v>
      </c>
      <c r="N308" s="3">
        <v>86</v>
      </c>
      <c r="O308" s="3">
        <v>1290</v>
      </c>
      <c r="P308" s="3">
        <v>1290</v>
      </c>
      <c r="Q308" s="1">
        <v>2485.4</v>
      </c>
      <c r="R308" s="1">
        <v>9</v>
      </c>
      <c r="S308" s="1">
        <v>774</v>
      </c>
      <c r="T308" s="1">
        <v>1711.4</v>
      </c>
      <c r="U308" s="1">
        <v>621.35</v>
      </c>
      <c r="V308" s="1">
        <v>1090.05</v>
      </c>
      <c r="W308" t="s">
        <v>121</v>
      </c>
      <c r="X308" t="s">
        <v>46</v>
      </c>
    </row>
    <row r="309" spans="1:24" x14ac:dyDescent="0.35">
      <c r="A309">
        <v>2025</v>
      </c>
      <c r="B309" t="s">
        <v>24</v>
      </c>
      <c r="C309" t="s">
        <v>25</v>
      </c>
      <c r="D309" t="s">
        <v>103</v>
      </c>
      <c r="E309">
        <v>3</v>
      </c>
      <c r="F309" t="s">
        <v>122</v>
      </c>
      <c r="G309" t="s">
        <v>48</v>
      </c>
      <c r="H309" t="s">
        <v>34</v>
      </c>
      <c r="I309" s="1">
        <v>34</v>
      </c>
      <c r="J309" s="2">
        <v>20</v>
      </c>
      <c r="K309" s="2">
        <v>15</v>
      </c>
      <c r="L309" s="2">
        <v>20</v>
      </c>
      <c r="M309" s="1">
        <v>27.2</v>
      </c>
      <c r="N309" s="3">
        <v>53</v>
      </c>
      <c r="O309" s="3">
        <v>1060</v>
      </c>
      <c r="P309" s="3">
        <v>795</v>
      </c>
      <c r="Q309" s="1">
        <v>1441.6</v>
      </c>
      <c r="R309" s="1">
        <v>9</v>
      </c>
      <c r="S309" s="1">
        <v>477</v>
      </c>
      <c r="T309" s="1">
        <v>964.6</v>
      </c>
      <c r="U309" s="1">
        <v>360.4</v>
      </c>
      <c r="V309" s="1">
        <v>604.20000000000005</v>
      </c>
      <c r="W309" t="s">
        <v>121</v>
      </c>
      <c r="X309" t="s">
        <v>46</v>
      </c>
    </row>
    <row r="310" spans="1:24" x14ac:dyDescent="0.35">
      <c r="A310">
        <v>2025</v>
      </c>
      <c r="B310" t="s">
        <v>24</v>
      </c>
      <c r="C310" t="s">
        <v>25</v>
      </c>
      <c r="D310" t="s">
        <v>103</v>
      </c>
      <c r="E310">
        <v>3</v>
      </c>
      <c r="F310" t="s">
        <v>123</v>
      </c>
      <c r="G310" t="s">
        <v>28</v>
      </c>
      <c r="H310" t="s">
        <v>29</v>
      </c>
      <c r="I310" s="1">
        <v>34</v>
      </c>
      <c r="J310" s="2">
        <v>0</v>
      </c>
      <c r="K310" s="2">
        <v>15</v>
      </c>
      <c r="L310" s="2">
        <v>15</v>
      </c>
      <c r="M310" s="1">
        <v>28.9</v>
      </c>
      <c r="N310" s="3">
        <v>307</v>
      </c>
      <c r="O310" s="3">
        <v>4605</v>
      </c>
      <c r="P310" s="3">
        <v>4605</v>
      </c>
      <c r="Q310" s="1">
        <v>8872.2999999999993</v>
      </c>
      <c r="R310" s="1">
        <v>9</v>
      </c>
      <c r="S310" s="1">
        <v>2763</v>
      </c>
      <c r="T310" s="1">
        <v>6109.3</v>
      </c>
      <c r="U310" s="1">
        <v>2218.0700000000002</v>
      </c>
      <c r="V310" s="1">
        <v>3891.22</v>
      </c>
      <c r="W310" t="s">
        <v>121</v>
      </c>
      <c r="X310" t="s">
        <v>46</v>
      </c>
    </row>
    <row r="311" spans="1:24" x14ac:dyDescent="0.35">
      <c r="A311">
        <v>2025</v>
      </c>
      <c r="B311" t="s">
        <v>24</v>
      </c>
      <c r="C311" t="s">
        <v>25</v>
      </c>
      <c r="D311" t="s">
        <v>103</v>
      </c>
      <c r="E311">
        <v>3</v>
      </c>
      <c r="F311" t="s">
        <v>123</v>
      </c>
      <c r="G311" t="s">
        <v>28</v>
      </c>
      <c r="H311" t="s">
        <v>32</v>
      </c>
      <c r="I311" s="1">
        <v>34</v>
      </c>
      <c r="J311" s="2">
        <v>10</v>
      </c>
      <c r="K311" s="2">
        <v>15</v>
      </c>
      <c r="L311" s="2">
        <v>15</v>
      </c>
      <c r="M311" s="1">
        <v>28.9</v>
      </c>
      <c r="N311" s="3">
        <v>153</v>
      </c>
      <c r="O311" s="3">
        <v>2295</v>
      </c>
      <c r="P311" s="3">
        <v>2295</v>
      </c>
      <c r="Q311" s="1">
        <v>4421.7</v>
      </c>
      <c r="R311" s="1">
        <v>9</v>
      </c>
      <c r="S311" s="1">
        <v>1377</v>
      </c>
      <c r="T311" s="1">
        <v>3044.7</v>
      </c>
      <c r="U311" s="1">
        <v>1105.42</v>
      </c>
      <c r="V311" s="1">
        <v>1939.27</v>
      </c>
      <c r="W311" t="s">
        <v>121</v>
      </c>
      <c r="X311" t="s">
        <v>46</v>
      </c>
    </row>
    <row r="312" spans="1:24" x14ac:dyDescent="0.35">
      <c r="A312">
        <v>2025</v>
      </c>
      <c r="B312" t="s">
        <v>24</v>
      </c>
      <c r="C312" t="s">
        <v>25</v>
      </c>
      <c r="D312" t="s">
        <v>103</v>
      </c>
      <c r="E312">
        <v>3</v>
      </c>
      <c r="F312" t="s">
        <v>123</v>
      </c>
      <c r="G312" t="s">
        <v>28</v>
      </c>
      <c r="H312" t="s">
        <v>33</v>
      </c>
      <c r="I312" s="1">
        <v>34</v>
      </c>
      <c r="J312" s="2">
        <v>15</v>
      </c>
      <c r="K312" s="2">
        <v>15</v>
      </c>
      <c r="L312" s="2">
        <v>15</v>
      </c>
      <c r="M312" s="1">
        <v>28.9</v>
      </c>
      <c r="N312" s="3">
        <v>91</v>
      </c>
      <c r="O312" s="3">
        <v>1365</v>
      </c>
      <c r="P312" s="3">
        <v>1365</v>
      </c>
      <c r="Q312" s="1">
        <v>2629.9</v>
      </c>
      <c r="R312" s="1">
        <v>9</v>
      </c>
      <c r="S312" s="1">
        <v>819</v>
      </c>
      <c r="T312" s="1">
        <v>1810.9</v>
      </c>
      <c r="U312" s="1">
        <v>657.48</v>
      </c>
      <c r="V312" s="1">
        <v>1153.43</v>
      </c>
      <c r="W312" t="s">
        <v>121</v>
      </c>
      <c r="X312" t="s">
        <v>46</v>
      </c>
    </row>
    <row r="313" spans="1:24" x14ac:dyDescent="0.35">
      <c r="A313">
        <v>2025</v>
      </c>
      <c r="B313" t="s">
        <v>24</v>
      </c>
      <c r="C313" t="s">
        <v>25</v>
      </c>
      <c r="D313" t="s">
        <v>103</v>
      </c>
      <c r="E313">
        <v>3</v>
      </c>
      <c r="F313" t="s">
        <v>123</v>
      </c>
      <c r="G313" t="s">
        <v>28</v>
      </c>
      <c r="H313" t="s">
        <v>34</v>
      </c>
      <c r="I313" s="1">
        <v>34</v>
      </c>
      <c r="J313" s="2">
        <v>20</v>
      </c>
      <c r="K313" s="2">
        <v>15</v>
      </c>
      <c r="L313" s="2">
        <v>20</v>
      </c>
      <c r="M313" s="1">
        <v>27.2</v>
      </c>
      <c r="N313" s="3">
        <v>56</v>
      </c>
      <c r="O313" s="3">
        <v>1120</v>
      </c>
      <c r="P313" s="3">
        <v>840</v>
      </c>
      <c r="Q313" s="1">
        <v>1523.2</v>
      </c>
      <c r="R313" s="1">
        <v>9</v>
      </c>
      <c r="S313" s="1">
        <v>504</v>
      </c>
      <c r="T313" s="1">
        <v>1019.2</v>
      </c>
      <c r="U313" s="1">
        <v>380.8</v>
      </c>
      <c r="V313" s="1">
        <v>638.4</v>
      </c>
      <c r="W313" t="s">
        <v>121</v>
      </c>
      <c r="X313" t="s">
        <v>46</v>
      </c>
    </row>
    <row r="314" spans="1:24" x14ac:dyDescent="0.35">
      <c r="A314">
        <v>2025</v>
      </c>
      <c r="B314" t="s">
        <v>24</v>
      </c>
      <c r="C314" t="s">
        <v>25</v>
      </c>
      <c r="D314" t="s">
        <v>103</v>
      </c>
      <c r="E314">
        <v>3</v>
      </c>
      <c r="F314" t="s">
        <v>124</v>
      </c>
      <c r="G314" t="s">
        <v>36</v>
      </c>
      <c r="H314" t="s">
        <v>29</v>
      </c>
      <c r="I314" s="1">
        <v>34</v>
      </c>
      <c r="J314" s="2">
        <v>0</v>
      </c>
      <c r="K314" s="2">
        <v>15</v>
      </c>
      <c r="L314" s="2">
        <v>15</v>
      </c>
      <c r="M314" s="1">
        <v>28.9</v>
      </c>
      <c r="N314" s="3">
        <v>293</v>
      </c>
      <c r="O314" s="3">
        <v>4395</v>
      </c>
      <c r="P314" s="3">
        <v>4395</v>
      </c>
      <c r="Q314" s="1">
        <v>8467.7000000000007</v>
      </c>
      <c r="R314" s="1">
        <v>9</v>
      </c>
      <c r="S314" s="1">
        <v>2637</v>
      </c>
      <c r="T314" s="1">
        <v>5830.7</v>
      </c>
      <c r="U314" s="1">
        <v>2116.92</v>
      </c>
      <c r="V314" s="1">
        <v>3713.77</v>
      </c>
      <c r="W314" t="s">
        <v>121</v>
      </c>
      <c r="X314" t="s">
        <v>46</v>
      </c>
    </row>
    <row r="315" spans="1:24" x14ac:dyDescent="0.35">
      <c r="A315">
        <v>2025</v>
      </c>
      <c r="B315" t="s">
        <v>24</v>
      </c>
      <c r="C315" t="s">
        <v>25</v>
      </c>
      <c r="D315" t="s">
        <v>103</v>
      </c>
      <c r="E315">
        <v>3</v>
      </c>
      <c r="F315" t="s">
        <v>124</v>
      </c>
      <c r="G315" t="s">
        <v>36</v>
      </c>
      <c r="H315" t="s">
        <v>32</v>
      </c>
      <c r="I315" s="1">
        <v>34</v>
      </c>
      <c r="J315" s="2">
        <v>10</v>
      </c>
      <c r="K315" s="2">
        <v>15</v>
      </c>
      <c r="L315" s="2">
        <v>15</v>
      </c>
      <c r="M315" s="1">
        <v>28.9</v>
      </c>
      <c r="N315" s="3">
        <v>146</v>
      </c>
      <c r="O315" s="3">
        <v>2190</v>
      </c>
      <c r="P315" s="3">
        <v>2190</v>
      </c>
      <c r="Q315" s="1">
        <v>4219.3999999999996</v>
      </c>
      <c r="R315" s="1">
        <v>9</v>
      </c>
      <c r="S315" s="1">
        <v>1314</v>
      </c>
      <c r="T315" s="1">
        <v>2905.4</v>
      </c>
      <c r="U315" s="1">
        <v>1054.8499999999999</v>
      </c>
      <c r="V315" s="1">
        <v>1850.55</v>
      </c>
      <c r="W315" t="s">
        <v>121</v>
      </c>
      <c r="X315" t="s">
        <v>46</v>
      </c>
    </row>
    <row r="316" spans="1:24" x14ac:dyDescent="0.35">
      <c r="A316">
        <v>2025</v>
      </c>
      <c r="B316" t="s">
        <v>24</v>
      </c>
      <c r="C316" t="s">
        <v>25</v>
      </c>
      <c r="D316" t="s">
        <v>103</v>
      </c>
      <c r="E316">
        <v>3</v>
      </c>
      <c r="F316" t="s">
        <v>124</v>
      </c>
      <c r="G316" t="s">
        <v>36</v>
      </c>
      <c r="H316" t="s">
        <v>33</v>
      </c>
      <c r="I316" s="1">
        <v>34</v>
      </c>
      <c r="J316" s="2">
        <v>15</v>
      </c>
      <c r="K316" s="2">
        <v>15</v>
      </c>
      <c r="L316" s="2">
        <v>15</v>
      </c>
      <c r="M316" s="1">
        <v>28.9</v>
      </c>
      <c r="N316" s="3">
        <v>87</v>
      </c>
      <c r="O316" s="3">
        <v>1305</v>
      </c>
      <c r="P316" s="3">
        <v>1305</v>
      </c>
      <c r="Q316" s="1">
        <v>2514.3000000000002</v>
      </c>
      <c r="R316" s="1">
        <v>9</v>
      </c>
      <c r="S316" s="1">
        <v>783</v>
      </c>
      <c r="T316" s="1">
        <v>1731.3</v>
      </c>
      <c r="U316" s="1">
        <v>628.57000000000005</v>
      </c>
      <c r="V316" s="1">
        <v>1102.72</v>
      </c>
      <c r="W316" t="s">
        <v>121</v>
      </c>
      <c r="X316" t="s">
        <v>46</v>
      </c>
    </row>
    <row r="317" spans="1:24" x14ac:dyDescent="0.35">
      <c r="A317">
        <v>2025</v>
      </c>
      <c r="B317" t="s">
        <v>24</v>
      </c>
      <c r="C317" t="s">
        <v>25</v>
      </c>
      <c r="D317" t="s">
        <v>103</v>
      </c>
      <c r="E317">
        <v>3</v>
      </c>
      <c r="F317" t="s">
        <v>124</v>
      </c>
      <c r="G317" t="s">
        <v>36</v>
      </c>
      <c r="H317" t="s">
        <v>34</v>
      </c>
      <c r="I317" s="1">
        <v>34</v>
      </c>
      <c r="J317" s="2">
        <v>20</v>
      </c>
      <c r="K317" s="2">
        <v>15</v>
      </c>
      <c r="L317" s="2">
        <v>20</v>
      </c>
      <c r="M317" s="1">
        <v>27.2</v>
      </c>
      <c r="N317" s="3">
        <v>54</v>
      </c>
      <c r="O317" s="3">
        <v>1080</v>
      </c>
      <c r="P317" s="3">
        <v>810</v>
      </c>
      <c r="Q317" s="1">
        <v>1468.8</v>
      </c>
      <c r="R317" s="1">
        <v>9</v>
      </c>
      <c r="S317" s="1">
        <v>486</v>
      </c>
      <c r="T317" s="1">
        <v>982.8</v>
      </c>
      <c r="U317" s="1">
        <v>367.2</v>
      </c>
      <c r="V317" s="1">
        <v>615.6</v>
      </c>
      <c r="W317" t="s">
        <v>121</v>
      </c>
      <c r="X317" t="s">
        <v>46</v>
      </c>
    </row>
    <row r="318" spans="1:24" x14ac:dyDescent="0.35">
      <c r="A318">
        <v>2025</v>
      </c>
      <c r="B318" t="s">
        <v>24</v>
      </c>
      <c r="C318" t="s">
        <v>25</v>
      </c>
      <c r="D318" t="s">
        <v>103</v>
      </c>
      <c r="E318">
        <v>3</v>
      </c>
      <c r="F318" t="s">
        <v>125</v>
      </c>
      <c r="G318" t="s">
        <v>38</v>
      </c>
      <c r="H318" t="s">
        <v>29</v>
      </c>
      <c r="I318" s="1">
        <v>34</v>
      </c>
      <c r="J318" s="2">
        <v>0</v>
      </c>
      <c r="K318" s="2">
        <v>15</v>
      </c>
      <c r="L318" s="2">
        <v>15</v>
      </c>
      <c r="M318" s="1">
        <v>28.9</v>
      </c>
      <c r="N318" s="3">
        <v>379</v>
      </c>
      <c r="O318" s="3">
        <v>5685</v>
      </c>
      <c r="P318" s="3">
        <v>5685</v>
      </c>
      <c r="Q318" s="1">
        <v>10953.1</v>
      </c>
      <c r="R318" s="1">
        <v>9</v>
      </c>
      <c r="S318" s="1">
        <v>3411</v>
      </c>
      <c r="T318" s="1">
        <v>7542.1</v>
      </c>
      <c r="U318" s="1">
        <v>2738.28</v>
      </c>
      <c r="V318" s="1">
        <v>4803.83</v>
      </c>
      <c r="W318" t="s">
        <v>121</v>
      </c>
      <c r="X318" t="s">
        <v>46</v>
      </c>
    </row>
    <row r="319" spans="1:24" x14ac:dyDescent="0.35">
      <c r="A319">
        <v>2025</v>
      </c>
      <c r="B319" t="s">
        <v>24</v>
      </c>
      <c r="C319" t="s">
        <v>25</v>
      </c>
      <c r="D319" t="s">
        <v>103</v>
      </c>
      <c r="E319">
        <v>3</v>
      </c>
      <c r="F319" t="s">
        <v>125</v>
      </c>
      <c r="G319" t="s">
        <v>38</v>
      </c>
      <c r="H319" t="s">
        <v>32</v>
      </c>
      <c r="I319" s="1">
        <v>34</v>
      </c>
      <c r="J319" s="2">
        <v>10</v>
      </c>
      <c r="K319" s="2">
        <v>15</v>
      </c>
      <c r="L319" s="2">
        <v>15</v>
      </c>
      <c r="M319" s="1">
        <v>28.9</v>
      </c>
      <c r="N319" s="3">
        <v>189</v>
      </c>
      <c r="O319" s="3">
        <v>2835</v>
      </c>
      <c r="P319" s="3">
        <v>2835</v>
      </c>
      <c r="Q319" s="1">
        <v>5462.1</v>
      </c>
      <c r="R319" s="1">
        <v>9</v>
      </c>
      <c r="S319" s="1">
        <v>1701</v>
      </c>
      <c r="T319" s="1">
        <v>3761.1</v>
      </c>
      <c r="U319" s="1">
        <v>1365.52</v>
      </c>
      <c r="V319" s="1">
        <v>2395.5700000000002</v>
      </c>
      <c r="W319" t="s">
        <v>121</v>
      </c>
      <c r="X319" t="s">
        <v>46</v>
      </c>
    </row>
    <row r="320" spans="1:24" x14ac:dyDescent="0.35">
      <c r="A320">
        <v>2025</v>
      </c>
      <c r="B320" t="s">
        <v>24</v>
      </c>
      <c r="C320" t="s">
        <v>25</v>
      </c>
      <c r="D320" t="s">
        <v>103</v>
      </c>
      <c r="E320">
        <v>3</v>
      </c>
      <c r="F320" t="s">
        <v>125</v>
      </c>
      <c r="G320" t="s">
        <v>38</v>
      </c>
      <c r="H320" t="s">
        <v>33</v>
      </c>
      <c r="I320" s="1">
        <v>34</v>
      </c>
      <c r="J320" s="2">
        <v>15</v>
      </c>
      <c r="K320" s="2">
        <v>15</v>
      </c>
      <c r="L320" s="2">
        <v>15</v>
      </c>
      <c r="M320" s="1">
        <v>28.9</v>
      </c>
      <c r="N320" s="3">
        <v>112</v>
      </c>
      <c r="O320" s="3">
        <v>1680</v>
      </c>
      <c r="P320" s="3">
        <v>1680</v>
      </c>
      <c r="Q320" s="1">
        <v>3236.8</v>
      </c>
      <c r="R320" s="1">
        <v>9</v>
      </c>
      <c r="S320" s="1">
        <v>1008</v>
      </c>
      <c r="T320" s="1">
        <v>2228.8000000000002</v>
      </c>
      <c r="U320" s="1">
        <v>809.2</v>
      </c>
      <c r="V320" s="1">
        <v>1419.6</v>
      </c>
      <c r="W320" t="s">
        <v>121</v>
      </c>
      <c r="X320" t="s">
        <v>46</v>
      </c>
    </row>
    <row r="321" spans="1:24" x14ac:dyDescent="0.35">
      <c r="A321">
        <v>2025</v>
      </c>
      <c r="B321" t="s">
        <v>24</v>
      </c>
      <c r="C321" t="s">
        <v>25</v>
      </c>
      <c r="D321" t="s">
        <v>103</v>
      </c>
      <c r="E321">
        <v>3</v>
      </c>
      <c r="F321" t="s">
        <v>125</v>
      </c>
      <c r="G321" t="s">
        <v>38</v>
      </c>
      <c r="H321" t="s">
        <v>34</v>
      </c>
      <c r="I321" s="1">
        <v>34</v>
      </c>
      <c r="J321" s="2">
        <v>20</v>
      </c>
      <c r="K321" s="2">
        <v>15</v>
      </c>
      <c r="L321" s="2">
        <v>20</v>
      </c>
      <c r="M321" s="1">
        <v>27.2</v>
      </c>
      <c r="N321" s="3">
        <v>70</v>
      </c>
      <c r="O321" s="3">
        <v>1400</v>
      </c>
      <c r="P321" s="3">
        <v>1050</v>
      </c>
      <c r="Q321" s="1">
        <v>1904</v>
      </c>
      <c r="R321" s="1">
        <v>9</v>
      </c>
      <c r="S321" s="1">
        <v>630</v>
      </c>
      <c r="T321" s="1">
        <v>1274</v>
      </c>
      <c r="U321" s="1">
        <v>476</v>
      </c>
      <c r="V321" s="1">
        <v>798</v>
      </c>
      <c r="W321" t="s">
        <v>121</v>
      </c>
      <c r="X321" t="s">
        <v>46</v>
      </c>
    </row>
    <row r="322" spans="1:24" x14ac:dyDescent="0.35">
      <c r="A322">
        <v>2025</v>
      </c>
      <c r="B322" t="s">
        <v>24</v>
      </c>
      <c r="C322" t="s">
        <v>25</v>
      </c>
      <c r="D322" t="s">
        <v>103</v>
      </c>
      <c r="E322">
        <v>3</v>
      </c>
      <c r="F322" t="s">
        <v>126</v>
      </c>
      <c r="G322" t="s">
        <v>40</v>
      </c>
      <c r="H322" t="s">
        <v>29</v>
      </c>
      <c r="I322" s="1">
        <v>34</v>
      </c>
      <c r="J322" s="2">
        <v>0</v>
      </c>
      <c r="K322" s="2">
        <v>15</v>
      </c>
      <c r="L322" s="2">
        <v>15</v>
      </c>
      <c r="M322" s="1">
        <v>28.9</v>
      </c>
      <c r="N322" s="3">
        <v>441</v>
      </c>
      <c r="O322" s="3">
        <v>6615</v>
      </c>
      <c r="P322" s="3">
        <v>6615</v>
      </c>
      <c r="Q322" s="1">
        <v>12744.9</v>
      </c>
      <c r="R322" s="1">
        <v>9</v>
      </c>
      <c r="S322" s="1">
        <v>3969</v>
      </c>
      <c r="T322" s="1">
        <v>8775.9</v>
      </c>
      <c r="U322" s="1">
        <v>3186.22</v>
      </c>
      <c r="V322" s="1">
        <v>5589.67</v>
      </c>
      <c r="W322" t="s">
        <v>121</v>
      </c>
      <c r="X322" t="s">
        <v>46</v>
      </c>
    </row>
    <row r="323" spans="1:24" x14ac:dyDescent="0.35">
      <c r="A323">
        <v>2025</v>
      </c>
      <c r="B323" t="s">
        <v>24</v>
      </c>
      <c r="C323" t="s">
        <v>25</v>
      </c>
      <c r="D323" t="s">
        <v>103</v>
      </c>
      <c r="E323">
        <v>3</v>
      </c>
      <c r="F323" t="s">
        <v>126</v>
      </c>
      <c r="G323" t="s">
        <v>40</v>
      </c>
      <c r="H323" t="s">
        <v>32</v>
      </c>
      <c r="I323" s="1">
        <v>34</v>
      </c>
      <c r="J323" s="2">
        <v>10</v>
      </c>
      <c r="K323" s="2">
        <v>15</v>
      </c>
      <c r="L323" s="2">
        <v>15</v>
      </c>
      <c r="M323" s="1">
        <v>28.9</v>
      </c>
      <c r="N323" s="3">
        <v>220</v>
      </c>
      <c r="O323" s="3">
        <v>3300</v>
      </c>
      <c r="P323" s="3">
        <v>3300</v>
      </c>
      <c r="Q323" s="1">
        <v>6358</v>
      </c>
      <c r="R323" s="1">
        <v>9</v>
      </c>
      <c r="S323" s="1">
        <v>1980</v>
      </c>
      <c r="T323" s="1">
        <v>4378</v>
      </c>
      <c r="U323" s="1">
        <v>1589.5</v>
      </c>
      <c r="V323" s="1">
        <v>2788.5</v>
      </c>
      <c r="W323" t="s">
        <v>121</v>
      </c>
      <c r="X323" t="s">
        <v>46</v>
      </c>
    </row>
    <row r="324" spans="1:24" x14ac:dyDescent="0.35">
      <c r="A324">
        <v>2025</v>
      </c>
      <c r="B324" t="s">
        <v>24</v>
      </c>
      <c r="C324" t="s">
        <v>25</v>
      </c>
      <c r="D324" t="s">
        <v>103</v>
      </c>
      <c r="E324">
        <v>3</v>
      </c>
      <c r="F324" t="s">
        <v>126</v>
      </c>
      <c r="G324" t="s">
        <v>40</v>
      </c>
      <c r="H324" t="s">
        <v>33</v>
      </c>
      <c r="I324" s="1">
        <v>34</v>
      </c>
      <c r="J324" s="2">
        <v>15</v>
      </c>
      <c r="K324" s="2">
        <v>15</v>
      </c>
      <c r="L324" s="2">
        <v>15</v>
      </c>
      <c r="M324" s="1">
        <v>28.9</v>
      </c>
      <c r="N324" s="3">
        <v>131</v>
      </c>
      <c r="O324" s="3">
        <v>1965</v>
      </c>
      <c r="P324" s="3">
        <v>1965</v>
      </c>
      <c r="Q324" s="1">
        <v>3785.9</v>
      </c>
      <c r="R324" s="1">
        <v>9</v>
      </c>
      <c r="S324" s="1">
        <v>1179</v>
      </c>
      <c r="T324" s="1">
        <v>2606.9</v>
      </c>
      <c r="U324" s="1">
        <v>946.47</v>
      </c>
      <c r="V324" s="1">
        <v>1660.42</v>
      </c>
      <c r="W324" t="s">
        <v>121</v>
      </c>
      <c r="X324" t="s">
        <v>46</v>
      </c>
    </row>
    <row r="325" spans="1:24" x14ac:dyDescent="0.35">
      <c r="A325">
        <v>2025</v>
      </c>
      <c r="B325" t="s">
        <v>24</v>
      </c>
      <c r="C325" t="s">
        <v>25</v>
      </c>
      <c r="D325" t="s">
        <v>103</v>
      </c>
      <c r="E325">
        <v>3</v>
      </c>
      <c r="F325" t="s">
        <v>126</v>
      </c>
      <c r="G325" t="s">
        <v>40</v>
      </c>
      <c r="H325" t="s">
        <v>34</v>
      </c>
      <c r="I325" s="1">
        <v>34</v>
      </c>
      <c r="J325" s="2">
        <v>20</v>
      </c>
      <c r="K325" s="2">
        <v>15</v>
      </c>
      <c r="L325" s="2">
        <v>20</v>
      </c>
      <c r="M325" s="1">
        <v>27.2</v>
      </c>
      <c r="N325" s="3">
        <v>81</v>
      </c>
      <c r="O325" s="3">
        <v>1620</v>
      </c>
      <c r="P325" s="3">
        <v>1215</v>
      </c>
      <c r="Q325" s="1">
        <v>2203.1999999999998</v>
      </c>
      <c r="R325" s="1">
        <v>9</v>
      </c>
      <c r="S325" s="1">
        <v>729</v>
      </c>
      <c r="T325" s="1">
        <v>1474.2</v>
      </c>
      <c r="U325" s="1">
        <v>550.79999999999995</v>
      </c>
      <c r="V325" s="1">
        <v>923.4</v>
      </c>
      <c r="W325" t="s">
        <v>121</v>
      </c>
      <c r="X325" t="s">
        <v>46</v>
      </c>
    </row>
    <row r="326" spans="1:24" x14ac:dyDescent="0.35">
      <c r="A326">
        <v>2025</v>
      </c>
      <c r="B326" t="s">
        <v>24</v>
      </c>
      <c r="C326" t="s">
        <v>25</v>
      </c>
      <c r="D326" t="s">
        <v>103</v>
      </c>
      <c r="E326">
        <v>3</v>
      </c>
      <c r="F326" t="s">
        <v>127</v>
      </c>
      <c r="G326" t="s">
        <v>42</v>
      </c>
      <c r="H326" t="s">
        <v>29</v>
      </c>
      <c r="I326" s="1">
        <v>34</v>
      </c>
      <c r="J326" s="2">
        <v>0</v>
      </c>
      <c r="K326" s="2">
        <v>15</v>
      </c>
      <c r="L326" s="2">
        <v>15</v>
      </c>
      <c r="M326" s="1">
        <v>28.9</v>
      </c>
      <c r="N326" s="3">
        <v>263</v>
      </c>
      <c r="O326" s="3">
        <v>3945</v>
      </c>
      <c r="P326" s="3">
        <v>3945</v>
      </c>
      <c r="Q326" s="1">
        <v>7600.7</v>
      </c>
      <c r="R326" s="1">
        <v>9</v>
      </c>
      <c r="S326" s="1">
        <v>2367</v>
      </c>
      <c r="T326" s="1">
        <v>5233.7</v>
      </c>
      <c r="U326" s="1">
        <v>1900.17</v>
      </c>
      <c r="V326" s="1">
        <v>3333.52</v>
      </c>
      <c r="W326" t="s">
        <v>121</v>
      </c>
      <c r="X326" t="s">
        <v>46</v>
      </c>
    </row>
    <row r="327" spans="1:24" x14ac:dyDescent="0.35">
      <c r="A327">
        <v>2025</v>
      </c>
      <c r="B327" t="s">
        <v>24</v>
      </c>
      <c r="C327" t="s">
        <v>25</v>
      </c>
      <c r="D327" t="s">
        <v>103</v>
      </c>
      <c r="E327">
        <v>3</v>
      </c>
      <c r="F327" t="s">
        <v>127</v>
      </c>
      <c r="G327" t="s">
        <v>42</v>
      </c>
      <c r="H327" t="s">
        <v>32</v>
      </c>
      <c r="I327" s="1">
        <v>34</v>
      </c>
      <c r="J327" s="2">
        <v>10</v>
      </c>
      <c r="K327" s="2">
        <v>15</v>
      </c>
      <c r="L327" s="2">
        <v>15</v>
      </c>
      <c r="M327" s="1">
        <v>28.9</v>
      </c>
      <c r="N327" s="3">
        <v>131</v>
      </c>
      <c r="O327" s="3">
        <v>1965</v>
      </c>
      <c r="P327" s="3">
        <v>1965</v>
      </c>
      <c r="Q327" s="1">
        <v>3785.9</v>
      </c>
      <c r="R327" s="1">
        <v>9</v>
      </c>
      <c r="S327" s="1">
        <v>1179</v>
      </c>
      <c r="T327" s="1">
        <v>2606.9</v>
      </c>
      <c r="U327" s="1">
        <v>946.47</v>
      </c>
      <c r="V327" s="1">
        <v>1660.42</v>
      </c>
      <c r="W327" t="s">
        <v>121</v>
      </c>
      <c r="X327" t="s">
        <v>46</v>
      </c>
    </row>
    <row r="328" spans="1:24" x14ac:dyDescent="0.35">
      <c r="A328">
        <v>2025</v>
      </c>
      <c r="B328" t="s">
        <v>24</v>
      </c>
      <c r="C328" t="s">
        <v>25</v>
      </c>
      <c r="D328" t="s">
        <v>103</v>
      </c>
      <c r="E328">
        <v>3</v>
      </c>
      <c r="F328" t="s">
        <v>127</v>
      </c>
      <c r="G328" t="s">
        <v>42</v>
      </c>
      <c r="H328" t="s">
        <v>33</v>
      </c>
      <c r="I328" s="1">
        <v>34</v>
      </c>
      <c r="J328" s="2">
        <v>15</v>
      </c>
      <c r="K328" s="2">
        <v>15</v>
      </c>
      <c r="L328" s="2">
        <v>15</v>
      </c>
      <c r="M328" s="1">
        <v>28.9</v>
      </c>
      <c r="N328" s="3">
        <v>78</v>
      </c>
      <c r="O328" s="3">
        <v>1170</v>
      </c>
      <c r="P328" s="3">
        <v>1170</v>
      </c>
      <c r="Q328" s="1">
        <v>2254.1999999999998</v>
      </c>
      <c r="R328" s="1">
        <v>9</v>
      </c>
      <c r="S328" s="1">
        <v>702</v>
      </c>
      <c r="T328" s="1">
        <v>1552.2</v>
      </c>
      <c r="U328" s="1">
        <v>563.54999999999995</v>
      </c>
      <c r="V328" s="1">
        <v>988.65</v>
      </c>
      <c r="W328" t="s">
        <v>121</v>
      </c>
      <c r="X328" t="s">
        <v>46</v>
      </c>
    </row>
    <row r="329" spans="1:24" x14ac:dyDescent="0.35">
      <c r="A329">
        <v>2025</v>
      </c>
      <c r="B329" t="s">
        <v>24</v>
      </c>
      <c r="C329" t="s">
        <v>25</v>
      </c>
      <c r="D329" t="s">
        <v>103</v>
      </c>
      <c r="E329">
        <v>3</v>
      </c>
      <c r="F329" t="s">
        <v>127</v>
      </c>
      <c r="G329" t="s">
        <v>42</v>
      </c>
      <c r="H329" t="s">
        <v>34</v>
      </c>
      <c r="I329" s="1">
        <v>34</v>
      </c>
      <c r="J329" s="2">
        <v>20</v>
      </c>
      <c r="K329" s="2">
        <v>15</v>
      </c>
      <c r="L329" s="2">
        <v>20</v>
      </c>
      <c r="M329" s="1">
        <v>27.2</v>
      </c>
      <c r="N329" s="3">
        <v>48</v>
      </c>
      <c r="O329" s="3">
        <v>960</v>
      </c>
      <c r="P329" s="3">
        <v>720</v>
      </c>
      <c r="Q329" s="1">
        <v>1305.5999999999999</v>
      </c>
      <c r="R329" s="1">
        <v>9</v>
      </c>
      <c r="S329" s="1">
        <v>432</v>
      </c>
      <c r="T329" s="1">
        <v>873.6</v>
      </c>
      <c r="U329" s="1">
        <v>326.39999999999998</v>
      </c>
      <c r="V329" s="1">
        <v>547.20000000000005</v>
      </c>
      <c r="W329" t="s">
        <v>121</v>
      </c>
      <c r="X329" t="s">
        <v>46</v>
      </c>
    </row>
    <row r="330" spans="1:24" x14ac:dyDescent="0.35">
      <c r="A330">
        <v>2025</v>
      </c>
      <c r="B330" t="s">
        <v>24</v>
      </c>
      <c r="C330" t="s">
        <v>25</v>
      </c>
      <c r="D330" t="s">
        <v>103</v>
      </c>
      <c r="E330">
        <v>3</v>
      </c>
      <c r="F330" t="s">
        <v>128</v>
      </c>
      <c r="G330" t="s">
        <v>44</v>
      </c>
      <c r="H330" t="s">
        <v>29</v>
      </c>
      <c r="I330" s="1">
        <v>34</v>
      </c>
      <c r="J330" s="2">
        <v>0</v>
      </c>
      <c r="K330" s="2">
        <v>0</v>
      </c>
      <c r="L330" s="2">
        <v>0</v>
      </c>
      <c r="M330" s="1">
        <v>34</v>
      </c>
      <c r="N330" s="3">
        <v>90</v>
      </c>
      <c r="O330" s="3">
        <v>0</v>
      </c>
      <c r="P330" s="3">
        <v>0</v>
      </c>
      <c r="Q330" s="1">
        <v>3060</v>
      </c>
      <c r="R330" s="1">
        <v>9</v>
      </c>
      <c r="S330" s="1">
        <v>810</v>
      </c>
      <c r="T330" s="1">
        <v>2250</v>
      </c>
      <c r="U330" s="1">
        <v>459</v>
      </c>
      <c r="V330" s="1">
        <v>1791</v>
      </c>
      <c r="W330" t="s">
        <v>30</v>
      </c>
      <c r="X330" t="s">
        <v>31</v>
      </c>
    </row>
    <row r="331" spans="1:24" x14ac:dyDescent="0.35">
      <c r="A331">
        <v>2025</v>
      </c>
      <c r="B331" t="s">
        <v>24</v>
      </c>
      <c r="C331" t="s">
        <v>25</v>
      </c>
      <c r="D331" t="s">
        <v>103</v>
      </c>
      <c r="E331">
        <v>3</v>
      </c>
      <c r="F331" t="s">
        <v>128</v>
      </c>
      <c r="G331" t="s">
        <v>44</v>
      </c>
      <c r="H331" t="s">
        <v>32</v>
      </c>
      <c r="I331" s="1">
        <v>34</v>
      </c>
      <c r="J331" s="2">
        <v>10</v>
      </c>
      <c r="K331" s="2">
        <v>0</v>
      </c>
      <c r="L331" s="2">
        <v>10</v>
      </c>
      <c r="M331" s="1">
        <v>30.6</v>
      </c>
      <c r="N331" s="3">
        <v>49</v>
      </c>
      <c r="O331" s="3">
        <v>490</v>
      </c>
      <c r="P331" s="3">
        <v>0</v>
      </c>
      <c r="Q331" s="1">
        <v>1499.4</v>
      </c>
      <c r="R331" s="1">
        <v>9</v>
      </c>
      <c r="S331" s="1">
        <v>441</v>
      </c>
      <c r="T331" s="1">
        <v>1058.4000000000001</v>
      </c>
      <c r="U331" s="1">
        <v>224.91</v>
      </c>
      <c r="V331" s="1">
        <v>833.49</v>
      </c>
      <c r="W331" t="s">
        <v>30</v>
      </c>
      <c r="X331" t="s">
        <v>31</v>
      </c>
    </row>
    <row r="332" spans="1:24" x14ac:dyDescent="0.35">
      <c r="A332">
        <v>2025</v>
      </c>
      <c r="B332" t="s">
        <v>24</v>
      </c>
      <c r="C332" t="s">
        <v>25</v>
      </c>
      <c r="D332" t="s">
        <v>103</v>
      </c>
      <c r="E332">
        <v>3</v>
      </c>
      <c r="F332" t="s">
        <v>128</v>
      </c>
      <c r="G332" t="s">
        <v>44</v>
      </c>
      <c r="H332" t="s">
        <v>33</v>
      </c>
      <c r="I332" s="1">
        <v>34</v>
      </c>
      <c r="J332" s="2">
        <v>15</v>
      </c>
      <c r="K332" s="2">
        <v>0</v>
      </c>
      <c r="L332" s="2">
        <v>15</v>
      </c>
      <c r="M332" s="1">
        <v>28.9</v>
      </c>
      <c r="N332" s="3">
        <v>30</v>
      </c>
      <c r="O332" s="3">
        <v>450</v>
      </c>
      <c r="P332" s="3">
        <v>0</v>
      </c>
      <c r="Q332" s="1">
        <v>867</v>
      </c>
      <c r="R332" s="1">
        <v>9</v>
      </c>
      <c r="S332" s="1">
        <v>270</v>
      </c>
      <c r="T332" s="1">
        <v>597</v>
      </c>
      <c r="U332" s="1">
        <v>130.05000000000001</v>
      </c>
      <c r="V332" s="1">
        <v>466.95</v>
      </c>
      <c r="W332" t="s">
        <v>30</v>
      </c>
      <c r="X332" t="s">
        <v>31</v>
      </c>
    </row>
    <row r="333" spans="1:24" x14ac:dyDescent="0.35">
      <c r="A333">
        <v>2025</v>
      </c>
      <c r="B333" t="s">
        <v>24</v>
      </c>
      <c r="C333" t="s">
        <v>25</v>
      </c>
      <c r="D333" t="s">
        <v>103</v>
      </c>
      <c r="E333">
        <v>3</v>
      </c>
      <c r="F333" t="s">
        <v>128</v>
      </c>
      <c r="G333" t="s">
        <v>44</v>
      </c>
      <c r="H333" t="s">
        <v>34</v>
      </c>
      <c r="I333" s="1">
        <v>34</v>
      </c>
      <c r="J333" s="2">
        <v>20</v>
      </c>
      <c r="K333" s="2">
        <v>0</v>
      </c>
      <c r="L333" s="2">
        <v>20</v>
      </c>
      <c r="M333" s="1">
        <v>27.2</v>
      </c>
      <c r="N333" s="3">
        <v>19</v>
      </c>
      <c r="O333" s="3">
        <v>380</v>
      </c>
      <c r="P333" s="3">
        <v>0</v>
      </c>
      <c r="Q333" s="1">
        <v>516.79999999999995</v>
      </c>
      <c r="R333" s="1">
        <v>9</v>
      </c>
      <c r="S333" s="1">
        <v>171</v>
      </c>
      <c r="T333" s="1">
        <v>345.8</v>
      </c>
      <c r="U333" s="1">
        <v>77.52</v>
      </c>
      <c r="V333" s="1">
        <v>268.27999999999997</v>
      </c>
      <c r="W333" t="s">
        <v>30</v>
      </c>
      <c r="X333" t="s">
        <v>31</v>
      </c>
    </row>
    <row r="334" spans="1:24" x14ac:dyDescent="0.35">
      <c r="A334">
        <v>2025</v>
      </c>
      <c r="B334" t="s">
        <v>24</v>
      </c>
      <c r="C334" t="s">
        <v>25</v>
      </c>
      <c r="D334" t="s">
        <v>103</v>
      </c>
      <c r="E334">
        <v>3</v>
      </c>
      <c r="F334" t="s">
        <v>129</v>
      </c>
      <c r="G334" t="s">
        <v>48</v>
      </c>
      <c r="H334" t="s">
        <v>29</v>
      </c>
      <c r="I334" s="1">
        <v>34</v>
      </c>
      <c r="J334" s="2">
        <v>0</v>
      </c>
      <c r="K334" s="2">
        <v>0</v>
      </c>
      <c r="L334" s="2">
        <v>0</v>
      </c>
      <c r="M334" s="1">
        <v>34</v>
      </c>
      <c r="N334" s="3">
        <v>96</v>
      </c>
      <c r="O334" s="3">
        <v>0</v>
      </c>
      <c r="P334" s="3">
        <v>0</v>
      </c>
      <c r="Q334" s="1">
        <v>3264</v>
      </c>
      <c r="R334" s="1">
        <v>9</v>
      </c>
      <c r="S334" s="1">
        <v>864</v>
      </c>
      <c r="T334" s="1">
        <v>2400</v>
      </c>
      <c r="U334" s="1">
        <v>489.6</v>
      </c>
      <c r="V334" s="1">
        <v>1910.4</v>
      </c>
      <c r="W334" t="s">
        <v>30</v>
      </c>
      <c r="X334" t="s">
        <v>31</v>
      </c>
    </row>
    <row r="335" spans="1:24" x14ac:dyDescent="0.35">
      <c r="A335">
        <v>2025</v>
      </c>
      <c r="B335" t="s">
        <v>24</v>
      </c>
      <c r="C335" t="s">
        <v>25</v>
      </c>
      <c r="D335" t="s">
        <v>103</v>
      </c>
      <c r="E335">
        <v>3</v>
      </c>
      <c r="F335" t="s">
        <v>129</v>
      </c>
      <c r="G335" t="s">
        <v>48</v>
      </c>
      <c r="H335" t="s">
        <v>32</v>
      </c>
      <c r="I335" s="1">
        <v>34</v>
      </c>
      <c r="J335" s="2">
        <v>10</v>
      </c>
      <c r="K335" s="2">
        <v>0</v>
      </c>
      <c r="L335" s="2">
        <v>10</v>
      </c>
      <c r="M335" s="1">
        <v>30.6</v>
      </c>
      <c r="N335" s="3">
        <v>53</v>
      </c>
      <c r="O335" s="3">
        <v>530</v>
      </c>
      <c r="P335" s="3">
        <v>0</v>
      </c>
      <c r="Q335" s="1">
        <v>1621.8</v>
      </c>
      <c r="R335" s="1">
        <v>9</v>
      </c>
      <c r="S335" s="1">
        <v>477</v>
      </c>
      <c r="T335" s="1">
        <v>1144.8</v>
      </c>
      <c r="U335" s="1">
        <v>243.27</v>
      </c>
      <c r="V335" s="1">
        <v>901.53</v>
      </c>
      <c r="W335" t="s">
        <v>30</v>
      </c>
      <c r="X335" t="s">
        <v>31</v>
      </c>
    </row>
    <row r="336" spans="1:24" x14ac:dyDescent="0.35">
      <c r="A336">
        <v>2025</v>
      </c>
      <c r="B336" t="s">
        <v>24</v>
      </c>
      <c r="C336" t="s">
        <v>25</v>
      </c>
      <c r="D336" t="s">
        <v>103</v>
      </c>
      <c r="E336">
        <v>3</v>
      </c>
      <c r="F336" t="s">
        <v>129</v>
      </c>
      <c r="G336" t="s">
        <v>48</v>
      </c>
      <c r="H336" t="s">
        <v>33</v>
      </c>
      <c r="I336" s="1">
        <v>34</v>
      </c>
      <c r="J336" s="2">
        <v>15</v>
      </c>
      <c r="K336" s="2">
        <v>0</v>
      </c>
      <c r="L336" s="2">
        <v>15</v>
      </c>
      <c r="M336" s="1">
        <v>28.9</v>
      </c>
      <c r="N336" s="3">
        <v>32</v>
      </c>
      <c r="O336" s="3">
        <v>480</v>
      </c>
      <c r="P336" s="3">
        <v>0</v>
      </c>
      <c r="Q336" s="1">
        <v>924.8</v>
      </c>
      <c r="R336" s="1">
        <v>9</v>
      </c>
      <c r="S336" s="1">
        <v>288</v>
      </c>
      <c r="T336" s="1">
        <v>636.79999999999995</v>
      </c>
      <c r="U336" s="1">
        <v>138.72</v>
      </c>
      <c r="V336" s="1">
        <v>498.08</v>
      </c>
      <c r="W336" t="s">
        <v>30</v>
      </c>
      <c r="X336" t="s">
        <v>31</v>
      </c>
    </row>
    <row r="337" spans="1:24" x14ac:dyDescent="0.35">
      <c r="A337">
        <v>2025</v>
      </c>
      <c r="B337" t="s">
        <v>24</v>
      </c>
      <c r="C337" t="s">
        <v>25</v>
      </c>
      <c r="D337" t="s">
        <v>103</v>
      </c>
      <c r="E337">
        <v>3</v>
      </c>
      <c r="F337" t="s">
        <v>129</v>
      </c>
      <c r="G337" t="s">
        <v>48</v>
      </c>
      <c r="H337" t="s">
        <v>34</v>
      </c>
      <c r="I337" s="1">
        <v>34</v>
      </c>
      <c r="J337" s="2">
        <v>20</v>
      </c>
      <c r="K337" s="2">
        <v>0</v>
      </c>
      <c r="L337" s="2">
        <v>20</v>
      </c>
      <c r="M337" s="1">
        <v>27.2</v>
      </c>
      <c r="N337" s="3">
        <v>21</v>
      </c>
      <c r="O337" s="3">
        <v>420</v>
      </c>
      <c r="P337" s="3">
        <v>0</v>
      </c>
      <c r="Q337" s="1">
        <v>571.20000000000005</v>
      </c>
      <c r="R337" s="1">
        <v>9</v>
      </c>
      <c r="S337" s="1">
        <v>189</v>
      </c>
      <c r="T337" s="1">
        <v>382.2</v>
      </c>
      <c r="U337" s="1">
        <v>85.68</v>
      </c>
      <c r="V337" s="1">
        <v>296.52</v>
      </c>
      <c r="W337" t="s">
        <v>30</v>
      </c>
      <c r="X337" t="s">
        <v>31</v>
      </c>
    </row>
    <row r="338" spans="1:24" x14ac:dyDescent="0.35">
      <c r="A338">
        <v>2025</v>
      </c>
      <c r="B338" t="s">
        <v>24</v>
      </c>
      <c r="C338" t="s">
        <v>25</v>
      </c>
      <c r="D338" t="s">
        <v>103</v>
      </c>
      <c r="E338">
        <v>3</v>
      </c>
      <c r="F338" t="s">
        <v>130</v>
      </c>
      <c r="G338" t="s">
        <v>28</v>
      </c>
      <c r="H338" t="s">
        <v>29</v>
      </c>
      <c r="I338" s="1">
        <v>34</v>
      </c>
      <c r="J338" s="2">
        <v>0</v>
      </c>
      <c r="K338" s="2">
        <v>0</v>
      </c>
      <c r="L338" s="2">
        <v>0</v>
      </c>
      <c r="M338" s="1">
        <v>34</v>
      </c>
      <c r="N338" s="3">
        <v>101</v>
      </c>
      <c r="O338" s="3">
        <v>0</v>
      </c>
      <c r="P338" s="3">
        <v>0</v>
      </c>
      <c r="Q338" s="1">
        <v>3434</v>
      </c>
      <c r="R338" s="1">
        <v>9</v>
      </c>
      <c r="S338" s="1">
        <v>909</v>
      </c>
      <c r="T338" s="1">
        <v>2525</v>
      </c>
      <c r="U338" s="1">
        <v>515.1</v>
      </c>
      <c r="V338" s="1">
        <v>2009.9</v>
      </c>
      <c r="W338" t="s">
        <v>30</v>
      </c>
      <c r="X338" t="s">
        <v>31</v>
      </c>
    </row>
    <row r="339" spans="1:24" x14ac:dyDescent="0.35">
      <c r="A339">
        <v>2025</v>
      </c>
      <c r="B339" t="s">
        <v>24</v>
      </c>
      <c r="C339" t="s">
        <v>25</v>
      </c>
      <c r="D339" t="s">
        <v>103</v>
      </c>
      <c r="E339">
        <v>3</v>
      </c>
      <c r="F339" t="s">
        <v>130</v>
      </c>
      <c r="G339" t="s">
        <v>28</v>
      </c>
      <c r="H339" t="s">
        <v>32</v>
      </c>
      <c r="I339" s="1">
        <v>34</v>
      </c>
      <c r="J339" s="2">
        <v>10</v>
      </c>
      <c r="K339" s="2">
        <v>0</v>
      </c>
      <c r="L339" s="2">
        <v>10</v>
      </c>
      <c r="M339" s="1">
        <v>30.6</v>
      </c>
      <c r="N339" s="3">
        <v>55</v>
      </c>
      <c r="O339" s="3">
        <v>550</v>
      </c>
      <c r="P339" s="3">
        <v>0</v>
      </c>
      <c r="Q339" s="1">
        <v>1683</v>
      </c>
      <c r="R339" s="1">
        <v>9</v>
      </c>
      <c r="S339" s="1">
        <v>495</v>
      </c>
      <c r="T339" s="1">
        <v>1188</v>
      </c>
      <c r="U339" s="1">
        <v>252.45</v>
      </c>
      <c r="V339" s="1">
        <v>935.55</v>
      </c>
      <c r="W339" t="s">
        <v>30</v>
      </c>
      <c r="X339" t="s">
        <v>31</v>
      </c>
    </row>
    <row r="340" spans="1:24" x14ac:dyDescent="0.35">
      <c r="A340">
        <v>2025</v>
      </c>
      <c r="B340" t="s">
        <v>24</v>
      </c>
      <c r="C340" t="s">
        <v>25</v>
      </c>
      <c r="D340" t="s">
        <v>103</v>
      </c>
      <c r="E340">
        <v>3</v>
      </c>
      <c r="F340" t="s">
        <v>130</v>
      </c>
      <c r="G340" t="s">
        <v>28</v>
      </c>
      <c r="H340" t="s">
        <v>33</v>
      </c>
      <c r="I340" s="1">
        <v>34</v>
      </c>
      <c r="J340" s="2">
        <v>15</v>
      </c>
      <c r="K340" s="2">
        <v>0</v>
      </c>
      <c r="L340" s="2">
        <v>15</v>
      </c>
      <c r="M340" s="1">
        <v>28.9</v>
      </c>
      <c r="N340" s="3">
        <v>34</v>
      </c>
      <c r="O340" s="3">
        <v>510</v>
      </c>
      <c r="P340" s="3">
        <v>0</v>
      </c>
      <c r="Q340" s="1">
        <v>982.6</v>
      </c>
      <c r="R340" s="1">
        <v>9</v>
      </c>
      <c r="S340" s="1">
        <v>306</v>
      </c>
      <c r="T340" s="1">
        <v>676.6</v>
      </c>
      <c r="U340" s="1">
        <v>147.38999999999999</v>
      </c>
      <c r="V340" s="1">
        <v>529.21</v>
      </c>
      <c r="W340" t="s">
        <v>30</v>
      </c>
      <c r="X340" t="s">
        <v>31</v>
      </c>
    </row>
    <row r="341" spans="1:24" x14ac:dyDescent="0.35">
      <c r="A341">
        <v>2025</v>
      </c>
      <c r="B341" t="s">
        <v>24</v>
      </c>
      <c r="C341" t="s">
        <v>25</v>
      </c>
      <c r="D341" t="s">
        <v>103</v>
      </c>
      <c r="E341">
        <v>3</v>
      </c>
      <c r="F341" t="s">
        <v>130</v>
      </c>
      <c r="G341" t="s">
        <v>28</v>
      </c>
      <c r="H341" t="s">
        <v>34</v>
      </c>
      <c r="I341" s="1">
        <v>34</v>
      </c>
      <c r="J341" s="2">
        <v>20</v>
      </c>
      <c r="K341" s="2">
        <v>0</v>
      </c>
      <c r="L341" s="2">
        <v>20</v>
      </c>
      <c r="M341" s="1">
        <v>27.2</v>
      </c>
      <c r="N341" s="3">
        <v>22</v>
      </c>
      <c r="O341" s="3">
        <v>440</v>
      </c>
      <c r="P341" s="3">
        <v>0</v>
      </c>
      <c r="Q341" s="1">
        <v>598.4</v>
      </c>
      <c r="R341" s="1">
        <v>9</v>
      </c>
      <c r="S341" s="1">
        <v>198</v>
      </c>
      <c r="T341" s="1">
        <v>400.4</v>
      </c>
      <c r="U341" s="1">
        <v>89.76</v>
      </c>
      <c r="V341" s="1">
        <v>310.64</v>
      </c>
      <c r="W341" t="s">
        <v>30</v>
      </c>
      <c r="X341" t="s">
        <v>31</v>
      </c>
    </row>
    <row r="342" spans="1:24" x14ac:dyDescent="0.35">
      <c r="A342">
        <v>2025</v>
      </c>
      <c r="B342" t="s">
        <v>24</v>
      </c>
      <c r="C342" t="s">
        <v>25</v>
      </c>
      <c r="D342" t="s">
        <v>103</v>
      </c>
      <c r="E342">
        <v>3</v>
      </c>
      <c r="F342" t="s">
        <v>131</v>
      </c>
      <c r="G342" t="s">
        <v>36</v>
      </c>
      <c r="H342" t="s">
        <v>29</v>
      </c>
      <c r="I342" s="1">
        <v>34</v>
      </c>
      <c r="J342" s="2">
        <v>0</v>
      </c>
      <c r="K342" s="2">
        <v>0</v>
      </c>
      <c r="L342" s="2">
        <v>0</v>
      </c>
      <c r="M342" s="1">
        <v>34</v>
      </c>
      <c r="N342" s="3">
        <v>97</v>
      </c>
      <c r="O342" s="3">
        <v>0</v>
      </c>
      <c r="P342" s="3">
        <v>0</v>
      </c>
      <c r="Q342" s="1">
        <v>3298</v>
      </c>
      <c r="R342" s="1">
        <v>9</v>
      </c>
      <c r="S342" s="1">
        <v>873</v>
      </c>
      <c r="T342" s="1">
        <v>2425</v>
      </c>
      <c r="U342" s="1">
        <v>494.7</v>
      </c>
      <c r="V342" s="1">
        <v>1930.3</v>
      </c>
      <c r="W342" t="s">
        <v>30</v>
      </c>
      <c r="X342" t="s">
        <v>31</v>
      </c>
    </row>
    <row r="343" spans="1:24" x14ac:dyDescent="0.35">
      <c r="A343">
        <v>2025</v>
      </c>
      <c r="B343" t="s">
        <v>24</v>
      </c>
      <c r="C343" t="s">
        <v>25</v>
      </c>
      <c r="D343" t="s">
        <v>103</v>
      </c>
      <c r="E343">
        <v>3</v>
      </c>
      <c r="F343" t="s">
        <v>131</v>
      </c>
      <c r="G343" t="s">
        <v>36</v>
      </c>
      <c r="H343" t="s">
        <v>32</v>
      </c>
      <c r="I343" s="1">
        <v>34</v>
      </c>
      <c r="J343" s="2">
        <v>10</v>
      </c>
      <c r="K343" s="2">
        <v>0</v>
      </c>
      <c r="L343" s="2">
        <v>10</v>
      </c>
      <c r="M343" s="1">
        <v>30.6</v>
      </c>
      <c r="N343" s="3">
        <v>53</v>
      </c>
      <c r="O343" s="3">
        <v>530</v>
      </c>
      <c r="P343" s="3">
        <v>0</v>
      </c>
      <c r="Q343" s="1">
        <v>1621.8</v>
      </c>
      <c r="R343" s="1">
        <v>9</v>
      </c>
      <c r="S343" s="1">
        <v>477</v>
      </c>
      <c r="T343" s="1">
        <v>1144.8</v>
      </c>
      <c r="U343" s="1">
        <v>243.27</v>
      </c>
      <c r="V343" s="1">
        <v>901.53</v>
      </c>
      <c r="W343" t="s">
        <v>30</v>
      </c>
      <c r="X343" t="s">
        <v>31</v>
      </c>
    </row>
    <row r="344" spans="1:24" x14ac:dyDescent="0.35">
      <c r="A344">
        <v>2025</v>
      </c>
      <c r="B344" t="s">
        <v>24</v>
      </c>
      <c r="C344" t="s">
        <v>25</v>
      </c>
      <c r="D344" t="s">
        <v>103</v>
      </c>
      <c r="E344">
        <v>3</v>
      </c>
      <c r="F344" t="s">
        <v>131</v>
      </c>
      <c r="G344" t="s">
        <v>36</v>
      </c>
      <c r="H344" t="s">
        <v>33</v>
      </c>
      <c r="I344" s="1">
        <v>34</v>
      </c>
      <c r="J344" s="2">
        <v>15</v>
      </c>
      <c r="K344" s="2">
        <v>0</v>
      </c>
      <c r="L344" s="2">
        <v>15</v>
      </c>
      <c r="M344" s="1">
        <v>28.9</v>
      </c>
      <c r="N344" s="3">
        <v>32</v>
      </c>
      <c r="O344" s="3">
        <v>480</v>
      </c>
      <c r="P344" s="3">
        <v>0</v>
      </c>
      <c r="Q344" s="1">
        <v>924.8</v>
      </c>
      <c r="R344" s="1">
        <v>9</v>
      </c>
      <c r="S344" s="1">
        <v>288</v>
      </c>
      <c r="T344" s="1">
        <v>636.79999999999995</v>
      </c>
      <c r="U344" s="1">
        <v>138.72</v>
      </c>
      <c r="V344" s="1">
        <v>498.08</v>
      </c>
      <c r="W344" t="s">
        <v>30</v>
      </c>
      <c r="X344" t="s">
        <v>31</v>
      </c>
    </row>
    <row r="345" spans="1:24" x14ac:dyDescent="0.35">
      <c r="A345">
        <v>2025</v>
      </c>
      <c r="B345" t="s">
        <v>24</v>
      </c>
      <c r="C345" t="s">
        <v>25</v>
      </c>
      <c r="D345" t="s">
        <v>103</v>
      </c>
      <c r="E345">
        <v>3</v>
      </c>
      <c r="F345" t="s">
        <v>131</v>
      </c>
      <c r="G345" t="s">
        <v>36</v>
      </c>
      <c r="H345" t="s">
        <v>34</v>
      </c>
      <c r="I345" s="1">
        <v>34</v>
      </c>
      <c r="J345" s="2">
        <v>20</v>
      </c>
      <c r="K345" s="2">
        <v>0</v>
      </c>
      <c r="L345" s="2">
        <v>20</v>
      </c>
      <c r="M345" s="1">
        <v>27.2</v>
      </c>
      <c r="N345" s="3">
        <v>21</v>
      </c>
      <c r="O345" s="3">
        <v>420</v>
      </c>
      <c r="P345" s="3">
        <v>0</v>
      </c>
      <c r="Q345" s="1">
        <v>571.20000000000005</v>
      </c>
      <c r="R345" s="1">
        <v>9</v>
      </c>
      <c r="S345" s="1">
        <v>189</v>
      </c>
      <c r="T345" s="1">
        <v>382.2</v>
      </c>
      <c r="U345" s="1">
        <v>85.68</v>
      </c>
      <c r="V345" s="1">
        <v>296.52</v>
      </c>
      <c r="W345" t="s">
        <v>30</v>
      </c>
      <c r="X345" t="s">
        <v>31</v>
      </c>
    </row>
    <row r="346" spans="1:24" x14ac:dyDescent="0.35">
      <c r="A346">
        <v>2025</v>
      </c>
      <c r="B346" t="s">
        <v>24</v>
      </c>
      <c r="C346" t="s">
        <v>25</v>
      </c>
      <c r="D346" t="s">
        <v>103</v>
      </c>
      <c r="E346">
        <v>3</v>
      </c>
      <c r="F346" t="s">
        <v>132</v>
      </c>
      <c r="G346" t="s">
        <v>38</v>
      </c>
      <c r="H346" t="s">
        <v>29</v>
      </c>
      <c r="I346" s="1">
        <v>34</v>
      </c>
      <c r="J346" s="2">
        <v>0</v>
      </c>
      <c r="K346" s="2">
        <v>0</v>
      </c>
      <c r="L346" s="2">
        <v>0</v>
      </c>
      <c r="M346" s="1">
        <v>34</v>
      </c>
      <c r="N346" s="3">
        <v>152</v>
      </c>
      <c r="O346" s="3">
        <v>0</v>
      </c>
      <c r="P346" s="3">
        <v>0</v>
      </c>
      <c r="Q346" s="1">
        <v>5168</v>
      </c>
      <c r="R346" s="1">
        <v>9</v>
      </c>
      <c r="S346" s="1">
        <v>1368</v>
      </c>
      <c r="T346" s="1">
        <v>3800</v>
      </c>
      <c r="U346" s="1">
        <v>775.2</v>
      </c>
      <c r="V346" s="1">
        <v>3024.8</v>
      </c>
      <c r="W346" t="s">
        <v>30</v>
      </c>
      <c r="X346" t="s">
        <v>31</v>
      </c>
    </row>
    <row r="347" spans="1:24" x14ac:dyDescent="0.35">
      <c r="A347">
        <v>2025</v>
      </c>
      <c r="B347" t="s">
        <v>24</v>
      </c>
      <c r="C347" t="s">
        <v>25</v>
      </c>
      <c r="D347" t="s">
        <v>103</v>
      </c>
      <c r="E347">
        <v>3</v>
      </c>
      <c r="F347" t="s">
        <v>132</v>
      </c>
      <c r="G347" t="s">
        <v>38</v>
      </c>
      <c r="H347" t="s">
        <v>32</v>
      </c>
      <c r="I347" s="1">
        <v>34</v>
      </c>
      <c r="J347" s="2">
        <v>10</v>
      </c>
      <c r="K347" s="2">
        <v>0</v>
      </c>
      <c r="L347" s="2">
        <v>10</v>
      </c>
      <c r="M347" s="1">
        <v>30.6</v>
      </c>
      <c r="N347" s="3">
        <v>83</v>
      </c>
      <c r="O347" s="3">
        <v>830</v>
      </c>
      <c r="P347" s="3">
        <v>0</v>
      </c>
      <c r="Q347" s="1">
        <v>2539.8000000000002</v>
      </c>
      <c r="R347" s="1">
        <v>9</v>
      </c>
      <c r="S347" s="1">
        <v>747</v>
      </c>
      <c r="T347" s="1">
        <v>1792.8</v>
      </c>
      <c r="U347" s="1">
        <v>380.97</v>
      </c>
      <c r="V347" s="1">
        <v>1411.83</v>
      </c>
      <c r="W347" t="s">
        <v>30</v>
      </c>
      <c r="X347" t="s">
        <v>31</v>
      </c>
    </row>
    <row r="348" spans="1:24" x14ac:dyDescent="0.35">
      <c r="A348">
        <v>2025</v>
      </c>
      <c r="B348" t="s">
        <v>24</v>
      </c>
      <c r="C348" t="s">
        <v>25</v>
      </c>
      <c r="D348" t="s">
        <v>103</v>
      </c>
      <c r="E348">
        <v>3</v>
      </c>
      <c r="F348" t="s">
        <v>132</v>
      </c>
      <c r="G348" t="s">
        <v>38</v>
      </c>
      <c r="H348" t="s">
        <v>33</v>
      </c>
      <c r="I348" s="1">
        <v>34</v>
      </c>
      <c r="J348" s="2">
        <v>15</v>
      </c>
      <c r="K348" s="2">
        <v>0</v>
      </c>
      <c r="L348" s="2">
        <v>15</v>
      </c>
      <c r="M348" s="1">
        <v>28.9</v>
      </c>
      <c r="N348" s="3">
        <v>51</v>
      </c>
      <c r="O348" s="3">
        <v>765</v>
      </c>
      <c r="P348" s="3">
        <v>0</v>
      </c>
      <c r="Q348" s="1">
        <v>1473.9</v>
      </c>
      <c r="R348" s="1">
        <v>9</v>
      </c>
      <c r="S348" s="1">
        <v>459</v>
      </c>
      <c r="T348" s="1">
        <v>1014.9</v>
      </c>
      <c r="U348" s="1">
        <v>221.08</v>
      </c>
      <c r="V348" s="1">
        <v>793.81</v>
      </c>
      <c r="W348" t="s">
        <v>30</v>
      </c>
      <c r="X348" t="s">
        <v>31</v>
      </c>
    </row>
    <row r="349" spans="1:24" x14ac:dyDescent="0.35">
      <c r="A349">
        <v>2025</v>
      </c>
      <c r="B349" t="s">
        <v>24</v>
      </c>
      <c r="C349" t="s">
        <v>25</v>
      </c>
      <c r="D349" t="s">
        <v>103</v>
      </c>
      <c r="E349">
        <v>3</v>
      </c>
      <c r="F349" t="s">
        <v>132</v>
      </c>
      <c r="G349" t="s">
        <v>38</v>
      </c>
      <c r="H349" t="s">
        <v>34</v>
      </c>
      <c r="I349" s="1">
        <v>34</v>
      </c>
      <c r="J349" s="2">
        <v>20</v>
      </c>
      <c r="K349" s="2">
        <v>0</v>
      </c>
      <c r="L349" s="2">
        <v>20</v>
      </c>
      <c r="M349" s="1">
        <v>27.2</v>
      </c>
      <c r="N349" s="3">
        <v>33</v>
      </c>
      <c r="O349" s="3">
        <v>660</v>
      </c>
      <c r="P349" s="3">
        <v>0</v>
      </c>
      <c r="Q349" s="1">
        <v>897.6</v>
      </c>
      <c r="R349" s="1">
        <v>9</v>
      </c>
      <c r="S349" s="1">
        <v>297</v>
      </c>
      <c r="T349" s="1">
        <v>600.6</v>
      </c>
      <c r="U349" s="1">
        <v>134.63999999999999</v>
      </c>
      <c r="V349" s="1">
        <v>465.96</v>
      </c>
      <c r="W349" t="s">
        <v>30</v>
      </c>
      <c r="X349" t="s">
        <v>31</v>
      </c>
    </row>
    <row r="350" spans="1:24" x14ac:dyDescent="0.35">
      <c r="A350">
        <v>2025</v>
      </c>
      <c r="B350" t="s">
        <v>24</v>
      </c>
      <c r="C350" t="s">
        <v>25</v>
      </c>
      <c r="D350" t="s">
        <v>103</v>
      </c>
      <c r="E350">
        <v>3</v>
      </c>
      <c r="F350" t="s">
        <v>133</v>
      </c>
      <c r="G350" t="s">
        <v>40</v>
      </c>
      <c r="H350" t="s">
        <v>29</v>
      </c>
      <c r="I350" s="1">
        <v>34</v>
      </c>
      <c r="J350" s="2">
        <v>0</v>
      </c>
      <c r="K350" s="2">
        <v>0</v>
      </c>
      <c r="L350" s="2">
        <v>0</v>
      </c>
      <c r="M350" s="1">
        <v>34</v>
      </c>
      <c r="N350" s="3">
        <v>146</v>
      </c>
      <c r="O350" s="3">
        <v>0</v>
      </c>
      <c r="P350" s="3">
        <v>0</v>
      </c>
      <c r="Q350" s="1">
        <v>4964</v>
      </c>
      <c r="R350" s="1">
        <v>9</v>
      </c>
      <c r="S350" s="1">
        <v>1314</v>
      </c>
      <c r="T350" s="1">
        <v>3650</v>
      </c>
      <c r="U350" s="1">
        <v>744.6</v>
      </c>
      <c r="V350" s="1">
        <v>2905.4</v>
      </c>
      <c r="W350" t="s">
        <v>30</v>
      </c>
      <c r="X350" t="s">
        <v>31</v>
      </c>
    </row>
    <row r="351" spans="1:24" x14ac:dyDescent="0.35">
      <c r="A351">
        <v>2025</v>
      </c>
      <c r="B351" t="s">
        <v>24</v>
      </c>
      <c r="C351" t="s">
        <v>25</v>
      </c>
      <c r="D351" t="s">
        <v>103</v>
      </c>
      <c r="E351">
        <v>3</v>
      </c>
      <c r="F351" t="s">
        <v>133</v>
      </c>
      <c r="G351" t="s">
        <v>40</v>
      </c>
      <c r="H351" t="s">
        <v>32</v>
      </c>
      <c r="I351" s="1">
        <v>34</v>
      </c>
      <c r="J351" s="2">
        <v>10</v>
      </c>
      <c r="K351" s="2">
        <v>0</v>
      </c>
      <c r="L351" s="2">
        <v>10</v>
      </c>
      <c r="M351" s="1">
        <v>30.6</v>
      </c>
      <c r="N351" s="3">
        <v>80</v>
      </c>
      <c r="O351" s="3">
        <v>800</v>
      </c>
      <c r="P351" s="3">
        <v>0</v>
      </c>
      <c r="Q351" s="1">
        <v>2448</v>
      </c>
      <c r="R351" s="1">
        <v>9</v>
      </c>
      <c r="S351" s="1">
        <v>720</v>
      </c>
      <c r="T351" s="1">
        <v>1728</v>
      </c>
      <c r="U351" s="1">
        <v>367.2</v>
      </c>
      <c r="V351" s="1">
        <v>1360.8</v>
      </c>
      <c r="W351" t="s">
        <v>30</v>
      </c>
      <c r="X351" t="s">
        <v>31</v>
      </c>
    </row>
    <row r="352" spans="1:24" x14ac:dyDescent="0.35">
      <c r="A352">
        <v>2025</v>
      </c>
      <c r="B352" t="s">
        <v>24</v>
      </c>
      <c r="C352" t="s">
        <v>25</v>
      </c>
      <c r="D352" t="s">
        <v>103</v>
      </c>
      <c r="E352">
        <v>3</v>
      </c>
      <c r="F352" t="s">
        <v>133</v>
      </c>
      <c r="G352" t="s">
        <v>40</v>
      </c>
      <c r="H352" t="s">
        <v>33</v>
      </c>
      <c r="I352" s="1">
        <v>34</v>
      </c>
      <c r="J352" s="2">
        <v>15</v>
      </c>
      <c r="K352" s="2">
        <v>0</v>
      </c>
      <c r="L352" s="2">
        <v>15</v>
      </c>
      <c r="M352" s="1">
        <v>28.9</v>
      </c>
      <c r="N352" s="3">
        <v>49</v>
      </c>
      <c r="O352" s="3">
        <v>735</v>
      </c>
      <c r="P352" s="3">
        <v>0</v>
      </c>
      <c r="Q352" s="1">
        <v>1416.1</v>
      </c>
      <c r="R352" s="1">
        <v>9</v>
      </c>
      <c r="S352" s="1">
        <v>441</v>
      </c>
      <c r="T352" s="1">
        <v>975.1</v>
      </c>
      <c r="U352" s="1">
        <v>212.41</v>
      </c>
      <c r="V352" s="1">
        <v>762.68</v>
      </c>
      <c r="W352" t="s">
        <v>30</v>
      </c>
      <c r="X352" t="s">
        <v>31</v>
      </c>
    </row>
    <row r="353" spans="1:24" x14ac:dyDescent="0.35">
      <c r="A353">
        <v>2025</v>
      </c>
      <c r="B353" t="s">
        <v>24</v>
      </c>
      <c r="C353" t="s">
        <v>25</v>
      </c>
      <c r="D353" t="s">
        <v>103</v>
      </c>
      <c r="E353">
        <v>3</v>
      </c>
      <c r="F353" t="s">
        <v>133</v>
      </c>
      <c r="G353" t="s">
        <v>40</v>
      </c>
      <c r="H353" t="s">
        <v>34</v>
      </c>
      <c r="I353" s="1">
        <v>34</v>
      </c>
      <c r="J353" s="2">
        <v>20</v>
      </c>
      <c r="K353" s="2">
        <v>0</v>
      </c>
      <c r="L353" s="2">
        <v>20</v>
      </c>
      <c r="M353" s="1">
        <v>27.2</v>
      </c>
      <c r="N353" s="3">
        <v>31</v>
      </c>
      <c r="O353" s="3">
        <v>620</v>
      </c>
      <c r="P353" s="3">
        <v>0</v>
      </c>
      <c r="Q353" s="1">
        <v>843.2</v>
      </c>
      <c r="R353" s="1">
        <v>9</v>
      </c>
      <c r="S353" s="1">
        <v>279</v>
      </c>
      <c r="T353" s="1">
        <v>564.20000000000005</v>
      </c>
      <c r="U353" s="1">
        <v>126.48</v>
      </c>
      <c r="V353" s="1">
        <v>437.72</v>
      </c>
      <c r="W353" t="s">
        <v>30</v>
      </c>
      <c r="X353" t="s">
        <v>31</v>
      </c>
    </row>
    <row r="354" spans="1:24" x14ac:dyDescent="0.35">
      <c r="A354">
        <v>2025</v>
      </c>
      <c r="B354" t="s">
        <v>24</v>
      </c>
      <c r="C354" t="s">
        <v>25</v>
      </c>
      <c r="D354" t="s">
        <v>103</v>
      </c>
      <c r="E354">
        <v>3</v>
      </c>
      <c r="F354" t="s">
        <v>134</v>
      </c>
      <c r="G354" t="s">
        <v>42</v>
      </c>
      <c r="H354" t="s">
        <v>29</v>
      </c>
      <c r="I354" s="1">
        <v>34</v>
      </c>
      <c r="J354" s="2">
        <v>0</v>
      </c>
      <c r="K354" s="2">
        <v>0</v>
      </c>
      <c r="L354" s="2">
        <v>0</v>
      </c>
      <c r="M354" s="1">
        <v>34</v>
      </c>
      <c r="N354" s="3">
        <v>84</v>
      </c>
      <c r="O354" s="3">
        <v>0</v>
      </c>
      <c r="P354" s="3">
        <v>0</v>
      </c>
      <c r="Q354" s="1">
        <v>2856</v>
      </c>
      <c r="R354" s="1">
        <v>9</v>
      </c>
      <c r="S354" s="1">
        <v>756</v>
      </c>
      <c r="T354" s="1">
        <v>2100</v>
      </c>
      <c r="U354" s="1">
        <v>428.4</v>
      </c>
      <c r="V354" s="1">
        <v>1671.6</v>
      </c>
      <c r="W354" t="s">
        <v>30</v>
      </c>
      <c r="X354" t="s">
        <v>31</v>
      </c>
    </row>
    <row r="355" spans="1:24" x14ac:dyDescent="0.35">
      <c r="A355">
        <v>2025</v>
      </c>
      <c r="B355" t="s">
        <v>24</v>
      </c>
      <c r="C355" t="s">
        <v>25</v>
      </c>
      <c r="D355" t="s">
        <v>103</v>
      </c>
      <c r="E355">
        <v>3</v>
      </c>
      <c r="F355" t="s">
        <v>134</v>
      </c>
      <c r="G355" t="s">
        <v>42</v>
      </c>
      <c r="H355" t="s">
        <v>32</v>
      </c>
      <c r="I355" s="1">
        <v>34</v>
      </c>
      <c r="J355" s="2">
        <v>10</v>
      </c>
      <c r="K355" s="2">
        <v>0</v>
      </c>
      <c r="L355" s="2">
        <v>10</v>
      </c>
      <c r="M355" s="1">
        <v>30.6</v>
      </c>
      <c r="N355" s="3">
        <v>46</v>
      </c>
      <c r="O355" s="3">
        <v>460</v>
      </c>
      <c r="P355" s="3">
        <v>0</v>
      </c>
      <c r="Q355" s="1">
        <v>1407.6</v>
      </c>
      <c r="R355" s="1">
        <v>9</v>
      </c>
      <c r="S355" s="1">
        <v>414</v>
      </c>
      <c r="T355" s="1">
        <v>993.6</v>
      </c>
      <c r="U355" s="1">
        <v>211.14</v>
      </c>
      <c r="V355" s="1">
        <v>782.46</v>
      </c>
      <c r="W355" t="s">
        <v>30</v>
      </c>
      <c r="X355" t="s">
        <v>31</v>
      </c>
    </row>
    <row r="356" spans="1:24" x14ac:dyDescent="0.35">
      <c r="A356">
        <v>2025</v>
      </c>
      <c r="B356" t="s">
        <v>24</v>
      </c>
      <c r="C356" t="s">
        <v>25</v>
      </c>
      <c r="D356" t="s">
        <v>103</v>
      </c>
      <c r="E356">
        <v>3</v>
      </c>
      <c r="F356" t="s">
        <v>134</v>
      </c>
      <c r="G356" t="s">
        <v>42</v>
      </c>
      <c r="H356" t="s">
        <v>33</v>
      </c>
      <c r="I356" s="1">
        <v>34</v>
      </c>
      <c r="J356" s="2">
        <v>15</v>
      </c>
      <c r="K356" s="2">
        <v>0</v>
      </c>
      <c r="L356" s="2">
        <v>15</v>
      </c>
      <c r="M356" s="1">
        <v>28.9</v>
      </c>
      <c r="N356" s="3">
        <v>28</v>
      </c>
      <c r="O356" s="3">
        <v>420</v>
      </c>
      <c r="P356" s="3">
        <v>0</v>
      </c>
      <c r="Q356" s="1">
        <v>809.2</v>
      </c>
      <c r="R356" s="1">
        <v>9</v>
      </c>
      <c r="S356" s="1">
        <v>252</v>
      </c>
      <c r="T356" s="1">
        <v>557.20000000000005</v>
      </c>
      <c r="U356" s="1">
        <v>121.38</v>
      </c>
      <c r="V356" s="1">
        <v>435.82</v>
      </c>
      <c r="W356" t="s">
        <v>30</v>
      </c>
      <c r="X356" t="s">
        <v>31</v>
      </c>
    </row>
    <row r="357" spans="1:24" x14ac:dyDescent="0.35">
      <c r="A357">
        <v>2025</v>
      </c>
      <c r="B357" t="s">
        <v>24</v>
      </c>
      <c r="C357" t="s">
        <v>25</v>
      </c>
      <c r="D357" t="s">
        <v>103</v>
      </c>
      <c r="E357">
        <v>3</v>
      </c>
      <c r="F357" t="s">
        <v>134</v>
      </c>
      <c r="G357" t="s">
        <v>42</v>
      </c>
      <c r="H357" t="s">
        <v>34</v>
      </c>
      <c r="I357" s="1">
        <v>34</v>
      </c>
      <c r="J357" s="2">
        <v>20</v>
      </c>
      <c r="K357" s="2">
        <v>0</v>
      </c>
      <c r="L357" s="2">
        <v>20</v>
      </c>
      <c r="M357" s="1">
        <v>27.2</v>
      </c>
      <c r="N357" s="3">
        <v>18</v>
      </c>
      <c r="O357" s="3">
        <v>360</v>
      </c>
      <c r="P357" s="3">
        <v>0</v>
      </c>
      <c r="Q357" s="1">
        <v>489.6</v>
      </c>
      <c r="R357" s="1">
        <v>9</v>
      </c>
      <c r="S357" s="1">
        <v>162</v>
      </c>
      <c r="T357" s="1">
        <v>327.60000000000002</v>
      </c>
      <c r="U357" s="1">
        <v>73.44</v>
      </c>
      <c r="V357" s="1">
        <v>254.16</v>
      </c>
      <c r="W357" t="s">
        <v>30</v>
      </c>
      <c r="X357" t="s">
        <v>31</v>
      </c>
    </row>
    <row r="358" spans="1:24" x14ac:dyDescent="0.35">
      <c r="A358">
        <v>2025</v>
      </c>
      <c r="B358" t="s">
        <v>24</v>
      </c>
      <c r="C358" t="s">
        <v>25</v>
      </c>
      <c r="D358" t="s">
        <v>103</v>
      </c>
      <c r="E358">
        <v>3</v>
      </c>
      <c r="F358" t="s">
        <v>135</v>
      </c>
      <c r="G358" t="s">
        <v>44</v>
      </c>
      <c r="H358" t="s">
        <v>29</v>
      </c>
      <c r="I358" s="1">
        <v>34</v>
      </c>
      <c r="J358" s="2">
        <v>0</v>
      </c>
      <c r="K358" s="2">
        <v>0</v>
      </c>
      <c r="L358" s="2">
        <v>0</v>
      </c>
      <c r="M358" s="1">
        <v>34</v>
      </c>
      <c r="N358" s="3">
        <v>78</v>
      </c>
      <c r="O358" s="3">
        <v>0</v>
      </c>
      <c r="P358" s="3">
        <v>0</v>
      </c>
      <c r="Q358" s="1">
        <v>2652</v>
      </c>
      <c r="R358" s="1">
        <v>9</v>
      </c>
      <c r="S358" s="1">
        <v>702</v>
      </c>
      <c r="T358" s="1">
        <v>1950</v>
      </c>
      <c r="U358" s="1">
        <v>397.8</v>
      </c>
      <c r="V358" s="1">
        <v>1552.2</v>
      </c>
      <c r="W358" t="s">
        <v>30</v>
      </c>
      <c r="X358" t="s">
        <v>31</v>
      </c>
    </row>
    <row r="359" spans="1:24" x14ac:dyDescent="0.35">
      <c r="A359">
        <v>2025</v>
      </c>
      <c r="B359" t="s">
        <v>24</v>
      </c>
      <c r="C359" t="s">
        <v>25</v>
      </c>
      <c r="D359" t="s">
        <v>103</v>
      </c>
      <c r="E359">
        <v>3</v>
      </c>
      <c r="F359" t="s">
        <v>135</v>
      </c>
      <c r="G359" t="s">
        <v>44</v>
      </c>
      <c r="H359" t="s">
        <v>32</v>
      </c>
      <c r="I359" s="1">
        <v>34</v>
      </c>
      <c r="J359" s="2">
        <v>10</v>
      </c>
      <c r="K359" s="2">
        <v>0</v>
      </c>
      <c r="L359" s="2">
        <v>10</v>
      </c>
      <c r="M359" s="1">
        <v>30.6</v>
      </c>
      <c r="N359" s="3">
        <v>43</v>
      </c>
      <c r="O359" s="3">
        <v>430</v>
      </c>
      <c r="P359" s="3">
        <v>0</v>
      </c>
      <c r="Q359" s="1">
        <v>1315.8</v>
      </c>
      <c r="R359" s="1">
        <v>9</v>
      </c>
      <c r="S359" s="1">
        <v>387</v>
      </c>
      <c r="T359" s="1">
        <v>928.8</v>
      </c>
      <c r="U359" s="1">
        <v>197.37</v>
      </c>
      <c r="V359" s="1">
        <v>731.43</v>
      </c>
      <c r="W359" t="s">
        <v>30</v>
      </c>
      <c r="X359" t="s">
        <v>31</v>
      </c>
    </row>
    <row r="360" spans="1:24" x14ac:dyDescent="0.35">
      <c r="A360">
        <v>2025</v>
      </c>
      <c r="B360" t="s">
        <v>24</v>
      </c>
      <c r="C360" t="s">
        <v>25</v>
      </c>
      <c r="D360" t="s">
        <v>103</v>
      </c>
      <c r="E360">
        <v>3</v>
      </c>
      <c r="F360" t="s">
        <v>135</v>
      </c>
      <c r="G360" t="s">
        <v>44</v>
      </c>
      <c r="H360" t="s">
        <v>33</v>
      </c>
      <c r="I360" s="1">
        <v>34</v>
      </c>
      <c r="J360" s="2">
        <v>15</v>
      </c>
      <c r="K360" s="2">
        <v>0</v>
      </c>
      <c r="L360" s="2">
        <v>15</v>
      </c>
      <c r="M360" s="1">
        <v>28.9</v>
      </c>
      <c r="N360" s="3">
        <v>26</v>
      </c>
      <c r="O360" s="3">
        <v>390</v>
      </c>
      <c r="P360" s="3">
        <v>0</v>
      </c>
      <c r="Q360" s="1">
        <v>751.4</v>
      </c>
      <c r="R360" s="1">
        <v>9</v>
      </c>
      <c r="S360" s="1">
        <v>234</v>
      </c>
      <c r="T360" s="1">
        <v>517.4</v>
      </c>
      <c r="U360" s="1">
        <v>112.71</v>
      </c>
      <c r="V360" s="1">
        <v>404.69</v>
      </c>
      <c r="W360" t="s">
        <v>30</v>
      </c>
      <c r="X360" t="s">
        <v>31</v>
      </c>
    </row>
    <row r="361" spans="1:24" x14ac:dyDescent="0.35">
      <c r="A361">
        <v>2025</v>
      </c>
      <c r="B361" t="s">
        <v>24</v>
      </c>
      <c r="C361" t="s">
        <v>25</v>
      </c>
      <c r="D361" t="s">
        <v>103</v>
      </c>
      <c r="E361">
        <v>3</v>
      </c>
      <c r="F361" t="s">
        <v>135</v>
      </c>
      <c r="G361" t="s">
        <v>44</v>
      </c>
      <c r="H361" t="s">
        <v>34</v>
      </c>
      <c r="I361" s="1">
        <v>34</v>
      </c>
      <c r="J361" s="2">
        <v>20</v>
      </c>
      <c r="K361" s="2">
        <v>0</v>
      </c>
      <c r="L361" s="2">
        <v>20</v>
      </c>
      <c r="M361" s="1">
        <v>27.2</v>
      </c>
      <c r="N361" s="3">
        <v>17</v>
      </c>
      <c r="O361" s="3">
        <v>340</v>
      </c>
      <c r="P361" s="3">
        <v>0</v>
      </c>
      <c r="Q361" s="1">
        <v>462.4</v>
      </c>
      <c r="R361" s="1">
        <v>9</v>
      </c>
      <c r="S361" s="1">
        <v>153</v>
      </c>
      <c r="T361" s="1">
        <v>309.39999999999998</v>
      </c>
      <c r="U361" s="1">
        <v>69.36</v>
      </c>
      <c r="V361" s="1">
        <v>240.04</v>
      </c>
      <c r="W361" t="s">
        <v>30</v>
      </c>
      <c r="X361" t="s">
        <v>31</v>
      </c>
    </row>
    <row r="362" spans="1:24" x14ac:dyDescent="0.35">
      <c r="A362">
        <v>2025</v>
      </c>
      <c r="B362" t="s">
        <v>24</v>
      </c>
      <c r="C362" t="s">
        <v>136</v>
      </c>
      <c r="D362" t="s">
        <v>137</v>
      </c>
      <c r="E362">
        <v>4</v>
      </c>
      <c r="F362" t="s">
        <v>138</v>
      </c>
      <c r="G362" t="s">
        <v>48</v>
      </c>
      <c r="H362" t="s">
        <v>29</v>
      </c>
      <c r="I362" s="1">
        <v>34</v>
      </c>
      <c r="J362" s="2">
        <v>0</v>
      </c>
      <c r="K362" s="2">
        <v>0</v>
      </c>
      <c r="L362" s="2">
        <v>0</v>
      </c>
      <c r="M362" s="1">
        <v>34</v>
      </c>
      <c r="N362" s="3">
        <v>78</v>
      </c>
      <c r="O362" s="3">
        <v>0</v>
      </c>
      <c r="P362" s="3">
        <v>0</v>
      </c>
      <c r="Q362" s="1">
        <v>2652</v>
      </c>
      <c r="R362" s="1">
        <v>9</v>
      </c>
      <c r="S362" s="1">
        <v>702</v>
      </c>
      <c r="T362" s="1">
        <v>1950</v>
      </c>
      <c r="U362" s="1">
        <v>397.8</v>
      </c>
      <c r="V362" s="1">
        <v>1552.2</v>
      </c>
      <c r="W362" t="s">
        <v>30</v>
      </c>
      <c r="X362" t="s">
        <v>31</v>
      </c>
    </row>
    <row r="363" spans="1:24" x14ac:dyDescent="0.35">
      <c r="A363">
        <v>2025</v>
      </c>
      <c r="B363" t="s">
        <v>24</v>
      </c>
      <c r="C363" t="s">
        <v>136</v>
      </c>
      <c r="D363" t="s">
        <v>137</v>
      </c>
      <c r="E363">
        <v>4</v>
      </c>
      <c r="F363" t="s">
        <v>138</v>
      </c>
      <c r="G363" t="s">
        <v>48</v>
      </c>
      <c r="H363" t="s">
        <v>32</v>
      </c>
      <c r="I363" s="1">
        <v>34</v>
      </c>
      <c r="J363" s="2">
        <v>10</v>
      </c>
      <c r="K363" s="2">
        <v>0</v>
      </c>
      <c r="L363" s="2">
        <v>10</v>
      </c>
      <c r="M363" s="1">
        <v>30.6</v>
      </c>
      <c r="N363" s="3">
        <v>45</v>
      </c>
      <c r="O363" s="3">
        <v>450</v>
      </c>
      <c r="P363" s="3">
        <v>0</v>
      </c>
      <c r="Q363" s="1">
        <v>1377</v>
      </c>
      <c r="R363" s="1">
        <v>9</v>
      </c>
      <c r="S363" s="1">
        <v>405</v>
      </c>
      <c r="T363" s="1">
        <v>972</v>
      </c>
      <c r="U363" s="1">
        <v>206.55</v>
      </c>
      <c r="V363" s="1">
        <v>765.45</v>
      </c>
      <c r="W363" t="s">
        <v>30</v>
      </c>
      <c r="X363" t="s">
        <v>31</v>
      </c>
    </row>
    <row r="364" spans="1:24" x14ac:dyDescent="0.35">
      <c r="A364">
        <v>2025</v>
      </c>
      <c r="B364" t="s">
        <v>24</v>
      </c>
      <c r="C364" t="s">
        <v>136</v>
      </c>
      <c r="D364" t="s">
        <v>137</v>
      </c>
      <c r="E364">
        <v>4</v>
      </c>
      <c r="F364" t="s">
        <v>138</v>
      </c>
      <c r="G364" t="s">
        <v>48</v>
      </c>
      <c r="H364" t="s">
        <v>33</v>
      </c>
      <c r="I364" s="1">
        <v>34</v>
      </c>
      <c r="J364" s="2">
        <v>15</v>
      </c>
      <c r="K364" s="2">
        <v>0</v>
      </c>
      <c r="L364" s="2">
        <v>15</v>
      </c>
      <c r="M364" s="1">
        <v>28.9</v>
      </c>
      <c r="N364" s="3">
        <v>27</v>
      </c>
      <c r="O364" s="3">
        <v>405</v>
      </c>
      <c r="P364" s="3">
        <v>0</v>
      </c>
      <c r="Q364" s="1">
        <v>780.3</v>
      </c>
      <c r="R364" s="1">
        <v>9</v>
      </c>
      <c r="S364" s="1">
        <v>243</v>
      </c>
      <c r="T364" s="1">
        <v>537.29999999999995</v>
      </c>
      <c r="U364" s="1">
        <v>117.04</v>
      </c>
      <c r="V364" s="1">
        <v>420.25</v>
      </c>
      <c r="W364" t="s">
        <v>30</v>
      </c>
      <c r="X364" t="s">
        <v>31</v>
      </c>
    </row>
    <row r="365" spans="1:24" x14ac:dyDescent="0.35">
      <c r="A365">
        <v>2025</v>
      </c>
      <c r="B365" t="s">
        <v>24</v>
      </c>
      <c r="C365" t="s">
        <v>136</v>
      </c>
      <c r="D365" t="s">
        <v>137</v>
      </c>
      <c r="E365">
        <v>4</v>
      </c>
      <c r="F365" t="s">
        <v>138</v>
      </c>
      <c r="G365" t="s">
        <v>48</v>
      </c>
      <c r="H365" t="s">
        <v>34</v>
      </c>
      <c r="I365" s="1">
        <v>34</v>
      </c>
      <c r="J365" s="2">
        <v>20</v>
      </c>
      <c r="K365" s="2">
        <v>0</v>
      </c>
      <c r="L365" s="2">
        <v>20</v>
      </c>
      <c r="M365" s="1">
        <v>27.2</v>
      </c>
      <c r="N365" s="3">
        <v>17</v>
      </c>
      <c r="O365" s="3">
        <v>340</v>
      </c>
      <c r="P365" s="3">
        <v>0</v>
      </c>
      <c r="Q365" s="1">
        <v>462.4</v>
      </c>
      <c r="R365" s="1">
        <v>9</v>
      </c>
      <c r="S365" s="1">
        <v>153</v>
      </c>
      <c r="T365" s="1">
        <v>309.39999999999998</v>
      </c>
      <c r="U365" s="1">
        <v>69.36</v>
      </c>
      <c r="V365" s="1">
        <v>240.04</v>
      </c>
      <c r="W365" t="s">
        <v>30</v>
      </c>
      <c r="X365" t="s">
        <v>31</v>
      </c>
    </row>
    <row r="366" spans="1:24" x14ac:dyDescent="0.35">
      <c r="A366">
        <v>2025</v>
      </c>
      <c r="B366" t="s">
        <v>24</v>
      </c>
      <c r="C366" t="s">
        <v>136</v>
      </c>
      <c r="D366" t="s">
        <v>137</v>
      </c>
      <c r="E366">
        <v>4</v>
      </c>
      <c r="F366" t="s">
        <v>139</v>
      </c>
      <c r="G366" t="s">
        <v>28</v>
      </c>
      <c r="H366" t="s">
        <v>29</v>
      </c>
      <c r="I366" s="1">
        <v>34</v>
      </c>
      <c r="J366" s="2">
        <v>0</v>
      </c>
      <c r="K366" s="2">
        <v>0</v>
      </c>
      <c r="L366" s="2">
        <v>0</v>
      </c>
      <c r="M366" s="1">
        <v>34</v>
      </c>
      <c r="N366" s="3">
        <v>104</v>
      </c>
      <c r="O366" s="3">
        <v>0</v>
      </c>
      <c r="P366" s="3">
        <v>0</v>
      </c>
      <c r="Q366" s="1">
        <v>3536</v>
      </c>
      <c r="R366" s="1">
        <v>9</v>
      </c>
      <c r="S366" s="1">
        <v>936</v>
      </c>
      <c r="T366" s="1">
        <v>2600</v>
      </c>
      <c r="U366" s="1">
        <v>530.4</v>
      </c>
      <c r="V366" s="1">
        <v>2069.6</v>
      </c>
      <c r="W366" t="s">
        <v>30</v>
      </c>
      <c r="X366" t="s">
        <v>31</v>
      </c>
    </row>
    <row r="367" spans="1:24" x14ac:dyDescent="0.35">
      <c r="A367">
        <v>2025</v>
      </c>
      <c r="B367" t="s">
        <v>24</v>
      </c>
      <c r="C367" t="s">
        <v>136</v>
      </c>
      <c r="D367" t="s">
        <v>137</v>
      </c>
      <c r="E367">
        <v>4</v>
      </c>
      <c r="F367" t="s">
        <v>139</v>
      </c>
      <c r="G367" t="s">
        <v>28</v>
      </c>
      <c r="H367" t="s">
        <v>32</v>
      </c>
      <c r="I367" s="1">
        <v>34</v>
      </c>
      <c r="J367" s="2">
        <v>10</v>
      </c>
      <c r="K367" s="2">
        <v>0</v>
      </c>
      <c r="L367" s="2">
        <v>10</v>
      </c>
      <c r="M367" s="1">
        <v>30.6</v>
      </c>
      <c r="N367" s="3">
        <v>60</v>
      </c>
      <c r="O367" s="3">
        <v>600</v>
      </c>
      <c r="P367" s="3">
        <v>0</v>
      </c>
      <c r="Q367" s="1">
        <v>1836</v>
      </c>
      <c r="R367" s="1">
        <v>9</v>
      </c>
      <c r="S367" s="1">
        <v>540</v>
      </c>
      <c r="T367" s="1">
        <v>1296</v>
      </c>
      <c r="U367" s="1">
        <v>275.39999999999998</v>
      </c>
      <c r="V367" s="1">
        <v>1020.6</v>
      </c>
      <c r="W367" t="s">
        <v>30</v>
      </c>
      <c r="X367" t="s">
        <v>31</v>
      </c>
    </row>
    <row r="368" spans="1:24" x14ac:dyDescent="0.35">
      <c r="A368">
        <v>2025</v>
      </c>
      <c r="B368" t="s">
        <v>24</v>
      </c>
      <c r="C368" t="s">
        <v>136</v>
      </c>
      <c r="D368" t="s">
        <v>137</v>
      </c>
      <c r="E368">
        <v>4</v>
      </c>
      <c r="F368" t="s">
        <v>139</v>
      </c>
      <c r="G368" t="s">
        <v>28</v>
      </c>
      <c r="H368" t="s">
        <v>33</v>
      </c>
      <c r="I368" s="1">
        <v>34</v>
      </c>
      <c r="J368" s="2">
        <v>15</v>
      </c>
      <c r="K368" s="2">
        <v>0</v>
      </c>
      <c r="L368" s="2">
        <v>15</v>
      </c>
      <c r="M368" s="1">
        <v>28.9</v>
      </c>
      <c r="N368" s="3">
        <v>37</v>
      </c>
      <c r="O368" s="3">
        <v>555</v>
      </c>
      <c r="P368" s="3">
        <v>0</v>
      </c>
      <c r="Q368" s="1">
        <v>1069.3</v>
      </c>
      <c r="R368" s="1">
        <v>9</v>
      </c>
      <c r="S368" s="1">
        <v>333</v>
      </c>
      <c r="T368" s="1">
        <v>736.3</v>
      </c>
      <c r="U368" s="1">
        <v>160.38999999999999</v>
      </c>
      <c r="V368" s="1">
        <v>575.9</v>
      </c>
      <c r="W368" t="s">
        <v>30</v>
      </c>
      <c r="X368" t="s">
        <v>31</v>
      </c>
    </row>
    <row r="369" spans="1:24" x14ac:dyDescent="0.35">
      <c r="A369">
        <v>2025</v>
      </c>
      <c r="B369" t="s">
        <v>24</v>
      </c>
      <c r="C369" t="s">
        <v>136</v>
      </c>
      <c r="D369" t="s">
        <v>137</v>
      </c>
      <c r="E369">
        <v>4</v>
      </c>
      <c r="F369" t="s">
        <v>139</v>
      </c>
      <c r="G369" t="s">
        <v>28</v>
      </c>
      <c r="H369" t="s">
        <v>34</v>
      </c>
      <c r="I369" s="1">
        <v>34</v>
      </c>
      <c r="J369" s="2">
        <v>20</v>
      </c>
      <c r="K369" s="2">
        <v>0</v>
      </c>
      <c r="L369" s="2">
        <v>20</v>
      </c>
      <c r="M369" s="1">
        <v>27.2</v>
      </c>
      <c r="N369" s="3">
        <v>23</v>
      </c>
      <c r="O369" s="3">
        <v>460</v>
      </c>
      <c r="P369" s="3">
        <v>0</v>
      </c>
      <c r="Q369" s="1">
        <v>625.6</v>
      </c>
      <c r="R369" s="1">
        <v>9</v>
      </c>
      <c r="S369" s="1">
        <v>207</v>
      </c>
      <c r="T369" s="1">
        <v>418.6</v>
      </c>
      <c r="U369" s="1">
        <v>93.84</v>
      </c>
      <c r="V369" s="1">
        <v>324.76</v>
      </c>
      <c r="W369" t="s">
        <v>30</v>
      </c>
      <c r="X369" t="s">
        <v>31</v>
      </c>
    </row>
    <row r="370" spans="1:24" x14ac:dyDescent="0.35">
      <c r="A370">
        <v>2025</v>
      </c>
      <c r="B370" t="s">
        <v>24</v>
      </c>
      <c r="C370" t="s">
        <v>136</v>
      </c>
      <c r="D370" t="s">
        <v>137</v>
      </c>
      <c r="E370">
        <v>4</v>
      </c>
      <c r="F370" t="s">
        <v>140</v>
      </c>
      <c r="G370" t="s">
        <v>36</v>
      </c>
      <c r="H370" t="s">
        <v>29</v>
      </c>
      <c r="I370" s="1">
        <v>34</v>
      </c>
      <c r="J370" s="2">
        <v>0</v>
      </c>
      <c r="K370" s="2">
        <v>0</v>
      </c>
      <c r="L370" s="2">
        <v>0</v>
      </c>
      <c r="M370" s="1">
        <v>34</v>
      </c>
      <c r="N370" s="3">
        <v>108</v>
      </c>
      <c r="O370" s="3">
        <v>0</v>
      </c>
      <c r="P370" s="3">
        <v>0</v>
      </c>
      <c r="Q370" s="1">
        <v>3672</v>
      </c>
      <c r="R370" s="1">
        <v>9</v>
      </c>
      <c r="S370" s="1">
        <v>972</v>
      </c>
      <c r="T370" s="1">
        <v>2700</v>
      </c>
      <c r="U370" s="1">
        <v>550.79999999999995</v>
      </c>
      <c r="V370" s="1">
        <v>2149.1999999999998</v>
      </c>
      <c r="W370" t="s">
        <v>30</v>
      </c>
      <c r="X370" t="s">
        <v>31</v>
      </c>
    </row>
    <row r="371" spans="1:24" x14ac:dyDescent="0.35">
      <c r="A371">
        <v>2025</v>
      </c>
      <c r="B371" t="s">
        <v>24</v>
      </c>
      <c r="C371" t="s">
        <v>136</v>
      </c>
      <c r="D371" t="s">
        <v>137</v>
      </c>
      <c r="E371">
        <v>4</v>
      </c>
      <c r="F371" t="s">
        <v>140</v>
      </c>
      <c r="G371" t="s">
        <v>36</v>
      </c>
      <c r="H371" t="s">
        <v>32</v>
      </c>
      <c r="I371" s="1">
        <v>34</v>
      </c>
      <c r="J371" s="2">
        <v>10</v>
      </c>
      <c r="K371" s="2">
        <v>0</v>
      </c>
      <c r="L371" s="2">
        <v>10</v>
      </c>
      <c r="M371" s="1">
        <v>30.6</v>
      </c>
      <c r="N371" s="3">
        <v>62</v>
      </c>
      <c r="O371" s="3">
        <v>620</v>
      </c>
      <c r="P371" s="3">
        <v>0</v>
      </c>
      <c r="Q371" s="1">
        <v>1897.2</v>
      </c>
      <c r="R371" s="1">
        <v>9</v>
      </c>
      <c r="S371" s="1">
        <v>558</v>
      </c>
      <c r="T371" s="1">
        <v>1339.2</v>
      </c>
      <c r="U371" s="1">
        <v>284.58</v>
      </c>
      <c r="V371" s="1">
        <v>1054.6199999999999</v>
      </c>
      <c r="W371" t="s">
        <v>30</v>
      </c>
      <c r="X371" t="s">
        <v>31</v>
      </c>
    </row>
    <row r="372" spans="1:24" x14ac:dyDescent="0.35">
      <c r="A372">
        <v>2025</v>
      </c>
      <c r="B372" t="s">
        <v>24</v>
      </c>
      <c r="C372" t="s">
        <v>136</v>
      </c>
      <c r="D372" t="s">
        <v>137</v>
      </c>
      <c r="E372">
        <v>4</v>
      </c>
      <c r="F372" t="s">
        <v>140</v>
      </c>
      <c r="G372" t="s">
        <v>36</v>
      </c>
      <c r="H372" t="s">
        <v>33</v>
      </c>
      <c r="I372" s="1">
        <v>34</v>
      </c>
      <c r="J372" s="2">
        <v>15</v>
      </c>
      <c r="K372" s="2">
        <v>0</v>
      </c>
      <c r="L372" s="2">
        <v>15</v>
      </c>
      <c r="M372" s="1">
        <v>28.9</v>
      </c>
      <c r="N372" s="3">
        <v>38</v>
      </c>
      <c r="O372" s="3">
        <v>570</v>
      </c>
      <c r="P372" s="3">
        <v>0</v>
      </c>
      <c r="Q372" s="1">
        <v>1098.2</v>
      </c>
      <c r="R372" s="1">
        <v>9</v>
      </c>
      <c r="S372" s="1">
        <v>342</v>
      </c>
      <c r="T372" s="1">
        <v>756.2</v>
      </c>
      <c r="U372" s="1">
        <v>164.73</v>
      </c>
      <c r="V372" s="1">
        <v>591.47</v>
      </c>
      <c r="W372" t="s">
        <v>30</v>
      </c>
      <c r="X372" t="s">
        <v>31</v>
      </c>
    </row>
    <row r="373" spans="1:24" x14ac:dyDescent="0.35">
      <c r="A373">
        <v>2025</v>
      </c>
      <c r="B373" t="s">
        <v>24</v>
      </c>
      <c r="C373" t="s">
        <v>136</v>
      </c>
      <c r="D373" t="s">
        <v>137</v>
      </c>
      <c r="E373">
        <v>4</v>
      </c>
      <c r="F373" t="s">
        <v>140</v>
      </c>
      <c r="G373" t="s">
        <v>36</v>
      </c>
      <c r="H373" t="s">
        <v>34</v>
      </c>
      <c r="I373" s="1">
        <v>34</v>
      </c>
      <c r="J373" s="2">
        <v>20</v>
      </c>
      <c r="K373" s="2">
        <v>0</v>
      </c>
      <c r="L373" s="2">
        <v>20</v>
      </c>
      <c r="M373" s="1">
        <v>27.2</v>
      </c>
      <c r="N373" s="3">
        <v>24</v>
      </c>
      <c r="O373" s="3">
        <v>480</v>
      </c>
      <c r="P373" s="3">
        <v>0</v>
      </c>
      <c r="Q373" s="1">
        <v>652.79999999999995</v>
      </c>
      <c r="R373" s="1">
        <v>9</v>
      </c>
      <c r="S373" s="1">
        <v>216</v>
      </c>
      <c r="T373" s="1">
        <v>436.8</v>
      </c>
      <c r="U373" s="1">
        <v>97.92</v>
      </c>
      <c r="V373" s="1">
        <v>338.88</v>
      </c>
      <c r="W373" t="s">
        <v>30</v>
      </c>
      <c r="X373" t="s">
        <v>31</v>
      </c>
    </row>
    <row r="374" spans="1:24" x14ac:dyDescent="0.35">
      <c r="A374">
        <v>2025</v>
      </c>
      <c r="B374" t="s">
        <v>24</v>
      </c>
      <c r="C374" t="s">
        <v>136</v>
      </c>
      <c r="D374" t="s">
        <v>137</v>
      </c>
      <c r="E374">
        <v>4</v>
      </c>
      <c r="F374" t="s">
        <v>141</v>
      </c>
      <c r="G374" t="s">
        <v>38</v>
      </c>
      <c r="H374" t="s">
        <v>29</v>
      </c>
      <c r="I374" s="1">
        <v>34</v>
      </c>
      <c r="J374" s="2">
        <v>0</v>
      </c>
      <c r="K374" s="2">
        <v>0</v>
      </c>
      <c r="L374" s="2">
        <v>0</v>
      </c>
      <c r="M374" s="1">
        <v>34</v>
      </c>
      <c r="N374" s="3">
        <v>129</v>
      </c>
      <c r="O374" s="3">
        <v>0</v>
      </c>
      <c r="P374" s="3">
        <v>0</v>
      </c>
      <c r="Q374" s="1">
        <v>4386</v>
      </c>
      <c r="R374" s="1">
        <v>9</v>
      </c>
      <c r="S374" s="1">
        <v>1161</v>
      </c>
      <c r="T374" s="1">
        <v>3225</v>
      </c>
      <c r="U374" s="1">
        <v>657.9</v>
      </c>
      <c r="V374" s="1">
        <v>2567.1</v>
      </c>
      <c r="W374" t="s">
        <v>30</v>
      </c>
      <c r="X374" t="s">
        <v>31</v>
      </c>
    </row>
    <row r="375" spans="1:24" x14ac:dyDescent="0.35">
      <c r="A375">
        <v>2025</v>
      </c>
      <c r="B375" t="s">
        <v>24</v>
      </c>
      <c r="C375" t="s">
        <v>136</v>
      </c>
      <c r="D375" t="s">
        <v>137</v>
      </c>
      <c r="E375">
        <v>4</v>
      </c>
      <c r="F375" t="s">
        <v>141</v>
      </c>
      <c r="G375" t="s">
        <v>38</v>
      </c>
      <c r="H375" t="s">
        <v>32</v>
      </c>
      <c r="I375" s="1">
        <v>34</v>
      </c>
      <c r="J375" s="2">
        <v>10</v>
      </c>
      <c r="K375" s="2">
        <v>0</v>
      </c>
      <c r="L375" s="2">
        <v>10</v>
      </c>
      <c r="M375" s="1">
        <v>30.6</v>
      </c>
      <c r="N375" s="3">
        <v>74</v>
      </c>
      <c r="O375" s="3">
        <v>740</v>
      </c>
      <c r="P375" s="3">
        <v>0</v>
      </c>
      <c r="Q375" s="1">
        <v>2264.4</v>
      </c>
      <c r="R375" s="1">
        <v>9</v>
      </c>
      <c r="S375" s="1">
        <v>666</v>
      </c>
      <c r="T375" s="1">
        <v>1598.4</v>
      </c>
      <c r="U375" s="1">
        <v>339.66</v>
      </c>
      <c r="V375" s="1">
        <v>1258.74</v>
      </c>
      <c r="W375" t="s">
        <v>30</v>
      </c>
      <c r="X375" t="s">
        <v>31</v>
      </c>
    </row>
    <row r="376" spans="1:24" x14ac:dyDescent="0.35">
      <c r="A376">
        <v>2025</v>
      </c>
      <c r="B376" t="s">
        <v>24</v>
      </c>
      <c r="C376" t="s">
        <v>136</v>
      </c>
      <c r="D376" t="s">
        <v>137</v>
      </c>
      <c r="E376">
        <v>4</v>
      </c>
      <c r="F376" t="s">
        <v>141</v>
      </c>
      <c r="G376" t="s">
        <v>38</v>
      </c>
      <c r="H376" t="s">
        <v>33</v>
      </c>
      <c r="I376" s="1">
        <v>34</v>
      </c>
      <c r="J376" s="2">
        <v>15</v>
      </c>
      <c r="K376" s="2">
        <v>0</v>
      </c>
      <c r="L376" s="2">
        <v>15</v>
      </c>
      <c r="M376" s="1">
        <v>28.9</v>
      </c>
      <c r="N376" s="3">
        <v>46</v>
      </c>
      <c r="O376" s="3">
        <v>690</v>
      </c>
      <c r="P376" s="3">
        <v>0</v>
      </c>
      <c r="Q376" s="1">
        <v>1329.4</v>
      </c>
      <c r="R376" s="1">
        <v>9</v>
      </c>
      <c r="S376" s="1">
        <v>414</v>
      </c>
      <c r="T376" s="1">
        <v>915.4</v>
      </c>
      <c r="U376" s="1">
        <v>199.41</v>
      </c>
      <c r="V376" s="1">
        <v>715.99</v>
      </c>
      <c r="W376" t="s">
        <v>30</v>
      </c>
      <c r="X376" t="s">
        <v>31</v>
      </c>
    </row>
    <row r="377" spans="1:24" x14ac:dyDescent="0.35">
      <c r="A377">
        <v>2025</v>
      </c>
      <c r="B377" t="s">
        <v>24</v>
      </c>
      <c r="C377" t="s">
        <v>136</v>
      </c>
      <c r="D377" t="s">
        <v>137</v>
      </c>
      <c r="E377">
        <v>4</v>
      </c>
      <c r="F377" t="s">
        <v>141</v>
      </c>
      <c r="G377" t="s">
        <v>38</v>
      </c>
      <c r="H377" t="s">
        <v>34</v>
      </c>
      <c r="I377" s="1">
        <v>34</v>
      </c>
      <c r="J377" s="2">
        <v>20</v>
      </c>
      <c r="K377" s="2">
        <v>0</v>
      </c>
      <c r="L377" s="2">
        <v>20</v>
      </c>
      <c r="M377" s="1">
        <v>27.2</v>
      </c>
      <c r="N377" s="3">
        <v>29</v>
      </c>
      <c r="O377" s="3">
        <v>580</v>
      </c>
      <c r="P377" s="3">
        <v>0</v>
      </c>
      <c r="Q377" s="1">
        <v>788.8</v>
      </c>
      <c r="R377" s="1">
        <v>9</v>
      </c>
      <c r="S377" s="1">
        <v>261</v>
      </c>
      <c r="T377" s="1">
        <v>527.79999999999995</v>
      </c>
      <c r="U377" s="1">
        <v>118.32</v>
      </c>
      <c r="V377" s="1">
        <v>409.48</v>
      </c>
      <c r="W377" t="s">
        <v>30</v>
      </c>
      <c r="X377" t="s">
        <v>31</v>
      </c>
    </row>
    <row r="378" spans="1:24" x14ac:dyDescent="0.35">
      <c r="A378">
        <v>2025</v>
      </c>
      <c r="B378" t="s">
        <v>24</v>
      </c>
      <c r="C378" t="s">
        <v>136</v>
      </c>
      <c r="D378" t="s">
        <v>137</v>
      </c>
      <c r="E378">
        <v>4</v>
      </c>
      <c r="F378" t="s">
        <v>142</v>
      </c>
      <c r="G378" t="s">
        <v>40</v>
      </c>
      <c r="H378" t="s">
        <v>29</v>
      </c>
      <c r="I378" s="1">
        <v>34</v>
      </c>
      <c r="J378" s="2">
        <v>0</v>
      </c>
      <c r="K378" s="2">
        <v>0</v>
      </c>
      <c r="L378" s="2">
        <v>0</v>
      </c>
      <c r="M378" s="1">
        <v>34</v>
      </c>
      <c r="N378" s="3">
        <v>127</v>
      </c>
      <c r="O378" s="3">
        <v>0</v>
      </c>
      <c r="P378" s="3">
        <v>0</v>
      </c>
      <c r="Q378" s="1">
        <v>4318</v>
      </c>
      <c r="R378" s="1">
        <v>9</v>
      </c>
      <c r="S378" s="1">
        <v>1143</v>
      </c>
      <c r="T378" s="1">
        <v>3175</v>
      </c>
      <c r="U378" s="1">
        <v>647.70000000000005</v>
      </c>
      <c r="V378" s="1">
        <v>2527.3000000000002</v>
      </c>
      <c r="W378" t="s">
        <v>30</v>
      </c>
      <c r="X378" t="s">
        <v>31</v>
      </c>
    </row>
    <row r="379" spans="1:24" x14ac:dyDescent="0.35">
      <c r="A379">
        <v>2025</v>
      </c>
      <c r="B379" t="s">
        <v>24</v>
      </c>
      <c r="C379" t="s">
        <v>136</v>
      </c>
      <c r="D379" t="s">
        <v>137</v>
      </c>
      <c r="E379">
        <v>4</v>
      </c>
      <c r="F379" t="s">
        <v>142</v>
      </c>
      <c r="G379" t="s">
        <v>40</v>
      </c>
      <c r="H379" t="s">
        <v>32</v>
      </c>
      <c r="I379" s="1">
        <v>34</v>
      </c>
      <c r="J379" s="2">
        <v>10</v>
      </c>
      <c r="K379" s="2">
        <v>0</v>
      </c>
      <c r="L379" s="2">
        <v>10</v>
      </c>
      <c r="M379" s="1">
        <v>30.6</v>
      </c>
      <c r="N379" s="3">
        <v>73</v>
      </c>
      <c r="O379" s="3">
        <v>730</v>
      </c>
      <c r="P379" s="3">
        <v>0</v>
      </c>
      <c r="Q379" s="1">
        <v>2233.8000000000002</v>
      </c>
      <c r="R379" s="1">
        <v>9</v>
      </c>
      <c r="S379" s="1">
        <v>657</v>
      </c>
      <c r="T379" s="1">
        <v>1576.8</v>
      </c>
      <c r="U379" s="1">
        <v>335.07</v>
      </c>
      <c r="V379" s="1">
        <v>1241.73</v>
      </c>
      <c r="W379" t="s">
        <v>30</v>
      </c>
      <c r="X379" t="s">
        <v>31</v>
      </c>
    </row>
    <row r="380" spans="1:24" x14ac:dyDescent="0.35">
      <c r="A380">
        <v>2025</v>
      </c>
      <c r="B380" t="s">
        <v>24</v>
      </c>
      <c r="C380" t="s">
        <v>136</v>
      </c>
      <c r="D380" t="s">
        <v>137</v>
      </c>
      <c r="E380">
        <v>4</v>
      </c>
      <c r="F380" t="s">
        <v>142</v>
      </c>
      <c r="G380" t="s">
        <v>40</v>
      </c>
      <c r="H380" t="s">
        <v>33</v>
      </c>
      <c r="I380" s="1">
        <v>34</v>
      </c>
      <c r="J380" s="2">
        <v>15</v>
      </c>
      <c r="K380" s="2">
        <v>0</v>
      </c>
      <c r="L380" s="2">
        <v>15</v>
      </c>
      <c r="M380" s="1">
        <v>28.9</v>
      </c>
      <c r="N380" s="3">
        <v>45</v>
      </c>
      <c r="O380" s="3">
        <v>675</v>
      </c>
      <c r="P380" s="3">
        <v>0</v>
      </c>
      <c r="Q380" s="1">
        <v>1300.5</v>
      </c>
      <c r="R380" s="1">
        <v>9</v>
      </c>
      <c r="S380" s="1">
        <v>405</v>
      </c>
      <c r="T380" s="1">
        <v>895.5</v>
      </c>
      <c r="U380" s="1">
        <v>195.07</v>
      </c>
      <c r="V380" s="1">
        <v>700.42</v>
      </c>
      <c r="W380" t="s">
        <v>30</v>
      </c>
      <c r="X380" t="s">
        <v>31</v>
      </c>
    </row>
    <row r="381" spans="1:24" x14ac:dyDescent="0.35">
      <c r="A381">
        <v>2025</v>
      </c>
      <c r="B381" t="s">
        <v>24</v>
      </c>
      <c r="C381" t="s">
        <v>136</v>
      </c>
      <c r="D381" t="s">
        <v>137</v>
      </c>
      <c r="E381">
        <v>4</v>
      </c>
      <c r="F381" t="s">
        <v>142</v>
      </c>
      <c r="G381" t="s">
        <v>40</v>
      </c>
      <c r="H381" t="s">
        <v>34</v>
      </c>
      <c r="I381" s="1">
        <v>34</v>
      </c>
      <c r="J381" s="2">
        <v>20</v>
      </c>
      <c r="K381" s="2">
        <v>0</v>
      </c>
      <c r="L381" s="2">
        <v>20</v>
      </c>
      <c r="M381" s="1">
        <v>27.2</v>
      </c>
      <c r="N381" s="3">
        <v>28</v>
      </c>
      <c r="O381" s="3">
        <v>560</v>
      </c>
      <c r="P381" s="3">
        <v>0</v>
      </c>
      <c r="Q381" s="1">
        <v>761.6</v>
      </c>
      <c r="R381" s="1">
        <v>9</v>
      </c>
      <c r="S381" s="1">
        <v>252</v>
      </c>
      <c r="T381" s="1">
        <v>509.6</v>
      </c>
      <c r="U381" s="1">
        <v>114.24</v>
      </c>
      <c r="V381" s="1">
        <v>395.36</v>
      </c>
      <c r="W381" t="s">
        <v>30</v>
      </c>
      <c r="X381" t="s">
        <v>31</v>
      </c>
    </row>
    <row r="382" spans="1:24" x14ac:dyDescent="0.35">
      <c r="A382">
        <v>2025</v>
      </c>
      <c r="B382" t="s">
        <v>24</v>
      </c>
      <c r="C382" t="s">
        <v>136</v>
      </c>
      <c r="D382" t="s">
        <v>137</v>
      </c>
      <c r="E382">
        <v>4</v>
      </c>
      <c r="F382" t="s">
        <v>143</v>
      </c>
      <c r="G382" t="s">
        <v>42</v>
      </c>
      <c r="H382" t="s">
        <v>29</v>
      </c>
      <c r="I382" s="1">
        <v>34</v>
      </c>
      <c r="J382" s="2">
        <v>0</v>
      </c>
      <c r="K382" s="2">
        <v>0</v>
      </c>
      <c r="L382" s="2">
        <v>0</v>
      </c>
      <c r="M382" s="1">
        <v>34</v>
      </c>
      <c r="N382" s="3">
        <v>88</v>
      </c>
      <c r="O382" s="3">
        <v>0</v>
      </c>
      <c r="P382" s="3">
        <v>0</v>
      </c>
      <c r="Q382" s="1">
        <v>2992</v>
      </c>
      <c r="R382" s="1">
        <v>9</v>
      </c>
      <c r="S382" s="1">
        <v>792</v>
      </c>
      <c r="T382" s="1">
        <v>2200</v>
      </c>
      <c r="U382" s="1">
        <v>448.8</v>
      </c>
      <c r="V382" s="1">
        <v>1751.2</v>
      </c>
      <c r="W382" t="s">
        <v>30</v>
      </c>
      <c r="X382" t="s">
        <v>31</v>
      </c>
    </row>
    <row r="383" spans="1:24" x14ac:dyDescent="0.35">
      <c r="A383">
        <v>2025</v>
      </c>
      <c r="B383" t="s">
        <v>24</v>
      </c>
      <c r="C383" t="s">
        <v>136</v>
      </c>
      <c r="D383" t="s">
        <v>137</v>
      </c>
      <c r="E383">
        <v>4</v>
      </c>
      <c r="F383" t="s">
        <v>143</v>
      </c>
      <c r="G383" t="s">
        <v>42</v>
      </c>
      <c r="H383" t="s">
        <v>32</v>
      </c>
      <c r="I383" s="1">
        <v>34</v>
      </c>
      <c r="J383" s="2">
        <v>10</v>
      </c>
      <c r="K383" s="2">
        <v>0</v>
      </c>
      <c r="L383" s="2">
        <v>10</v>
      </c>
      <c r="M383" s="1">
        <v>30.6</v>
      </c>
      <c r="N383" s="3">
        <v>51</v>
      </c>
      <c r="O383" s="3">
        <v>510</v>
      </c>
      <c r="P383" s="3">
        <v>0</v>
      </c>
      <c r="Q383" s="1">
        <v>1560.6</v>
      </c>
      <c r="R383" s="1">
        <v>9</v>
      </c>
      <c r="S383" s="1">
        <v>459</v>
      </c>
      <c r="T383" s="1">
        <v>1101.5999999999999</v>
      </c>
      <c r="U383" s="1">
        <v>234.09</v>
      </c>
      <c r="V383" s="1">
        <v>867.51</v>
      </c>
      <c r="W383" t="s">
        <v>30</v>
      </c>
      <c r="X383" t="s">
        <v>31</v>
      </c>
    </row>
    <row r="384" spans="1:24" x14ac:dyDescent="0.35">
      <c r="A384">
        <v>2025</v>
      </c>
      <c r="B384" t="s">
        <v>24</v>
      </c>
      <c r="C384" t="s">
        <v>136</v>
      </c>
      <c r="D384" t="s">
        <v>137</v>
      </c>
      <c r="E384">
        <v>4</v>
      </c>
      <c r="F384" t="s">
        <v>143</v>
      </c>
      <c r="G384" t="s">
        <v>42</v>
      </c>
      <c r="H384" t="s">
        <v>33</v>
      </c>
      <c r="I384" s="1">
        <v>34</v>
      </c>
      <c r="J384" s="2">
        <v>15</v>
      </c>
      <c r="K384" s="2">
        <v>0</v>
      </c>
      <c r="L384" s="2">
        <v>15</v>
      </c>
      <c r="M384" s="1">
        <v>28.9</v>
      </c>
      <c r="N384" s="3">
        <v>31</v>
      </c>
      <c r="O384" s="3">
        <v>465</v>
      </c>
      <c r="P384" s="3">
        <v>0</v>
      </c>
      <c r="Q384" s="1">
        <v>895.9</v>
      </c>
      <c r="R384" s="1">
        <v>9</v>
      </c>
      <c r="S384" s="1">
        <v>279</v>
      </c>
      <c r="T384" s="1">
        <v>616.9</v>
      </c>
      <c r="U384" s="1">
        <v>134.38</v>
      </c>
      <c r="V384" s="1">
        <v>482.51</v>
      </c>
      <c r="W384" t="s">
        <v>30</v>
      </c>
      <c r="X384" t="s">
        <v>31</v>
      </c>
    </row>
    <row r="385" spans="1:24" x14ac:dyDescent="0.35">
      <c r="A385">
        <v>2025</v>
      </c>
      <c r="B385" t="s">
        <v>24</v>
      </c>
      <c r="C385" t="s">
        <v>136</v>
      </c>
      <c r="D385" t="s">
        <v>137</v>
      </c>
      <c r="E385">
        <v>4</v>
      </c>
      <c r="F385" t="s">
        <v>143</v>
      </c>
      <c r="G385" t="s">
        <v>42</v>
      </c>
      <c r="H385" t="s">
        <v>34</v>
      </c>
      <c r="I385" s="1">
        <v>34</v>
      </c>
      <c r="J385" s="2">
        <v>20</v>
      </c>
      <c r="K385" s="2">
        <v>0</v>
      </c>
      <c r="L385" s="2">
        <v>20</v>
      </c>
      <c r="M385" s="1">
        <v>27.2</v>
      </c>
      <c r="N385" s="3">
        <v>20</v>
      </c>
      <c r="O385" s="3">
        <v>400</v>
      </c>
      <c r="P385" s="3">
        <v>0</v>
      </c>
      <c r="Q385" s="1">
        <v>544</v>
      </c>
      <c r="R385" s="1">
        <v>9</v>
      </c>
      <c r="S385" s="1">
        <v>180</v>
      </c>
      <c r="T385" s="1">
        <v>364</v>
      </c>
      <c r="U385" s="1">
        <v>81.599999999999994</v>
      </c>
      <c r="V385" s="1">
        <v>282.39999999999998</v>
      </c>
      <c r="W385" t="s">
        <v>30</v>
      </c>
      <c r="X385" t="s">
        <v>31</v>
      </c>
    </row>
    <row r="386" spans="1:24" x14ac:dyDescent="0.35">
      <c r="A386">
        <v>2025</v>
      </c>
      <c r="B386" t="s">
        <v>24</v>
      </c>
      <c r="C386" t="s">
        <v>136</v>
      </c>
      <c r="D386" t="s">
        <v>137</v>
      </c>
      <c r="E386">
        <v>4</v>
      </c>
      <c r="F386" t="s">
        <v>144</v>
      </c>
      <c r="G386" t="s">
        <v>44</v>
      </c>
      <c r="H386" t="s">
        <v>29</v>
      </c>
      <c r="I386" s="1">
        <v>34</v>
      </c>
      <c r="J386" s="2">
        <v>0</v>
      </c>
      <c r="K386" s="2">
        <v>0</v>
      </c>
      <c r="L386" s="2">
        <v>0</v>
      </c>
      <c r="M386" s="1">
        <v>34</v>
      </c>
      <c r="N386" s="3">
        <v>96</v>
      </c>
      <c r="O386" s="3">
        <v>0</v>
      </c>
      <c r="P386" s="3">
        <v>0</v>
      </c>
      <c r="Q386" s="1">
        <v>3264</v>
      </c>
      <c r="R386" s="1">
        <v>9</v>
      </c>
      <c r="S386" s="1">
        <v>864</v>
      </c>
      <c r="T386" s="1">
        <v>2400</v>
      </c>
      <c r="U386" s="1">
        <v>489.6</v>
      </c>
      <c r="V386" s="1">
        <v>1910.4</v>
      </c>
      <c r="W386" t="s">
        <v>30</v>
      </c>
      <c r="X386" t="s">
        <v>31</v>
      </c>
    </row>
    <row r="387" spans="1:24" x14ac:dyDescent="0.35">
      <c r="A387">
        <v>2025</v>
      </c>
      <c r="B387" t="s">
        <v>24</v>
      </c>
      <c r="C387" t="s">
        <v>136</v>
      </c>
      <c r="D387" t="s">
        <v>137</v>
      </c>
      <c r="E387">
        <v>4</v>
      </c>
      <c r="F387" t="s">
        <v>144</v>
      </c>
      <c r="G387" t="s">
        <v>44</v>
      </c>
      <c r="H387" t="s">
        <v>32</v>
      </c>
      <c r="I387" s="1">
        <v>34</v>
      </c>
      <c r="J387" s="2">
        <v>10</v>
      </c>
      <c r="K387" s="2">
        <v>0</v>
      </c>
      <c r="L387" s="2">
        <v>10</v>
      </c>
      <c r="M387" s="1">
        <v>30.6</v>
      </c>
      <c r="N387" s="3">
        <v>55</v>
      </c>
      <c r="O387" s="3">
        <v>550</v>
      </c>
      <c r="P387" s="3">
        <v>0</v>
      </c>
      <c r="Q387" s="1">
        <v>1683</v>
      </c>
      <c r="R387" s="1">
        <v>9</v>
      </c>
      <c r="S387" s="1">
        <v>495</v>
      </c>
      <c r="T387" s="1">
        <v>1188</v>
      </c>
      <c r="U387" s="1">
        <v>252.45</v>
      </c>
      <c r="V387" s="1">
        <v>935.55</v>
      </c>
      <c r="W387" t="s">
        <v>30</v>
      </c>
      <c r="X387" t="s">
        <v>31</v>
      </c>
    </row>
    <row r="388" spans="1:24" x14ac:dyDescent="0.35">
      <c r="A388">
        <v>2025</v>
      </c>
      <c r="B388" t="s">
        <v>24</v>
      </c>
      <c r="C388" t="s">
        <v>136</v>
      </c>
      <c r="D388" t="s">
        <v>137</v>
      </c>
      <c r="E388">
        <v>4</v>
      </c>
      <c r="F388" t="s">
        <v>144</v>
      </c>
      <c r="G388" t="s">
        <v>44</v>
      </c>
      <c r="H388" t="s">
        <v>33</v>
      </c>
      <c r="I388" s="1">
        <v>34</v>
      </c>
      <c r="J388" s="2">
        <v>15</v>
      </c>
      <c r="K388" s="2">
        <v>0</v>
      </c>
      <c r="L388" s="2">
        <v>15</v>
      </c>
      <c r="M388" s="1">
        <v>28.9</v>
      </c>
      <c r="N388" s="3">
        <v>34</v>
      </c>
      <c r="O388" s="3">
        <v>510</v>
      </c>
      <c r="P388" s="3">
        <v>0</v>
      </c>
      <c r="Q388" s="1">
        <v>982.6</v>
      </c>
      <c r="R388" s="1">
        <v>9</v>
      </c>
      <c r="S388" s="1">
        <v>306</v>
      </c>
      <c r="T388" s="1">
        <v>676.6</v>
      </c>
      <c r="U388" s="1">
        <v>147.38999999999999</v>
      </c>
      <c r="V388" s="1">
        <v>529.21</v>
      </c>
      <c r="W388" t="s">
        <v>30</v>
      </c>
      <c r="X388" t="s">
        <v>31</v>
      </c>
    </row>
    <row r="389" spans="1:24" x14ac:dyDescent="0.35">
      <c r="A389">
        <v>2025</v>
      </c>
      <c r="B389" t="s">
        <v>24</v>
      </c>
      <c r="C389" t="s">
        <v>136</v>
      </c>
      <c r="D389" t="s">
        <v>137</v>
      </c>
      <c r="E389">
        <v>4</v>
      </c>
      <c r="F389" t="s">
        <v>144</v>
      </c>
      <c r="G389" t="s">
        <v>44</v>
      </c>
      <c r="H389" t="s">
        <v>34</v>
      </c>
      <c r="I389" s="1">
        <v>34</v>
      </c>
      <c r="J389" s="2">
        <v>20</v>
      </c>
      <c r="K389" s="2">
        <v>0</v>
      </c>
      <c r="L389" s="2">
        <v>20</v>
      </c>
      <c r="M389" s="1">
        <v>27.2</v>
      </c>
      <c r="N389" s="3">
        <v>21</v>
      </c>
      <c r="O389" s="3">
        <v>420</v>
      </c>
      <c r="P389" s="3">
        <v>0</v>
      </c>
      <c r="Q389" s="1">
        <v>571.20000000000005</v>
      </c>
      <c r="R389" s="1">
        <v>9</v>
      </c>
      <c r="S389" s="1">
        <v>189</v>
      </c>
      <c r="T389" s="1">
        <v>382.2</v>
      </c>
      <c r="U389" s="1">
        <v>85.68</v>
      </c>
      <c r="V389" s="1">
        <v>296.52</v>
      </c>
      <c r="W389" t="s">
        <v>30</v>
      </c>
      <c r="X389" t="s">
        <v>31</v>
      </c>
    </row>
    <row r="390" spans="1:24" x14ac:dyDescent="0.35">
      <c r="A390">
        <v>2025</v>
      </c>
      <c r="B390" t="s">
        <v>24</v>
      </c>
      <c r="C390" t="s">
        <v>136</v>
      </c>
      <c r="D390" t="s">
        <v>137</v>
      </c>
      <c r="E390">
        <v>4</v>
      </c>
      <c r="F390" t="s">
        <v>145</v>
      </c>
      <c r="G390" t="s">
        <v>48</v>
      </c>
      <c r="H390" t="s">
        <v>29</v>
      </c>
      <c r="I390" s="1">
        <v>34</v>
      </c>
      <c r="J390" s="2">
        <v>0</v>
      </c>
      <c r="K390" s="2">
        <v>0</v>
      </c>
      <c r="L390" s="2">
        <v>0</v>
      </c>
      <c r="M390" s="1">
        <v>34</v>
      </c>
      <c r="N390" s="3">
        <v>86</v>
      </c>
      <c r="O390" s="3">
        <v>0</v>
      </c>
      <c r="P390" s="3">
        <v>0</v>
      </c>
      <c r="Q390" s="1">
        <v>2924</v>
      </c>
      <c r="R390" s="1">
        <v>9</v>
      </c>
      <c r="S390" s="1">
        <v>774</v>
      </c>
      <c r="T390" s="1">
        <v>2150</v>
      </c>
      <c r="U390" s="1">
        <v>438.6</v>
      </c>
      <c r="V390" s="1">
        <v>1711.4</v>
      </c>
      <c r="W390" t="s">
        <v>30</v>
      </c>
      <c r="X390" t="s">
        <v>31</v>
      </c>
    </row>
    <row r="391" spans="1:24" x14ac:dyDescent="0.35">
      <c r="A391">
        <v>2025</v>
      </c>
      <c r="B391" t="s">
        <v>24</v>
      </c>
      <c r="C391" t="s">
        <v>136</v>
      </c>
      <c r="D391" t="s">
        <v>137</v>
      </c>
      <c r="E391">
        <v>4</v>
      </c>
      <c r="F391" t="s">
        <v>145</v>
      </c>
      <c r="G391" t="s">
        <v>48</v>
      </c>
      <c r="H391" t="s">
        <v>32</v>
      </c>
      <c r="I391" s="1">
        <v>34</v>
      </c>
      <c r="J391" s="2">
        <v>10</v>
      </c>
      <c r="K391" s="2">
        <v>0</v>
      </c>
      <c r="L391" s="2">
        <v>10</v>
      </c>
      <c r="M391" s="1">
        <v>30.6</v>
      </c>
      <c r="N391" s="3">
        <v>50</v>
      </c>
      <c r="O391" s="3">
        <v>500</v>
      </c>
      <c r="P391" s="3">
        <v>0</v>
      </c>
      <c r="Q391" s="1">
        <v>1530</v>
      </c>
      <c r="R391" s="1">
        <v>9</v>
      </c>
      <c r="S391" s="1">
        <v>450</v>
      </c>
      <c r="T391" s="1">
        <v>1080</v>
      </c>
      <c r="U391" s="1">
        <v>229.5</v>
      </c>
      <c r="V391" s="1">
        <v>850.5</v>
      </c>
      <c r="W391" t="s">
        <v>30</v>
      </c>
      <c r="X391" t="s">
        <v>31</v>
      </c>
    </row>
    <row r="392" spans="1:24" x14ac:dyDescent="0.35">
      <c r="A392">
        <v>2025</v>
      </c>
      <c r="B392" t="s">
        <v>24</v>
      </c>
      <c r="C392" t="s">
        <v>136</v>
      </c>
      <c r="D392" t="s">
        <v>137</v>
      </c>
      <c r="E392">
        <v>4</v>
      </c>
      <c r="F392" t="s">
        <v>145</v>
      </c>
      <c r="G392" t="s">
        <v>48</v>
      </c>
      <c r="H392" t="s">
        <v>33</v>
      </c>
      <c r="I392" s="1">
        <v>34</v>
      </c>
      <c r="J392" s="2">
        <v>15</v>
      </c>
      <c r="K392" s="2">
        <v>0</v>
      </c>
      <c r="L392" s="2">
        <v>15</v>
      </c>
      <c r="M392" s="1">
        <v>28.9</v>
      </c>
      <c r="N392" s="3">
        <v>31</v>
      </c>
      <c r="O392" s="3">
        <v>465</v>
      </c>
      <c r="P392" s="3">
        <v>0</v>
      </c>
      <c r="Q392" s="1">
        <v>895.9</v>
      </c>
      <c r="R392" s="1">
        <v>9</v>
      </c>
      <c r="S392" s="1">
        <v>279</v>
      </c>
      <c r="T392" s="1">
        <v>616.9</v>
      </c>
      <c r="U392" s="1">
        <v>134.38</v>
      </c>
      <c r="V392" s="1">
        <v>482.51</v>
      </c>
      <c r="W392" t="s">
        <v>30</v>
      </c>
      <c r="X392" t="s">
        <v>31</v>
      </c>
    </row>
    <row r="393" spans="1:24" x14ac:dyDescent="0.35">
      <c r="A393">
        <v>2025</v>
      </c>
      <c r="B393" t="s">
        <v>24</v>
      </c>
      <c r="C393" t="s">
        <v>136</v>
      </c>
      <c r="D393" t="s">
        <v>137</v>
      </c>
      <c r="E393">
        <v>4</v>
      </c>
      <c r="F393" t="s">
        <v>145</v>
      </c>
      <c r="G393" t="s">
        <v>48</v>
      </c>
      <c r="H393" t="s">
        <v>34</v>
      </c>
      <c r="I393" s="1">
        <v>34</v>
      </c>
      <c r="J393" s="2">
        <v>20</v>
      </c>
      <c r="K393" s="2">
        <v>0</v>
      </c>
      <c r="L393" s="2">
        <v>20</v>
      </c>
      <c r="M393" s="1">
        <v>27.2</v>
      </c>
      <c r="N393" s="3">
        <v>19</v>
      </c>
      <c r="O393" s="3">
        <v>380</v>
      </c>
      <c r="P393" s="3">
        <v>0</v>
      </c>
      <c r="Q393" s="1">
        <v>516.79999999999995</v>
      </c>
      <c r="R393" s="1">
        <v>9</v>
      </c>
      <c r="S393" s="1">
        <v>171</v>
      </c>
      <c r="T393" s="1">
        <v>345.8</v>
      </c>
      <c r="U393" s="1">
        <v>77.52</v>
      </c>
      <c r="V393" s="1">
        <v>268.27999999999997</v>
      </c>
      <c r="W393" t="s">
        <v>30</v>
      </c>
      <c r="X393" t="s">
        <v>31</v>
      </c>
    </row>
    <row r="394" spans="1:24" x14ac:dyDescent="0.35">
      <c r="A394">
        <v>2025</v>
      </c>
      <c r="B394" t="s">
        <v>24</v>
      </c>
      <c r="C394" t="s">
        <v>136</v>
      </c>
      <c r="D394" t="s">
        <v>137</v>
      </c>
      <c r="E394">
        <v>4</v>
      </c>
      <c r="F394" t="s">
        <v>146</v>
      </c>
      <c r="G394" t="s">
        <v>28</v>
      </c>
      <c r="H394" t="s">
        <v>29</v>
      </c>
      <c r="I394" s="1">
        <v>34</v>
      </c>
      <c r="J394" s="2">
        <v>0</v>
      </c>
      <c r="K394" s="2">
        <v>0</v>
      </c>
      <c r="L394" s="2">
        <v>0</v>
      </c>
      <c r="M394" s="1">
        <v>34</v>
      </c>
      <c r="N394" s="3">
        <v>112</v>
      </c>
      <c r="O394" s="3">
        <v>0</v>
      </c>
      <c r="P394" s="3">
        <v>0</v>
      </c>
      <c r="Q394" s="1">
        <v>3808</v>
      </c>
      <c r="R394" s="1">
        <v>9</v>
      </c>
      <c r="S394" s="1">
        <v>1008</v>
      </c>
      <c r="T394" s="1">
        <v>2800</v>
      </c>
      <c r="U394" s="1">
        <v>571.20000000000005</v>
      </c>
      <c r="V394" s="1">
        <v>2228.8000000000002</v>
      </c>
      <c r="W394" t="s">
        <v>30</v>
      </c>
      <c r="X394" t="s">
        <v>31</v>
      </c>
    </row>
    <row r="395" spans="1:24" x14ac:dyDescent="0.35">
      <c r="A395">
        <v>2025</v>
      </c>
      <c r="B395" t="s">
        <v>24</v>
      </c>
      <c r="C395" t="s">
        <v>136</v>
      </c>
      <c r="D395" t="s">
        <v>137</v>
      </c>
      <c r="E395">
        <v>4</v>
      </c>
      <c r="F395" t="s">
        <v>146</v>
      </c>
      <c r="G395" t="s">
        <v>28</v>
      </c>
      <c r="H395" t="s">
        <v>32</v>
      </c>
      <c r="I395" s="1">
        <v>34</v>
      </c>
      <c r="J395" s="2">
        <v>10</v>
      </c>
      <c r="K395" s="2">
        <v>0</v>
      </c>
      <c r="L395" s="2">
        <v>10</v>
      </c>
      <c r="M395" s="1">
        <v>30.6</v>
      </c>
      <c r="N395" s="3">
        <v>65</v>
      </c>
      <c r="O395" s="3">
        <v>650</v>
      </c>
      <c r="P395" s="3">
        <v>0</v>
      </c>
      <c r="Q395" s="1">
        <v>1989</v>
      </c>
      <c r="R395" s="1">
        <v>9</v>
      </c>
      <c r="S395" s="1">
        <v>585</v>
      </c>
      <c r="T395" s="1">
        <v>1404</v>
      </c>
      <c r="U395" s="1">
        <v>298.35000000000002</v>
      </c>
      <c r="V395" s="1">
        <v>1105.6500000000001</v>
      </c>
      <c r="W395" t="s">
        <v>30</v>
      </c>
      <c r="X395" t="s">
        <v>31</v>
      </c>
    </row>
    <row r="396" spans="1:24" x14ac:dyDescent="0.35">
      <c r="A396">
        <v>2025</v>
      </c>
      <c r="B396" t="s">
        <v>24</v>
      </c>
      <c r="C396" t="s">
        <v>136</v>
      </c>
      <c r="D396" t="s">
        <v>137</v>
      </c>
      <c r="E396">
        <v>4</v>
      </c>
      <c r="F396" t="s">
        <v>146</v>
      </c>
      <c r="G396" t="s">
        <v>28</v>
      </c>
      <c r="H396" t="s">
        <v>33</v>
      </c>
      <c r="I396" s="1">
        <v>34</v>
      </c>
      <c r="J396" s="2">
        <v>15</v>
      </c>
      <c r="K396" s="2">
        <v>0</v>
      </c>
      <c r="L396" s="2">
        <v>15</v>
      </c>
      <c r="M396" s="1">
        <v>28.9</v>
      </c>
      <c r="N396" s="3">
        <v>40</v>
      </c>
      <c r="O396" s="3">
        <v>600</v>
      </c>
      <c r="P396" s="3">
        <v>0</v>
      </c>
      <c r="Q396" s="1">
        <v>1156</v>
      </c>
      <c r="R396" s="1">
        <v>9</v>
      </c>
      <c r="S396" s="1">
        <v>360</v>
      </c>
      <c r="T396" s="1">
        <v>796</v>
      </c>
      <c r="U396" s="1">
        <v>173.4</v>
      </c>
      <c r="V396" s="1">
        <v>622.6</v>
      </c>
      <c r="W396" t="s">
        <v>30</v>
      </c>
      <c r="X396" t="s">
        <v>31</v>
      </c>
    </row>
    <row r="397" spans="1:24" x14ac:dyDescent="0.35">
      <c r="A397">
        <v>2025</v>
      </c>
      <c r="B397" t="s">
        <v>24</v>
      </c>
      <c r="C397" t="s">
        <v>136</v>
      </c>
      <c r="D397" t="s">
        <v>137</v>
      </c>
      <c r="E397">
        <v>4</v>
      </c>
      <c r="F397" t="s">
        <v>146</v>
      </c>
      <c r="G397" t="s">
        <v>28</v>
      </c>
      <c r="H397" t="s">
        <v>34</v>
      </c>
      <c r="I397" s="1">
        <v>34</v>
      </c>
      <c r="J397" s="2">
        <v>20</v>
      </c>
      <c r="K397" s="2">
        <v>0</v>
      </c>
      <c r="L397" s="2">
        <v>20</v>
      </c>
      <c r="M397" s="1">
        <v>27.2</v>
      </c>
      <c r="N397" s="3">
        <v>25</v>
      </c>
      <c r="O397" s="3">
        <v>500</v>
      </c>
      <c r="P397" s="3">
        <v>0</v>
      </c>
      <c r="Q397" s="1">
        <v>680</v>
      </c>
      <c r="R397" s="1">
        <v>9</v>
      </c>
      <c r="S397" s="1">
        <v>225</v>
      </c>
      <c r="T397" s="1">
        <v>455</v>
      </c>
      <c r="U397" s="1">
        <v>102</v>
      </c>
      <c r="V397" s="1">
        <v>353</v>
      </c>
      <c r="W397" t="s">
        <v>30</v>
      </c>
      <c r="X397" t="s">
        <v>31</v>
      </c>
    </row>
    <row r="398" spans="1:24" x14ac:dyDescent="0.35">
      <c r="A398">
        <v>2025</v>
      </c>
      <c r="B398" t="s">
        <v>24</v>
      </c>
      <c r="C398" t="s">
        <v>136</v>
      </c>
      <c r="D398" t="s">
        <v>137</v>
      </c>
      <c r="E398">
        <v>4</v>
      </c>
      <c r="F398" t="s">
        <v>147</v>
      </c>
      <c r="G398" t="s">
        <v>36</v>
      </c>
      <c r="H398" t="s">
        <v>29</v>
      </c>
      <c r="I398" s="1">
        <v>34</v>
      </c>
      <c r="J398" s="2">
        <v>0</v>
      </c>
      <c r="K398" s="2">
        <v>0</v>
      </c>
      <c r="L398" s="2">
        <v>0</v>
      </c>
      <c r="M398" s="1">
        <v>34</v>
      </c>
      <c r="N398" s="3">
        <v>110</v>
      </c>
      <c r="O398" s="3">
        <v>0</v>
      </c>
      <c r="P398" s="3">
        <v>0</v>
      </c>
      <c r="Q398" s="1">
        <v>3740</v>
      </c>
      <c r="R398" s="1">
        <v>9</v>
      </c>
      <c r="S398" s="1">
        <v>990</v>
      </c>
      <c r="T398" s="1">
        <v>2750</v>
      </c>
      <c r="U398" s="1">
        <v>561</v>
      </c>
      <c r="V398" s="1">
        <v>2189</v>
      </c>
      <c r="W398" t="s">
        <v>30</v>
      </c>
      <c r="X398" t="s">
        <v>31</v>
      </c>
    </row>
    <row r="399" spans="1:24" x14ac:dyDescent="0.35">
      <c r="A399">
        <v>2025</v>
      </c>
      <c r="B399" t="s">
        <v>24</v>
      </c>
      <c r="C399" t="s">
        <v>136</v>
      </c>
      <c r="D399" t="s">
        <v>137</v>
      </c>
      <c r="E399">
        <v>4</v>
      </c>
      <c r="F399" t="s">
        <v>147</v>
      </c>
      <c r="G399" t="s">
        <v>36</v>
      </c>
      <c r="H399" t="s">
        <v>32</v>
      </c>
      <c r="I399" s="1">
        <v>34</v>
      </c>
      <c r="J399" s="2">
        <v>10</v>
      </c>
      <c r="K399" s="2">
        <v>0</v>
      </c>
      <c r="L399" s="2">
        <v>10</v>
      </c>
      <c r="M399" s="1">
        <v>30.6</v>
      </c>
      <c r="N399" s="3">
        <v>63</v>
      </c>
      <c r="O399" s="3">
        <v>630</v>
      </c>
      <c r="P399" s="3">
        <v>0</v>
      </c>
      <c r="Q399" s="1">
        <v>1927.8</v>
      </c>
      <c r="R399" s="1">
        <v>9</v>
      </c>
      <c r="S399" s="1">
        <v>567</v>
      </c>
      <c r="T399" s="1">
        <v>1360.8</v>
      </c>
      <c r="U399" s="1">
        <v>289.17</v>
      </c>
      <c r="V399" s="1">
        <v>1071.6300000000001</v>
      </c>
      <c r="W399" t="s">
        <v>30</v>
      </c>
      <c r="X399" t="s">
        <v>31</v>
      </c>
    </row>
    <row r="400" spans="1:24" x14ac:dyDescent="0.35">
      <c r="A400">
        <v>2025</v>
      </c>
      <c r="B400" t="s">
        <v>24</v>
      </c>
      <c r="C400" t="s">
        <v>136</v>
      </c>
      <c r="D400" t="s">
        <v>137</v>
      </c>
      <c r="E400">
        <v>4</v>
      </c>
      <c r="F400" t="s">
        <v>147</v>
      </c>
      <c r="G400" t="s">
        <v>36</v>
      </c>
      <c r="H400" t="s">
        <v>33</v>
      </c>
      <c r="I400" s="1">
        <v>34</v>
      </c>
      <c r="J400" s="2">
        <v>15</v>
      </c>
      <c r="K400" s="2">
        <v>0</v>
      </c>
      <c r="L400" s="2">
        <v>15</v>
      </c>
      <c r="M400" s="1">
        <v>28.9</v>
      </c>
      <c r="N400" s="3">
        <v>39</v>
      </c>
      <c r="O400" s="3">
        <v>585</v>
      </c>
      <c r="P400" s="3">
        <v>0</v>
      </c>
      <c r="Q400" s="1">
        <v>1127.0999999999999</v>
      </c>
      <c r="R400" s="1">
        <v>9</v>
      </c>
      <c r="S400" s="1">
        <v>351</v>
      </c>
      <c r="T400" s="1">
        <v>776.1</v>
      </c>
      <c r="U400" s="1">
        <v>169.06</v>
      </c>
      <c r="V400" s="1">
        <v>607.03</v>
      </c>
      <c r="W400" t="s">
        <v>30</v>
      </c>
      <c r="X400" t="s">
        <v>31</v>
      </c>
    </row>
    <row r="401" spans="1:24" x14ac:dyDescent="0.35">
      <c r="A401">
        <v>2025</v>
      </c>
      <c r="B401" t="s">
        <v>24</v>
      </c>
      <c r="C401" t="s">
        <v>136</v>
      </c>
      <c r="D401" t="s">
        <v>137</v>
      </c>
      <c r="E401">
        <v>4</v>
      </c>
      <c r="F401" t="s">
        <v>147</v>
      </c>
      <c r="G401" t="s">
        <v>36</v>
      </c>
      <c r="H401" t="s">
        <v>34</v>
      </c>
      <c r="I401" s="1">
        <v>34</v>
      </c>
      <c r="J401" s="2">
        <v>20</v>
      </c>
      <c r="K401" s="2">
        <v>0</v>
      </c>
      <c r="L401" s="2">
        <v>20</v>
      </c>
      <c r="M401" s="1">
        <v>27.2</v>
      </c>
      <c r="N401" s="3">
        <v>25</v>
      </c>
      <c r="O401" s="3">
        <v>500</v>
      </c>
      <c r="P401" s="3">
        <v>0</v>
      </c>
      <c r="Q401" s="1">
        <v>680</v>
      </c>
      <c r="R401" s="1">
        <v>9</v>
      </c>
      <c r="S401" s="1">
        <v>225</v>
      </c>
      <c r="T401" s="1">
        <v>455</v>
      </c>
      <c r="U401" s="1">
        <v>102</v>
      </c>
      <c r="V401" s="1">
        <v>353</v>
      </c>
      <c r="W401" t="s">
        <v>30</v>
      </c>
      <c r="X401" t="s">
        <v>31</v>
      </c>
    </row>
    <row r="402" spans="1:24" x14ac:dyDescent="0.35">
      <c r="A402">
        <v>2025</v>
      </c>
      <c r="B402" t="s">
        <v>24</v>
      </c>
      <c r="C402" t="s">
        <v>136</v>
      </c>
      <c r="D402" t="s">
        <v>137</v>
      </c>
      <c r="E402">
        <v>4</v>
      </c>
      <c r="F402" t="s">
        <v>148</v>
      </c>
      <c r="G402" t="s">
        <v>38</v>
      </c>
      <c r="H402" t="s">
        <v>29</v>
      </c>
      <c r="I402" s="1">
        <v>34</v>
      </c>
      <c r="J402" s="2">
        <v>0</v>
      </c>
      <c r="K402" s="2">
        <v>0</v>
      </c>
      <c r="L402" s="2">
        <v>0</v>
      </c>
      <c r="M402" s="1">
        <v>34</v>
      </c>
      <c r="N402" s="3">
        <v>116</v>
      </c>
      <c r="O402" s="3">
        <v>0</v>
      </c>
      <c r="P402" s="3">
        <v>0</v>
      </c>
      <c r="Q402" s="1">
        <v>3944</v>
      </c>
      <c r="R402" s="1">
        <v>9</v>
      </c>
      <c r="S402" s="1">
        <v>1044</v>
      </c>
      <c r="T402" s="1">
        <v>2900</v>
      </c>
      <c r="U402" s="1">
        <v>591.6</v>
      </c>
      <c r="V402" s="1">
        <v>2308.4</v>
      </c>
      <c r="W402" t="s">
        <v>30</v>
      </c>
      <c r="X402" t="s">
        <v>31</v>
      </c>
    </row>
    <row r="403" spans="1:24" x14ac:dyDescent="0.35">
      <c r="A403">
        <v>2025</v>
      </c>
      <c r="B403" t="s">
        <v>24</v>
      </c>
      <c r="C403" t="s">
        <v>136</v>
      </c>
      <c r="D403" t="s">
        <v>137</v>
      </c>
      <c r="E403">
        <v>4</v>
      </c>
      <c r="F403" t="s">
        <v>148</v>
      </c>
      <c r="G403" t="s">
        <v>38</v>
      </c>
      <c r="H403" t="s">
        <v>32</v>
      </c>
      <c r="I403" s="1">
        <v>34</v>
      </c>
      <c r="J403" s="2">
        <v>10</v>
      </c>
      <c r="K403" s="2">
        <v>0</v>
      </c>
      <c r="L403" s="2">
        <v>10</v>
      </c>
      <c r="M403" s="1">
        <v>30.6</v>
      </c>
      <c r="N403" s="3">
        <v>67</v>
      </c>
      <c r="O403" s="3">
        <v>670</v>
      </c>
      <c r="P403" s="3">
        <v>0</v>
      </c>
      <c r="Q403" s="1">
        <v>2050.1999999999998</v>
      </c>
      <c r="R403" s="1">
        <v>9</v>
      </c>
      <c r="S403" s="1">
        <v>603</v>
      </c>
      <c r="T403" s="1">
        <v>1447.2</v>
      </c>
      <c r="U403" s="1">
        <v>307.52999999999997</v>
      </c>
      <c r="V403" s="1">
        <v>1139.67</v>
      </c>
      <c r="W403" t="s">
        <v>30</v>
      </c>
      <c r="X403" t="s">
        <v>31</v>
      </c>
    </row>
    <row r="404" spans="1:24" x14ac:dyDescent="0.35">
      <c r="A404">
        <v>2025</v>
      </c>
      <c r="B404" t="s">
        <v>24</v>
      </c>
      <c r="C404" t="s">
        <v>136</v>
      </c>
      <c r="D404" t="s">
        <v>137</v>
      </c>
      <c r="E404">
        <v>4</v>
      </c>
      <c r="F404" t="s">
        <v>148</v>
      </c>
      <c r="G404" t="s">
        <v>38</v>
      </c>
      <c r="H404" t="s">
        <v>33</v>
      </c>
      <c r="I404" s="1">
        <v>34</v>
      </c>
      <c r="J404" s="2">
        <v>15</v>
      </c>
      <c r="K404" s="2">
        <v>0</v>
      </c>
      <c r="L404" s="2">
        <v>15</v>
      </c>
      <c r="M404" s="1">
        <v>28.9</v>
      </c>
      <c r="N404" s="3">
        <v>41</v>
      </c>
      <c r="O404" s="3">
        <v>615</v>
      </c>
      <c r="P404" s="3">
        <v>0</v>
      </c>
      <c r="Q404" s="1">
        <v>1184.9000000000001</v>
      </c>
      <c r="R404" s="1">
        <v>9</v>
      </c>
      <c r="S404" s="1">
        <v>369</v>
      </c>
      <c r="T404" s="1">
        <v>815.9</v>
      </c>
      <c r="U404" s="1">
        <v>177.73</v>
      </c>
      <c r="V404" s="1">
        <v>638.16</v>
      </c>
      <c r="W404" t="s">
        <v>30</v>
      </c>
      <c r="X404" t="s">
        <v>31</v>
      </c>
    </row>
    <row r="405" spans="1:24" x14ac:dyDescent="0.35">
      <c r="A405">
        <v>2025</v>
      </c>
      <c r="B405" t="s">
        <v>24</v>
      </c>
      <c r="C405" t="s">
        <v>136</v>
      </c>
      <c r="D405" t="s">
        <v>137</v>
      </c>
      <c r="E405">
        <v>4</v>
      </c>
      <c r="F405" t="s">
        <v>148</v>
      </c>
      <c r="G405" t="s">
        <v>38</v>
      </c>
      <c r="H405" t="s">
        <v>34</v>
      </c>
      <c r="I405" s="1">
        <v>34</v>
      </c>
      <c r="J405" s="2">
        <v>20</v>
      </c>
      <c r="K405" s="2">
        <v>0</v>
      </c>
      <c r="L405" s="2">
        <v>20</v>
      </c>
      <c r="M405" s="1">
        <v>27.2</v>
      </c>
      <c r="N405" s="3">
        <v>26</v>
      </c>
      <c r="O405" s="3">
        <v>520</v>
      </c>
      <c r="P405" s="3">
        <v>0</v>
      </c>
      <c r="Q405" s="1">
        <v>707.2</v>
      </c>
      <c r="R405" s="1">
        <v>9</v>
      </c>
      <c r="S405" s="1">
        <v>234</v>
      </c>
      <c r="T405" s="1">
        <v>473.2</v>
      </c>
      <c r="U405" s="1">
        <v>106.08</v>
      </c>
      <c r="V405" s="1">
        <v>367.12</v>
      </c>
      <c r="W405" t="s">
        <v>30</v>
      </c>
      <c r="X405" t="s">
        <v>31</v>
      </c>
    </row>
    <row r="406" spans="1:24" x14ac:dyDescent="0.35">
      <c r="A406">
        <v>2025</v>
      </c>
      <c r="B406" t="s">
        <v>24</v>
      </c>
      <c r="C406" t="s">
        <v>136</v>
      </c>
      <c r="D406" t="s">
        <v>137</v>
      </c>
      <c r="E406">
        <v>4</v>
      </c>
      <c r="F406" t="s">
        <v>149</v>
      </c>
      <c r="G406" t="s">
        <v>40</v>
      </c>
      <c r="H406" t="s">
        <v>29</v>
      </c>
      <c r="I406" s="1">
        <v>34</v>
      </c>
      <c r="J406" s="2">
        <v>0</v>
      </c>
      <c r="K406" s="2">
        <v>0</v>
      </c>
      <c r="L406" s="2">
        <v>0</v>
      </c>
      <c r="M406" s="1">
        <v>34</v>
      </c>
      <c r="N406" s="3">
        <v>149</v>
      </c>
      <c r="O406" s="3">
        <v>0</v>
      </c>
      <c r="P406" s="3">
        <v>0</v>
      </c>
      <c r="Q406" s="1">
        <v>5066</v>
      </c>
      <c r="R406" s="1">
        <v>9</v>
      </c>
      <c r="S406" s="1">
        <v>1341</v>
      </c>
      <c r="T406" s="1">
        <v>3725</v>
      </c>
      <c r="U406" s="1">
        <v>759.9</v>
      </c>
      <c r="V406" s="1">
        <v>2965.1</v>
      </c>
      <c r="W406" t="s">
        <v>30</v>
      </c>
      <c r="X406" t="s">
        <v>31</v>
      </c>
    </row>
    <row r="407" spans="1:24" x14ac:dyDescent="0.35">
      <c r="A407">
        <v>2025</v>
      </c>
      <c r="B407" t="s">
        <v>24</v>
      </c>
      <c r="C407" t="s">
        <v>136</v>
      </c>
      <c r="D407" t="s">
        <v>137</v>
      </c>
      <c r="E407">
        <v>4</v>
      </c>
      <c r="F407" t="s">
        <v>149</v>
      </c>
      <c r="G407" t="s">
        <v>40</v>
      </c>
      <c r="H407" t="s">
        <v>32</v>
      </c>
      <c r="I407" s="1">
        <v>34</v>
      </c>
      <c r="J407" s="2">
        <v>10</v>
      </c>
      <c r="K407" s="2">
        <v>0</v>
      </c>
      <c r="L407" s="2">
        <v>10</v>
      </c>
      <c r="M407" s="1">
        <v>30.6</v>
      </c>
      <c r="N407" s="3">
        <v>86</v>
      </c>
      <c r="O407" s="3">
        <v>860</v>
      </c>
      <c r="P407" s="3">
        <v>0</v>
      </c>
      <c r="Q407" s="1">
        <v>2631.6</v>
      </c>
      <c r="R407" s="1">
        <v>9</v>
      </c>
      <c r="S407" s="1">
        <v>774</v>
      </c>
      <c r="T407" s="1">
        <v>1857.6</v>
      </c>
      <c r="U407" s="1">
        <v>394.74</v>
      </c>
      <c r="V407" s="1">
        <v>1462.86</v>
      </c>
      <c r="W407" t="s">
        <v>30</v>
      </c>
      <c r="X407" t="s">
        <v>31</v>
      </c>
    </row>
    <row r="408" spans="1:24" x14ac:dyDescent="0.35">
      <c r="A408">
        <v>2025</v>
      </c>
      <c r="B408" t="s">
        <v>24</v>
      </c>
      <c r="C408" t="s">
        <v>136</v>
      </c>
      <c r="D408" t="s">
        <v>137</v>
      </c>
      <c r="E408">
        <v>4</v>
      </c>
      <c r="F408" t="s">
        <v>149</v>
      </c>
      <c r="G408" t="s">
        <v>40</v>
      </c>
      <c r="H408" t="s">
        <v>33</v>
      </c>
      <c r="I408" s="1">
        <v>34</v>
      </c>
      <c r="J408" s="2">
        <v>15</v>
      </c>
      <c r="K408" s="2">
        <v>0</v>
      </c>
      <c r="L408" s="2">
        <v>15</v>
      </c>
      <c r="M408" s="1">
        <v>28.9</v>
      </c>
      <c r="N408" s="3">
        <v>53</v>
      </c>
      <c r="O408" s="3">
        <v>795</v>
      </c>
      <c r="P408" s="3">
        <v>0</v>
      </c>
      <c r="Q408" s="1">
        <v>1531.7</v>
      </c>
      <c r="R408" s="1">
        <v>9</v>
      </c>
      <c r="S408" s="1">
        <v>477</v>
      </c>
      <c r="T408" s="1">
        <v>1054.7</v>
      </c>
      <c r="U408" s="1">
        <v>229.75</v>
      </c>
      <c r="V408" s="1">
        <v>824.94</v>
      </c>
      <c r="W408" t="s">
        <v>30</v>
      </c>
      <c r="X408" t="s">
        <v>31</v>
      </c>
    </row>
    <row r="409" spans="1:24" x14ac:dyDescent="0.35">
      <c r="A409">
        <v>2025</v>
      </c>
      <c r="B409" t="s">
        <v>24</v>
      </c>
      <c r="C409" t="s">
        <v>136</v>
      </c>
      <c r="D409" t="s">
        <v>137</v>
      </c>
      <c r="E409">
        <v>4</v>
      </c>
      <c r="F409" t="s">
        <v>149</v>
      </c>
      <c r="G409" t="s">
        <v>40</v>
      </c>
      <c r="H409" t="s">
        <v>34</v>
      </c>
      <c r="I409" s="1">
        <v>34</v>
      </c>
      <c r="J409" s="2">
        <v>20</v>
      </c>
      <c r="K409" s="2">
        <v>0</v>
      </c>
      <c r="L409" s="2">
        <v>20</v>
      </c>
      <c r="M409" s="1">
        <v>27.2</v>
      </c>
      <c r="N409" s="3">
        <v>34</v>
      </c>
      <c r="O409" s="3">
        <v>680</v>
      </c>
      <c r="P409" s="3">
        <v>0</v>
      </c>
      <c r="Q409" s="1">
        <v>924.8</v>
      </c>
      <c r="R409" s="1">
        <v>9</v>
      </c>
      <c r="S409" s="1">
        <v>306</v>
      </c>
      <c r="T409" s="1">
        <v>618.79999999999995</v>
      </c>
      <c r="U409" s="1">
        <v>138.72</v>
      </c>
      <c r="V409" s="1">
        <v>480.08</v>
      </c>
      <c r="W409" t="s">
        <v>30</v>
      </c>
      <c r="X409" t="s">
        <v>31</v>
      </c>
    </row>
    <row r="410" spans="1:24" x14ac:dyDescent="0.35">
      <c r="A410">
        <v>2025</v>
      </c>
      <c r="B410" t="s">
        <v>24</v>
      </c>
      <c r="C410" t="s">
        <v>136</v>
      </c>
      <c r="D410" t="s">
        <v>137</v>
      </c>
      <c r="E410">
        <v>4</v>
      </c>
      <c r="F410" t="s">
        <v>150</v>
      </c>
      <c r="G410" t="s">
        <v>42</v>
      </c>
      <c r="H410" t="s">
        <v>29</v>
      </c>
      <c r="I410" s="1">
        <v>34</v>
      </c>
      <c r="J410" s="2">
        <v>0</v>
      </c>
      <c r="K410" s="2">
        <v>0</v>
      </c>
      <c r="L410" s="2">
        <v>0</v>
      </c>
      <c r="M410" s="1">
        <v>34</v>
      </c>
      <c r="N410" s="3">
        <v>95</v>
      </c>
      <c r="O410" s="3">
        <v>0</v>
      </c>
      <c r="P410" s="3">
        <v>0</v>
      </c>
      <c r="Q410" s="1">
        <v>3230</v>
      </c>
      <c r="R410" s="1">
        <v>9</v>
      </c>
      <c r="S410" s="1">
        <v>855</v>
      </c>
      <c r="T410" s="1">
        <v>2375</v>
      </c>
      <c r="U410" s="1">
        <v>484.5</v>
      </c>
      <c r="V410" s="1">
        <v>1890.5</v>
      </c>
      <c r="W410" t="s">
        <v>30</v>
      </c>
      <c r="X410" t="s">
        <v>31</v>
      </c>
    </row>
    <row r="411" spans="1:24" x14ac:dyDescent="0.35">
      <c r="A411">
        <v>2025</v>
      </c>
      <c r="B411" t="s">
        <v>24</v>
      </c>
      <c r="C411" t="s">
        <v>136</v>
      </c>
      <c r="D411" t="s">
        <v>137</v>
      </c>
      <c r="E411">
        <v>4</v>
      </c>
      <c r="F411" t="s">
        <v>150</v>
      </c>
      <c r="G411" t="s">
        <v>42</v>
      </c>
      <c r="H411" t="s">
        <v>32</v>
      </c>
      <c r="I411" s="1">
        <v>34</v>
      </c>
      <c r="J411" s="2">
        <v>10</v>
      </c>
      <c r="K411" s="2">
        <v>0</v>
      </c>
      <c r="L411" s="2">
        <v>10</v>
      </c>
      <c r="M411" s="1">
        <v>30.6</v>
      </c>
      <c r="N411" s="3">
        <v>55</v>
      </c>
      <c r="O411" s="3">
        <v>550</v>
      </c>
      <c r="P411" s="3">
        <v>0</v>
      </c>
      <c r="Q411" s="1">
        <v>1683</v>
      </c>
      <c r="R411" s="1">
        <v>9</v>
      </c>
      <c r="S411" s="1">
        <v>495</v>
      </c>
      <c r="T411" s="1">
        <v>1188</v>
      </c>
      <c r="U411" s="1">
        <v>252.45</v>
      </c>
      <c r="V411" s="1">
        <v>935.55</v>
      </c>
      <c r="W411" t="s">
        <v>30</v>
      </c>
      <c r="X411" t="s">
        <v>31</v>
      </c>
    </row>
    <row r="412" spans="1:24" x14ac:dyDescent="0.35">
      <c r="A412">
        <v>2025</v>
      </c>
      <c r="B412" t="s">
        <v>24</v>
      </c>
      <c r="C412" t="s">
        <v>136</v>
      </c>
      <c r="D412" t="s">
        <v>137</v>
      </c>
      <c r="E412">
        <v>4</v>
      </c>
      <c r="F412" t="s">
        <v>150</v>
      </c>
      <c r="G412" t="s">
        <v>42</v>
      </c>
      <c r="H412" t="s">
        <v>33</v>
      </c>
      <c r="I412" s="1">
        <v>34</v>
      </c>
      <c r="J412" s="2">
        <v>15</v>
      </c>
      <c r="K412" s="2">
        <v>0</v>
      </c>
      <c r="L412" s="2">
        <v>15</v>
      </c>
      <c r="M412" s="1">
        <v>28.9</v>
      </c>
      <c r="N412" s="3">
        <v>33</v>
      </c>
      <c r="O412" s="3">
        <v>495</v>
      </c>
      <c r="P412" s="3">
        <v>0</v>
      </c>
      <c r="Q412" s="1">
        <v>953.7</v>
      </c>
      <c r="R412" s="1">
        <v>9</v>
      </c>
      <c r="S412" s="1">
        <v>297</v>
      </c>
      <c r="T412" s="1">
        <v>656.7</v>
      </c>
      <c r="U412" s="1">
        <v>143.05000000000001</v>
      </c>
      <c r="V412" s="1">
        <v>513.64</v>
      </c>
      <c r="W412" t="s">
        <v>30</v>
      </c>
      <c r="X412" t="s">
        <v>31</v>
      </c>
    </row>
    <row r="413" spans="1:24" x14ac:dyDescent="0.35">
      <c r="A413">
        <v>2025</v>
      </c>
      <c r="B413" t="s">
        <v>24</v>
      </c>
      <c r="C413" t="s">
        <v>136</v>
      </c>
      <c r="D413" t="s">
        <v>137</v>
      </c>
      <c r="E413">
        <v>4</v>
      </c>
      <c r="F413" t="s">
        <v>150</v>
      </c>
      <c r="G413" t="s">
        <v>42</v>
      </c>
      <c r="H413" t="s">
        <v>34</v>
      </c>
      <c r="I413" s="1">
        <v>34</v>
      </c>
      <c r="J413" s="2">
        <v>20</v>
      </c>
      <c r="K413" s="2">
        <v>0</v>
      </c>
      <c r="L413" s="2">
        <v>20</v>
      </c>
      <c r="M413" s="1">
        <v>27.2</v>
      </c>
      <c r="N413" s="3">
        <v>21</v>
      </c>
      <c r="O413" s="3">
        <v>420</v>
      </c>
      <c r="P413" s="3">
        <v>0</v>
      </c>
      <c r="Q413" s="1">
        <v>571.20000000000005</v>
      </c>
      <c r="R413" s="1">
        <v>9</v>
      </c>
      <c r="S413" s="1">
        <v>189</v>
      </c>
      <c r="T413" s="1">
        <v>382.2</v>
      </c>
      <c r="U413" s="1">
        <v>85.68</v>
      </c>
      <c r="V413" s="1">
        <v>296.52</v>
      </c>
      <c r="W413" t="s">
        <v>30</v>
      </c>
      <c r="X413" t="s">
        <v>31</v>
      </c>
    </row>
    <row r="414" spans="1:24" x14ac:dyDescent="0.35">
      <c r="A414">
        <v>2025</v>
      </c>
      <c r="B414" t="s">
        <v>24</v>
      </c>
      <c r="C414" t="s">
        <v>136</v>
      </c>
      <c r="D414" t="s">
        <v>137</v>
      </c>
      <c r="E414">
        <v>4</v>
      </c>
      <c r="F414" t="s">
        <v>151</v>
      </c>
      <c r="G414" t="s">
        <v>44</v>
      </c>
      <c r="H414" t="s">
        <v>29</v>
      </c>
      <c r="I414" s="1">
        <v>34</v>
      </c>
      <c r="J414" s="2">
        <v>0</v>
      </c>
      <c r="K414" s="2">
        <v>0</v>
      </c>
      <c r="L414" s="2">
        <v>0</v>
      </c>
      <c r="M414" s="1">
        <v>34</v>
      </c>
      <c r="N414" s="3">
        <v>86</v>
      </c>
      <c r="O414" s="3">
        <v>0</v>
      </c>
      <c r="P414" s="3">
        <v>0</v>
      </c>
      <c r="Q414" s="1">
        <v>2924</v>
      </c>
      <c r="R414" s="1">
        <v>9</v>
      </c>
      <c r="S414" s="1">
        <v>774</v>
      </c>
      <c r="T414" s="1">
        <v>2150</v>
      </c>
      <c r="U414" s="1">
        <v>438.6</v>
      </c>
      <c r="V414" s="1">
        <v>1711.4</v>
      </c>
      <c r="W414" t="s">
        <v>30</v>
      </c>
      <c r="X414" t="s">
        <v>31</v>
      </c>
    </row>
    <row r="415" spans="1:24" x14ac:dyDescent="0.35">
      <c r="A415">
        <v>2025</v>
      </c>
      <c r="B415" t="s">
        <v>24</v>
      </c>
      <c r="C415" t="s">
        <v>136</v>
      </c>
      <c r="D415" t="s">
        <v>137</v>
      </c>
      <c r="E415">
        <v>4</v>
      </c>
      <c r="F415" t="s">
        <v>151</v>
      </c>
      <c r="G415" t="s">
        <v>44</v>
      </c>
      <c r="H415" t="s">
        <v>32</v>
      </c>
      <c r="I415" s="1">
        <v>34</v>
      </c>
      <c r="J415" s="2">
        <v>10</v>
      </c>
      <c r="K415" s="2">
        <v>0</v>
      </c>
      <c r="L415" s="2">
        <v>10</v>
      </c>
      <c r="M415" s="1">
        <v>30.6</v>
      </c>
      <c r="N415" s="3">
        <v>50</v>
      </c>
      <c r="O415" s="3">
        <v>500</v>
      </c>
      <c r="P415" s="3">
        <v>0</v>
      </c>
      <c r="Q415" s="1">
        <v>1530</v>
      </c>
      <c r="R415" s="1">
        <v>9</v>
      </c>
      <c r="S415" s="1">
        <v>450</v>
      </c>
      <c r="T415" s="1">
        <v>1080</v>
      </c>
      <c r="U415" s="1">
        <v>229.5</v>
      </c>
      <c r="V415" s="1">
        <v>850.5</v>
      </c>
      <c r="W415" t="s">
        <v>30</v>
      </c>
      <c r="X415" t="s">
        <v>31</v>
      </c>
    </row>
    <row r="416" spans="1:24" x14ac:dyDescent="0.35">
      <c r="A416">
        <v>2025</v>
      </c>
      <c r="B416" t="s">
        <v>24</v>
      </c>
      <c r="C416" t="s">
        <v>136</v>
      </c>
      <c r="D416" t="s">
        <v>137</v>
      </c>
      <c r="E416">
        <v>4</v>
      </c>
      <c r="F416" t="s">
        <v>151</v>
      </c>
      <c r="G416" t="s">
        <v>44</v>
      </c>
      <c r="H416" t="s">
        <v>33</v>
      </c>
      <c r="I416" s="1">
        <v>34</v>
      </c>
      <c r="J416" s="2">
        <v>15</v>
      </c>
      <c r="K416" s="2">
        <v>0</v>
      </c>
      <c r="L416" s="2">
        <v>15</v>
      </c>
      <c r="M416" s="1">
        <v>28.9</v>
      </c>
      <c r="N416" s="3">
        <v>31</v>
      </c>
      <c r="O416" s="3">
        <v>465</v>
      </c>
      <c r="P416" s="3">
        <v>0</v>
      </c>
      <c r="Q416" s="1">
        <v>895.9</v>
      </c>
      <c r="R416" s="1">
        <v>9</v>
      </c>
      <c r="S416" s="1">
        <v>279</v>
      </c>
      <c r="T416" s="1">
        <v>616.9</v>
      </c>
      <c r="U416" s="1">
        <v>134.38</v>
      </c>
      <c r="V416" s="1">
        <v>482.51</v>
      </c>
      <c r="W416" t="s">
        <v>30</v>
      </c>
      <c r="X416" t="s">
        <v>31</v>
      </c>
    </row>
    <row r="417" spans="1:24" x14ac:dyDescent="0.35">
      <c r="A417">
        <v>2025</v>
      </c>
      <c r="B417" t="s">
        <v>24</v>
      </c>
      <c r="C417" t="s">
        <v>136</v>
      </c>
      <c r="D417" t="s">
        <v>137</v>
      </c>
      <c r="E417">
        <v>4</v>
      </c>
      <c r="F417" t="s">
        <v>151</v>
      </c>
      <c r="G417" t="s">
        <v>44</v>
      </c>
      <c r="H417" t="s">
        <v>34</v>
      </c>
      <c r="I417" s="1">
        <v>34</v>
      </c>
      <c r="J417" s="2">
        <v>20</v>
      </c>
      <c r="K417" s="2">
        <v>0</v>
      </c>
      <c r="L417" s="2">
        <v>20</v>
      </c>
      <c r="M417" s="1">
        <v>27.2</v>
      </c>
      <c r="N417" s="3">
        <v>19</v>
      </c>
      <c r="O417" s="3">
        <v>380</v>
      </c>
      <c r="P417" s="3">
        <v>0</v>
      </c>
      <c r="Q417" s="1">
        <v>516.79999999999995</v>
      </c>
      <c r="R417" s="1">
        <v>9</v>
      </c>
      <c r="S417" s="1">
        <v>171</v>
      </c>
      <c r="T417" s="1">
        <v>345.8</v>
      </c>
      <c r="U417" s="1">
        <v>77.52</v>
      </c>
      <c r="V417" s="1">
        <v>268.27999999999997</v>
      </c>
      <c r="W417" t="s">
        <v>30</v>
      </c>
      <c r="X417" t="s">
        <v>31</v>
      </c>
    </row>
    <row r="418" spans="1:24" x14ac:dyDescent="0.35">
      <c r="A418">
        <v>2025</v>
      </c>
      <c r="B418" t="s">
        <v>24</v>
      </c>
      <c r="C418" t="s">
        <v>136</v>
      </c>
      <c r="D418" t="s">
        <v>137</v>
      </c>
      <c r="E418">
        <v>4</v>
      </c>
      <c r="F418" t="s">
        <v>152</v>
      </c>
      <c r="G418" t="s">
        <v>48</v>
      </c>
      <c r="H418" t="s">
        <v>29</v>
      </c>
      <c r="I418" s="1">
        <v>34</v>
      </c>
      <c r="J418" s="2">
        <v>0</v>
      </c>
      <c r="K418" s="2">
        <v>0</v>
      </c>
      <c r="L418" s="2">
        <v>0</v>
      </c>
      <c r="M418" s="1">
        <v>34</v>
      </c>
      <c r="N418" s="3">
        <v>81</v>
      </c>
      <c r="O418" s="3">
        <v>0</v>
      </c>
      <c r="P418" s="3">
        <v>0</v>
      </c>
      <c r="Q418" s="1">
        <v>2754</v>
      </c>
      <c r="R418" s="1">
        <v>9</v>
      </c>
      <c r="S418" s="1">
        <v>729</v>
      </c>
      <c r="T418" s="1">
        <v>2025</v>
      </c>
      <c r="U418" s="1">
        <v>413.1</v>
      </c>
      <c r="V418" s="1">
        <v>1611.9</v>
      </c>
      <c r="W418" t="s">
        <v>30</v>
      </c>
      <c r="X418" t="s">
        <v>31</v>
      </c>
    </row>
    <row r="419" spans="1:24" x14ac:dyDescent="0.35">
      <c r="A419">
        <v>2025</v>
      </c>
      <c r="B419" t="s">
        <v>24</v>
      </c>
      <c r="C419" t="s">
        <v>136</v>
      </c>
      <c r="D419" t="s">
        <v>137</v>
      </c>
      <c r="E419">
        <v>4</v>
      </c>
      <c r="F419" t="s">
        <v>152</v>
      </c>
      <c r="G419" t="s">
        <v>48</v>
      </c>
      <c r="H419" t="s">
        <v>32</v>
      </c>
      <c r="I419" s="1">
        <v>34</v>
      </c>
      <c r="J419" s="2">
        <v>10</v>
      </c>
      <c r="K419" s="2">
        <v>0</v>
      </c>
      <c r="L419" s="2">
        <v>10</v>
      </c>
      <c r="M419" s="1">
        <v>30.6</v>
      </c>
      <c r="N419" s="3">
        <v>47</v>
      </c>
      <c r="O419" s="3">
        <v>470</v>
      </c>
      <c r="P419" s="3">
        <v>0</v>
      </c>
      <c r="Q419" s="1">
        <v>1438.2</v>
      </c>
      <c r="R419" s="1">
        <v>9</v>
      </c>
      <c r="S419" s="1">
        <v>423</v>
      </c>
      <c r="T419" s="1">
        <v>1015.2</v>
      </c>
      <c r="U419" s="1">
        <v>215.73</v>
      </c>
      <c r="V419" s="1">
        <v>799.47</v>
      </c>
      <c r="W419" t="s">
        <v>30</v>
      </c>
      <c r="X419" t="s">
        <v>31</v>
      </c>
    </row>
    <row r="420" spans="1:24" x14ac:dyDescent="0.35">
      <c r="A420">
        <v>2025</v>
      </c>
      <c r="B420" t="s">
        <v>24</v>
      </c>
      <c r="C420" t="s">
        <v>136</v>
      </c>
      <c r="D420" t="s">
        <v>137</v>
      </c>
      <c r="E420">
        <v>4</v>
      </c>
      <c r="F420" t="s">
        <v>152</v>
      </c>
      <c r="G420" t="s">
        <v>48</v>
      </c>
      <c r="H420" t="s">
        <v>33</v>
      </c>
      <c r="I420" s="1">
        <v>34</v>
      </c>
      <c r="J420" s="2">
        <v>15</v>
      </c>
      <c r="K420" s="2">
        <v>0</v>
      </c>
      <c r="L420" s="2">
        <v>15</v>
      </c>
      <c r="M420" s="1">
        <v>28.9</v>
      </c>
      <c r="N420" s="3">
        <v>29</v>
      </c>
      <c r="O420" s="3">
        <v>435</v>
      </c>
      <c r="P420" s="3">
        <v>0</v>
      </c>
      <c r="Q420" s="1">
        <v>838.1</v>
      </c>
      <c r="R420" s="1">
        <v>9</v>
      </c>
      <c r="S420" s="1">
        <v>261</v>
      </c>
      <c r="T420" s="1">
        <v>577.1</v>
      </c>
      <c r="U420" s="1">
        <v>125.71</v>
      </c>
      <c r="V420" s="1">
        <v>451.38</v>
      </c>
      <c r="W420" t="s">
        <v>30</v>
      </c>
      <c r="X420" t="s">
        <v>31</v>
      </c>
    </row>
    <row r="421" spans="1:24" x14ac:dyDescent="0.35">
      <c r="A421">
        <v>2025</v>
      </c>
      <c r="B421" t="s">
        <v>24</v>
      </c>
      <c r="C421" t="s">
        <v>136</v>
      </c>
      <c r="D421" t="s">
        <v>137</v>
      </c>
      <c r="E421">
        <v>4</v>
      </c>
      <c r="F421" t="s">
        <v>152</v>
      </c>
      <c r="G421" t="s">
        <v>48</v>
      </c>
      <c r="H421" t="s">
        <v>34</v>
      </c>
      <c r="I421" s="1">
        <v>34</v>
      </c>
      <c r="J421" s="2">
        <v>20</v>
      </c>
      <c r="K421" s="2">
        <v>0</v>
      </c>
      <c r="L421" s="2">
        <v>20</v>
      </c>
      <c r="M421" s="1">
        <v>27.2</v>
      </c>
      <c r="N421" s="3">
        <v>18</v>
      </c>
      <c r="O421" s="3">
        <v>360</v>
      </c>
      <c r="P421" s="3">
        <v>0</v>
      </c>
      <c r="Q421" s="1">
        <v>489.6</v>
      </c>
      <c r="R421" s="1">
        <v>9</v>
      </c>
      <c r="S421" s="1">
        <v>162</v>
      </c>
      <c r="T421" s="1">
        <v>327.60000000000002</v>
      </c>
      <c r="U421" s="1">
        <v>73.44</v>
      </c>
      <c r="V421" s="1">
        <v>254.16</v>
      </c>
      <c r="W421" t="s">
        <v>30</v>
      </c>
      <c r="X421" t="s">
        <v>31</v>
      </c>
    </row>
    <row r="422" spans="1:24" x14ac:dyDescent="0.35">
      <c r="A422">
        <v>2025</v>
      </c>
      <c r="B422" t="s">
        <v>24</v>
      </c>
      <c r="C422" t="s">
        <v>136</v>
      </c>
      <c r="D422" t="s">
        <v>137</v>
      </c>
      <c r="E422">
        <v>4</v>
      </c>
      <c r="F422" t="s">
        <v>153</v>
      </c>
      <c r="G422" t="s">
        <v>28</v>
      </c>
      <c r="H422" t="s">
        <v>29</v>
      </c>
      <c r="I422" s="1">
        <v>34</v>
      </c>
      <c r="J422" s="2">
        <v>0</v>
      </c>
      <c r="K422" s="2">
        <v>0</v>
      </c>
      <c r="L422" s="2">
        <v>0</v>
      </c>
      <c r="M422" s="1">
        <v>34</v>
      </c>
      <c r="N422" s="3">
        <v>104</v>
      </c>
      <c r="O422" s="3">
        <v>0</v>
      </c>
      <c r="P422" s="3">
        <v>0</v>
      </c>
      <c r="Q422" s="1">
        <v>3536</v>
      </c>
      <c r="R422" s="1">
        <v>9</v>
      </c>
      <c r="S422" s="1">
        <v>936</v>
      </c>
      <c r="T422" s="1">
        <v>2600</v>
      </c>
      <c r="U422" s="1">
        <v>530.4</v>
      </c>
      <c r="V422" s="1">
        <v>2069.6</v>
      </c>
      <c r="W422" t="s">
        <v>30</v>
      </c>
      <c r="X422" t="s">
        <v>31</v>
      </c>
    </row>
    <row r="423" spans="1:24" x14ac:dyDescent="0.35">
      <c r="A423">
        <v>2025</v>
      </c>
      <c r="B423" t="s">
        <v>24</v>
      </c>
      <c r="C423" t="s">
        <v>136</v>
      </c>
      <c r="D423" t="s">
        <v>137</v>
      </c>
      <c r="E423">
        <v>4</v>
      </c>
      <c r="F423" t="s">
        <v>153</v>
      </c>
      <c r="G423" t="s">
        <v>28</v>
      </c>
      <c r="H423" t="s">
        <v>32</v>
      </c>
      <c r="I423" s="1">
        <v>34</v>
      </c>
      <c r="J423" s="2">
        <v>10</v>
      </c>
      <c r="K423" s="2">
        <v>0</v>
      </c>
      <c r="L423" s="2">
        <v>10</v>
      </c>
      <c r="M423" s="1">
        <v>30.6</v>
      </c>
      <c r="N423" s="3">
        <v>60</v>
      </c>
      <c r="O423" s="3">
        <v>600</v>
      </c>
      <c r="P423" s="3">
        <v>0</v>
      </c>
      <c r="Q423" s="1">
        <v>1836</v>
      </c>
      <c r="R423" s="1">
        <v>9</v>
      </c>
      <c r="S423" s="1">
        <v>540</v>
      </c>
      <c r="T423" s="1">
        <v>1296</v>
      </c>
      <c r="U423" s="1">
        <v>275.39999999999998</v>
      </c>
      <c r="V423" s="1">
        <v>1020.6</v>
      </c>
      <c r="W423" t="s">
        <v>30</v>
      </c>
      <c r="X423" t="s">
        <v>31</v>
      </c>
    </row>
    <row r="424" spans="1:24" x14ac:dyDescent="0.35">
      <c r="A424">
        <v>2025</v>
      </c>
      <c r="B424" t="s">
        <v>24</v>
      </c>
      <c r="C424" t="s">
        <v>136</v>
      </c>
      <c r="D424" t="s">
        <v>137</v>
      </c>
      <c r="E424">
        <v>4</v>
      </c>
      <c r="F424" t="s">
        <v>153</v>
      </c>
      <c r="G424" t="s">
        <v>28</v>
      </c>
      <c r="H424" t="s">
        <v>33</v>
      </c>
      <c r="I424" s="1">
        <v>34</v>
      </c>
      <c r="J424" s="2">
        <v>15</v>
      </c>
      <c r="K424" s="2">
        <v>0</v>
      </c>
      <c r="L424" s="2">
        <v>15</v>
      </c>
      <c r="M424" s="1">
        <v>28.9</v>
      </c>
      <c r="N424" s="3">
        <v>37</v>
      </c>
      <c r="O424" s="3">
        <v>555</v>
      </c>
      <c r="P424" s="3">
        <v>0</v>
      </c>
      <c r="Q424" s="1">
        <v>1069.3</v>
      </c>
      <c r="R424" s="1">
        <v>9</v>
      </c>
      <c r="S424" s="1">
        <v>333</v>
      </c>
      <c r="T424" s="1">
        <v>736.3</v>
      </c>
      <c r="U424" s="1">
        <v>160.38999999999999</v>
      </c>
      <c r="V424" s="1">
        <v>575.9</v>
      </c>
      <c r="W424" t="s">
        <v>30</v>
      </c>
      <c r="X424" t="s">
        <v>31</v>
      </c>
    </row>
    <row r="425" spans="1:24" x14ac:dyDescent="0.35">
      <c r="A425">
        <v>2025</v>
      </c>
      <c r="B425" t="s">
        <v>24</v>
      </c>
      <c r="C425" t="s">
        <v>136</v>
      </c>
      <c r="D425" t="s">
        <v>137</v>
      </c>
      <c r="E425">
        <v>4</v>
      </c>
      <c r="F425" t="s">
        <v>153</v>
      </c>
      <c r="G425" t="s">
        <v>28</v>
      </c>
      <c r="H425" t="s">
        <v>34</v>
      </c>
      <c r="I425" s="1">
        <v>34</v>
      </c>
      <c r="J425" s="2">
        <v>20</v>
      </c>
      <c r="K425" s="2">
        <v>0</v>
      </c>
      <c r="L425" s="2">
        <v>20</v>
      </c>
      <c r="M425" s="1">
        <v>27.2</v>
      </c>
      <c r="N425" s="3">
        <v>23</v>
      </c>
      <c r="O425" s="3">
        <v>460</v>
      </c>
      <c r="P425" s="3">
        <v>0</v>
      </c>
      <c r="Q425" s="1">
        <v>625.6</v>
      </c>
      <c r="R425" s="1">
        <v>9</v>
      </c>
      <c r="S425" s="1">
        <v>207</v>
      </c>
      <c r="T425" s="1">
        <v>418.6</v>
      </c>
      <c r="U425" s="1">
        <v>93.84</v>
      </c>
      <c r="V425" s="1">
        <v>324.76</v>
      </c>
      <c r="W425" t="s">
        <v>30</v>
      </c>
      <c r="X425" t="s">
        <v>31</v>
      </c>
    </row>
    <row r="426" spans="1:24" x14ac:dyDescent="0.35">
      <c r="A426">
        <v>2025</v>
      </c>
      <c r="B426" t="s">
        <v>24</v>
      </c>
      <c r="C426" t="s">
        <v>136</v>
      </c>
      <c r="D426" t="s">
        <v>137</v>
      </c>
      <c r="E426">
        <v>4</v>
      </c>
      <c r="F426" t="s">
        <v>154</v>
      </c>
      <c r="G426" t="s">
        <v>36</v>
      </c>
      <c r="H426" t="s">
        <v>29</v>
      </c>
      <c r="I426" s="1">
        <v>34</v>
      </c>
      <c r="J426" s="2">
        <v>0</v>
      </c>
      <c r="K426" s="2">
        <v>0</v>
      </c>
      <c r="L426" s="2">
        <v>0</v>
      </c>
      <c r="M426" s="1">
        <v>34</v>
      </c>
      <c r="N426" s="3">
        <v>92</v>
      </c>
      <c r="O426" s="3">
        <v>0</v>
      </c>
      <c r="P426" s="3">
        <v>0</v>
      </c>
      <c r="Q426" s="1">
        <v>3128</v>
      </c>
      <c r="R426" s="1">
        <v>9</v>
      </c>
      <c r="S426" s="1">
        <v>828</v>
      </c>
      <c r="T426" s="1">
        <v>2300</v>
      </c>
      <c r="U426" s="1">
        <v>469.2</v>
      </c>
      <c r="V426" s="1">
        <v>1830.8</v>
      </c>
      <c r="W426" t="s">
        <v>30</v>
      </c>
      <c r="X426" t="s">
        <v>31</v>
      </c>
    </row>
    <row r="427" spans="1:24" x14ac:dyDescent="0.35">
      <c r="A427">
        <v>2025</v>
      </c>
      <c r="B427" t="s">
        <v>24</v>
      </c>
      <c r="C427" t="s">
        <v>136</v>
      </c>
      <c r="D427" t="s">
        <v>137</v>
      </c>
      <c r="E427">
        <v>4</v>
      </c>
      <c r="F427" t="s">
        <v>154</v>
      </c>
      <c r="G427" t="s">
        <v>36</v>
      </c>
      <c r="H427" t="s">
        <v>32</v>
      </c>
      <c r="I427" s="1">
        <v>34</v>
      </c>
      <c r="J427" s="2">
        <v>10</v>
      </c>
      <c r="K427" s="2">
        <v>0</v>
      </c>
      <c r="L427" s="2">
        <v>10</v>
      </c>
      <c r="M427" s="1">
        <v>30.6</v>
      </c>
      <c r="N427" s="3">
        <v>53</v>
      </c>
      <c r="O427" s="3">
        <v>530</v>
      </c>
      <c r="P427" s="3">
        <v>0</v>
      </c>
      <c r="Q427" s="1">
        <v>1621.8</v>
      </c>
      <c r="R427" s="1">
        <v>9</v>
      </c>
      <c r="S427" s="1">
        <v>477</v>
      </c>
      <c r="T427" s="1">
        <v>1144.8</v>
      </c>
      <c r="U427" s="1">
        <v>243.27</v>
      </c>
      <c r="V427" s="1">
        <v>901.53</v>
      </c>
      <c r="W427" t="s">
        <v>30</v>
      </c>
      <c r="X427" t="s">
        <v>31</v>
      </c>
    </row>
    <row r="428" spans="1:24" x14ac:dyDescent="0.35">
      <c r="A428">
        <v>2025</v>
      </c>
      <c r="B428" t="s">
        <v>24</v>
      </c>
      <c r="C428" t="s">
        <v>136</v>
      </c>
      <c r="D428" t="s">
        <v>137</v>
      </c>
      <c r="E428">
        <v>4</v>
      </c>
      <c r="F428" t="s">
        <v>154</v>
      </c>
      <c r="G428" t="s">
        <v>36</v>
      </c>
      <c r="H428" t="s">
        <v>33</v>
      </c>
      <c r="I428" s="1">
        <v>34</v>
      </c>
      <c r="J428" s="2">
        <v>15</v>
      </c>
      <c r="K428" s="2">
        <v>0</v>
      </c>
      <c r="L428" s="2">
        <v>15</v>
      </c>
      <c r="M428" s="1">
        <v>28.9</v>
      </c>
      <c r="N428" s="3">
        <v>32</v>
      </c>
      <c r="O428" s="3">
        <v>480</v>
      </c>
      <c r="P428" s="3">
        <v>0</v>
      </c>
      <c r="Q428" s="1">
        <v>924.8</v>
      </c>
      <c r="R428" s="1">
        <v>9</v>
      </c>
      <c r="S428" s="1">
        <v>288</v>
      </c>
      <c r="T428" s="1">
        <v>636.79999999999995</v>
      </c>
      <c r="U428" s="1">
        <v>138.72</v>
      </c>
      <c r="V428" s="1">
        <v>498.08</v>
      </c>
      <c r="W428" t="s">
        <v>30</v>
      </c>
      <c r="X428" t="s">
        <v>31</v>
      </c>
    </row>
    <row r="429" spans="1:24" x14ac:dyDescent="0.35">
      <c r="A429">
        <v>2025</v>
      </c>
      <c r="B429" t="s">
        <v>24</v>
      </c>
      <c r="C429" t="s">
        <v>136</v>
      </c>
      <c r="D429" t="s">
        <v>137</v>
      </c>
      <c r="E429">
        <v>4</v>
      </c>
      <c r="F429" t="s">
        <v>154</v>
      </c>
      <c r="G429" t="s">
        <v>36</v>
      </c>
      <c r="H429" t="s">
        <v>34</v>
      </c>
      <c r="I429" s="1">
        <v>34</v>
      </c>
      <c r="J429" s="2">
        <v>20</v>
      </c>
      <c r="K429" s="2">
        <v>0</v>
      </c>
      <c r="L429" s="2">
        <v>20</v>
      </c>
      <c r="M429" s="1">
        <v>27.2</v>
      </c>
      <c r="N429" s="3">
        <v>20</v>
      </c>
      <c r="O429" s="3">
        <v>400</v>
      </c>
      <c r="P429" s="3">
        <v>0</v>
      </c>
      <c r="Q429" s="1">
        <v>544</v>
      </c>
      <c r="R429" s="1">
        <v>9</v>
      </c>
      <c r="S429" s="1">
        <v>180</v>
      </c>
      <c r="T429" s="1">
        <v>364</v>
      </c>
      <c r="U429" s="1">
        <v>81.599999999999994</v>
      </c>
      <c r="V429" s="1">
        <v>282.39999999999998</v>
      </c>
      <c r="W429" t="s">
        <v>30</v>
      </c>
      <c r="X429" t="s">
        <v>31</v>
      </c>
    </row>
    <row r="430" spans="1:24" x14ac:dyDescent="0.35">
      <c r="A430">
        <v>2025</v>
      </c>
      <c r="B430" t="s">
        <v>24</v>
      </c>
      <c r="C430" t="s">
        <v>136</v>
      </c>
      <c r="D430" t="s">
        <v>137</v>
      </c>
      <c r="E430">
        <v>4</v>
      </c>
      <c r="F430" t="s">
        <v>155</v>
      </c>
      <c r="G430" t="s">
        <v>38</v>
      </c>
      <c r="H430" t="s">
        <v>29</v>
      </c>
      <c r="I430" s="1">
        <v>34</v>
      </c>
      <c r="J430" s="2">
        <v>0</v>
      </c>
      <c r="K430" s="2">
        <v>0</v>
      </c>
      <c r="L430" s="2">
        <v>0</v>
      </c>
      <c r="M430" s="1">
        <v>34</v>
      </c>
      <c r="N430" s="3">
        <v>129</v>
      </c>
      <c r="O430" s="3">
        <v>0</v>
      </c>
      <c r="P430" s="3">
        <v>0</v>
      </c>
      <c r="Q430" s="1">
        <v>4386</v>
      </c>
      <c r="R430" s="1">
        <v>9</v>
      </c>
      <c r="S430" s="1">
        <v>1161</v>
      </c>
      <c r="T430" s="1">
        <v>3225</v>
      </c>
      <c r="U430" s="1">
        <v>657.9</v>
      </c>
      <c r="V430" s="1">
        <v>2567.1</v>
      </c>
      <c r="W430" t="s">
        <v>30</v>
      </c>
      <c r="X430" t="s">
        <v>31</v>
      </c>
    </row>
    <row r="431" spans="1:24" x14ac:dyDescent="0.35">
      <c r="A431">
        <v>2025</v>
      </c>
      <c r="B431" t="s">
        <v>24</v>
      </c>
      <c r="C431" t="s">
        <v>136</v>
      </c>
      <c r="D431" t="s">
        <v>137</v>
      </c>
      <c r="E431">
        <v>4</v>
      </c>
      <c r="F431" t="s">
        <v>155</v>
      </c>
      <c r="G431" t="s">
        <v>38</v>
      </c>
      <c r="H431" t="s">
        <v>32</v>
      </c>
      <c r="I431" s="1">
        <v>34</v>
      </c>
      <c r="J431" s="2">
        <v>10</v>
      </c>
      <c r="K431" s="2">
        <v>0</v>
      </c>
      <c r="L431" s="2">
        <v>10</v>
      </c>
      <c r="M431" s="1">
        <v>30.6</v>
      </c>
      <c r="N431" s="3">
        <v>75</v>
      </c>
      <c r="O431" s="3">
        <v>750</v>
      </c>
      <c r="P431" s="3">
        <v>0</v>
      </c>
      <c r="Q431" s="1">
        <v>2295</v>
      </c>
      <c r="R431" s="1">
        <v>9</v>
      </c>
      <c r="S431" s="1">
        <v>675</v>
      </c>
      <c r="T431" s="1">
        <v>1620</v>
      </c>
      <c r="U431" s="1">
        <v>344.25</v>
      </c>
      <c r="V431" s="1">
        <v>1275.75</v>
      </c>
      <c r="W431" t="s">
        <v>30</v>
      </c>
      <c r="X431" t="s">
        <v>31</v>
      </c>
    </row>
    <row r="432" spans="1:24" x14ac:dyDescent="0.35">
      <c r="A432">
        <v>2025</v>
      </c>
      <c r="B432" t="s">
        <v>24</v>
      </c>
      <c r="C432" t="s">
        <v>136</v>
      </c>
      <c r="D432" t="s">
        <v>137</v>
      </c>
      <c r="E432">
        <v>4</v>
      </c>
      <c r="F432" t="s">
        <v>155</v>
      </c>
      <c r="G432" t="s">
        <v>38</v>
      </c>
      <c r="H432" t="s">
        <v>33</v>
      </c>
      <c r="I432" s="1">
        <v>34</v>
      </c>
      <c r="J432" s="2">
        <v>15</v>
      </c>
      <c r="K432" s="2">
        <v>0</v>
      </c>
      <c r="L432" s="2">
        <v>15</v>
      </c>
      <c r="M432" s="1">
        <v>28.9</v>
      </c>
      <c r="N432" s="3">
        <v>46</v>
      </c>
      <c r="O432" s="3">
        <v>690</v>
      </c>
      <c r="P432" s="3">
        <v>0</v>
      </c>
      <c r="Q432" s="1">
        <v>1329.4</v>
      </c>
      <c r="R432" s="1">
        <v>9</v>
      </c>
      <c r="S432" s="1">
        <v>414</v>
      </c>
      <c r="T432" s="1">
        <v>915.4</v>
      </c>
      <c r="U432" s="1">
        <v>199.41</v>
      </c>
      <c r="V432" s="1">
        <v>715.99</v>
      </c>
      <c r="W432" t="s">
        <v>30</v>
      </c>
      <c r="X432" t="s">
        <v>31</v>
      </c>
    </row>
    <row r="433" spans="1:24" x14ac:dyDescent="0.35">
      <c r="A433">
        <v>2025</v>
      </c>
      <c r="B433" t="s">
        <v>24</v>
      </c>
      <c r="C433" t="s">
        <v>136</v>
      </c>
      <c r="D433" t="s">
        <v>137</v>
      </c>
      <c r="E433">
        <v>4</v>
      </c>
      <c r="F433" t="s">
        <v>155</v>
      </c>
      <c r="G433" t="s">
        <v>38</v>
      </c>
      <c r="H433" t="s">
        <v>34</v>
      </c>
      <c r="I433" s="1">
        <v>34</v>
      </c>
      <c r="J433" s="2">
        <v>20</v>
      </c>
      <c r="K433" s="2">
        <v>0</v>
      </c>
      <c r="L433" s="2">
        <v>20</v>
      </c>
      <c r="M433" s="1">
        <v>27.2</v>
      </c>
      <c r="N433" s="3">
        <v>29</v>
      </c>
      <c r="O433" s="3">
        <v>580</v>
      </c>
      <c r="P433" s="3">
        <v>0</v>
      </c>
      <c r="Q433" s="1">
        <v>788.8</v>
      </c>
      <c r="R433" s="1">
        <v>9</v>
      </c>
      <c r="S433" s="1">
        <v>261</v>
      </c>
      <c r="T433" s="1">
        <v>527.79999999999995</v>
      </c>
      <c r="U433" s="1">
        <v>118.32</v>
      </c>
      <c r="V433" s="1">
        <v>409.48</v>
      </c>
      <c r="W433" t="s">
        <v>30</v>
      </c>
      <c r="X433" t="s">
        <v>31</v>
      </c>
    </row>
    <row r="434" spans="1:24" x14ac:dyDescent="0.35">
      <c r="A434">
        <v>2025</v>
      </c>
      <c r="B434" t="s">
        <v>24</v>
      </c>
      <c r="C434" t="s">
        <v>136</v>
      </c>
      <c r="D434" t="s">
        <v>137</v>
      </c>
      <c r="E434">
        <v>4</v>
      </c>
      <c r="F434" t="s">
        <v>156</v>
      </c>
      <c r="G434" t="s">
        <v>40</v>
      </c>
      <c r="H434" t="s">
        <v>29</v>
      </c>
      <c r="I434" s="1">
        <v>34</v>
      </c>
      <c r="J434" s="2">
        <v>0</v>
      </c>
      <c r="K434" s="2">
        <v>0</v>
      </c>
      <c r="L434" s="2">
        <v>0</v>
      </c>
      <c r="M434" s="1">
        <v>34</v>
      </c>
      <c r="N434" s="3">
        <v>140</v>
      </c>
      <c r="O434" s="3">
        <v>0</v>
      </c>
      <c r="P434" s="3">
        <v>0</v>
      </c>
      <c r="Q434" s="1">
        <v>4760</v>
      </c>
      <c r="R434" s="1">
        <v>9</v>
      </c>
      <c r="S434" s="1">
        <v>1260</v>
      </c>
      <c r="T434" s="1">
        <v>3500</v>
      </c>
      <c r="U434" s="1">
        <v>714</v>
      </c>
      <c r="V434" s="1">
        <v>2786</v>
      </c>
      <c r="W434" t="s">
        <v>30</v>
      </c>
      <c r="X434" t="s">
        <v>31</v>
      </c>
    </row>
    <row r="435" spans="1:24" x14ac:dyDescent="0.35">
      <c r="A435">
        <v>2025</v>
      </c>
      <c r="B435" t="s">
        <v>24</v>
      </c>
      <c r="C435" t="s">
        <v>136</v>
      </c>
      <c r="D435" t="s">
        <v>137</v>
      </c>
      <c r="E435">
        <v>4</v>
      </c>
      <c r="F435" t="s">
        <v>156</v>
      </c>
      <c r="G435" t="s">
        <v>40</v>
      </c>
      <c r="H435" t="s">
        <v>32</v>
      </c>
      <c r="I435" s="1">
        <v>34</v>
      </c>
      <c r="J435" s="2">
        <v>10</v>
      </c>
      <c r="K435" s="2">
        <v>0</v>
      </c>
      <c r="L435" s="2">
        <v>10</v>
      </c>
      <c r="M435" s="1">
        <v>30.6</v>
      </c>
      <c r="N435" s="3">
        <v>81</v>
      </c>
      <c r="O435" s="3">
        <v>810</v>
      </c>
      <c r="P435" s="3">
        <v>0</v>
      </c>
      <c r="Q435" s="1">
        <v>2478.6</v>
      </c>
      <c r="R435" s="1">
        <v>9</v>
      </c>
      <c r="S435" s="1">
        <v>729</v>
      </c>
      <c r="T435" s="1">
        <v>1749.6</v>
      </c>
      <c r="U435" s="1">
        <v>371.79</v>
      </c>
      <c r="V435" s="1">
        <v>1377.81</v>
      </c>
      <c r="W435" t="s">
        <v>30</v>
      </c>
      <c r="X435" t="s">
        <v>31</v>
      </c>
    </row>
    <row r="436" spans="1:24" x14ac:dyDescent="0.35">
      <c r="A436">
        <v>2025</v>
      </c>
      <c r="B436" t="s">
        <v>24</v>
      </c>
      <c r="C436" t="s">
        <v>136</v>
      </c>
      <c r="D436" t="s">
        <v>137</v>
      </c>
      <c r="E436">
        <v>4</v>
      </c>
      <c r="F436" t="s">
        <v>156</v>
      </c>
      <c r="G436" t="s">
        <v>40</v>
      </c>
      <c r="H436" t="s">
        <v>33</v>
      </c>
      <c r="I436" s="1">
        <v>34</v>
      </c>
      <c r="J436" s="2">
        <v>15</v>
      </c>
      <c r="K436" s="2">
        <v>0</v>
      </c>
      <c r="L436" s="2">
        <v>15</v>
      </c>
      <c r="M436" s="1">
        <v>28.9</v>
      </c>
      <c r="N436" s="3">
        <v>50</v>
      </c>
      <c r="O436" s="3">
        <v>750</v>
      </c>
      <c r="P436" s="3">
        <v>0</v>
      </c>
      <c r="Q436" s="1">
        <v>1445</v>
      </c>
      <c r="R436" s="1">
        <v>9</v>
      </c>
      <c r="S436" s="1">
        <v>450</v>
      </c>
      <c r="T436" s="1">
        <v>995</v>
      </c>
      <c r="U436" s="1">
        <v>216.75</v>
      </c>
      <c r="V436" s="1">
        <v>778.25</v>
      </c>
      <c r="W436" t="s">
        <v>30</v>
      </c>
      <c r="X436" t="s">
        <v>31</v>
      </c>
    </row>
    <row r="437" spans="1:24" x14ac:dyDescent="0.35">
      <c r="A437">
        <v>2025</v>
      </c>
      <c r="B437" t="s">
        <v>24</v>
      </c>
      <c r="C437" t="s">
        <v>136</v>
      </c>
      <c r="D437" t="s">
        <v>137</v>
      </c>
      <c r="E437">
        <v>4</v>
      </c>
      <c r="F437" t="s">
        <v>156</v>
      </c>
      <c r="G437" t="s">
        <v>40</v>
      </c>
      <c r="H437" t="s">
        <v>34</v>
      </c>
      <c r="I437" s="1">
        <v>34</v>
      </c>
      <c r="J437" s="2">
        <v>20</v>
      </c>
      <c r="K437" s="2">
        <v>0</v>
      </c>
      <c r="L437" s="2">
        <v>20</v>
      </c>
      <c r="M437" s="1">
        <v>27.2</v>
      </c>
      <c r="N437" s="3">
        <v>31</v>
      </c>
      <c r="O437" s="3">
        <v>620</v>
      </c>
      <c r="P437" s="3">
        <v>0</v>
      </c>
      <c r="Q437" s="1">
        <v>843.2</v>
      </c>
      <c r="R437" s="1">
        <v>9</v>
      </c>
      <c r="S437" s="1">
        <v>279</v>
      </c>
      <c r="T437" s="1">
        <v>564.20000000000005</v>
      </c>
      <c r="U437" s="1">
        <v>126.48</v>
      </c>
      <c r="V437" s="1">
        <v>437.72</v>
      </c>
      <c r="W437" t="s">
        <v>30</v>
      </c>
      <c r="X437" t="s">
        <v>31</v>
      </c>
    </row>
    <row r="438" spans="1:24" x14ac:dyDescent="0.35">
      <c r="A438">
        <v>2025</v>
      </c>
      <c r="B438" t="s">
        <v>24</v>
      </c>
      <c r="C438" t="s">
        <v>136</v>
      </c>
      <c r="D438" t="s">
        <v>137</v>
      </c>
      <c r="E438">
        <v>4</v>
      </c>
      <c r="F438" t="s">
        <v>157</v>
      </c>
      <c r="G438" t="s">
        <v>42</v>
      </c>
      <c r="H438" t="s">
        <v>29</v>
      </c>
      <c r="I438" s="1">
        <v>34</v>
      </c>
      <c r="J438" s="2">
        <v>0</v>
      </c>
      <c r="K438" s="2">
        <v>0</v>
      </c>
      <c r="L438" s="2">
        <v>0</v>
      </c>
      <c r="M438" s="1">
        <v>34</v>
      </c>
      <c r="N438" s="3">
        <v>101</v>
      </c>
      <c r="O438" s="3">
        <v>0</v>
      </c>
      <c r="P438" s="3">
        <v>0</v>
      </c>
      <c r="Q438" s="1">
        <v>3434</v>
      </c>
      <c r="R438" s="1">
        <v>9</v>
      </c>
      <c r="S438" s="1">
        <v>909</v>
      </c>
      <c r="T438" s="1">
        <v>2525</v>
      </c>
      <c r="U438" s="1">
        <v>515.1</v>
      </c>
      <c r="V438" s="1">
        <v>2009.9</v>
      </c>
      <c r="W438" t="s">
        <v>30</v>
      </c>
      <c r="X438" t="s">
        <v>31</v>
      </c>
    </row>
    <row r="439" spans="1:24" x14ac:dyDescent="0.35">
      <c r="A439">
        <v>2025</v>
      </c>
      <c r="B439" t="s">
        <v>24</v>
      </c>
      <c r="C439" t="s">
        <v>136</v>
      </c>
      <c r="D439" t="s">
        <v>137</v>
      </c>
      <c r="E439">
        <v>4</v>
      </c>
      <c r="F439" t="s">
        <v>157</v>
      </c>
      <c r="G439" t="s">
        <v>42</v>
      </c>
      <c r="H439" t="s">
        <v>32</v>
      </c>
      <c r="I439" s="1">
        <v>34</v>
      </c>
      <c r="J439" s="2">
        <v>10</v>
      </c>
      <c r="K439" s="2">
        <v>0</v>
      </c>
      <c r="L439" s="2">
        <v>10</v>
      </c>
      <c r="M439" s="1">
        <v>30.6</v>
      </c>
      <c r="N439" s="3">
        <v>58</v>
      </c>
      <c r="O439" s="3">
        <v>580</v>
      </c>
      <c r="P439" s="3">
        <v>0</v>
      </c>
      <c r="Q439" s="1">
        <v>1774.8</v>
      </c>
      <c r="R439" s="1">
        <v>9</v>
      </c>
      <c r="S439" s="1">
        <v>522</v>
      </c>
      <c r="T439" s="1">
        <v>1252.8</v>
      </c>
      <c r="U439" s="1">
        <v>266.22000000000003</v>
      </c>
      <c r="V439" s="1">
        <v>986.58</v>
      </c>
      <c r="W439" t="s">
        <v>30</v>
      </c>
      <c r="X439" t="s">
        <v>31</v>
      </c>
    </row>
    <row r="440" spans="1:24" x14ac:dyDescent="0.35">
      <c r="A440">
        <v>2025</v>
      </c>
      <c r="B440" t="s">
        <v>24</v>
      </c>
      <c r="C440" t="s">
        <v>136</v>
      </c>
      <c r="D440" t="s">
        <v>137</v>
      </c>
      <c r="E440">
        <v>4</v>
      </c>
      <c r="F440" t="s">
        <v>157</v>
      </c>
      <c r="G440" t="s">
        <v>42</v>
      </c>
      <c r="H440" t="s">
        <v>33</v>
      </c>
      <c r="I440" s="1">
        <v>34</v>
      </c>
      <c r="J440" s="2">
        <v>15</v>
      </c>
      <c r="K440" s="2">
        <v>0</v>
      </c>
      <c r="L440" s="2">
        <v>15</v>
      </c>
      <c r="M440" s="1">
        <v>28.9</v>
      </c>
      <c r="N440" s="3">
        <v>36</v>
      </c>
      <c r="O440" s="3">
        <v>540</v>
      </c>
      <c r="P440" s="3">
        <v>0</v>
      </c>
      <c r="Q440" s="1">
        <v>1040.4000000000001</v>
      </c>
      <c r="R440" s="1">
        <v>9</v>
      </c>
      <c r="S440" s="1">
        <v>324</v>
      </c>
      <c r="T440" s="1">
        <v>716.4</v>
      </c>
      <c r="U440" s="1">
        <v>156.06</v>
      </c>
      <c r="V440" s="1">
        <v>560.34</v>
      </c>
      <c r="W440" t="s">
        <v>30</v>
      </c>
      <c r="X440" t="s">
        <v>31</v>
      </c>
    </row>
    <row r="441" spans="1:24" x14ac:dyDescent="0.35">
      <c r="A441">
        <v>2025</v>
      </c>
      <c r="B441" t="s">
        <v>24</v>
      </c>
      <c r="C441" t="s">
        <v>136</v>
      </c>
      <c r="D441" t="s">
        <v>137</v>
      </c>
      <c r="E441">
        <v>4</v>
      </c>
      <c r="F441" t="s">
        <v>157</v>
      </c>
      <c r="G441" t="s">
        <v>42</v>
      </c>
      <c r="H441" t="s">
        <v>34</v>
      </c>
      <c r="I441" s="1">
        <v>34</v>
      </c>
      <c r="J441" s="2">
        <v>20</v>
      </c>
      <c r="K441" s="2">
        <v>0</v>
      </c>
      <c r="L441" s="2">
        <v>20</v>
      </c>
      <c r="M441" s="1">
        <v>27.2</v>
      </c>
      <c r="N441" s="3">
        <v>23</v>
      </c>
      <c r="O441" s="3">
        <v>460</v>
      </c>
      <c r="P441" s="3">
        <v>0</v>
      </c>
      <c r="Q441" s="1">
        <v>625.6</v>
      </c>
      <c r="R441" s="1">
        <v>9</v>
      </c>
      <c r="S441" s="1">
        <v>207</v>
      </c>
      <c r="T441" s="1">
        <v>418.6</v>
      </c>
      <c r="U441" s="1">
        <v>93.84</v>
      </c>
      <c r="V441" s="1">
        <v>324.76</v>
      </c>
      <c r="W441" t="s">
        <v>30</v>
      </c>
      <c r="X441" t="s">
        <v>31</v>
      </c>
    </row>
    <row r="442" spans="1:24" x14ac:dyDescent="0.35">
      <c r="A442">
        <v>2025</v>
      </c>
      <c r="B442" t="s">
        <v>24</v>
      </c>
      <c r="C442" t="s">
        <v>136</v>
      </c>
      <c r="D442" t="s">
        <v>137</v>
      </c>
      <c r="E442">
        <v>4</v>
      </c>
      <c r="F442" t="s">
        <v>158</v>
      </c>
      <c r="G442" t="s">
        <v>44</v>
      </c>
      <c r="H442" t="s">
        <v>29</v>
      </c>
      <c r="I442" s="1">
        <v>34</v>
      </c>
      <c r="J442" s="2">
        <v>0</v>
      </c>
      <c r="K442" s="2">
        <v>0</v>
      </c>
      <c r="L442" s="2">
        <v>0</v>
      </c>
      <c r="M442" s="1">
        <v>34</v>
      </c>
      <c r="N442" s="3">
        <v>93</v>
      </c>
      <c r="O442" s="3">
        <v>0</v>
      </c>
      <c r="P442" s="3">
        <v>0</v>
      </c>
      <c r="Q442" s="1">
        <v>3162</v>
      </c>
      <c r="R442" s="1">
        <v>9</v>
      </c>
      <c r="S442" s="1">
        <v>837</v>
      </c>
      <c r="T442" s="1">
        <v>2325</v>
      </c>
      <c r="U442" s="1">
        <v>474.3</v>
      </c>
      <c r="V442" s="1">
        <v>1850.7</v>
      </c>
      <c r="W442" t="s">
        <v>30</v>
      </c>
      <c r="X442" t="s">
        <v>31</v>
      </c>
    </row>
    <row r="443" spans="1:24" x14ac:dyDescent="0.35">
      <c r="A443">
        <v>2025</v>
      </c>
      <c r="B443" t="s">
        <v>24</v>
      </c>
      <c r="C443" t="s">
        <v>136</v>
      </c>
      <c r="D443" t="s">
        <v>137</v>
      </c>
      <c r="E443">
        <v>4</v>
      </c>
      <c r="F443" t="s">
        <v>158</v>
      </c>
      <c r="G443" t="s">
        <v>44</v>
      </c>
      <c r="H443" t="s">
        <v>32</v>
      </c>
      <c r="I443" s="1">
        <v>34</v>
      </c>
      <c r="J443" s="2">
        <v>10</v>
      </c>
      <c r="K443" s="2">
        <v>0</v>
      </c>
      <c r="L443" s="2">
        <v>10</v>
      </c>
      <c r="M443" s="1">
        <v>30.6</v>
      </c>
      <c r="N443" s="3">
        <v>54</v>
      </c>
      <c r="O443" s="3">
        <v>540</v>
      </c>
      <c r="P443" s="3">
        <v>0</v>
      </c>
      <c r="Q443" s="1">
        <v>1652.4</v>
      </c>
      <c r="R443" s="1">
        <v>9</v>
      </c>
      <c r="S443" s="1">
        <v>486</v>
      </c>
      <c r="T443" s="1">
        <v>1166.4000000000001</v>
      </c>
      <c r="U443" s="1">
        <v>247.86</v>
      </c>
      <c r="V443" s="1">
        <v>918.54</v>
      </c>
      <c r="W443" t="s">
        <v>30</v>
      </c>
      <c r="X443" t="s">
        <v>31</v>
      </c>
    </row>
    <row r="444" spans="1:24" x14ac:dyDescent="0.35">
      <c r="A444">
        <v>2025</v>
      </c>
      <c r="B444" t="s">
        <v>24</v>
      </c>
      <c r="C444" t="s">
        <v>136</v>
      </c>
      <c r="D444" t="s">
        <v>137</v>
      </c>
      <c r="E444">
        <v>4</v>
      </c>
      <c r="F444" t="s">
        <v>158</v>
      </c>
      <c r="G444" t="s">
        <v>44</v>
      </c>
      <c r="H444" t="s">
        <v>33</v>
      </c>
      <c r="I444" s="1">
        <v>34</v>
      </c>
      <c r="J444" s="2">
        <v>15</v>
      </c>
      <c r="K444" s="2">
        <v>0</v>
      </c>
      <c r="L444" s="2">
        <v>15</v>
      </c>
      <c r="M444" s="1">
        <v>28.9</v>
      </c>
      <c r="N444" s="3">
        <v>33</v>
      </c>
      <c r="O444" s="3">
        <v>495</v>
      </c>
      <c r="P444" s="3">
        <v>0</v>
      </c>
      <c r="Q444" s="1">
        <v>953.7</v>
      </c>
      <c r="R444" s="1">
        <v>9</v>
      </c>
      <c r="S444" s="1">
        <v>297</v>
      </c>
      <c r="T444" s="1">
        <v>656.7</v>
      </c>
      <c r="U444" s="1">
        <v>143.05000000000001</v>
      </c>
      <c r="V444" s="1">
        <v>513.64</v>
      </c>
      <c r="W444" t="s">
        <v>30</v>
      </c>
      <c r="X444" t="s">
        <v>31</v>
      </c>
    </row>
    <row r="445" spans="1:24" x14ac:dyDescent="0.35">
      <c r="A445">
        <v>2025</v>
      </c>
      <c r="B445" t="s">
        <v>24</v>
      </c>
      <c r="C445" t="s">
        <v>136</v>
      </c>
      <c r="D445" t="s">
        <v>137</v>
      </c>
      <c r="E445">
        <v>4</v>
      </c>
      <c r="F445" t="s">
        <v>158</v>
      </c>
      <c r="G445" t="s">
        <v>44</v>
      </c>
      <c r="H445" t="s">
        <v>34</v>
      </c>
      <c r="I445" s="1">
        <v>34</v>
      </c>
      <c r="J445" s="2">
        <v>20</v>
      </c>
      <c r="K445" s="2">
        <v>0</v>
      </c>
      <c r="L445" s="2">
        <v>20</v>
      </c>
      <c r="M445" s="1">
        <v>27.2</v>
      </c>
      <c r="N445" s="3">
        <v>21</v>
      </c>
      <c r="O445" s="3">
        <v>420</v>
      </c>
      <c r="P445" s="3">
        <v>0</v>
      </c>
      <c r="Q445" s="1">
        <v>571.20000000000005</v>
      </c>
      <c r="R445" s="1">
        <v>9</v>
      </c>
      <c r="S445" s="1">
        <v>189</v>
      </c>
      <c r="T445" s="1">
        <v>382.2</v>
      </c>
      <c r="U445" s="1">
        <v>85.68</v>
      </c>
      <c r="V445" s="1">
        <v>296.52</v>
      </c>
      <c r="W445" t="s">
        <v>30</v>
      </c>
      <c r="X445" t="s">
        <v>31</v>
      </c>
    </row>
    <row r="446" spans="1:24" x14ac:dyDescent="0.35">
      <c r="A446">
        <v>2025</v>
      </c>
      <c r="B446" t="s">
        <v>24</v>
      </c>
      <c r="C446" t="s">
        <v>136</v>
      </c>
      <c r="D446" t="s">
        <v>137</v>
      </c>
      <c r="E446">
        <v>4</v>
      </c>
      <c r="F446" t="s">
        <v>159</v>
      </c>
      <c r="G446" t="s">
        <v>48</v>
      </c>
      <c r="H446" t="s">
        <v>29</v>
      </c>
      <c r="I446" s="1">
        <v>34</v>
      </c>
      <c r="J446" s="2">
        <v>0</v>
      </c>
      <c r="K446" s="2">
        <v>0</v>
      </c>
      <c r="L446" s="2">
        <v>0</v>
      </c>
      <c r="M446" s="1">
        <v>34</v>
      </c>
      <c r="N446" s="3">
        <v>81</v>
      </c>
      <c r="O446" s="3">
        <v>0</v>
      </c>
      <c r="P446" s="3">
        <v>0</v>
      </c>
      <c r="Q446" s="1">
        <v>2754</v>
      </c>
      <c r="R446" s="1">
        <v>9</v>
      </c>
      <c r="S446" s="1">
        <v>729</v>
      </c>
      <c r="T446" s="1">
        <v>2025</v>
      </c>
      <c r="U446" s="1">
        <v>413.1</v>
      </c>
      <c r="V446" s="1">
        <v>1611.9</v>
      </c>
      <c r="W446" t="s">
        <v>30</v>
      </c>
      <c r="X446" t="s">
        <v>31</v>
      </c>
    </row>
    <row r="447" spans="1:24" x14ac:dyDescent="0.35">
      <c r="A447">
        <v>2025</v>
      </c>
      <c r="B447" t="s">
        <v>24</v>
      </c>
      <c r="C447" t="s">
        <v>136</v>
      </c>
      <c r="D447" t="s">
        <v>137</v>
      </c>
      <c r="E447">
        <v>4</v>
      </c>
      <c r="F447" t="s">
        <v>159</v>
      </c>
      <c r="G447" t="s">
        <v>48</v>
      </c>
      <c r="H447" t="s">
        <v>32</v>
      </c>
      <c r="I447" s="1">
        <v>34</v>
      </c>
      <c r="J447" s="2">
        <v>10</v>
      </c>
      <c r="K447" s="2">
        <v>0</v>
      </c>
      <c r="L447" s="2">
        <v>10</v>
      </c>
      <c r="M447" s="1">
        <v>30.6</v>
      </c>
      <c r="N447" s="3">
        <v>47</v>
      </c>
      <c r="O447" s="3">
        <v>470</v>
      </c>
      <c r="P447" s="3">
        <v>0</v>
      </c>
      <c r="Q447" s="1">
        <v>1438.2</v>
      </c>
      <c r="R447" s="1">
        <v>9</v>
      </c>
      <c r="S447" s="1">
        <v>423</v>
      </c>
      <c r="T447" s="1">
        <v>1015.2</v>
      </c>
      <c r="U447" s="1">
        <v>215.73</v>
      </c>
      <c r="V447" s="1">
        <v>799.47</v>
      </c>
      <c r="W447" t="s">
        <v>30</v>
      </c>
      <c r="X447" t="s">
        <v>31</v>
      </c>
    </row>
    <row r="448" spans="1:24" x14ac:dyDescent="0.35">
      <c r="A448">
        <v>2025</v>
      </c>
      <c r="B448" t="s">
        <v>24</v>
      </c>
      <c r="C448" t="s">
        <v>136</v>
      </c>
      <c r="D448" t="s">
        <v>137</v>
      </c>
      <c r="E448">
        <v>4</v>
      </c>
      <c r="F448" t="s">
        <v>159</v>
      </c>
      <c r="G448" t="s">
        <v>48</v>
      </c>
      <c r="H448" t="s">
        <v>33</v>
      </c>
      <c r="I448" s="1">
        <v>34</v>
      </c>
      <c r="J448" s="2">
        <v>15</v>
      </c>
      <c r="K448" s="2">
        <v>0</v>
      </c>
      <c r="L448" s="2">
        <v>15</v>
      </c>
      <c r="M448" s="1">
        <v>28.9</v>
      </c>
      <c r="N448" s="3">
        <v>29</v>
      </c>
      <c r="O448" s="3">
        <v>435</v>
      </c>
      <c r="P448" s="3">
        <v>0</v>
      </c>
      <c r="Q448" s="1">
        <v>838.1</v>
      </c>
      <c r="R448" s="1">
        <v>9</v>
      </c>
      <c r="S448" s="1">
        <v>261</v>
      </c>
      <c r="T448" s="1">
        <v>577.1</v>
      </c>
      <c r="U448" s="1">
        <v>125.71</v>
      </c>
      <c r="V448" s="1">
        <v>451.38</v>
      </c>
      <c r="W448" t="s">
        <v>30</v>
      </c>
      <c r="X448" t="s">
        <v>31</v>
      </c>
    </row>
    <row r="449" spans="1:24" x14ac:dyDescent="0.35">
      <c r="A449">
        <v>2025</v>
      </c>
      <c r="B449" t="s">
        <v>24</v>
      </c>
      <c r="C449" t="s">
        <v>136</v>
      </c>
      <c r="D449" t="s">
        <v>137</v>
      </c>
      <c r="E449">
        <v>4</v>
      </c>
      <c r="F449" t="s">
        <v>159</v>
      </c>
      <c r="G449" t="s">
        <v>48</v>
      </c>
      <c r="H449" t="s">
        <v>34</v>
      </c>
      <c r="I449" s="1">
        <v>34</v>
      </c>
      <c r="J449" s="2">
        <v>20</v>
      </c>
      <c r="K449" s="2">
        <v>0</v>
      </c>
      <c r="L449" s="2">
        <v>20</v>
      </c>
      <c r="M449" s="1">
        <v>27.2</v>
      </c>
      <c r="N449" s="3">
        <v>18</v>
      </c>
      <c r="O449" s="3">
        <v>360</v>
      </c>
      <c r="P449" s="3">
        <v>0</v>
      </c>
      <c r="Q449" s="1">
        <v>489.6</v>
      </c>
      <c r="R449" s="1">
        <v>9</v>
      </c>
      <c r="S449" s="1">
        <v>162</v>
      </c>
      <c r="T449" s="1">
        <v>327.60000000000002</v>
      </c>
      <c r="U449" s="1">
        <v>73.44</v>
      </c>
      <c r="V449" s="1">
        <v>254.16</v>
      </c>
      <c r="W449" t="s">
        <v>30</v>
      </c>
      <c r="X449" t="s">
        <v>31</v>
      </c>
    </row>
    <row r="450" spans="1:24" x14ac:dyDescent="0.35">
      <c r="A450">
        <v>2025</v>
      </c>
      <c r="B450" t="s">
        <v>24</v>
      </c>
      <c r="C450" t="s">
        <v>136</v>
      </c>
      <c r="D450" t="s">
        <v>137</v>
      </c>
      <c r="E450">
        <v>4</v>
      </c>
      <c r="F450" t="s">
        <v>160</v>
      </c>
      <c r="G450" t="s">
        <v>28</v>
      </c>
      <c r="H450" t="s">
        <v>29</v>
      </c>
      <c r="I450" s="1">
        <v>34</v>
      </c>
      <c r="J450" s="2">
        <v>0</v>
      </c>
      <c r="K450" s="2">
        <v>0</v>
      </c>
      <c r="L450" s="2">
        <v>0</v>
      </c>
      <c r="M450" s="1">
        <v>34</v>
      </c>
      <c r="N450" s="3">
        <v>101</v>
      </c>
      <c r="O450" s="3">
        <v>0</v>
      </c>
      <c r="P450" s="3">
        <v>0</v>
      </c>
      <c r="Q450" s="1">
        <v>3434</v>
      </c>
      <c r="R450" s="1">
        <v>9</v>
      </c>
      <c r="S450" s="1">
        <v>909</v>
      </c>
      <c r="T450" s="1">
        <v>2525</v>
      </c>
      <c r="U450" s="1">
        <v>515.1</v>
      </c>
      <c r="V450" s="1">
        <v>2009.9</v>
      </c>
      <c r="W450" t="s">
        <v>30</v>
      </c>
      <c r="X450" t="s">
        <v>31</v>
      </c>
    </row>
    <row r="451" spans="1:24" x14ac:dyDescent="0.35">
      <c r="A451">
        <v>2025</v>
      </c>
      <c r="B451" t="s">
        <v>24</v>
      </c>
      <c r="C451" t="s">
        <v>136</v>
      </c>
      <c r="D451" t="s">
        <v>137</v>
      </c>
      <c r="E451">
        <v>4</v>
      </c>
      <c r="F451" t="s">
        <v>160</v>
      </c>
      <c r="G451" t="s">
        <v>28</v>
      </c>
      <c r="H451" t="s">
        <v>32</v>
      </c>
      <c r="I451" s="1">
        <v>34</v>
      </c>
      <c r="J451" s="2">
        <v>10</v>
      </c>
      <c r="K451" s="2">
        <v>0</v>
      </c>
      <c r="L451" s="2">
        <v>10</v>
      </c>
      <c r="M451" s="1">
        <v>30.6</v>
      </c>
      <c r="N451" s="3">
        <v>58</v>
      </c>
      <c r="O451" s="3">
        <v>580</v>
      </c>
      <c r="P451" s="3">
        <v>0</v>
      </c>
      <c r="Q451" s="1">
        <v>1774.8</v>
      </c>
      <c r="R451" s="1">
        <v>9</v>
      </c>
      <c r="S451" s="1">
        <v>522</v>
      </c>
      <c r="T451" s="1">
        <v>1252.8</v>
      </c>
      <c r="U451" s="1">
        <v>266.22000000000003</v>
      </c>
      <c r="V451" s="1">
        <v>986.58</v>
      </c>
      <c r="W451" t="s">
        <v>30</v>
      </c>
      <c r="X451" t="s">
        <v>31</v>
      </c>
    </row>
    <row r="452" spans="1:24" x14ac:dyDescent="0.35">
      <c r="A452">
        <v>2025</v>
      </c>
      <c r="B452" t="s">
        <v>24</v>
      </c>
      <c r="C452" t="s">
        <v>136</v>
      </c>
      <c r="D452" t="s">
        <v>137</v>
      </c>
      <c r="E452">
        <v>4</v>
      </c>
      <c r="F452" t="s">
        <v>160</v>
      </c>
      <c r="G452" t="s">
        <v>28</v>
      </c>
      <c r="H452" t="s">
        <v>33</v>
      </c>
      <c r="I452" s="1">
        <v>34</v>
      </c>
      <c r="J452" s="2">
        <v>15</v>
      </c>
      <c r="K452" s="2">
        <v>0</v>
      </c>
      <c r="L452" s="2">
        <v>15</v>
      </c>
      <c r="M452" s="1">
        <v>28.9</v>
      </c>
      <c r="N452" s="3">
        <v>36</v>
      </c>
      <c r="O452" s="3">
        <v>540</v>
      </c>
      <c r="P452" s="3">
        <v>0</v>
      </c>
      <c r="Q452" s="1">
        <v>1040.4000000000001</v>
      </c>
      <c r="R452" s="1">
        <v>9</v>
      </c>
      <c r="S452" s="1">
        <v>324</v>
      </c>
      <c r="T452" s="1">
        <v>716.4</v>
      </c>
      <c r="U452" s="1">
        <v>156.06</v>
      </c>
      <c r="V452" s="1">
        <v>560.34</v>
      </c>
      <c r="W452" t="s">
        <v>30</v>
      </c>
      <c r="X452" t="s">
        <v>31</v>
      </c>
    </row>
    <row r="453" spans="1:24" x14ac:dyDescent="0.35">
      <c r="A453">
        <v>2025</v>
      </c>
      <c r="B453" t="s">
        <v>24</v>
      </c>
      <c r="C453" t="s">
        <v>136</v>
      </c>
      <c r="D453" t="s">
        <v>137</v>
      </c>
      <c r="E453">
        <v>4</v>
      </c>
      <c r="F453" t="s">
        <v>160</v>
      </c>
      <c r="G453" t="s">
        <v>28</v>
      </c>
      <c r="H453" t="s">
        <v>34</v>
      </c>
      <c r="I453" s="1">
        <v>34</v>
      </c>
      <c r="J453" s="2">
        <v>20</v>
      </c>
      <c r="K453" s="2">
        <v>0</v>
      </c>
      <c r="L453" s="2">
        <v>20</v>
      </c>
      <c r="M453" s="1">
        <v>27.2</v>
      </c>
      <c r="N453" s="3">
        <v>23</v>
      </c>
      <c r="O453" s="3">
        <v>460</v>
      </c>
      <c r="P453" s="3">
        <v>0</v>
      </c>
      <c r="Q453" s="1">
        <v>625.6</v>
      </c>
      <c r="R453" s="1">
        <v>9</v>
      </c>
      <c r="S453" s="1">
        <v>207</v>
      </c>
      <c r="T453" s="1">
        <v>418.6</v>
      </c>
      <c r="U453" s="1">
        <v>93.84</v>
      </c>
      <c r="V453" s="1">
        <v>324.76</v>
      </c>
      <c r="W453" t="s">
        <v>30</v>
      </c>
      <c r="X453" t="s">
        <v>31</v>
      </c>
    </row>
    <row r="454" spans="1:24" x14ac:dyDescent="0.35">
      <c r="A454">
        <v>2025</v>
      </c>
      <c r="B454" t="s">
        <v>24</v>
      </c>
      <c r="C454" t="s">
        <v>136</v>
      </c>
      <c r="D454" t="s">
        <v>137</v>
      </c>
      <c r="E454">
        <v>4</v>
      </c>
      <c r="F454" t="s">
        <v>161</v>
      </c>
      <c r="G454" t="s">
        <v>36</v>
      </c>
      <c r="H454" t="s">
        <v>29</v>
      </c>
      <c r="I454" s="1">
        <v>34</v>
      </c>
      <c r="J454" s="2">
        <v>0</v>
      </c>
      <c r="K454" s="2">
        <v>0</v>
      </c>
      <c r="L454" s="2">
        <v>0</v>
      </c>
      <c r="M454" s="1">
        <v>34</v>
      </c>
      <c r="N454" s="3">
        <v>93</v>
      </c>
      <c r="O454" s="3">
        <v>0</v>
      </c>
      <c r="P454" s="3">
        <v>0</v>
      </c>
      <c r="Q454" s="1">
        <v>3162</v>
      </c>
      <c r="R454" s="1">
        <v>9</v>
      </c>
      <c r="S454" s="1">
        <v>837</v>
      </c>
      <c r="T454" s="1">
        <v>2325</v>
      </c>
      <c r="U454" s="1">
        <v>474.3</v>
      </c>
      <c r="V454" s="1">
        <v>1850.7</v>
      </c>
      <c r="W454" t="s">
        <v>30</v>
      </c>
      <c r="X454" t="s">
        <v>31</v>
      </c>
    </row>
    <row r="455" spans="1:24" x14ac:dyDescent="0.35">
      <c r="A455">
        <v>2025</v>
      </c>
      <c r="B455" t="s">
        <v>24</v>
      </c>
      <c r="C455" t="s">
        <v>136</v>
      </c>
      <c r="D455" t="s">
        <v>137</v>
      </c>
      <c r="E455">
        <v>4</v>
      </c>
      <c r="F455" t="s">
        <v>161</v>
      </c>
      <c r="G455" t="s">
        <v>36</v>
      </c>
      <c r="H455" t="s">
        <v>32</v>
      </c>
      <c r="I455" s="1">
        <v>34</v>
      </c>
      <c r="J455" s="2">
        <v>10</v>
      </c>
      <c r="K455" s="2">
        <v>0</v>
      </c>
      <c r="L455" s="2">
        <v>10</v>
      </c>
      <c r="M455" s="1">
        <v>30.6</v>
      </c>
      <c r="N455" s="3">
        <v>54</v>
      </c>
      <c r="O455" s="3">
        <v>540</v>
      </c>
      <c r="P455" s="3">
        <v>0</v>
      </c>
      <c r="Q455" s="1">
        <v>1652.4</v>
      </c>
      <c r="R455" s="1">
        <v>9</v>
      </c>
      <c r="S455" s="1">
        <v>486</v>
      </c>
      <c r="T455" s="1">
        <v>1166.4000000000001</v>
      </c>
      <c r="U455" s="1">
        <v>247.86</v>
      </c>
      <c r="V455" s="1">
        <v>918.54</v>
      </c>
      <c r="W455" t="s">
        <v>30</v>
      </c>
      <c r="X455" t="s">
        <v>31</v>
      </c>
    </row>
    <row r="456" spans="1:24" x14ac:dyDescent="0.35">
      <c r="A456">
        <v>2025</v>
      </c>
      <c r="B456" t="s">
        <v>24</v>
      </c>
      <c r="C456" t="s">
        <v>136</v>
      </c>
      <c r="D456" t="s">
        <v>137</v>
      </c>
      <c r="E456">
        <v>4</v>
      </c>
      <c r="F456" t="s">
        <v>161</v>
      </c>
      <c r="G456" t="s">
        <v>36</v>
      </c>
      <c r="H456" t="s">
        <v>33</v>
      </c>
      <c r="I456" s="1">
        <v>34</v>
      </c>
      <c r="J456" s="2">
        <v>15</v>
      </c>
      <c r="K456" s="2">
        <v>0</v>
      </c>
      <c r="L456" s="2">
        <v>15</v>
      </c>
      <c r="M456" s="1">
        <v>28.9</v>
      </c>
      <c r="N456" s="3">
        <v>33</v>
      </c>
      <c r="O456" s="3">
        <v>495</v>
      </c>
      <c r="P456" s="3">
        <v>0</v>
      </c>
      <c r="Q456" s="1">
        <v>953.7</v>
      </c>
      <c r="R456" s="1">
        <v>9</v>
      </c>
      <c r="S456" s="1">
        <v>297</v>
      </c>
      <c r="T456" s="1">
        <v>656.7</v>
      </c>
      <c r="U456" s="1">
        <v>143.05000000000001</v>
      </c>
      <c r="V456" s="1">
        <v>513.64</v>
      </c>
      <c r="W456" t="s">
        <v>30</v>
      </c>
      <c r="X456" t="s">
        <v>31</v>
      </c>
    </row>
    <row r="457" spans="1:24" x14ac:dyDescent="0.35">
      <c r="A457">
        <v>2025</v>
      </c>
      <c r="B457" t="s">
        <v>24</v>
      </c>
      <c r="C457" t="s">
        <v>136</v>
      </c>
      <c r="D457" t="s">
        <v>137</v>
      </c>
      <c r="E457">
        <v>4</v>
      </c>
      <c r="F457" t="s">
        <v>161</v>
      </c>
      <c r="G457" t="s">
        <v>36</v>
      </c>
      <c r="H457" t="s">
        <v>34</v>
      </c>
      <c r="I457" s="1">
        <v>34</v>
      </c>
      <c r="J457" s="2">
        <v>20</v>
      </c>
      <c r="K457" s="2">
        <v>0</v>
      </c>
      <c r="L457" s="2">
        <v>20</v>
      </c>
      <c r="M457" s="1">
        <v>27.2</v>
      </c>
      <c r="N457" s="3">
        <v>21</v>
      </c>
      <c r="O457" s="3">
        <v>420</v>
      </c>
      <c r="P457" s="3">
        <v>0</v>
      </c>
      <c r="Q457" s="1">
        <v>571.20000000000005</v>
      </c>
      <c r="R457" s="1">
        <v>9</v>
      </c>
      <c r="S457" s="1">
        <v>189</v>
      </c>
      <c r="T457" s="1">
        <v>382.2</v>
      </c>
      <c r="U457" s="1">
        <v>85.68</v>
      </c>
      <c r="V457" s="1">
        <v>296.52</v>
      </c>
      <c r="W457" t="s">
        <v>30</v>
      </c>
      <c r="X457" t="s">
        <v>31</v>
      </c>
    </row>
    <row r="458" spans="1:24" x14ac:dyDescent="0.35">
      <c r="A458">
        <v>2025</v>
      </c>
      <c r="B458" t="s">
        <v>24</v>
      </c>
      <c r="C458" t="s">
        <v>136</v>
      </c>
      <c r="D458" t="s">
        <v>137</v>
      </c>
      <c r="E458">
        <v>4</v>
      </c>
      <c r="F458" t="s">
        <v>162</v>
      </c>
      <c r="G458" t="s">
        <v>38</v>
      </c>
      <c r="H458" t="s">
        <v>29</v>
      </c>
      <c r="I458" s="1">
        <v>34</v>
      </c>
      <c r="J458" s="2">
        <v>0</v>
      </c>
      <c r="K458" s="2">
        <v>0</v>
      </c>
      <c r="L458" s="2">
        <v>0</v>
      </c>
      <c r="M458" s="1">
        <v>34</v>
      </c>
      <c r="N458" s="3">
        <v>145</v>
      </c>
      <c r="O458" s="3">
        <v>0</v>
      </c>
      <c r="P458" s="3">
        <v>0</v>
      </c>
      <c r="Q458" s="1">
        <v>4930</v>
      </c>
      <c r="R458" s="1">
        <v>9</v>
      </c>
      <c r="S458" s="1">
        <v>1305</v>
      </c>
      <c r="T458" s="1">
        <v>3625</v>
      </c>
      <c r="U458" s="1">
        <v>739.5</v>
      </c>
      <c r="V458" s="1">
        <v>2885.5</v>
      </c>
      <c r="W458" t="s">
        <v>30</v>
      </c>
      <c r="X458" t="s">
        <v>31</v>
      </c>
    </row>
    <row r="459" spans="1:24" x14ac:dyDescent="0.35">
      <c r="A459">
        <v>2025</v>
      </c>
      <c r="B459" t="s">
        <v>24</v>
      </c>
      <c r="C459" t="s">
        <v>136</v>
      </c>
      <c r="D459" t="s">
        <v>137</v>
      </c>
      <c r="E459">
        <v>4</v>
      </c>
      <c r="F459" t="s">
        <v>162</v>
      </c>
      <c r="G459" t="s">
        <v>38</v>
      </c>
      <c r="H459" t="s">
        <v>32</v>
      </c>
      <c r="I459" s="1">
        <v>34</v>
      </c>
      <c r="J459" s="2">
        <v>10</v>
      </c>
      <c r="K459" s="2">
        <v>0</v>
      </c>
      <c r="L459" s="2">
        <v>10</v>
      </c>
      <c r="M459" s="1">
        <v>30.6</v>
      </c>
      <c r="N459" s="3">
        <v>83</v>
      </c>
      <c r="O459" s="3">
        <v>830</v>
      </c>
      <c r="P459" s="3">
        <v>0</v>
      </c>
      <c r="Q459" s="1">
        <v>2539.8000000000002</v>
      </c>
      <c r="R459" s="1">
        <v>9</v>
      </c>
      <c r="S459" s="1">
        <v>747</v>
      </c>
      <c r="T459" s="1">
        <v>1792.8</v>
      </c>
      <c r="U459" s="1">
        <v>380.97</v>
      </c>
      <c r="V459" s="1">
        <v>1411.83</v>
      </c>
      <c r="W459" t="s">
        <v>30</v>
      </c>
      <c r="X459" t="s">
        <v>31</v>
      </c>
    </row>
    <row r="460" spans="1:24" x14ac:dyDescent="0.35">
      <c r="A460">
        <v>2025</v>
      </c>
      <c r="B460" t="s">
        <v>24</v>
      </c>
      <c r="C460" t="s">
        <v>136</v>
      </c>
      <c r="D460" t="s">
        <v>137</v>
      </c>
      <c r="E460">
        <v>4</v>
      </c>
      <c r="F460" t="s">
        <v>162</v>
      </c>
      <c r="G460" t="s">
        <v>38</v>
      </c>
      <c r="H460" t="s">
        <v>33</v>
      </c>
      <c r="I460" s="1">
        <v>34</v>
      </c>
      <c r="J460" s="2">
        <v>15</v>
      </c>
      <c r="K460" s="2">
        <v>0</v>
      </c>
      <c r="L460" s="2">
        <v>15</v>
      </c>
      <c r="M460" s="1">
        <v>28.9</v>
      </c>
      <c r="N460" s="3">
        <v>51</v>
      </c>
      <c r="O460" s="3">
        <v>765</v>
      </c>
      <c r="P460" s="3">
        <v>0</v>
      </c>
      <c r="Q460" s="1">
        <v>1473.9</v>
      </c>
      <c r="R460" s="1">
        <v>9</v>
      </c>
      <c r="S460" s="1">
        <v>459</v>
      </c>
      <c r="T460" s="1">
        <v>1014.9</v>
      </c>
      <c r="U460" s="1">
        <v>221.08</v>
      </c>
      <c r="V460" s="1">
        <v>793.81</v>
      </c>
      <c r="W460" t="s">
        <v>30</v>
      </c>
      <c r="X460" t="s">
        <v>31</v>
      </c>
    </row>
    <row r="461" spans="1:24" x14ac:dyDescent="0.35">
      <c r="A461">
        <v>2025</v>
      </c>
      <c r="B461" t="s">
        <v>24</v>
      </c>
      <c r="C461" t="s">
        <v>136</v>
      </c>
      <c r="D461" t="s">
        <v>137</v>
      </c>
      <c r="E461">
        <v>4</v>
      </c>
      <c r="F461" t="s">
        <v>162</v>
      </c>
      <c r="G461" t="s">
        <v>38</v>
      </c>
      <c r="H461" t="s">
        <v>34</v>
      </c>
      <c r="I461" s="1">
        <v>34</v>
      </c>
      <c r="J461" s="2">
        <v>20</v>
      </c>
      <c r="K461" s="2">
        <v>0</v>
      </c>
      <c r="L461" s="2">
        <v>20</v>
      </c>
      <c r="M461" s="1">
        <v>27.2</v>
      </c>
      <c r="N461" s="3">
        <v>33</v>
      </c>
      <c r="O461" s="3">
        <v>660</v>
      </c>
      <c r="P461" s="3">
        <v>0</v>
      </c>
      <c r="Q461" s="1">
        <v>897.6</v>
      </c>
      <c r="R461" s="1">
        <v>9</v>
      </c>
      <c r="S461" s="1">
        <v>297</v>
      </c>
      <c r="T461" s="1">
        <v>600.6</v>
      </c>
      <c r="U461" s="1">
        <v>134.63999999999999</v>
      </c>
      <c r="V461" s="1">
        <v>465.96</v>
      </c>
      <c r="W461" t="s">
        <v>30</v>
      </c>
      <c r="X461" t="s">
        <v>31</v>
      </c>
    </row>
    <row r="462" spans="1:24" x14ac:dyDescent="0.35">
      <c r="A462">
        <v>2025</v>
      </c>
      <c r="B462" t="s">
        <v>24</v>
      </c>
      <c r="C462" t="s">
        <v>136</v>
      </c>
      <c r="D462" t="s">
        <v>137</v>
      </c>
      <c r="E462">
        <v>4</v>
      </c>
      <c r="F462" t="s">
        <v>163</v>
      </c>
      <c r="G462" t="s">
        <v>40</v>
      </c>
      <c r="H462" t="s">
        <v>29</v>
      </c>
      <c r="I462" s="1">
        <v>34</v>
      </c>
      <c r="J462" s="2">
        <v>0</v>
      </c>
      <c r="K462" s="2">
        <v>0</v>
      </c>
      <c r="L462" s="2">
        <v>0</v>
      </c>
      <c r="M462" s="1">
        <v>34</v>
      </c>
      <c r="N462" s="3">
        <v>154</v>
      </c>
      <c r="O462" s="3">
        <v>0</v>
      </c>
      <c r="P462" s="3">
        <v>0</v>
      </c>
      <c r="Q462" s="1">
        <v>5236</v>
      </c>
      <c r="R462" s="1">
        <v>9</v>
      </c>
      <c r="S462" s="1">
        <v>1386</v>
      </c>
      <c r="T462" s="1">
        <v>3850</v>
      </c>
      <c r="U462" s="1">
        <v>785.4</v>
      </c>
      <c r="V462" s="1">
        <v>3064.6</v>
      </c>
      <c r="W462" t="s">
        <v>30</v>
      </c>
      <c r="X462" t="s">
        <v>31</v>
      </c>
    </row>
    <row r="463" spans="1:24" x14ac:dyDescent="0.35">
      <c r="A463">
        <v>2025</v>
      </c>
      <c r="B463" t="s">
        <v>24</v>
      </c>
      <c r="C463" t="s">
        <v>136</v>
      </c>
      <c r="D463" t="s">
        <v>137</v>
      </c>
      <c r="E463">
        <v>4</v>
      </c>
      <c r="F463" t="s">
        <v>163</v>
      </c>
      <c r="G463" t="s">
        <v>40</v>
      </c>
      <c r="H463" t="s">
        <v>32</v>
      </c>
      <c r="I463" s="1">
        <v>34</v>
      </c>
      <c r="J463" s="2">
        <v>10</v>
      </c>
      <c r="K463" s="2">
        <v>0</v>
      </c>
      <c r="L463" s="2">
        <v>10</v>
      </c>
      <c r="M463" s="1">
        <v>30.6</v>
      </c>
      <c r="N463" s="3">
        <v>89</v>
      </c>
      <c r="O463" s="3">
        <v>890</v>
      </c>
      <c r="P463" s="3">
        <v>0</v>
      </c>
      <c r="Q463" s="1">
        <v>2723.4</v>
      </c>
      <c r="R463" s="1">
        <v>9</v>
      </c>
      <c r="S463" s="1">
        <v>801</v>
      </c>
      <c r="T463" s="1">
        <v>1922.4</v>
      </c>
      <c r="U463" s="1">
        <v>408.51</v>
      </c>
      <c r="V463" s="1">
        <v>1513.89</v>
      </c>
      <c r="W463" t="s">
        <v>30</v>
      </c>
      <c r="X463" t="s">
        <v>31</v>
      </c>
    </row>
    <row r="464" spans="1:24" x14ac:dyDescent="0.35">
      <c r="A464">
        <v>2025</v>
      </c>
      <c r="B464" t="s">
        <v>24</v>
      </c>
      <c r="C464" t="s">
        <v>136</v>
      </c>
      <c r="D464" t="s">
        <v>137</v>
      </c>
      <c r="E464">
        <v>4</v>
      </c>
      <c r="F464" t="s">
        <v>163</v>
      </c>
      <c r="G464" t="s">
        <v>40</v>
      </c>
      <c r="H464" t="s">
        <v>33</v>
      </c>
      <c r="I464" s="1">
        <v>34</v>
      </c>
      <c r="J464" s="2">
        <v>15</v>
      </c>
      <c r="K464" s="2">
        <v>0</v>
      </c>
      <c r="L464" s="2">
        <v>15</v>
      </c>
      <c r="M464" s="1">
        <v>28.9</v>
      </c>
      <c r="N464" s="3">
        <v>55</v>
      </c>
      <c r="O464" s="3">
        <v>825</v>
      </c>
      <c r="P464" s="3">
        <v>0</v>
      </c>
      <c r="Q464" s="1">
        <v>1589.5</v>
      </c>
      <c r="R464" s="1">
        <v>9</v>
      </c>
      <c r="S464" s="1">
        <v>495</v>
      </c>
      <c r="T464" s="1">
        <v>1094.5</v>
      </c>
      <c r="U464" s="1">
        <v>238.42</v>
      </c>
      <c r="V464" s="1">
        <v>856.08</v>
      </c>
      <c r="W464" t="s">
        <v>30</v>
      </c>
      <c r="X464" t="s">
        <v>31</v>
      </c>
    </row>
    <row r="465" spans="1:24" x14ac:dyDescent="0.35">
      <c r="A465">
        <v>2025</v>
      </c>
      <c r="B465" t="s">
        <v>24</v>
      </c>
      <c r="C465" t="s">
        <v>136</v>
      </c>
      <c r="D465" t="s">
        <v>137</v>
      </c>
      <c r="E465">
        <v>4</v>
      </c>
      <c r="F465" t="s">
        <v>163</v>
      </c>
      <c r="G465" t="s">
        <v>40</v>
      </c>
      <c r="H465" t="s">
        <v>34</v>
      </c>
      <c r="I465" s="1">
        <v>34</v>
      </c>
      <c r="J465" s="2">
        <v>20</v>
      </c>
      <c r="K465" s="2">
        <v>0</v>
      </c>
      <c r="L465" s="2">
        <v>20</v>
      </c>
      <c r="M465" s="1">
        <v>27.2</v>
      </c>
      <c r="N465" s="3">
        <v>35</v>
      </c>
      <c r="O465" s="3">
        <v>700</v>
      </c>
      <c r="P465" s="3">
        <v>0</v>
      </c>
      <c r="Q465" s="1">
        <v>952</v>
      </c>
      <c r="R465" s="1">
        <v>9</v>
      </c>
      <c r="S465" s="1">
        <v>315</v>
      </c>
      <c r="T465" s="1">
        <v>637</v>
      </c>
      <c r="U465" s="1">
        <v>142.80000000000001</v>
      </c>
      <c r="V465" s="1">
        <v>494.2</v>
      </c>
      <c r="W465" t="s">
        <v>30</v>
      </c>
      <c r="X465" t="s">
        <v>31</v>
      </c>
    </row>
    <row r="466" spans="1:24" x14ac:dyDescent="0.35">
      <c r="A466">
        <v>2025</v>
      </c>
      <c r="B466" t="s">
        <v>24</v>
      </c>
      <c r="C466" t="s">
        <v>136</v>
      </c>
      <c r="D466" t="s">
        <v>137</v>
      </c>
      <c r="E466">
        <v>4</v>
      </c>
      <c r="F466" t="s">
        <v>164</v>
      </c>
      <c r="G466" t="s">
        <v>42</v>
      </c>
      <c r="H466" t="s">
        <v>29</v>
      </c>
      <c r="I466" s="1">
        <v>34</v>
      </c>
      <c r="J466" s="2">
        <v>0</v>
      </c>
      <c r="K466" s="2">
        <v>0</v>
      </c>
      <c r="L466" s="2">
        <v>0</v>
      </c>
      <c r="M466" s="1">
        <v>34</v>
      </c>
      <c r="N466" s="3">
        <v>86</v>
      </c>
      <c r="O466" s="3">
        <v>0</v>
      </c>
      <c r="P466" s="3">
        <v>0</v>
      </c>
      <c r="Q466" s="1">
        <v>2924</v>
      </c>
      <c r="R466" s="1">
        <v>9</v>
      </c>
      <c r="S466" s="1">
        <v>774</v>
      </c>
      <c r="T466" s="1">
        <v>2150</v>
      </c>
      <c r="U466" s="1">
        <v>438.6</v>
      </c>
      <c r="V466" s="1">
        <v>1711.4</v>
      </c>
      <c r="W466" t="s">
        <v>30</v>
      </c>
      <c r="X466" t="s">
        <v>31</v>
      </c>
    </row>
    <row r="467" spans="1:24" x14ac:dyDescent="0.35">
      <c r="A467">
        <v>2025</v>
      </c>
      <c r="B467" t="s">
        <v>24</v>
      </c>
      <c r="C467" t="s">
        <v>136</v>
      </c>
      <c r="D467" t="s">
        <v>137</v>
      </c>
      <c r="E467">
        <v>4</v>
      </c>
      <c r="F467" t="s">
        <v>164</v>
      </c>
      <c r="G467" t="s">
        <v>42</v>
      </c>
      <c r="H467" t="s">
        <v>32</v>
      </c>
      <c r="I467" s="1">
        <v>34</v>
      </c>
      <c r="J467" s="2">
        <v>10</v>
      </c>
      <c r="K467" s="2">
        <v>0</v>
      </c>
      <c r="L467" s="2">
        <v>10</v>
      </c>
      <c r="M467" s="1">
        <v>30.6</v>
      </c>
      <c r="N467" s="3">
        <v>50</v>
      </c>
      <c r="O467" s="3">
        <v>500</v>
      </c>
      <c r="P467" s="3">
        <v>0</v>
      </c>
      <c r="Q467" s="1">
        <v>1530</v>
      </c>
      <c r="R467" s="1">
        <v>9</v>
      </c>
      <c r="S467" s="1">
        <v>450</v>
      </c>
      <c r="T467" s="1">
        <v>1080</v>
      </c>
      <c r="U467" s="1">
        <v>229.5</v>
      </c>
      <c r="V467" s="1">
        <v>850.5</v>
      </c>
      <c r="W467" t="s">
        <v>30</v>
      </c>
      <c r="X467" t="s">
        <v>31</v>
      </c>
    </row>
    <row r="468" spans="1:24" x14ac:dyDescent="0.35">
      <c r="A468">
        <v>2025</v>
      </c>
      <c r="B468" t="s">
        <v>24</v>
      </c>
      <c r="C468" t="s">
        <v>136</v>
      </c>
      <c r="D468" t="s">
        <v>137</v>
      </c>
      <c r="E468">
        <v>4</v>
      </c>
      <c r="F468" t="s">
        <v>164</v>
      </c>
      <c r="G468" t="s">
        <v>42</v>
      </c>
      <c r="H468" t="s">
        <v>33</v>
      </c>
      <c r="I468" s="1">
        <v>34</v>
      </c>
      <c r="J468" s="2">
        <v>15</v>
      </c>
      <c r="K468" s="2">
        <v>0</v>
      </c>
      <c r="L468" s="2">
        <v>15</v>
      </c>
      <c r="M468" s="1">
        <v>28.9</v>
      </c>
      <c r="N468" s="3">
        <v>31</v>
      </c>
      <c r="O468" s="3">
        <v>465</v>
      </c>
      <c r="P468" s="3">
        <v>0</v>
      </c>
      <c r="Q468" s="1">
        <v>895.9</v>
      </c>
      <c r="R468" s="1">
        <v>9</v>
      </c>
      <c r="S468" s="1">
        <v>279</v>
      </c>
      <c r="T468" s="1">
        <v>616.9</v>
      </c>
      <c r="U468" s="1">
        <v>134.38</v>
      </c>
      <c r="V468" s="1">
        <v>482.51</v>
      </c>
      <c r="W468" t="s">
        <v>30</v>
      </c>
      <c r="X468" t="s">
        <v>31</v>
      </c>
    </row>
    <row r="469" spans="1:24" x14ac:dyDescent="0.35">
      <c r="A469">
        <v>2025</v>
      </c>
      <c r="B469" t="s">
        <v>24</v>
      </c>
      <c r="C469" t="s">
        <v>136</v>
      </c>
      <c r="D469" t="s">
        <v>137</v>
      </c>
      <c r="E469">
        <v>4</v>
      </c>
      <c r="F469" t="s">
        <v>164</v>
      </c>
      <c r="G469" t="s">
        <v>42</v>
      </c>
      <c r="H469" t="s">
        <v>34</v>
      </c>
      <c r="I469" s="1">
        <v>34</v>
      </c>
      <c r="J469" s="2">
        <v>20</v>
      </c>
      <c r="K469" s="2">
        <v>0</v>
      </c>
      <c r="L469" s="2">
        <v>20</v>
      </c>
      <c r="M469" s="1">
        <v>27.2</v>
      </c>
      <c r="N469" s="3">
        <v>19</v>
      </c>
      <c r="O469" s="3">
        <v>380</v>
      </c>
      <c r="P469" s="3">
        <v>0</v>
      </c>
      <c r="Q469" s="1">
        <v>516.79999999999995</v>
      </c>
      <c r="R469" s="1">
        <v>9</v>
      </c>
      <c r="S469" s="1">
        <v>171</v>
      </c>
      <c r="T469" s="1">
        <v>345.8</v>
      </c>
      <c r="U469" s="1">
        <v>77.52</v>
      </c>
      <c r="V469" s="1">
        <v>268.27999999999997</v>
      </c>
      <c r="W469" t="s">
        <v>30</v>
      </c>
      <c r="X469" t="s">
        <v>31</v>
      </c>
    </row>
    <row r="470" spans="1:24" x14ac:dyDescent="0.35">
      <c r="A470">
        <v>2025</v>
      </c>
      <c r="B470" t="s">
        <v>24</v>
      </c>
      <c r="C470" t="s">
        <v>136</v>
      </c>
      <c r="D470" t="s">
        <v>137</v>
      </c>
      <c r="E470">
        <v>4</v>
      </c>
      <c r="F470" t="s">
        <v>165</v>
      </c>
      <c r="G470" t="s">
        <v>44</v>
      </c>
      <c r="H470" t="s">
        <v>29</v>
      </c>
      <c r="I470" s="1">
        <v>34</v>
      </c>
      <c r="J470" s="2">
        <v>0</v>
      </c>
      <c r="K470" s="2">
        <v>0</v>
      </c>
      <c r="L470" s="2">
        <v>0</v>
      </c>
      <c r="M470" s="1">
        <v>34</v>
      </c>
      <c r="N470" s="3">
        <v>89</v>
      </c>
      <c r="O470" s="3">
        <v>0</v>
      </c>
      <c r="P470" s="3">
        <v>0</v>
      </c>
      <c r="Q470" s="1">
        <v>3026</v>
      </c>
      <c r="R470" s="1">
        <v>9</v>
      </c>
      <c r="S470" s="1">
        <v>801</v>
      </c>
      <c r="T470" s="1">
        <v>2225</v>
      </c>
      <c r="U470" s="1">
        <v>453.9</v>
      </c>
      <c r="V470" s="1">
        <v>1771.1</v>
      </c>
      <c r="W470" t="s">
        <v>30</v>
      </c>
      <c r="X470" t="s">
        <v>31</v>
      </c>
    </row>
    <row r="471" spans="1:24" x14ac:dyDescent="0.35">
      <c r="A471">
        <v>2025</v>
      </c>
      <c r="B471" t="s">
        <v>24</v>
      </c>
      <c r="C471" t="s">
        <v>136</v>
      </c>
      <c r="D471" t="s">
        <v>137</v>
      </c>
      <c r="E471">
        <v>4</v>
      </c>
      <c r="F471" t="s">
        <v>165</v>
      </c>
      <c r="G471" t="s">
        <v>44</v>
      </c>
      <c r="H471" t="s">
        <v>32</v>
      </c>
      <c r="I471" s="1">
        <v>34</v>
      </c>
      <c r="J471" s="2">
        <v>10</v>
      </c>
      <c r="K471" s="2">
        <v>0</v>
      </c>
      <c r="L471" s="2">
        <v>10</v>
      </c>
      <c r="M471" s="1">
        <v>30.6</v>
      </c>
      <c r="N471" s="3">
        <v>51</v>
      </c>
      <c r="O471" s="3">
        <v>510</v>
      </c>
      <c r="P471" s="3">
        <v>0</v>
      </c>
      <c r="Q471" s="1">
        <v>1560.6</v>
      </c>
      <c r="R471" s="1">
        <v>9</v>
      </c>
      <c r="S471" s="1">
        <v>459</v>
      </c>
      <c r="T471" s="1">
        <v>1101.5999999999999</v>
      </c>
      <c r="U471" s="1">
        <v>234.09</v>
      </c>
      <c r="V471" s="1">
        <v>867.51</v>
      </c>
      <c r="W471" t="s">
        <v>30</v>
      </c>
      <c r="X471" t="s">
        <v>31</v>
      </c>
    </row>
    <row r="472" spans="1:24" x14ac:dyDescent="0.35">
      <c r="A472">
        <v>2025</v>
      </c>
      <c r="B472" t="s">
        <v>24</v>
      </c>
      <c r="C472" t="s">
        <v>136</v>
      </c>
      <c r="D472" t="s">
        <v>137</v>
      </c>
      <c r="E472">
        <v>4</v>
      </c>
      <c r="F472" t="s">
        <v>165</v>
      </c>
      <c r="G472" t="s">
        <v>44</v>
      </c>
      <c r="H472" t="s">
        <v>33</v>
      </c>
      <c r="I472" s="1">
        <v>34</v>
      </c>
      <c r="J472" s="2">
        <v>15</v>
      </c>
      <c r="K472" s="2">
        <v>0</v>
      </c>
      <c r="L472" s="2">
        <v>15</v>
      </c>
      <c r="M472" s="1">
        <v>28.9</v>
      </c>
      <c r="N472" s="3">
        <v>31</v>
      </c>
      <c r="O472" s="3">
        <v>465</v>
      </c>
      <c r="P472" s="3">
        <v>0</v>
      </c>
      <c r="Q472" s="1">
        <v>895.9</v>
      </c>
      <c r="R472" s="1">
        <v>9</v>
      </c>
      <c r="S472" s="1">
        <v>279</v>
      </c>
      <c r="T472" s="1">
        <v>616.9</v>
      </c>
      <c r="U472" s="1">
        <v>134.38</v>
      </c>
      <c r="V472" s="1">
        <v>482.51</v>
      </c>
      <c r="W472" t="s">
        <v>30</v>
      </c>
      <c r="X472" t="s">
        <v>31</v>
      </c>
    </row>
    <row r="473" spans="1:24" x14ac:dyDescent="0.35">
      <c r="A473">
        <v>2025</v>
      </c>
      <c r="B473" t="s">
        <v>24</v>
      </c>
      <c r="C473" t="s">
        <v>136</v>
      </c>
      <c r="D473" t="s">
        <v>137</v>
      </c>
      <c r="E473">
        <v>4</v>
      </c>
      <c r="F473" t="s">
        <v>165</v>
      </c>
      <c r="G473" t="s">
        <v>44</v>
      </c>
      <c r="H473" t="s">
        <v>34</v>
      </c>
      <c r="I473" s="1">
        <v>34</v>
      </c>
      <c r="J473" s="2">
        <v>20</v>
      </c>
      <c r="K473" s="2">
        <v>0</v>
      </c>
      <c r="L473" s="2">
        <v>20</v>
      </c>
      <c r="M473" s="1">
        <v>27.2</v>
      </c>
      <c r="N473" s="3">
        <v>20</v>
      </c>
      <c r="O473" s="3">
        <v>400</v>
      </c>
      <c r="P473" s="3">
        <v>0</v>
      </c>
      <c r="Q473" s="1">
        <v>544</v>
      </c>
      <c r="R473" s="1">
        <v>9</v>
      </c>
      <c r="S473" s="1">
        <v>180</v>
      </c>
      <c r="T473" s="1">
        <v>364</v>
      </c>
      <c r="U473" s="1">
        <v>81.599999999999994</v>
      </c>
      <c r="V473" s="1">
        <v>282.39999999999998</v>
      </c>
      <c r="W473" t="s">
        <v>30</v>
      </c>
      <c r="X473" t="s">
        <v>31</v>
      </c>
    </row>
    <row r="474" spans="1:24" x14ac:dyDescent="0.35">
      <c r="A474">
        <v>2025</v>
      </c>
      <c r="B474" t="s">
        <v>24</v>
      </c>
      <c r="C474" t="s">
        <v>136</v>
      </c>
      <c r="D474" t="s">
        <v>137</v>
      </c>
      <c r="E474">
        <v>4</v>
      </c>
      <c r="F474" t="s">
        <v>166</v>
      </c>
      <c r="G474" t="s">
        <v>48</v>
      </c>
      <c r="H474" t="s">
        <v>29</v>
      </c>
      <c r="I474" s="1">
        <v>34</v>
      </c>
      <c r="J474" s="2">
        <v>0</v>
      </c>
      <c r="K474" s="2">
        <v>0</v>
      </c>
      <c r="L474" s="2">
        <v>0</v>
      </c>
      <c r="M474" s="1">
        <v>34</v>
      </c>
      <c r="N474" s="3">
        <v>88</v>
      </c>
      <c r="O474" s="3">
        <v>0</v>
      </c>
      <c r="P474" s="3">
        <v>0</v>
      </c>
      <c r="Q474" s="1">
        <v>2992</v>
      </c>
      <c r="R474" s="1">
        <v>9</v>
      </c>
      <c r="S474" s="1">
        <v>792</v>
      </c>
      <c r="T474" s="1">
        <v>2200</v>
      </c>
      <c r="U474" s="1">
        <v>448.8</v>
      </c>
      <c r="V474" s="1">
        <v>1751.2</v>
      </c>
      <c r="W474" t="s">
        <v>30</v>
      </c>
      <c r="X474" t="s">
        <v>31</v>
      </c>
    </row>
    <row r="475" spans="1:24" x14ac:dyDescent="0.35">
      <c r="A475">
        <v>2025</v>
      </c>
      <c r="B475" t="s">
        <v>24</v>
      </c>
      <c r="C475" t="s">
        <v>136</v>
      </c>
      <c r="D475" t="s">
        <v>137</v>
      </c>
      <c r="E475">
        <v>4</v>
      </c>
      <c r="F475" t="s">
        <v>166</v>
      </c>
      <c r="G475" t="s">
        <v>48</v>
      </c>
      <c r="H475" t="s">
        <v>32</v>
      </c>
      <c r="I475" s="1">
        <v>34</v>
      </c>
      <c r="J475" s="2">
        <v>10</v>
      </c>
      <c r="K475" s="2">
        <v>0</v>
      </c>
      <c r="L475" s="2">
        <v>10</v>
      </c>
      <c r="M475" s="1">
        <v>30.6</v>
      </c>
      <c r="N475" s="3">
        <v>51</v>
      </c>
      <c r="O475" s="3">
        <v>510</v>
      </c>
      <c r="P475" s="3">
        <v>0</v>
      </c>
      <c r="Q475" s="1">
        <v>1560.6</v>
      </c>
      <c r="R475" s="1">
        <v>9</v>
      </c>
      <c r="S475" s="1">
        <v>459</v>
      </c>
      <c r="T475" s="1">
        <v>1101.5999999999999</v>
      </c>
      <c r="U475" s="1">
        <v>234.09</v>
      </c>
      <c r="V475" s="1">
        <v>867.51</v>
      </c>
      <c r="W475" t="s">
        <v>30</v>
      </c>
      <c r="X475" t="s">
        <v>31</v>
      </c>
    </row>
    <row r="476" spans="1:24" x14ac:dyDescent="0.35">
      <c r="A476">
        <v>2025</v>
      </c>
      <c r="B476" t="s">
        <v>24</v>
      </c>
      <c r="C476" t="s">
        <v>136</v>
      </c>
      <c r="D476" t="s">
        <v>137</v>
      </c>
      <c r="E476">
        <v>4</v>
      </c>
      <c r="F476" t="s">
        <v>166</v>
      </c>
      <c r="G476" t="s">
        <v>48</v>
      </c>
      <c r="H476" t="s">
        <v>33</v>
      </c>
      <c r="I476" s="1">
        <v>34</v>
      </c>
      <c r="J476" s="2">
        <v>15</v>
      </c>
      <c r="K476" s="2">
        <v>0</v>
      </c>
      <c r="L476" s="2">
        <v>15</v>
      </c>
      <c r="M476" s="1">
        <v>28.9</v>
      </c>
      <c r="N476" s="3">
        <v>31</v>
      </c>
      <c r="O476" s="3">
        <v>465</v>
      </c>
      <c r="P476" s="3">
        <v>0</v>
      </c>
      <c r="Q476" s="1">
        <v>895.9</v>
      </c>
      <c r="R476" s="1">
        <v>9</v>
      </c>
      <c r="S476" s="1">
        <v>279</v>
      </c>
      <c r="T476" s="1">
        <v>616.9</v>
      </c>
      <c r="U476" s="1">
        <v>134.38</v>
      </c>
      <c r="V476" s="1">
        <v>482.51</v>
      </c>
      <c r="W476" t="s">
        <v>30</v>
      </c>
      <c r="X476" t="s">
        <v>31</v>
      </c>
    </row>
    <row r="477" spans="1:24" x14ac:dyDescent="0.35">
      <c r="A477">
        <v>2025</v>
      </c>
      <c r="B477" t="s">
        <v>24</v>
      </c>
      <c r="C477" t="s">
        <v>136</v>
      </c>
      <c r="D477" t="s">
        <v>137</v>
      </c>
      <c r="E477">
        <v>4</v>
      </c>
      <c r="F477" t="s">
        <v>166</v>
      </c>
      <c r="G477" t="s">
        <v>48</v>
      </c>
      <c r="H477" t="s">
        <v>34</v>
      </c>
      <c r="I477" s="1">
        <v>34</v>
      </c>
      <c r="J477" s="2">
        <v>20</v>
      </c>
      <c r="K477" s="2">
        <v>0</v>
      </c>
      <c r="L477" s="2">
        <v>20</v>
      </c>
      <c r="M477" s="1">
        <v>27.2</v>
      </c>
      <c r="N477" s="3">
        <v>20</v>
      </c>
      <c r="O477" s="3">
        <v>400</v>
      </c>
      <c r="P477" s="3">
        <v>0</v>
      </c>
      <c r="Q477" s="1">
        <v>544</v>
      </c>
      <c r="R477" s="1">
        <v>9</v>
      </c>
      <c r="S477" s="1">
        <v>180</v>
      </c>
      <c r="T477" s="1">
        <v>364</v>
      </c>
      <c r="U477" s="1">
        <v>81.599999999999994</v>
      </c>
      <c r="V477" s="1">
        <v>282.39999999999998</v>
      </c>
      <c r="W477" t="s">
        <v>30</v>
      </c>
      <c r="X477" t="s">
        <v>31</v>
      </c>
    </row>
    <row r="478" spans="1:24" x14ac:dyDescent="0.35">
      <c r="A478">
        <v>2025</v>
      </c>
      <c r="B478" t="s">
        <v>24</v>
      </c>
      <c r="C478" t="s">
        <v>136</v>
      </c>
      <c r="D478" t="s">
        <v>137</v>
      </c>
      <c r="E478">
        <v>4</v>
      </c>
      <c r="F478" t="s">
        <v>167</v>
      </c>
      <c r="G478" t="s">
        <v>28</v>
      </c>
      <c r="H478" t="s">
        <v>29</v>
      </c>
      <c r="I478" s="1">
        <v>34</v>
      </c>
      <c r="J478" s="2">
        <v>0</v>
      </c>
      <c r="K478" s="2">
        <v>0</v>
      </c>
      <c r="L478" s="2">
        <v>0</v>
      </c>
      <c r="M478" s="1">
        <v>34</v>
      </c>
      <c r="N478" s="3">
        <v>92</v>
      </c>
      <c r="O478" s="3">
        <v>0</v>
      </c>
      <c r="P478" s="3">
        <v>0</v>
      </c>
      <c r="Q478" s="1">
        <v>3128</v>
      </c>
      <c r="R478" s="1">
        <v>9</v>
      </c>
      <c r="S478" s="1">
        <v>828</v>
      </c>
      <c r="T478" s="1">
        <v>2300</v>
      </c>
      <c r="U478" s="1">
        <v>469.2</v>
      </c>
      <c r="V478" s="1">
        <v>1830.8</v>
      </c>
      <c r="W478" t="s">
        <v>30</v>
      </c>
      <c r="X478" t="s">
        <v>31</v>
      </c>
    </row>
    <row r="479" spans="1:24" x14ac:dyDescent="0.35">
      <c r="A479">
        <v>2025</v>
      </c>
      <c r="B479" t="s">
        <v>24</v>
      </c>
      <c r="C479" t="s">
        <v>136</v>
      </c>
      <c r="D479" t="s">
        <v>137</v>
      </c>
      <c r="E479">
        <v>4</v>
      </c>
      <c r="F479" t="s">
        <v>167</v>
      </c>
      <c r="G479" t="s">
        <v>28</v>
      </c>
      <c r="H479" t="s">
        <v>32</v>
      </c>
      <c r="I479" s="1">
        <v>34</v>
      </c>
      <c r="J479" s="2">
        <v>10</v>
      </c>
      <c r="K479" s="2">
        <v>0</v>
      </c>
      <c r="L479" s="2">
        <v>10</v>
      </c>
      <c r="M479" s="1">
        <v>30.6</v>
      </c>
      <c r="N479" s="3">
        <v>53</v>
      </c>
      <c r="O479" s="3">
        <v>530</v>
      </c>
      <c r="P479" s="3">
        <v>0</v>
      </c>
      <c r="Q479" s="1">
        <v>1621.8</v>
      </c>
      <c r="R479" s="1">
        <v>9</v>
      </c>
      <c r="S479" s="1">
        <v>477</v>
      </c>
      <c r="T479" s="1">
        <v>1144.8</v>
      </c>
      <c r="U479" s="1">
        <v>243.27</v>
      </c>
      <c r="V479" s="1">
        <v>901.53</v>
      </c>
      <c r="W479" t="s">
        <v>30</v>
      </c>
      <c r="X479" t="s">
        <v>31</v>
      </c>
    </row>
    <row r="480" spans="1:24" x14ac:dyDescent="0.35">
      <c r="A480">
        <v>2025</v>
      </c>
      <c r="B480" t="s">
        <v>24</v>
      </c>
      <c r="C480" t="s">
        <v>136</v>
      </c>
      <c r="D480" t="s">
        <v>137</v>
      </c>
      <c r="E480">
        <v>4</v>
      </c>
      <c r="F480" t="s">
        <v>167</v>
      </c>
      <c r="G480" t="s">
        <v>28</v>
      </c>
      <c r="H480" t="s">
        <v>33</v>
      </c>
      <c r="I480" s="1">
        <v>34</v>
      </c>
      <c r="J480" s="2">
        <v>15</v>
      </c>
      <c r="K480" s="2">
        <v>0</v>
      </c>
      <c r="L480" s="2">
        <v>15</v>
      </c>
      <c r="M480" s="1">
        <v>28.9</v>
      </c>
      <c r="N480" s="3">
        <v>33</v>
      </c>
      <c r="O480" s="3">
        <v>495</v>
      </c>
      <c r="P480" s="3">
        <v>0</v>
      </c>
      <c r="Q480" s="1">
        <v>953.7</v>
      </c>
      <c r="R480" s="1">
        <v>9</v>
      </c>
      <c r="S480" s="1">
        <v>297</v>
      </c>
      <c r="T480" s="1">
        <v>656.7</v>
      </c>
      <c r="U480" s="1">
        <v>143.05000000000001</v>
      </c>
      <c r="V480" s="1">
        <v>513.64</v>
      </c>
      <c r="W480" t="s">
        <v>30</v>
      </c>
      <c r="X480" t="s">
        <v>31</v>
      </c>
    </row>
    <row r="481" spans="1:24" x14ac:dyDescent="0.35">
      <c r="A481">
        <v>2025</v>
      </c>
      <c r="B481" t="s">
        <v>24</v>
      </c>
      <c r="C481" t="s">
        <v>136</v>
      </c>
      <c r="D481" t="s">
        <v>137</v>
      </c>
      <c r="E481">
        <v>4</v>
      </c>
      <c r="F481" t="s">
        <v>167</v>
      </c>
      <c r="G481" t="s">
        <v>28</v>
      </c>
      <c r="H481" t="s">
        <v>34</v>
      </c>
      <c r="I481" s="1">
        <v>34</v>
      </c>
      <c r="J481" s="2">
        <v>20</v>
      </c>
      <c r="K481" s="2">
        <v>0</v>
      </c>
      <c r="L481" s="2">
        <v>20</v>
      </c>
      <c r="M481" s="1">
        <v>27.2</v>
      </c>
      <c r="N481" s="3">
        <v>21</v>
      </c>
      <c r="O481" s="3">
        <v>420</v>
      </c>
      <c r="P481" s="3">
        <v>0</v>
      </c>
      <c r="Q481" s="1">
        <v>571.20000000000005</v>
      </c>
      <c r="R481" s="1">
        <v>9</v>
      </c>
      <c r="S481" s="1">
        <v>189</v>
      </c>
      <c r="T481" s="1">
        <v>382.2</v>
      </c>
      <c r="U481" s="1">
        <v>85.68</v>
      </c>
      <c r="V481" s="1">
        <v>296.52</v>
      </c>
      <c r="W481" t="s">
        <v>30</v>
      </c>
      <c r="X481" t="s">
        <v>31</v>
      </c>
    </row>
    <row r="482" spans="1:24" x14ac:dyDescent="0.35">
      <c r="A482">
        <v>2025</v>
      </c>
      <c r="B482" t="s">
        <v>24</v>
      </c>
      <c r="C482" t="s">
        <v>136</v>
      </c>
      <c r="D482" t="s">
        <v>168</v>
      </c>
      <c r="E482">
        <v>5</v>
      </c>
      <c r="F482" t="s">
        <v>169</v>
      </c>
      <c r="G482" t="s">
        <v>36</v>
      </c>
      <c r="H482" t="s">
        <v>29</v>
      </c>
      <c r="I482" s="1">
        <v>34</v>
      </c>
      <c r="J482" s="2">
        <v>0</v>
      </c>
      <c r="K482" s="2">
        <v>0</v>
      </c>
      <c r="L482" s="2">
        <v>0</v>
      </c>
      <c r="M482" s="1">
        <v>34</v>
      </c>
      <c r="N482" s="3">
        <v>104</v>
      </c>
      <c r="O482" s="3">
        <v>0</v>
      </c>
      <c r="P482" s="3">
        <v>0</v>
      </c>
      <c r="Q482" s="1">
        <v>3536</v>
      </c>
      <c r="R482" s="1">
        <v>9</v>
      </c>
      <c r="S482" s="1">
        <v>936</v>
      </c>
      <c r="T482" s="1">
        <v>2600</v>
      </c>
      <c r="U482" s="1">
        <v>530.4</v>
      </c>
      <c r="V482" s="1">
        <v>2069.6</v>
      </c>
      <c r="W482" t="s">
        <v>30</v>
      </c>
      <c r="X482" t="s">
        <v>31</v>
      </c>
    </row>
    <row r="483" spans="1:24" x14ac:dyDescent="0.35">
      <c r="A483">
        <v>2025</v>
      </c>
      <c r="B483" t="s">
        <v>24</v>
      </c>
      <c r="C483" t="s">
        <v>136</v>
      </c>
      <c r="D483" t="s">
        <v>168</v>
      </c>
      <c r="E483">
        <v>5</v>
      </c>
      <c r="F483" t="s">
        <v>169</v>
      </c>
      <c r="G483" t="s">
        <v>36</v>
      </c>
      <c r="H483" t="s">
        <v>32</v>
      </c>
      <c r="I483" s="1">
        <v>34</v>
      </c>
      <c r="J483" s="2">
        <v>10</v>
      </c>
      <c r="K483" s="2">
        <v>0</v>
      </c>
      <c r="L483" s="2">
        <v>10</v>
      </c>
      <c r="M483" s="1">
        <v>30.6</v>
      </c>
      <c r="N483" s="3">
        <v>63</v>
      </c>
      <c r="O483" s="3">
        <v>630</v>
      </c>
      <c r="P483" s="3">
        <v>0</v>
      </c>
      <c r="Q483" s="1">
        <v>1927.8</v>
      </c>
      <c r="R483" s="1">
        <v>9</v>
      </c>
      <c r="S483" s="1">
        <v>567</v>
      </c>
      <c r="T483" s="1">
        <v>1360.8</v>
      </c>
      <c r="U483" s="1">
        <v>289.17</v>
      </c>
      <c r="V483" s="1">
        <v>1071.6300000000001</v>
      </c>
      <c r="W483" t="s">
        <v>30</v>
      </c>
      <c r="X483" t="s">
        <v>31</v>
      </c>
    </row>
    <row r="484" spans="1:24" x14ac:dyDescent="0.35">
      <c r="A484">
        <v>2025</v>
      </c>
      <c r="B484" t="s">
        <v>24</v>
      </c>
      <c r="C484" t="s">
        <v>136</v>
      </c>
      <c r="D484" t="s">
        <v>168</v>
      </c>
      <c r="E484">
        <v>5</v>
      </c>
      <c r="F484" t="s">
        <v>169</v>
      </c>
      <c r="G484" t="s">
        <v>36</v>
      </c>
      <c r="H484" t="s">
        <v>33</v>
      </c>
      <c r="I484" s="1">
        <v>34</v>
      </c>
      <c r="J484" s="2">
        <v>15</v>
      </c>
      <c r="K484" s="2">
        <v>0</v>
      </c>
      <c r="L484" s="2">
        <v>15</v>
      </c>
      <c r="M484" s="1">
        <v>28.9</v>
      </c>
      <c r="N484" s="3">
        <v>39</v>
      </c>
      <c r="O484" s="3">
        <v>585</v>
      </c>
      <c r="P484" s="3">
        <v>0</v>
      </c>
      <c r="Q484" s="1">
        <v>1127.0999999999999</v>
      </c>
      <c r="R484" s="1">
        <v>9</v>
      </c>
      <c r="S484" s="1">
        <v>351</v>
      </c>
      <c r="T484" s="1">
        <v>776.1</v>
      </c>
      <c r="U484" s="1">
        <v>169.06</v>
      </c>
      <c r="V484" s="1">
        <v>607.03</v>
      </c>
      <c r="W484" t="s">
        <v>30</v>
      </c>
      <c r="X484" t="s">
        <v>31</v>
      </c>
    </row>
    <row r="485" spans="1:24" x14ac:dyDescent="0.35">
      <c r="A485">
        <v>2025</v>
      </c>
      <c r="B485" t="s">
        <v>24</v>
      </c>
      <c r="C485" t="s">
        <v>136</v>
      </c>
      <c r="D485" t="s">
        <v>168</v>
      </c>
      <c r="E485">
        <v>5</v>
      </c>
      <c r="F485" t="s">
        <v>169</v>
      </c>
      <c r="G485" t="s">
        <v>36</v>
      </c>
      <c r="H485" t="s">
        <v>34</v>
      </c>
      <c r="I485" s="1">
        <v>34</v>
      </c>
      <c r="J485" s="2">
        <v>20</v>
      </c>
      <c r="K485" s="2">
        <v>0</v>
      </c>
      <c r="L485" s="2">
        <v>20</v>
      </c>
      <c r="M485" s="1">
        <v>27.2</v>
      </c>
      <c r="N485" s="3">
        <v>24</v>
      </c>
      <c r="O485" s="3">
        <v>480</v>
      </c>
      <c r="P485" s="3">
        <v>0</v>
      </c>
      <c r="Q485" s="1">
        <v>652.79999999999995</v>
      </c>
      <c r="R485" s="1">
        <v>9</v>
      </c>
      <c r="S485" s="1">
        <v>216</v>
      </c>
      <c r="T485" s="1">
        <v>436.8</v>
      </c>
      <c r="U485" s="1">
        <v>97.92</v>
      </c>
      <c r="V485" s="1">
        <v>338.88</v>
      </c>
      <c r="W485" t="s">
        <v>30</v>
      </c>
      <c r="X485" t="s">
        <v>31</v>
      </c>
    </row>
    <row r="486" spans="1:24" x14ac:dyDescent="0.35">
      <c r="A486">
        <v>2025</v>
      </c>
      <c r="B486" t="s">
        <v>24</v>
      </c>
      <c r="C486" t="s">
        <v>136</v>
      </c>
      <c r="D486" t="s">
        <v>168</v>
      </c>
      <c r="E486">
        <v>5</v>
      </c>
      <c r="F486" t="s">
        <v>170</v>
      </c>
      <c r="G486" t="s">
        <v>38</v>
      </c>
      <c r="H486" t="s">
        <v>29</v>
      </c>
      <c r="I486" s="1">
        <v>34</v>
      </c>
      <c r="J486" s="2">
        <v>0</v>
      </c>
      <c r="K486" s="2">
        <v>0</v>
      </c>
      <c r="L486" s="2">
        <v>0</v>
      </c>
      <c r="M486" s="1">
        <v>34</v>
      </c>
      <c r="N486" s="3">
        <v>129</v>
      </c>
      <c r="O486" s="3">
        <v>0</v>
      </c>
      <c r="P486" s="3">
        <v>0</v>
      </c>
      <c r="Q486" s="1">
        <v>4386</v>
      </c>
      <c r="R486" s="1">
        <v>9</v>
      </c>
      <c r="S486" s="1">
        <v>1161</v>
      </c>
      <c r="T486" s="1">
        <v>3225</v>
      </c>
      <c r="U486" s="1">
        <v>657.9</v>
      </c>
      <c r="V486" s="1">
        <v>2567.1</v>
      </c>
      <c r="W486" t="s">
        <v>30</v>
      </c>
      <c r="X486" t="s">
        <v>31</v>
      </c>
    </row>
    <row r="487" spans="1:24" x14ac:dyDescent="0.35">
      <c r="A487">
        <v>2025</v>
      </c>
      <c r="B487" t="s">
        <v>24</v>
      </c>
      <c r="C487" t="s">
        <v>136</v>
      </c>
      <c r="D487" t="s">
        <v>168</v>
      </c>
      <c r="E487">
        <v>5</v>
      </c>
      <c r="F487" t="s">
        <v>170</v>
      </c>
      <c r="G487" t="s">
        <v>38</v>
      </c>
      <c r="H487" t="s">
        <v>32</v>
      </c>
      <c r="I487" s="1">
        <v>34</v>
      </c>
      <c r="J487" s="2">
        <v>10</v>
      </c>
      <c r="K487" s="2">
        <v>0</v>
      </c>
      <c r="L487" s="2">
        <v>10</v>
      </c>
      <c r="M487" s="1">
        <v>30.6</v>
      </c>
      <c r="N487" s="3">
        <v>78</v>
      </c>
      <c r="O487" s="3">
        <v>780</v>
      </c>
      <c r="P487" s="3">
        <v>0</v>
      </c>
      <c r="Q487" s="1">
        <v>2386.8000000000002</v>
      </c>
      <c r="R487" s="1">
        <v>9</v>
      </c>
      <c r="S487" s="1">
        <v>702</v>
      </c>
      <c r="T487" s="1">
        <v>1684.8</v>
      </c>
      <c r="U487" s="1">
        <v>358.02</v>
      </c>
      <c r="V487" s="1">
        <v>1326.78</v>
      </c>
      <c r="W487" t="s">
        <v>30</v>
      </c>
      <c r="X487" t="s">
        <v>31</v>
      </c>
    </row>
    <row r="488" spans="1:24" x14ac:dyDescent="0.35">
      <c r="A488">
        <v>2025</v>
      </c>
      <c r="B488" t="s">
        <v>24</v>
      </c>
      <c r="C488" t="s">
        <v>136</v>
      </c>
      <c r="D488" t="s">
        <v>168</v>
      </c>
      <c r="E488">
        <v>5</v>
      </c>
      <c r="F488" t="s">
        <v>170</v>
      </c>
      <c r="G488" t="s">
        <v>38</v>
      </c>
      <c r="H488" t="s">
        <v>33</v>
      </c>
      <c r="I488" s="1">
        <v>34</v>
      </c>
      <c r="J488" s="2">
        <v>15</v>
      </c>
      <c r="K488" s="2">
        <v>0</v>
      </c>
      <c r="L488" s="2">
        <v>15</v>
      </c>
      <c r="M488" s="1">
        <v>28.9</v>
      </c>
      <c r="N488" s="3">
        <v>48</v>
      </c>
      <c r="O488" s="3">
        <v>720</v>
      </c>
      <c r="P488" s="3">
        <v>0</v>
      </c>
      <c r="Q488" s="1">
        <v>1387.2</v>
      </c>
      <c r="R488" s="1">
        <v>9</v>
      </c>
      <c r="S488" s="1">
        <v>432</v>
      </c>
      <c r="T488" s="1">
        <v>955.2</v>
      </c>
      <c r="U488" s="1">
        <v>208.08</v>
      </c>
      <c r="V488" s="1">
        <v>747.12</v>
      </c>
      <c r="W488" t="s">
        <v>30</v>
      </c>
      <c r="X488" t="s">
        <v>31</v>
      </c>
    </row>
    <row r="489" spans="1:24" x14ac:dyDescent="0.35">
      <c r="A489">
        <v>2025</v>
      </c>
      <c r="B489" t="s">
        <v>24</v>
      </c>
      <c r="C489" t="s">
        <v>136</v>
      </c>
      <c r="D489" t="s">
        <v>168</v>
      </c>
      <c r="E489">
        <v>5</v>
      </c>
      <c r="F489" t="s">
        <v>170</v>
      </c>
      <c r="G489" t="s">
        <v>38</v>
      </c>
      <c r="H489" t="s">
        <v>34</v>
      </c>
      <c r="I489" s="1">
        <v>34</v>
      </c>
      <c r="J489" s="2">
        <v>20</v>
      </c>
      <c r="K489" s="2">
        <v>0</v>
      </c>
      <c r="L489" s="2">
        <v>20</v>
      </c>
      <c r="M489" s="1">
        <v>27.2</v>
      </c>
      <c r="N489" s="3">
        <v>30</v>
      </c>
      <c r="O489" s="3">
        <v>600</v>
      </c>
      <c r="P489" s="3">
        <v>0</v>
      </c>
      <c r="Q489" s="1">
        <v>816</v>
      </c>
      <c r="R489" s="1">
        <v>9</v>
      </c>
      <c r="S489" s="1">
        <v>270</v>
      </c>
      <c r="T489" s="1">
        <v>546</v>
      </c>
      <c r="U489" s="1">
        <v>122.4</v>
      </c>
      <c r="V489" s="1">
        <v>423.6</v>
      </c>
      <c r="W489" t="s">
        <v>30</v>
      </c>
      <c r="X489" t="s">
        <v>31</v>
      </c>
    </row>
    <row r="490" spans="1:24" x14ac:dyDescent="0.35">
      <c r="A490">
        <v>2025</v>
      </c>
      <c r="B490" t="s">
        <v>24</v>
      </c>
      <c r="C490" t="s">
        <v>136</v>
      </c>
      <c r="D490" t="s">
        <v>168</v>
      </c>
      <c r="E490">
        <v>5</v>
      </c>
      <c r="F490" t="s">
        <v>171</v>
      </c>
      <c r="G490" t="s">
        <v>40</v>
      </c>
      <c r="H490" t="s">
        <v>29</v>
      </c>
      <c r="I490" s="1">
        <v>34</v>
      </c>
      <c r="J490" s="2">
        <v>0</v>
      </c>
      <c r="K490" s="2">
        <v>0</v>
      </c>
      <c r="L490" s="2">
        <v>0</v>
      </c>
      <c r="M490" s="1">
        <v>34</v>
      </c>
      <c r="N490" s="3">
        <v>147</v>
      </c>
      <c r="O490" s="3">
        <v>0</v>
      </c>
      <c r="P490" s="3">
        <v>0</v>
      </c>
      <c r="Q490" s="1">
        <v>4998</v>
      </c>
      <c r="R490" s="1">
        <v>9</v>
      </c>
      <c r="S490" s="1">
        <v>1323</v>
      </c>
      <c r="T490" s="1">
        <v>3675</v>
      </c>
      <c r="U490" s="1">
        <v>749.7</v>
      </c>
      <c r="V490" s="1">
        <v>2925.3</v>
      </c>
      <c r="W490" t="s">
        <v>30</v>
      </c>
      <c r="X490" t="s">
        <v>31</v>
      </c>
    </row>
    <row r="491" spans="1:24" x14ac:dyDescent="0.35">
      <c r="A491">
        <v>2025</v>
      </c>
      <c r="B491" t="s">
        <v>24</v>
      </c>
      <c r="C491" t="s">
        <v>136</v>
      </c>
      <c r="D491" t="s">
        <v>168</v>
      </c>
      <c r="E491">
        <v>5</v>
      </c>
      <c r="F491" t="s">
        <v>171</v>
      </c>
      <c r="G491" t="s">
        <v>40</v>
      </c>
      <c r="H491" t="s">
        <v>32</v>
      </c>
      <c r="I491" s="1">
        <v>34</v>
      </c>
      <c r="J491" s="2">
        <v>10</v>
      </c>
      <c r="K491" s="2">
        <v>0</v>
      </c>
      <c r="L491" s="2">
        <v>10</v>
      </c>
      <c r="M491" s="1">
        <v>30.6</v>
      </c>
      <c r="N491" s="3">
        <v>89</v>
      </c>
      <c r="O491" s="3">
        <v>890</v>
      </c>
      <c r="P491" s="3">
        <v>0</v>
      </c>
      <c r="Q491" s="1">
        <v>2723.4</v>
      </c>
      <c r="R491" s="1">
        <v>9</v>
      </c>
      <c r="S491" s="1">
        <v>801</v>
      </c>
      <c r="T491" s="1">
        <v>1922.4</v>
      </c>
      <c r="U491" s="1">
        <v>408.51</v>
      </c>
      <c r="V491" s="1">
        <v>1513.89</v>
      </c>
      <c r="W491" t="s">
        <v>30</v>
      </c>
      <c r="X491" t="s">
        <v>31</v>
      </c>
    </row>
    <row r="492" spans="1:24" x14ac:dyDescent="0.35">
      <c r="A492">
        <v>2025</v>
      </c>
      <c r="B492" t="s">
        <v>24</v>
      </c>
      <c r="C492" t="s">
        <v>136</v>
      </c>
      <c r="D492" t="s">
        <v>168</v>
      </c>
      <c r="E492">
        <v>5</v>
      </c>
      <c r="F492" t="s">
        <v>171</v>
      </c>
      <c r="G492" t="s">
        <v>40</v>
      </c>
      <c r="H492" t="s">
        <v>33</v>
      </c>
      <c r="I492" s="1">
        <v>34</v>
      </c>
      <c r="J492" s="2">
        <v>15</v>
      </c>
      <c r="K492" s="2">
        <v>0</v>
      </c>
      <c r="L492" s="2">
        <v>15</v>
      </c>
      <c r="M492" s="1">
        <v>28.9</v>
      </c>
      <c r="N492" s="3">
        <v>55</v>
      </c>
      <c r="O492" s="3">
        <v>825</v>
      </c>
      <c r="P492" s="3">
        <v>0</v>
      </c>
      <c r="Q492" s="1">
        <v>1589.5</v>
      </c>
      <c r="R492" s="1">
        <v>9</v>
      </c>
      <c r="S492" s="1">
        <v>495</v>
      </c>
      <c r="T492" s="1">
        <v>1094.5</v>
      </c>
      <c r="U492" s="1">
        <v>238.42</v>
      </c>
      <c r="V492" s="1">
        <v>856.08</v>
      </c>
      <c r="W492" t="s">
        <v>30</v>
      </c>
      <c r="X492" t="s">
        <v>31</v>
      </c>
    </row>
    <row r="493" spans="1:24" x14ac:dyDescent="0.35">
      <c r="A493">
        <v>2025</v>
      </c>
      <c r="B493" t="s">
        <v>24</v>
      </c>
      <c r="C493" t="s">
        <v>136</v>
      </c>
      <c r="D493" t="s">
        <v>168</v>
      </c>
      <c r="E493">
        <v>5</v>
      </c>
      <c r="F493" t="s">
        <v>171</v>
      </c>
      <c r="G493" t="s">
        <v>40</v>
      </c>
      <c r="H493" t="s">
        <v>34</v>
      </c>
      <c r="I493" s="1">
        <v>34</v>
      </c>
      <c r="J493" s="2">
        <v>20</v>
      </c>
      <c r="K493" s="2">
        <v>0</v>
      </c>
      <c r="L493" s="2">
        <v>20</v>
      </c>
      <c r="M493" s="1">
        <v>27.2</v>
      </c>
      <c r="N493" s="3">
        <v>35</v>
      </c>
      <c r="O493" s="3">
        <v>700</v>
      </c>
      <c r="P493" s="3">
        <v>0</v>
      </c>
      <c r="Q493" s="1">
        <v>952</v>
      </c>
      <c r="R493" s="1">
        <v>9</v>
      </c>
      <c r="S493" s="1">
        <v>315</v>
      </c>
      <c r="T493" s="1">
        <v>637</v>
      </c>
      <c r="U493" s="1">
        <v>142.80000000000001</v>
      </c>
      <c r="V493" s="1">
        <v>494.2</v>
      </c>
      <c r="W493" t="s">
        <v>30</v>
      </c>
      <c r="X493" t="s">
        <v>31</v>
      </c>
    </row>
    <row r="494" spans="1:24" x14ac:dyDescent="0.35">
      <c r="A494">
        <v>2025</v>
      </c>
      <c r="B494" t="s">
        <v>24</v>
      </c>
      <c r="C494" t="s">
        <v>136</v>
      </c>
      <c r="D494" t="s">
        <v>168</v>
      </c>
      <c r="E494">
        <v>5</v>
      </c>
      <c r="F494" t="s">
        <v>172</v>
      </c>
      <c r="G494" t="s">
        <v>42</v>
      </c>
      <c r="H494" t="s">
        <v>29</v>
      </c>
      <c r="I494" s="1">
        <v>34</v>
      </c>
      <c r="J494" s="2">
        <v>0</v>
      </c>
      <c r="K494" s="2">
        <v>0</v>
      </c>
      <c r="L494" s="2">
        <v>0</v>
      </c>
      <c r="M494" s="1">
        <v>34</v>
      </c>
      <c r="N494" s="3">
        <v>89</v>
      </c>
      <c r="O494" s="3">
        <v>0</v>
      </c>
      <c r="P494" s="3">
        <v>0</v>
      </c>
      <c r="Q494" s="1">
        <v>3026</v>
      </c>
      <c r="R494" s="1">
        <v>9</v>
      </c>
      <c r="S494" s="1">
        <v>801</v>
      </c>
      <c r="T494" s="1">
        <v>2225</v>
      </c>
      <c r="U494" s="1">
        <v>453.9</v>
      </c>
      <c r="V494" s="1">
        <v>1771.1</v>
      </c>
      <c r="W494" t="s">
        <v>30</v>
      </c>
      <c r="X494" t="s">
        <v>31</v>
      </c>
    </row>
    <row r="495" spans="1:24" x14ac:dyDescent="0.35">
      <c r="A495">
        <v>2025</v>
      </c>
      <c r="B495" t="s">
        <v>24</v>
      </c>
      <c r="C495" t="s">
        <v>136</v>
      </c>
      <c r="D495" t="s">
        <v>168</v>
      </c>
      <c r="E495">
        <v>5</v>
      </c>
      <c r="F495" t="s">
        <v>172</v>
      </c>
      <c r="G495" t="s">
        <v>42</v>
      </c>
      <c r="H495" t="s">
        <v>32</v>
      </c>
      <c r="I495" s="1">
        <v>34</v>
      </c>
      <c r="J495" s="2">
        <v>10</v>
      </c>
      <c r="K495" s="2">
        <v>0</v>
      </c>
      <c r="L495" s="2">
        <v>10</v>
      </c>
      <c r="M495" s="1">
        <v>30.6</v>
      </c>
      <c r="N495" s="3">
        <v>54</v>
      </c>
      <c r="O495" s="3">
        <v>540</v>
      </c>
      <c r="P495" s="3">
        <v>0</v>
      </c>
      <c r="Q495" s="1">
        <v>1652.4</v>
      </c>
      <c r="R495" s="1">
        <v>9</v>
      </c>
      <c r="S495" s="1">
        <v>486</v>
      </c>
      <c r="T495" s="1">
        <v>1166.4000000000001</v>
      </c>
      <c r="U495" s="1">
        <v>247.86</v>
      </c>
      <c r="V495" s="1">
        <v>918.54</v>
      </c>
      <c r="W495" t="s">
        <v>30</v>
      </c>
      <c r="X495" t="s">
        <v>31</v>
      </c>
    </row>
    <row r="496" spans="1:24" x14ac:dyDescent="0.35">
      <c r="A496">
        <v>2025</v>
      </c>
      <c r="B496" t="s">
        <v>24</v>
      </c>
      <c r="C496" t="s">
        <v>136</v>
      </c>
      <c r="D496" t="s">
        <v>168</v>
      </c>
      <c r="E496">
        <v>5</v>
      </c>
      <c r="F496" t="s">
        <v>172</v>
      </c>
      <c r="G496" t="s">
        <v>42</v>
      </c>
      <c r="H496" t="s">
        <v>33</v>
      </c>
      <c r="I496" s="1">
        <v>34</v>
      </c>
      <c r="J496" s="2">
        <v>15</v>
      </c>
      <c r="K496" s="2">
        <v>0</v>
      </c>
      <c r="L496" s="2">
        <v>15</v>
      </c>
      <c r="M496" s="1">
        <v>28.9</v>
      </c>
      <c r="N496" s="3">
        <v>33</v>
      </c>
      <c r="O496" s="3">
        <v>495</v>
      </c>
      <c r="P496" s="3">
        <v>0</v>
      </c>
      <c r="Q496" s="1">
        <v>953.7</v>
      </c>
      <c r="R496" s="1">
        <v>9</v>
      </c>
      <c r="S496" s="1">
        <v>297</v>
      </c>
      <c r="T496" s="1">
        <v>656.7</v>
      </c>
      <c r="U496" s="1">
        <v>143.05000000000001</v>
      </c>
      <c r="V496" s="1">
        <v>513.64</v>
      </c>
      <c r="W496" t="s">
        <v>30</v>
      </c>
      <c r="X496" t="s">
        <v>31</v>
      </c>
    </row>
    <row r="497" spans="1:24" x14ac:dyDescent="0.35">
      <c r="A497">
        <v>2025</v>
      </c>
      <c r="B497" t="s">
        <v>24</v>
      </c>
      <c r="C497" t="s">
        <v>136</v>
      </c>
      <c r="D497" t="s">
        <v>168</v>
      </c>
      <c r="E497">
        <v>5</v>
      </c>
      <c r="F497" t="s">
        <v>172</v>
      </c>
      <c r="G497" t="s">
        <v>42</v>
      </c>
      <c r="H497" t="s">
        <v>34</v>
      </c>
      <c r="I497" s="1">
        <v>34</v>
      </c>
      <c r="J497" s="2">
        <v>20</v>
      </c>
      <c r="K497" s="2">
        <v>0</v>
      </c>
      <c r="L497" s="2">
        <v>20</v>
      </c>
      <c r="M497" s="1">
        <v>27.2</v>
      </c>
      <c r="N497" s="3">
        <v>21</v>
      </c>
      <c r="O497" s="3">
        <v>420</v>
      </c>
      <c r="P497" s="3">
        <v>0</v>
      </c>
      <c r="Q497" s="1">
        <v>571.20000000000005</v>
      </c>
      <c r="R497" s="1">
        <v>9</v>
      </c>
      <c r="S497" s="1">
        <v>189</v>
      </c>
      <c r="T497" s="1">
        <v>382.2</v>
      </c>
      <c r="U497" s="1">
        <v>85.68</v>
      </c>
      <c r="V497" s="1">
        <v>296.52</v>
      </c>
      <c r="W497" t="s">
        <v>30</v>
      </c>
      <c r="X497" t="s">
        <v>31</v>
      </c>
    </row>
    <row r="498" spans="1:24" x14ac:dyDescent="0.35">
      <c r="A498">
        <v>2025</v>
      </c>
      <c r="B498" t="s">
        <v>24</v>
      </c>
      <c r="C498" t="s">
        <v>136</v>
      </c>
      <c r="D498" t="s">
        <v>168</v>
      </c>
      <c r="E498">
        <v>5</v>
      </c>
      <c r="F498" t="s">
        <v>173</v>
      </c>
      <c r="G498" t="s">
        <v>44</v>
      </c>
      <c r="H498" t="s">
        <v>29</v>
      </c>
      <c r="I498" s="1">
        <v>34</v>
      </c>
      <c r="J498" s="2">
        <v>0</v>
      </c>
      <c r="K498" s="2">
        <v>0</v>
      </c>
      <c r="L498" s="2">
        <v>0</v>
      </c>
      <c r="M498" s="1">
        <v>34</v>
      </c>
      <c r="N498" s="3">
        <v>73</v>
      </c>
      <c r="O498" s="3">
        <v>0</v>
      </c>
      <c r="P498" s="3">
        <v>0</v>
      </c>
      <c r="Q498" s="1">
        <v>2482</v>
      </c>
      <c r="R498" s="1">
        <v>9</v>
      </c>
      <c r="S498" s="1">
        <v>657</v>
      </c>
      <c r="T498" s="1">
        <v>1825</v>
      </c>
      <c r="U498" s="1">
        <v>372.3</v>
      </c>
      <c r="V498" s="1">
        <v>1452.7</v>
      </c>
      <c r="W498" t="s">
        <v>30</v>
      </c>
      <c r="X498" t="s">
        <v>31</v>
      </c>
    </row>
    <row r="499" spans="1:24" x14ac:dyDescent="0.35">
      <c r="A499">
        <v>2025</v>
      </c>
      <c r="B499" t="s">
        <v>24</v>
      </c>
      <c r="C499" t="s">
        <v>136</v>
      </c>
      <c r="D499" t="s">
        <v>168</v>
      </c>
      <c r="E499">
        <v>5</v>
      </c>
      <c r="F499" t="s">
        <v>173</v>
      </c>
      <c r="G499" t="s">
        <v>44</v>
      </c>
      <c r="H499" t="s">
        <v>32</v>
      </c>
      <c r="I499" s="1">
        <v>34</v>
      </c>
      <c r="J499" s="2">
        <v>10</v>
      </c>
      <c r="K499" s="2">
        <v>0</v>
      </c>
      <c r="L499" s="2">
        <v>10</v>
      </c>
      <c r="M499" s="1">
        <v>30.6</v>
      </c>
      <c r="N499" s="3">
        <v>44</v>
      </c>
      <c r="O499" s="3">
        <v>440</v>
      </c>
      <c r="P499" s="3">
        <v>0</v>
      </c>
      <c r="Q499" s="1">
        <v>1346.4</v>
      </c>
      <c r="R499" s="1">
        <v>9</v>
      </c>
      <c r="S499" s="1">
        <v>396</v>
      </c>
      <c r="T499" s="1">
        <v>950.4</v>
      </c>
      <c r="U499" s="1">
        <v>201.96</v>
      </c>
      <c r="V499" s="1">
        <v>748.44</v>
      </c>
      <c r="W499" t="s">
        <v>30</v>
      </c>
      <c r="X499" t="s">
        <v>31</v>
      </c>
    </row>
    <row r="500" spans="1:24" x14ac:dyDescent="0.35">
      <c r="A500">
        <v>2025</v>
      </c>
      <c r="B500" t="s">
        <v>24</v>
      </c>
      <c r="C500" t="s">
        <v>136</v>
      </c>
      <c r="D500" t="s">
        <v>168</v>
      </c>
      <c r="E500">
        <v>5</v>
      </c>
      <c r="F500" t="s">
        <v>173</v>
      </c>
      <c r="G500" t="s">
        <v>44</v>
      </c>
      <c r="H500" t="s">
        <v>33</v>
      </c>
      <c r="I500" s="1">
        <v>34</v>
      </c>
      <c r="J500" s="2">
        <v>15</v>
      </c>
      <c r="K500" s="2">
        <v>0</v>
      </c>
      <c r="L500" s="2">
        <v>15</v>
      </c>
      <c r="M500" s="1">
        <v>28.9</v>
      </c>
      <c r="N500" s="3">
        <v>27</v>
      </c>
      <c r="O500" s="3">
        <v>405</v>
      </c>
      <c r="P500" s="3">
        <v>0</v>
      </c>
      <c r="Q500" s="1">
        <v>780.3</v>
      </c>
      <c r="R500" s="1">
        <v>9</v>
      </c>
      <c r="S500" s="1">
        <v>243</v>
      </c>
      <c r="T500" s="1">
        <v>537.29999999999995</v>
      </c>
      <c r="U500" s="1">
        <v>117.04</v>
      </c>
      <c r="V500" s="1">
        <v>420.25</v>
      </c>
      <c r="W500" t="s">
        <v>30</v>
      </c>
      <c r="X500" t="s">
        <v>31</v>
      </c>
    </row>
    <row r="501" spans="1:24" x14ac:dyDescent="0.35">
      <c r="A501">
        <v>2025</v>
      </c>
      <c r="B501" t="s">
        <v>24</v>
      </c>
      <c r="C501" t="s">
        <v>136</v>
      </c>
      <c r="D501" t="s">
        <v>168</v>
      </c>
      <c r="E501">
        <v>5</v>
      </c>
      <c r="F501" t="s">
        <v>173</v>
      </c>
      <c r="G501" t="s">
        <v>44</v>
      </c>
      <c r="H501" t="s">
        <v>34</v>
      </c>
      <c r="I501" s="1">
        <v>34</v>
      </c>
      <c r="J501" s="2">
        <v>20</v>
      </c>
      <c r="K501" s="2">
        <v>0</v>
      </c>
      <c r="L501" s="2">
        <v>20</v>
      </c>
      <c r="M501" s="1">
        <v>27.2</v>
      </c>
      <c r="N501" s="3">
        <v>17</v>
      </c>
      <c r="O501" s="3">
        <v>340</v>
      </c>
      <c r="P501" s="3">
        <v>0</v>
      </c>
      <c r="Q501" s="1">
        <v>462.4</v>
      </c>
      <c r="R501" s="1">
        <v>9</v>
      </c>
      <c r="S501" s="1">
        <v>153</v>
      </c>
      <c r="T501" s="1">
        <v>309.39999999999998</v>
      </c>
      <c r="U501" s="1">
        <v>69.36</v>
      </c>
      <c r="V501" s="1">
        <v>240.04</v>
      </c>
      <c r="W501" t="s">
        <v>30</v>
      </c>
      <c r="X501" t="s">
        <v>31</v>
      </c>
    </row>
    <row r="502" spans="1:24" x14ac:dyDescent="0.35">
      <c r="A502">
        <v>2025</v>
      </c>
      <c r="B502" t="s">
        <v>24</v>
      </c>
      <c r="C502" t="s">
        <v>136</v>
      </c>
      <c r="D502" t="s">
        <v>168</v>
      </c>
      <c r="E502">
        <v>5</v>
      </c>
      <c r="F502" t="s">
        <v>174</v>
      </c>
      <c r="G502" t="s">
        <v>48</v>
      </c>
      <c r="H502" t="s">
        <v>29</v>
      </c>
      <c r="I502" s="1">
        <v>34</v>
      </c>
      <c r="J502" s="2">
        <v>0</v>
      </c>
      <c r="K502" s="2">
        <v>0</v>
      </c>
      <c r="L502" s="2">
        <v>0</v>
      </c>
      <c r="M502" s="1">
        <v>34</v>
      </c>
      <c r="N502" s="3">
        <v>80</v>
      </c>
      <c r="O502" s="3">
        <v>0</v>
      </c>
      <c r="P502" s="3">
        <v>0</v>
      </c>
      <c r="Q502" s="1">
        <v>2720</v>
      </c>
      <c r="R502" s="1">
        <v>9</v>
      </c>
      <c r="S502" s="1">
        <v>720</v>
      </c>
      <c r="T502" s="1">
        <v>2000</v>
      </c>
      <c r="U502" s="1">
        <v>408</v>
      </c>
      <c r="V502" s="1">
        <v>1592</v>
      </c>
      <c r="W502" t="s">
        <v>30</v>
      </c>
      <c r="X502" t="s">
        <v>31</v>
      </c>
    </row>
    <row r="503" spans="1:24" x14ac:dyDescent="0.35">
      <c r="A503">
        <v>2025</v>
      </c>
      <c r="B503" t="s">
        <v>24</v>
      </c>
      <c r="C503" t="s">
        <v>136</v>
      </c>
      <c r="D503" t="s">
        <v>168</v>
      </c>
      <c r="E503">
        <v>5</v>
      </c>
      <c r="F503" t="s">
        <v>174</v>
      </c>
      <c r="G503" t="s">
        <v>48</v>
      </c>
      <c r="H503" t="s">
        <v>32</v>
      </c>
      <c r="I503" s="1">
        <v>34</v>
      </c>
      <c r="J503" s="2">
        <v>10</v>
      </c>
      <c r="K503" s="2">
        <v>0</v>
      </c>
      <c r="L503" s="2">
        <v>10</v>
      </c>
      <c r="M503" s="1">
        <v>30.6</v>
      </c>
      <c r="N503" s="3">
        <v>48</v>
      </c>
      <c r="O503" s="3">
        <v>480</v>
      </c>
      <c r="P503" s="3">
        <v>0</v>
      </c>
      <c r="Q503" s="1">
        <v>1468.8</v>
      </c>
      <c r="R503" s="1">
        <v>9</v>
      </c>
      <c r="S503" s="1">
        <v>432</v>
      </c>
      <c r="T503" s="1">
        <v>1036.8</v>
      </c>
      <c r="U503" s="1">
        <v>220.32</v>
      </c>
      <c r="V503" s="1">
        <v>816.48</v>
      </c>
      <c r="W503" t="s">
        <v>30</v>
      </c>
      <c r="X503" t="s">
        <v>31</v>
      </c>
    </row>
    <row r="504" spans="1:24" x14ac:dyDescent="0.35">
      <c r="A504">
        <v>2025</v>
      </c>
      <c r="B504" t="s">
        <v>24</v>
      </c>
      <c r="C504" t="s">
        <v>136</v>
      </c>
      <c r="D504" t="s">
        <v>168</v>
      </c>
      <c r="E504">
        <v>5</v>
      </c>
      <c r="F504" t="s">
        <v>174</v>
      </c>
      <c r="G504" t="s">
        <v>48</v>
      </c>
      <c r="H504" t="s">
        <v>33</v>
      </c>
      <c r="I504" s="1">
        <v>34</v>
      </c>
      <c r="J504" s="2">
        <v>15</v>
      </c>
      <c r="K504" s="2">
        <v>0</v>
      </c>
      <c r="L504" s="2">
        <v>15</v>
      </c>
      <c r="M504" s="1">
        <v>28.9</v>
      </c>
      <c r="N504" s="3">
        <v>30</v>
      </c>
      <c r="O504" s="3">
        <v>450</v>
      </c>
      <c r="P504" s="3">
        <v>0</v>
      </c>
      <c r="Q504" s="1">
        <v>867</v>
      </c>
      <c r="R504" s="1">
        <v>9</v>
      </c>
      <c r="S504" s="1">
        <v>270</v>
      </c>
      <c r="T504" s="1">
        <v>597</v>
      </c>
      <c r="U504" s="1">
        <v>130.05000000000001</v>
      </c>
      <c r="V504" s="1">
        <v>466.95</v>
      </c>
      <c r="W504" t="s">
        <v>30</v>
      </c>
      <c r="X504" t="s">
        <v>31</v>
      </c>
    </row>
    <row r="505" spans="1:24" x14ac:dyDescent="0.35">
      <c r="A505">
        <v>2025</v>
      </c>
      <c r="B505" t="s">
        <v>24</v>
      </c>
      <c r="C505" t="s">
        <v>136</v>
      </c>
      <c r="D505" t="s">
        <v>168</v>
      </c>
      <c r="E505">
        <v>5</v>
      </c>
      <c r="F505" t="s">
        <v>174</v>
      </c>
      <c r="G505" t="s">
        <v>48</v>
      </c>
      <c r="H505" t="s">
        <v>34</v>
      </c>
      <c r="I505" s="1">
        <v>34</v>
      </c>
      <c r="J505" s="2">
        <v>20</v>
      </c>
      <c r="K505" s="2">
        <v>0</v>
      </c>
      <c r="L505" s="2">
        <v>20</v>
      </c>
      <c r="M505" s="1">
        <v>27.2</v>
      </c>
      <c r="N505" s="3">
        <v>19</v>
      </c>
      <c r="O505" s="3">
        <v>380</v>
      </c>
      <c r="P505" s="3">
        <v>0</v>
      </c>
      <c r="Q505" s="1">
        <v>516.79999999999995</v>
      </c>
      <c r="R505" s="1">
        <v>9</v>
      </c>
      <c r="S505" s="1">
        <v>171</v>
      </c>
      <c r="T505" s="1">
        <v>345.8</v>
      </c>
      <c r="U505" s="1">
        <v>77.52</v>
      </c>
      <c r="V505" s="1">
        <v>268.27999999999997</v>
      </c>
      <c r="W505" t="s">
        <v>30</v>
      </c>
      <c r="X505" t="s">
        <v>31</v>
      </c>
    </row>
    <row r="506" spans="1:24" x14ac:dyDescent="0.35">
      <c r="A506">
        <v>2025</v>
      </c>
      <c r="B506" t="s">
        <v>24</v>
      </c>
      <c r="C506" t="s">
        <v>136</v>
      </c>
      <c r="D506" t="s">
        <v>168</v>
      </c>
      <c r="E506">
        <v>5</v>
      </c>
      <c r="F506" t="s">
        <v>175</v>
      </c>
      <c r="G506" t="s">
        <v>28</v>
      </c>
      <c r="H506" t="s">
        <v>29</v>
      </c>
      <c r="I506" s="1">
        <v>34</v>
      </c>
      <c r="J506" s="2">
        <v>0</v>
      </c>
      <c r="K506" s="2">
        <v>0</v>
      </c>
      <c r="L506" s="2">
        <v>0</v>
      </c>
      <c r="M506" s="1">
        <v>34</v>
      </c>
      <c r="N506" s="3">
        <v>87</v>
      </c>
      <c r="O506" s="3">
        <v>0</v>
      </c>
      <c r="P506" s="3">
        <v>0</v>
      </c>
      <c r="Q506" s="1">
        <v>2958</v>
      </c>
      <c r="R506" s="1">
        <v>9</v>
      </c>
      <c r="S506" s="1">
        <v>783</v>
      </c>
      <c r="T506" s="1">
        <v>2175</v>
      </c>
      <c r="U506" s="1">
        <v>443.7</v>
      </c>
      <c r="V506" s="1">
        <v>1731.3</v>
      </c>
      <c r="W506" t="s">
        <v>30</v>
      </c>
      <c r="X506" t="s">
        <v>31</v>
      </c>
    </row>
    <row r="507" spans="1:24" x14ac:dyDescent="0.35">
      <c r="A507">
        <v>2025</v>
      </c>
      <c r="B507" t="s">
        <v>24</v>
      </c>
      <c r="C507" t="s">
        <v>136</v>
      </c>
      <c r="D507" t="s">
        <v>168</v>
      </c>
      <c r="E507">
        <v>5</v>
      </c>
      <c r="F507" t="s">
        <v>175</v>
      </c>
      <c r="G507" t="s">
        <v>28</v>
      </c>
      <c r="H507" t="s">
        <v>32</v>
      </c>
      <c r="I507" s="1">
        <v>34</v>
      </c>
      <c r="J507" s="2">
        <v>10</v>
      </c>
      <c r="K507" s="2">
        <v>0</v>
      </c>
      <c r="L507" s="2">
        <v>10</v>
      </c>
      <c r="M507" s="1">
        <v>30.6</v>
      </c>
      <c r="N507" s="3">
        <v>53</v>
      </c>
      <c r="O507" s="3">
        <v>530</v>
      </c>
      <c r="P507" s="3">
        <v>0</v>
      </c>
      <c r="Q507" s="1">
        <v>1621.8</v>
      </c>
      <c r="R507" s="1">
        <v>9</v>
      </c>
      <c r="S507" s="1">
        <v>477</v>
      </c>
      <c r="T507" s="1">
        <v>1144.8</v>
      </c>
      <c r="U507" s="1">
        <v>243.27</v>
      </c>
      <c r="V507" s="1">
        <v>901.53</v>
      </c>
      <c r="W507" t="s">
        <v>30</v>
      </c>
      <c r="X507" t="s">
        <v>31</v>
      </c>
    </row>
    <row r="508" spans="1:24" x14ac:dyDescent="0.35">
      <c r="A508">
        <v>2025</v>
      </c>
      <c r="B508" t="s">
        <v>24</v>
      </c>
      <c r="C508" t="s">
        <v>136</v>
      </c>
      <c r="D508" t="s">
        <v>168</v>
      </c>
      <c r="E508">
        <v>5</v>
      </c>
      <c r="F508" t="s">
        <v>175</v>
      </c>
      <c r="G508" t="s">
        <v>28</v>
      </c>
      <c r="H508" t="s">
        <v>33</v>
      </c>
      <c r="I508" s="1">
        <v>34</v>
      </c>
      <c r="J508" s="2">
        <v>15</v>
      </c>
      <c r="K508" s="2">
        <v>0</v>
      </c>
      <c r="L508" s="2">
        <v>15</v>
      </c>
      <c r="M508" s="1">
        <v>28.9</v>
      </c>
      <c r="N508" s="3">
        <v>32</v>
      </c>
      <c r="O508" s="3">
        <v>480</v>
      </c>
      <c r="P508" s="3">
        <v>0</v>
      </c>
      <c r="Q508" s="1">
        <v>924.8</v>
      </c>
      <c r="R508" s="1">
        <v>9</v>
      </c>
      <c r="S508" s="1">
        <v>288</v>
      </c>
      <c r="T508" s="1">
        <v>636.79999999999995</v>
      </c>
      <c r="U508" s="1">
        <v>138.72</v>
      </c>
      <c r="V508" s="1">
        <v>498.08</v>
      </c>
      <c r="W508" t="s">
        <v>30</v>
      </c>
      <c r="X508" t="s">
        <v>31</v>
      </c>
    </row>
    <row r="509" spans="1:24" x14ac:dyDescent="0.35">
      <c r="A509">
        <v>2025</v>
      </c>
      <c r="B509" t="s">
        <v>24</v>
      </c>
      <c r="C509" t="s">
        <v>136</v>
      </c>
      <c r="D509" t="s">
        <v>168</v>
      </c>
      <c r="E509">
        <v>5</v>
      </c>
      <c r="F509" t="s">
        <v>175</v>
      </c>
      <c r="G509" t="s">
        <v>28</v>
      </c>
      <c r="H509" t="s">
        <v>34</v>
      </c>
      <c r="I509" s="1">
        <v>34</v>
      </c>
      <c r="J509" s="2">
        <v>20</v>
      </c>
      <c r="K509" s="2">
        <v>0</v>
      </c>
      <c r="L509" s="2">
        <v>20</v>
      </c>
      <c r="M509" s="1">
        <v>27.2</v>
      </c>
      <c r="N509" s="3">
        <v>20</v>
      </c>
      <c r="O509" s="3">
        <v>400</v>
      </c>
      <c r="P509" s="3">
        <v>0</v>
      </c>
      <c r="Q509" s="1">
        <v>544</v>
      </c>
      <c r="R509" s="1">
        <v>9</v>
      </c>
      <c r="S509" s="1">
        <v>180</v>
      </c>
      <c r="T509" s="1">
        <v>364</v>
      </c>
      <c r="U509" s="1">
        <v>81.599999999999994</v>
      </c>
      <c r="V509" s="1">
        <v>282.39999999999998</v>
      </c>
      <c r="W509" t="s">
        <v>30</v>
      </c>
      <c r="X509" t="s">
        <v>31</v>
      </c>
    </row>
    <row r="510" spans="1:24" x14ac:dyDescent="0.35">
      <c r="A510">
        <v>2025</v>
      </c>
      <c r="B510" t="s">
        <v>24</v>
      </c>
      <c r="C510" t="s">
        <v>136</v>
      </c>
      <c r="D510" t="s">
        <v>168</v>
      </c>
      <c r="E510">
        <v>5</v>
      </c>
      <c r="F510" t="s">
        <v>176</v>
      </c>
      <c r="G510" t="s">
        <v>36</v>
      </c>
      <c r="H510" t="s">
        <v>29</v>
      </c>
      <c r="I510" s="1">
        <v>34</v>
      </c>
      <c r="J510" s="2">
        <v>0</v>
      </c>
      <c r="K510" s="2">
        <v>0</v>
      </c>
      <c r="L510" s="2">
        <v>0</v>
      </c>
      <c r="M510" s="1">
        <v>34</v>
      </c>
      <c r="N510" s="3">
        <v>108</v>
      </c>
      <c r="O510" s="3">
        <v>0</v>
      </c>
      <c r="P510" s="3">
        <v>0</v>
      </c>
      <c r="Q510" s="1">
        <v>3672</v>
      </c>
      <c r="R510" s="1">
        <v>9</v>
      </c>
      <c r="S510" s="1">
        <v>972</v>
      </c>
      <c r="T510" s="1">
        <v>2700</v>
      </c>
      <c r="U510" s="1">
        <v>550.79999999999995</v>
      </c>
      <c r="V510" s="1">
        <v>2149.1999999999998</v>
      </c>
      <c r="W510" t="s">
        <v>30</v>
      </c>
      <c r="X510" t="s">
        <v>31</v>
      </c>
    </row>
    <row r="511" spans="1:24" x14ac:dyDescent="0.35">
      <c r="A511">
        <v>2025</v>
      </c>
      <c r="B511" t="s">
        <v>24</v>
      </c>
      <c r="C511" t="s">
        <v>136</v>
      </c>
      <c r="D511" t="s">
        <v>168</v>
      </c>
      <c r="E511">
        <v>5</v>
      </c>
      <c r="F511" t="s">
        <v>176</v>
      </c>
      <c r="G511" t="s">
        <v>36</v>
      </c>
      <c r="H511" t="s">
        <v>32</v>
      </c>
      <c r="I511" s="1">
        <v>34</v>
      </c>
      <c r="J511" s="2">
        <v>10</v>
      </c>
      <c r="K511" s="2">
        <v>0</v>
      </c>
      <c r="L511" s="2">
        <v>10</v>
      </c>
      <c r="M511" s="1">
        <v>30.6</v>
      </c>
      <c r="N511" s="3">
        <v>66</v>
      </c>
      <c r="O511" s="3">
        <v>660</v>
      </c>
      <c r="P511" s="3">
        <v>0</v>
      </c>
      <c r="Q511" s="1">
        <v>2019.6</v>
      </c>
      <c r="R511" s="1">
        <v>9</v>
      </c>
      <c r="S511" s="1">
        <v>594</v>
      </c>
      <c r="T511" s="1">
        <v>1425.6</v>
      </c>
      <c r="U511" s="1">
        <v>302.94</v>
      </c>
      <c r="V511" s="1">
        <v>1122.6600000000001</v>
      </c>
      <c r="W511" t="s">
        <v>30</v>
      </c>
      <c r="X511" t="s">
        <v>31</v>
      </c>
    </row>
    <row r="512" spans="1:24" x14ac:dyDescent="0.35">
      <c r="A512">
        <v>2025</v>
      </c>
      <c r="B512" t="s">
        <v>24</v>
      </c>
      <c r="C512" t="s">
        <v>136</v>
      </c>
      <c r="D512" t="s">
        <v>168</v>
      </c>
      <c r="E512">
        <v>5</v>
      </c>
      <c r="F512" t="s">
        <v>176</v>
      </c>
      <c r="G512" t="s">
        <v>36</v>
      </c>
      <c r="H512" t="s">
        <v>33</v>
      </c>
      <c r="I512" s="1">
        <v>34</v>
      </c>
      <c r="J512" s="2">
        <v>15</v>
      </c>
      <c r="K512" s="2">
        <v>0</v>
      </c>
      <c r="L512" s="2">
        <v>15</v>
      </c>
      <c r="M512" s="1">
        <v>28.9</v>
      </c>
      <c r="N512" s="3">
        <v>41</v>
      </c>
      <c r="O512" s="3">
        <v>615</v>
      </c>
      <c r="P512" s="3">
        <v>0</v>
      </c>
      <c r="Q512" s="1">
        <v>1184.9000000000001</v>
      </c>
      <c r="R512" s="1">
        <v>9</v>
      </c>
      <c r="S512" s="1">
        <v>369</v>
      </c>
      <c r="T512" s="1">
        <v>815.9</v>
      </c>
      <c r="U512" s="1">
        <v>177.73</v>
      </c>
      <c r="V512" s="1">
        <v>638.16</v>
      </c>
      <c r="W512" t="s">
        <v>30</v>
      </c>
      <c r="X512" t="s">
        <v>31</v>
      </c>
    </row>
    <row r="513" spans="1:24" x14ac:dyDescent="0.35">
      <c r="A513">
        <v>2025</v>
      </c>
      <c r="B513" t="s">
        <v>24</v>
      </c>
      <c r="C513" t="s">
        <v>136</v>
      </c>
      <c r="D513" t="s">
        <v>168</v>
      </c>
      <c r="E513">
        <v>5</v>
      </c>
      <c r="F513" t="s">
        <v>176</v>
      </c>
      <c r="G513" t="s">
        <v>36</v>
      </c>
      <c r="H513" t="s">
        <v>34</v>
      </c>
      <c r="I513" s="1">
        <v>34</v>
      </c>
      <c r="J513" s="2">
        <v>20</v>
      </c>
      <c r="K513" s="2">
        <v>0</v>
      </c>
      <c r="L513" s="2">
        <v>20</v>
      </c>
      <c r="M513" s="1">
        <v>27.2</v>
      </c>
      <c r="N513" s="3">
        <v>25</v>
      </c>
      <c r="O513" s="3">
        <v>500</v>
      </c>
      <c r="P513" s="3">
        <v>0</v>
      </c>
      <c r="Q513" s="1">
        <v>680</v>
      </c>
      <c r="R513" s="1">
        <v>9</v>
      </c>
      <c r="S513" s="1">
        <v>225</v>
      </c>
      <c r="T513" s="1">
        <v>455</v>
      </c>
      <c r="U513" s="1">
        <v>102</v>
      </c>
      <c r="V513" s="1">
        <v>353</v>
      </c>
      <c r="W513" t="s">
        <v>30</v>
      </c>
      <c r="X513" t="s">
        <v>31</v>
      </c>
    </row>
    <row r="514" spans="1:24" x14ac:dyDescent="0.35">
      <c r="A514">
        <v>2025</v>
      </c>
      <c r="B514" t="s">
        <v>24</v>
      </c>
      <c r="C514" t="s">
        <v>136</v>
      </c>
      <c r="D514" t="s">
        <v>168</v>
      </c>
      <c r="E514">
        <v>5</v>
      </c>
      <c r="F514" t="s">
        <v>177</v>
      </c>
      <c r="G514" t="s">
        <v>38</v>
      </c>
      <c r="H514" t="s">
        <v>29</v>
      </c>
      <c r="I514" s="1">
        <v>34</v>
      </c>
      <c r="J514" s="2">
        <v>0</v>
      </c>
      <c r="K514" s="2">
        <v>0</v>
      </c>
      <c r="L514" s="2">
        <v>0</v>
      </c>
      <c r="M514" s="1">
        <v>34</v>
      </c>
      <c r="N514" s="3">
        <v>139</v>
      </c>
      <c r="O514" s="3">
        <v>0</v>
      </c>
      <c r="P514" s="3">
        <v>0</v>
      </c>
      <c r="Q514" s="1">
        <v>4726</v>
      </c>
      <c r="R514" s="1">
        <v>9</v>
      </c>
      <c r="S514" s="1">
        <v>1251</v>
      </c>
      <c r="T514" s="1">
        <v>3475</v>
      </c>
      <c r="U514" s="1">
        <v>708.9</v>
      </c>
      <c r="V514" s="1">
        <v>2766.1</v>
      </c>
      <c r="W514" t="s">
        <v>30</v>
      </c>
      <c r="X514" t="s">
        <v>31</v>
      </c>
    </row>
    <row r="515" spans="1:24" x14ac:dyDescent="0.35">
      <c r="A515">
        <v>2025</v>
      </c>
      <c r="B515" t="s">
        <v>24</v>
      </c>
      <c r="C515" t="s">
        <v>136</v>
      </c>
      <c r="D515" t="s">
        <v>168</v>
      </c>
      <c r="E515">
        <v>5</v>
      </c>
      <c r="F515" t="s">
        <v>177</v>
      </c>
      <c r="G515" t="s">
        <v>38</v>
      </c>
      <c r="H515" t="s">
        <v>32</v>
      </c>
      <c r="I515" s="1">
        <v>34</v>
      </c>
      <c r="J515" s="2">
        <v>10</v>
      </c>
      <c r="K515" s="2">
        <v>0</v>
      </c>
      <c r="L515" s="2">
        <v>10</v>
      </c>
      <c r="M515" s="1">
        <v>30.6</v>
      </c>
      <c r="N515" s="3">
        <v>84</v>
      </c>
      <c r="O515" s="3">
        <v>840</v>
      </c>
      <c r="P515" s="3">
        <v>0</v>
      </c>
      <c r="Q515" s="1">
        <v>2570.4</v>
      </c>
      <c r="R515" s="1">
        <v>9</v>
      </c>
      <c r="S515" s="1">
        <v>756</v>
      </c>
      <c r="T515" s="1">
        <v>1814.4</v>
      </c>
      <c r="U515" s="1">
        <v>385.56</v>
      </c>
      <c r="V515" s="1">
        <v>1428.84</v>
      </c>
      <c r="W515" t="s">
        <v>30</v>
      </c>
      <c r="X515" t="s">
        <v>31</v>
      </c>
    </row>
    <row r="516" spans="1:24" x14ac:dyDescent="0.35">
      <c r="A516">
        <v>2025</v>
      </c>
      <c r="B516" t="s">
        <v>24</v>
      </c>
      <c r="C516" t="s">
        <v>136</v>
      </c>
      <c r="D516" t="s">
        <v>168</v>
      </c>
      <c r="E516">
        <v>5</v>
      </c>
      <c r="F516" t="s">
        <v>177</v>
      </c>
      <c r="G516" t="s">
        <v>38</v>
      </c>
      <c r="H516" t="s">
        <v>33</v>
      </c>
      <c r="I516" s="1">
        <v>34</v>
      </c>
      <c r="J516" s="2">
        <v>15</v>
      </c>
      <c r="K516" s="2">
        <v>0</v>
      </c>
      <c r="L516" s="2">
        <v>15</v>
      </c>
      <c r="M516" s="1">
        <v>28.9</v>
      </c>
      <c r="N516" s="3">
        <v>52</v>
      </c>
      <c r="O516" s="3">
        <v>780</v>
      </c>
      <c r="P516" s="3">
        <v>0</v>
      </c>
      <c r="Q516" s="1">
        <v>1502.8</v>
      </c>
      <c r="R516" s="1">
        <v>9</v>
      </c>
      <c r="S516" s="1">
        <v>468</v>
      </c>
      <c r="T516" s="1">
        <v>1034.8</v>
      </c>
      <c r="U516" s="1">
        <v>225.42</v>
      </c>
      <c r="V516" s="1">
        <v>809.38</v>
      </c>
      <c r="W516" t="s">
        <v>30</v>
      </c>
      <c r="X516" t="s">
        <v>31</v>
      </c>
    </row>
    <row r="517" spans="1:24" x14ac:dyDescent="0.35">
      <c r="A517">
        <v>2025</v>
      </c>
      <c r="B517" t="s">
        <v>24</v>
      </c>
      <c r="C517" t="s">
        <v>136</v>
      </c>
      <c r="D517" t="s">
        <v>168</v>
      </c>
      <c r="E517">
        <v>5</v>
      </c>
      <c r="F517" t="s">
        <v>177</v>
      </c>
      <c r="G517" t="s">
        <v>38</v>
      </c>
      <c r="H517" t="s">
        <v>34</v>
      </c>
      <c r="I517" s="1">
        <v>34</v>
      </c>
      <c r="J517" s="2">
        <v>20</v>
      </c>
      <c r="K517" s="2">
        <v>0</v>
      </c>
      <c r="L517" s="2">
        <v>20</v>
      </c>
      <c r="M517" s="1">
        <v>27.2</v>
      </c>
      <c r="N517" s="3">
        <v>33</v>
      </c>
      <c r="O517" s="3">
        <v>660</v>
      </c>
      <c r="P517" s="3">
        <v>0</v>
      </c>
      <c r="Q517" s="1">
        <v>897.6</v>
      </c>
      <c r="R517" s="1">
        <v>9</v>
      </c>
      <c r="S517" s="1">
        <v>297</v>
      </c>
      <c r="T517" s="1">
        <v>600.6</v>
      </c>
      <c r="U517" s="1">
        <v>134.63999999999999</v>
      </c>
      <c r="V517" s="1">
        <v>465.96</v>
      </c>
      <c r="W517" t="s">
        <v>30</v>
      </c>
      <c r="X517" t="s">
        <v>31</v>
      </c>
    </row>
    <row r="518" spans="1:24" x14ac:dyDescent="0.35">
      <c r="A518">
        <v>2025</v>
      </c>
      <c r="B518" t="s">
        <v>24</v>
      </c>
      <c r="C518" t="s">
        <v>136</v>
      </c>
      <c r="D518" t="s">
        <v>168</v>
      </c>
      <c r="E518">
        <v>5</v>
      </c>
      <c r="F518" t="s">
        <v>178</v>
      </c>
      <c r="G518" t="s">
        <v>40</v>
      </c>
      <c r="H518" t="s">
        <v>29</v>
      </c>
      <c r="I518" s="1">
        <v>34</v>
      </c>
      <c r="J518" s="2">
        <v>0</v>
      </c>
      <c r="K518" s="2">
        <v>0</v>
      </c>
      <c r="L518" s="2">
        <v>0</v>
      </c>
      <c r="M518" s="1">
        <v>34</v>
      </c>
      <c r="N518" s="3">
        <v>149</v>
      </c>
      <c r="O518" s="3">
        <v>0</v>
      </c>
      <c r="P518" s="3">
        <v>0</v>
      </c>
      <c r="Q518" s="1">
        <v>5066</v>
      </c>
      <c r="R518" s="1">
        <v>9</v>
      </c>
      <c r="S518" s="1">
        <v>1341</v>
      </c>
      <c r="T518" s="1">
        <v>3725</v>
      </c>
      <c r="U518" s="1">
        <v>759.9</v>
      </c>
      <c r="V518" s="1">
        <v>2965.1</v>
      </c>
      <c r="W518" t="s">
        <v>30</v>
      </c>
      <c r="X518" t="s">
        <v>31</v>
      </c>
    </row>
    <row r="519" spans="1:24" x14ac:dyDescent="0.35">
      <c r="A519">
        <v>2025</v>
      </c>
      <c r="B519" t="s">
        <v>24</v>
      </c>
      <c r="C519" t="s">
        <v>136</v>
      </c>
      <c r="D519" t="s">
        <v>168</v>
      </c>
      <c r="E519">
        <v>5</v>
      </c>
      <c r="F519" t="s">
        <v>178</v>
      </c>
      <c r="G519" t="s">
        <v>40</v>
      </c>
      <c r="H519" t="s">
        <v>32</v>
      </c>
      <c r="I519" s="1">
        <v>34</v>
      </c>
      <c r="J519" s="2">
        <v>10</v>
      </c>
      <c r="K519" s="2">
        <v>0</v>
      </c>
      <c r="L519" s="2">
        <v>10</v>
      </c>
      <c r="M519" s="1">
        <v>30.6</v>
      </c>
      <c r="N519" s="3">
        <v>90</v>
      </c>
      <c r="O519" s="3">
        <v>900</v>
      </c>
      <c r="P519" s="3">
        <v>0</v>
      </c>
      <c r="Q519" s="1">
        <v>2754</v>
      </c>
      <c r="R519" s="1">
        <v>9</v>
      </c>
      <c r="S519" s="1">
        <v>810</v>
      </c>
      <c r="T519" s="1">
        <v>1944</v>
      </c>
      <c r="U519" s="1">
        <v>413.1</v>
      </c>
      <c r="V519" s="1">
        <v>1530.9</v>
      </c>
      <c r="W519" t="s">
        <v>30</v>
      </c>
      <c r="X519" t="s">
        <v>31</v>
      </c>
    </row>
    <row r="520" spans="1:24" x14ac:dyDescent="0.35">
      <c r="A520">
        <v>2025</v>
      </c>
      <c r="B520" t="s">
        <v>24</v>
      </c>
      <c r="C520" t="s">
        <v>136</v>
      </c>
      <c r="D520" t="s">
        <v>168</v>
      </c>
      <c r="E520">
        <v>5</v>
      </c>
      <c r="F520" t="s">
        <v>178</v>
      </c>
      <c r="G520" t="s">
        <v>40</v>
      </c>
      <c r="H520" t="s">
        <v>33</v>
      </c>
      <c r="I520" s="1">
        <v>34</v>
      </c>
      <c r="J520" s="2">
        <v>15</v>
      </c>
      <c r="K520" s="2">
        <v>0</v>
      </c>
      <c r="L520" s="2">
        <v>15</v>
      </c>
      <c r="M520" s="1">
        <v>28.9</v>
      </c>
      <c r="N520" s="3">
        <v>56</v>
      </c>
      <c r="O520" s="3">
        <v>840</v>
      </c>
      <c r="P520" s="3">
        <v>0</v>
      </c>
      <c r="Q520" s="1">
        <v>1618.4</v>
      </c>
      <c r="R520" s="1">
        <v>9</v>
      </c>
      <c r="S520" s="1">
        <v>504</v>
      </c>
      <c r="T520" s="1">
        <v>1114.4000000000001</v>
      </c>
      <c r="U520" s="1">
        <v>242.76</v>
      </c>
      <c r="V520" s="1">
        <v>871.64</v>
      </c>
      <c r="W520" t="s">
        <v>30</v>
      </c>
      <c r="X520" t="s">
        <v>31</v>
      </c>
    </row>
    <row r="521" spans="1:24" x14ac:dyDescent="0.35">
      <c r="A521">
        <v>2025</v>
      </c>
      <c r="B521" t="s">
        <v>24</v>
      </c>
      <c r="C521" t="s">
        <v>136</v>
      </c>
      <c r="D521" t="s">
        <v>168</v>
      </c>
      <c r="E521">
        <v>5</v>
      </c>
      <c r="F521" t="s">
        <v>178</v>
      </c>
      <c r="G521" t="s">
        <v>40</v>
      </c>
      <c r="H521" t="s">
        <v>34</v>
      </c>
      <c r="I521" s="1">
        <v>34</v>
      </c>
      <c r="J521" s="2">
        <v>20</v>
      </c>
      <c r="K521" s="2">
        <v>0</v>
      </c>
      <c r="L521" s="2">
        <v>20</v>
      </c>
      <c r="M521" s="1">
        <v>27.2</v>
      </c>
      <c r="N521" s="3">
        <v>35</v>
      </c>
      <c r="O521" s="3">
        <v>700</v>
      </c>
      <c r="P521" s="3">
        <v>0</v>
      </c>
      <c r="Q521" s="1">
        <v>952</v>
      </c>
      <c r="R521" s="1">
        <v>9</v>
      </c>
      <c r="S521" s="1">
        <v>315</v>
      </c>
      <c r="T521" s="1">
        <v>637</v>
      </c>
      <c r="U521" s="1">
        <v>142.80000000000001</v>
      </c>
      <c r="V521" s="1">
        <v>494.2</v>
      </c>
      <c r="W521" t="s">
        <v>30</v>
      </c>
      <c r="X521" t="s">
        <v>31</v>
      </c>
    </row>
    <row r="522" spans="1:24" x14ac:dyDescent="0.35">
      <c r="A522">
        <v>2025</v>
      </c>
      <c r="B522" t="s">
        <v>24</v>
      </c>
      <c r="C522" t="s">
        <v>136</v>
      </c>
      <c r="D522" t="s">
        <v>168</v>
      </c>
      <c r="E522">
        <v>5</v>
      </c>
      <c r="F522" t="s">
        <v>179</v>
      </c>
      <c r="G522" t="s">
        <v>42</v>
      </c>
      <c r="H522" t="s">
        <v>29</v>
      </c>
      <c r="I522" s="1">
        <v>34</v>
      </c>
      <c r="J522" s="2">
        <v>0</v>
      </c>
      <c r="K522" s="2">
        <v>0</v>
      </c>
      <c r="L522" s="2">
        <v>0</v>
      </c>
      <c r="M522" s="1">
        <v>34</v>
      </c>
      <c r="N522" s="3">
        <v>84</v>
      </c>
      <c r="O522" s="3">
        <v>0</v>
      </c>
      <c r="P522" s="3">
        <v>0</v>
      </c>
      <c r="Q522" s="1">
        <v>2856</v>
      </c>
      <c r="R522" s="1">
        <v>9</v>
      </c>
      <c r="S522" s="1">
        <v>756</v>
      </c>
      <c r="T522" s="1">
        <v>2100</v>
      </c>
      <c r="U522" s="1">
        <v>428.4</v>
      </c>
      <c r="V522" s="1">
        <v>1671.6</v>
      </c>
      <c r="W522" t="s">
        <v>30</v>
      </c>
      <c r="X522" t="s">
        <v>31</v>
      </c>
    </row>
    <row r="523" spans="1:24" x14ac:dyDescent="0.35">
      <c r="A523">
        <v>2025</v>
      </c>
      <c r="B523" t="s">
        <v>24</v>
      </c>
      <c r="C523" t="s">
        <v>136</v>
      </c>
      <c r="D523" t="s">
        <v>168</v>
      </c>
      <c r="E523">
        <v>5</v>
      </c>
      <c r="F523" t="s">
        <v>179</v>
      </c>
      <c r="G523" t="s">
        <v>42</v>
      </c>
      <c r="H523" t="s">
        <v>32</v>
      </c>
      <c r="I523" s="1">
        <v>34</v>
      </c>
      <c r="J523" s="2">
        <v>10</v>
      </c>
      <c r="K523" s="2">
        <v>0</v>
      </c>
      <c r="L523" s="2">
        <v>10</v>
      </c>
      <c r="M523" s="1">
        <v>30.6</v>
      </c>
      <c r="N523" s="3">
        <v>51</v>
      </c>
      <c r="O523" s="3">
        <v>510</v>
      </c>
      <c r="P523" s="3">
        <v>0</v>
      </c>
      <c r="Q523" s="1">
        <v>1560.6</v>
      </c>
      <c r="R523" s="1">
        <v>9</v>
      </c>
      <c r="S523" s="1">
        <v>459</v>
      </c>
      <c r="T523" s="1">
        <v>1101.5999999999999</v>
      </c>
      <c r="U523" s="1">
        <v>234.09</v>
      </c>
      <c r="V523" s="1">
        <v>867.51</v>
      </c>
      <c r="W523" t="s">
        <v>30</v>
      </c>
      <c r="X523" t="s">
        <v>31</v>
      </c>
    </row>
    <row r="524" spans="1:24" x14ac:dyDescent="0.35">
      <c r="A524">
        <v>2025</v>
      </c>
      <c r="B524" t="s">
        <v>24</v>
      </c>
      <c r="C524" t="s">
        <v>136</v>
      </c>
      <c r="D524" t="s">
        <v>168</v>
      </c>
      <c r="E524">
        <v>5</v>
      </c>
      <c r="F524" t="s">
        <v>179</v>
      </c>
      <c r="G524" t="s">
        <v>42</v>
      </c>
      <c r="H524" t="s">
        <v>33</v>
      </c>
      <c r="I524" s="1">
        <v>34</v>
      </c>
      <c r="J524" s="2">
        <v>15</v>
      </c>
      <c r="K524" s="2">
        <v>0</v>
      </c>
      <c r="L524" s="2">
        <v>15</v>
      </c>
      <c r="M524" s="1">
        <v>28.9</v>
      </c>
      <c r="N524" s="3">
        <v>31</v>
      </c>
      <c r="O524" s="3">
        <v>465</v>
      </c>
      <c r="P524" s="3">
        <v>0</v>
      </c>
      <c r="Q524" s="1">
        <v>895.9</v>
      </c>
      <c r="R524" s="1">
        <v>9</v>
      </c>
      <c r="S524" s="1">
        <v>279</v>
      </c>
      <c r="T524" s="1">
        <v>616.9</v>
      </c>
      <c r="U524" s="1">
        <v>134.38</v>
      </c>
      <c r="V524" s="1">
        <v>482.51</v>
      </c>
      <c r="W524" t="s">
        <v>30</v>
      </c>
      <c r="X524" t="s">
        <v>31</v>
      </c>
    </row>
    <row r="525" spans="1:24" x14ac:dyDescent="0.35">
      <c r="A525">
        <v>2025</v>
      </c>
      <c r="B525" t="s">
        <v>24</v>
      </c>
      <c r="C525" t="s">
        <v>136</v>
      </c>
      <c r="D525" t="s">
        <v>168</v>
      </c>
      <c r="E525">
        <v>5</v>
      </c>
      <c r="F525" t="s">
        <v>179</v>
      </c>
      <c r="G525" t="s">
        <v>42</v>
      </c>
      <c r="H525" t="s">
        <v>34</v>
      </c>
      <c r="I525" s="1">
        <v>34</v>
      </c>
      <c r="J525" s="2">
        <v>20</v>
      </c>
      <c r="K525" s="2">
        <v>0</v>
      </c>
      <c r="L525" s="2">
        <v>20</v>
      </c>
      <c r="M525" s="1">
        <v>27.2</v>
      </c>
      <c r="N525" s="3">
        <v>20</v>
      </c>
      <c r="O525" s="3">
        <v>400</v>
      </c>
      <c r="P525" s="3">
        <v>0</v>
      </c>
      <c r="Q525" s="1">
        <v>544</v>
      </c>
      <c r="R525" s="1">
        <v>9</v>
      </c>
      <c r="S525" s="1">
        <v>180</v>
      </c>
      <c r="T525" s="1">
        <v>364</v>
      </c>
      <c r="U525" s="1">
        <v>81.599999999999994</v>
      </c>
      <c r="V525" s="1">
        <v>282.39999999999998</v>
      </c>
      <c r="W525" t="s">
        <v>30</v>
      </c>
      <c r="X525" t="s">
        <v>31</v>
      </c>
    </row>
    <row r="526" spans="1:24" x14ac:dyDescent="0.35">
      <c r="A526">
        <v>2025</v>
      </c>
      <c r="B526" t="s">
        <v>24</v>
      </c>
      <c r="C526" t="s">
        <v>136</v>
      </c>
      <c r="D526" t="s">
        <v>168</v>
      </c>
      <c r="E526">
        <v>5</v>
      </c>
      <c r="F526" t="s">
        <v>180</v>
      </c>
      <c r="G526" t="s">
        <v>44</v>
      </c>
      <c r="H526" t="s">
        <v>29</v>
      </c>
      <c r="I526" s="1">
        <v>34</v>
      </c>
      <c r="J526" s="2">
        <v>0</v>
      </c>
      <c r="K526" s="2">
        <v>0</v>
      </c>
      <c r="L526" s="2">
        <v>0</v>
      </c>
      <c r="M526" s="1">
        <v>34</v>
      </c>
      <c r="N526" s="3">
        <v>75</v>
      </c>
      <c r="O526" s="3">
        <v>0</v>
      </c>
      <c r="P526" s="3">
        <v>0</v>
      </c>
      <c r="Q526" s="1">
        <v>2550</v>
      </c>
      <c r="R526" s="1">
        <v>9</v>
      </c>
      <c r="S526" s="1">
        <v>675</v>
      </c>
      <c r="T526" s="1">
        <v>1875</v>
      </c>
      <c r="U526" s="1">
        <v>382.5</v>
      </c>
      <c r="V526" s="1">
        <v>1492.5</v>
      </c>
      <c r="W526" t="s">
        <v>30</v>
      </c>
      <c r="X526" t="s">
        <v>31</v>
      </c>
    </row>
    <row r="527" spans="1:24" x14ac:dyDescent="0.35">
      <c r="A527">
        <v>2025</v>
      </c>
      <c r="B527" t="s">
        <v>24</v>
      </c>
      <c r="C527" t="s">
        <v>136</v>
      </c>
      <c r="D527" t="s">
        <v>168</v>
      </c>
      <c r="E527">
        <v>5</v>
      </c>
      <c r="F527" t="s">
        <v>180</v>
      </c>
      <c r="G527" t="s">
        <v>44</v>
      </c>
      <c r="H527" t="s">
        <v>32</v>
      </c>
      <c r="I527" s="1">
        <v>34</v>
      </c>
      <c r="J527" s="2">
        <v>10</v>
      </c>
      <c r="K527" s="2">
        <v>0</v>
      </c>
      <c r="L527" s="2">
        <v>10</v>
      </c>
      <c r="M527" s="1">
        <v>30.6</v>
      </c>
      <c r="N527" s="3">
        <v>45</v>
      </c>
      <c r="O527" s="3">
        <v>450</v>
      </c>
      <c r="P527" s="3">
        <v>0</v>
      </c>
      <c r="Q527" s="1">
        <v>1377</v>
      </c>
      <c r="R527" s="1">
        <v>9</v>
      </c>
      <c r="S527" s="1">
        <v>405</v>
      </c>
      <c r="T527" s="1">
        <v>972</v>
      </c>
      <c r="U527" s="1">
        <v>206.55</v>
      </c>
      <c r="V527" s="1">
        <v>765.45</v>
      </c>
      <c r="W527" t="s">
        <v>30</v>
      </c>
      <c r="X527" t="s">
        <v>31</v>
      </c>
    </row>
    <row r="528" spans="1:24" x14ac:dyDescent="0.35">
      <c r="A528">
        <v>2025</v>
      </c>
      <c r="B528" t="s">
        <v>24</v>
      </c>
      <c r="C528" t="s">
        <v>136</v>
      </c>
      <c r="D528" t="s">
        <v>168</v>
      </c>
      <c r="E528">
        <v>5</v>
      </c>
      <c r="F528" t="s">
        <v>180</v>
      </c>
      <c r="G528" t="s">
        <v>44</v>
      </c>
      <c r="H528" t="s">
        <v>33</v>
      </c>
      <c r="I528" s="1">
        <v>34</v>
      </c>
      <c r="J528" s="2">
        <v>15</v>
      </c>
      <c r="K528" s="2">
        <v>0</v>
      </c>
      <c r="L528" s="2">
        <v>15</v>
      </c>
      <c r="M528" s="1">
        <v>28.9</v>
      </c>
      <c r="N528" s="3">
        <v>28</v>
      </c>
      <c r="O528" s="3">
        <v>420</v>
      </c>
      <c r="P528" s="3">
        <v>0</v>
      </c>
      <c r="Q528" s="1">
        <v>809.2</v>
      </c>
      <c r="R528" s="1">
        <v>9</v>
      </c>
      <c r="S528" s="1">
        <v>252</v>
      </c>
      <c r="T528" s="1">
        <v>557.20000000000005</v>
      </c>
      <c r="U528" s="1">
        <v>121.38</v>
      </c>
      <c r="V528" s="1">
        <v>435.82</v>
      </c>
      <c r="W528" t="s">
        <v>30</v>
      </c>
      <c r="X528" t="s">
        <v>31</v>
      </c>
    </row>
    <row r="529" spans="1:24" x14ac:dyDescent="0.35">
      <c r="A529">
        <v>2025</v>
      </c>
      <c r="B529" t="s">
        <v>24</v>
      </c>
      <c r="C529" t="s">
        <v>136</v>
      </c>
      <c r="D529" t="s">
        <v>168</v>
      </c>
      <c r="E529">
        <v>5</v>
      </c>
      <c r="F529" t="s">
        <v>180</v>
      </c>
      <c r="G529" t="s">
        <v>44</v>
      </c>
      <c r="H529" t="s">
        <v>34</v>
      </c>
      <c r="I529" s="1">
        <v>34</v>
      </c>
      <c r="J529" s="2">
        <v>20</v>
      </c>
      <c r="K529" s="2">
        <v>0</v>
      </c>
      <c r="L529" s="2">
        <v>20</v>
      </c>
      <c r="M529" s="1">
        <v>27.2</v>
      </c>
      <c r="N529" s="3">
        <v>17</v>
      </c>
      <c r="O529" s="3">
        <v>340</v>
      </c>
      <c r="P529" s="3">
        <v>0</v>
      </c>
      <c r="Q529" s="1">
        <v>462.4</v>
      </c>
      <c r="R529" s="1">
        <v>9</v>
      </c>
      <c r="S529" s="1">
        <v>153</v>
      </c>
      <c r="T529" s="1">
        <v>309.39999999999998</v>
      </c>
      <c r="U529" s="1">
        <v>69.36</v>
      </c>
      <c r="V529" s="1">
        <v>240.04</v>
      </c>
      <c r="W529" t="s">
        <v>30</v>
      </c>
      <c r="X529" t="s">
        <v>31</v>
      </c>
    </row>
    <row r="530" spans="1:24" x14ac:dyDescent="0.35">
      <c r="A530">
        <v>2025</v>
      </c>
      <c r="B530" t="s">
        <v>24</v>
      </c>
      <c r="C530" t="s">
        <v>136</v>
      </c>
      <c r="D530" t="s">
        <v>168</v>
      </c>
      <c r="E530">
        <v>5</v>
      </c>
      <c r="F530" t="s">
        <v>181</v>
      </c>
      <c r="G530" t="s">
        <v>48</v>
      </c>
      <c r="H530" t="s">
        <v>29</v>
      </c>
      <c r="I530" s="1">
        <v>34</v>
      </c>
      <c r="J530" s="2">
        <v>0</v>
      </c>
      <c r="K530" s="2">
        <v>0</v>
      </c>
      <c r="L530" s="2">
        <v>0</v>
      </c>
      <c r="M530" s="1">
        <v>34</v>
      </c>
      <c r="N530" s="3">
        <v>91</v>
      </c>
      <c r="O530" s="3">
        <v>0</v>
      </c>
      <c r="P530" s="3">
        <v>0</v>
      </c>
      <c r="Q530" s="1">
        <v>3094</v>
      </c>
      <c r="R530" s="1">
        <v>9</v>
      </c>
      <c r="S530" s="1">
        <v>819</v>
      </c>
      <c r="T530" s="1">
        <v>2275</v>
      </c>
      <c r="U530" s="1">
        <v>464.1</v>
      </c>
      <c r="V530" s="1">
        <v>1810.9</v>
      </c>
      <c r="W530" t="s">
        <v>30</v>
      </c>
      <c r="X530" t="s">
        <v>31</v>
      </c>
    </row>
    <row r="531" spans="1:24" x14ac:dyDescent="0.35">
      <c r="A531">
        <v>2025</v>
      </c>
      <c r="B531" t="s">
        <v>24</v>
      </c>
      <c r="C531" t="s">
        <v>136</v>
      </c>
      <c r="D531" t="s">
        <v>168</v>
      </c>
      <c r="E531">
        <v>5</v>
      </c>
      <c r="F531" t="s">
        <v>181</v>
      </c>
      <c r="G531" t="s">
        <v>48</v>
      </c>
      <c r="H531" t="s">
        <v>32</v>
      </c>
      <c r="I531" s="1">
        <v>34</v>
      </c>
      <c r="J531" s="2">
        <v>10</v>
      </c>
      <c r="K531" s="2">
        <v>0</v>
      </c>
      <c r="L531" s="2">
        <v>10</v>
      </c>
      <c r="M531" s="1">
        <v>30.6</v>
      </c>
      <c r="N531" s="3">
        <v>55</v>
      </c>
      <c r="O531" s="3">
        <v>550</v>
      </c>
      <c r="P531" s="3">
        <v>0</v>
      </c>
      <c r="Q531" s="1">
        <v>1683</v>
      </c>
      <c r="R531" s="1">
        <v>9</v>
      </c>
      <c r="S531" s="1">
        <v>495</v>
      </c>
      <c r="T531" s="1">
        <v>1188</v>
      </c>
      <c r="U531" s="1">
        <v>252.45</v>
      </c>
      <c r="V531" s="1">
        <v>935.55</v>
      </c>
      <c r="W531" t="s">
        <v>30</v>
      </c>
      <c r="X531" t="s">
        <v>31</v>
      </c>
    </row>
    <row r="532" spans="1:24" x14ac:dyDescent="0.35">
      <c r="A532">
        <v>2025</v>
      </c>
      <c r="B532" t="s">
        <v>24</v>
      </c>
      <c r="C532" t="s">
        <v>136</v>
      </c>
      <c r="D532" t="s">
        <v>168</v>
      </c>
      <c r="E532">
        <v>5</v>
      </c>
      <c r="F532" t="s">
        <v>181</v>
      </c>
      <c r="G532" t="s">
        <v>48</v>
      </c>
      <c r="H532" t="s">
        <v>33</v>
      </c>
      <c r="I532" s="1">
        <v>34</v>
      </c>
      <c r="J532" s="2">
        <v>15</v>
      </c>
      <c r="K532" s="2">
        <v>0</v>
      </c>
      <c r="L532" s="2">
        <v>15</v>
      </c>
      <c r="M532" s="1">
        <v>28.9</v>
      </c>
      <c r="N532" s="3">
        <v>34</v>
      </c>
      <c r="O532" s="3">
        <v>510</v>
      </c>
      <c r="P532" s="3">
        <v>0</v>
      </c>
      <c r="Q532" s="1">
        <v>982.6</v>
      </c>
      <c r="R532" s="1">
        <v>9</v>
      </c>
      <c r="S532" s="1">
        <v>306</v>
      </c>
      <c r="T532" s="1">
        <v>676.6</v>
      </c>
      <c r="U532" s="1">
        <v>147.38999999999999</v>
      </c>
      <c r="V532" s="1">
        <v>529.21</v>
      </c>
      <c r="W532" t="s">
        <v>30</v>
      </c>
      <c r="X532" t="s">
        <v>31</v>
      </c>
    </row>
    <row r="533" spans="1:24" x14ac:dyDescent="0.35">
      <c r="A533">
        <v>2025</v>
      </c>
      <c r="B533" t="s">
        <v>24</v>
      </c>
      <c r="C533" t="s">
        <v>136</v>
      </c>
      <c r="D533" t="s">
        <v>168</v>
      </c>
      <c r="E533">
        <v>5</v>
      </c>
      <c r="F533" t="s">
        <v>181</v>
      </c>
      <c r="G533" t="s">
        <v>48</v>
      </c>
      <c r="H533" t="s">
        <v>34</v>
      </c>
      <c r="I533" s="1">
        <v>34</v>
      </c>
      <c r="J533" s="2">
        <v>20</v>
      </c>
      <c r="K533" s="2">
        <v>0</v>
      </c>
      <c r="L533" s="2">
        <v>20</v>
      </c>
      <c r="M533" s="1">
        <v>27.2</v>
      </c>
      <c r="N533" s="3">
        <v>21</v>
      </c>
      <c r="O533" s="3">
        <v>420</v>
      </c>
      <c r="P533" s="3">
        <v>0</v>
      </c>
      <c r="Q533" s="1">
        <v>571.20000000000005</v>
      </c>
      <c r="R533" s="1">
        <v>9</v>
      </c>
      <c r="S533" s="1">
        <v>189</v>
      </c>
      <c r="T533" s="1">
        <v>382.2</v>
      </c>
      <c r="U533" s="1">
        <v>85.68</v>
      </c>
      <c r="V533" s="1">
        <v>296.52</v>
      </c>
      <c r="W533" t="s">
        <v>30</v>
      </c>
      <c r="X533" t="s">
        <v>31</v>
      </c>
    </row>
    <row r="534" spans="1:24" x14ac:dyDescent="0.35">
      <c r="A534">
        <v>2025</v>
      </c>
      <c r="B534" t="s">
        <v>24</v>
      </c>
      <c r="C534" t="s">
        <v>136</v>
      </c>
      <c r="D534" t="s">
        <v>168</v>
      </c>
      <c r="E534">
        <v>5</v>
      </c>
      <c r="F534" t="s">
        <v>182</v>
      </c>
      <c r="G534" t="s">
        <v>28</v>
      </c>
      <c r="H534" t="s">
        <v>29</v>
      </c>
      <c r="I534" s="1">
        <v>34</v>
      </c>
      <c r="J534" s="2">
        <v>0</v>
      </c>
      <c r="K534" s="2">
        <v>0</v>
      </c>
      <c r="L534" s="2">
        <v>0</v>
      </c>
      <c r="M534" s="1">
        <v>34</v>
      </c>
      <c r="N534" s="3">
        <v>109</v>
      </c>
      <c r="O534" s="3">
        <v>0</v>
      </c>
      <c r="P534" s="3">
        <v>0</v>
      </c>
      <c r="Q534" s="1">
        <v>3706</v>
      </c>
      <c r="R534" s="1">
        <v>9</v>
      </c>
      <c r="S534" s="1">
        <v>981</v>
      </c>
      <c r="T534" s="1">
        <v>2725</v>
      </c>
      <c r="U534" s="1">
        <v>555.9</v>
      </c>
      <c r="V534" s="1">
        <v>2169.1</v>
      </c>
      <c r="W534" t="s">
        <v>30</v>
      </c>
      <c r="X534" t="s">
        <v>31</v>
      </c>
    </row>
    <row r="535" spans="1:24" x14ac:dyDescent="0.35">
      <c r="A535">
        <v>2025</v>
      </c>
      <c r="B535" t="s">
        <v>24</v>
      </c>
      <c r="C535" t="s">
        <v>136</v>
      </c>
      <c r="D535" t="s">
        <v>168</v>
      </c>
      <c r="E535">
        <v>5</v>
      </c>
      <c r="F535" t="s">
        <v>182</v>
      </c>
      <c r="G535" t="s">
        <v>28</v>
      </c>
      <c r="H535" t="s">
        <v>32</v>
      </c>
      <c r="I535" s="1">
        <v>34</v>
      </c>
      <c r="J535" s="2">
        <v>10</v>
      </c>
      <c r="K535" s="2">
        <v>0</v>
      </c>
      <c r="L535" s="2">
        <v>10</v>
      </c>
      <c r="M535" s="1">
        <v>30.6</v>
      </c>
      <c r="N535" s="3">
        <v>66</v>
      </c>
      <c r="O535" s="3">
        <v>660</v>
      </c>
      <c r="P535" s="3">
        <v>0</v>
      </c>
      <c r="Q535" s="1">
        <v>2019.6</v>
      </c>
      <c r="R535" s="1">
        <v>9</v>
      </c>
      <c r="S535" s="1">
        <v>594</v>
      </c>
      <c r="T535" s="1">
        <v>1425.6</v>
      </c>
      <c r="U535" s="1">
        <v>302.94</v>
      </c>
      <c r="V535" s="1">
        <v>1122.6600000000001</v>
      </c>
      <c r="W535" t="s">
        <v>30</v>
      </c>
      <c r="X535" t="s">
        <v>31</v>
      </c>
    </row>
    <row r="536" spans="1:24" x14ac:dyDescent="0.35">
      <c r="A536">
        <v>2025</v>
      </c>
      <c r="B536" t="s">
        <v>24</v>
      </c>
      <c r="C536" t="s">
        <v>136</v>
      </c>
      <c r="D536" t="s">
        <v>168</v>
      </c>
      <c r="E536">
        <v>5</v>
      </c>
      <c r="F536" t="s">
        <v>182</v>
      </c>
      <c r="G536" t="s">
        <v>28</v>
      </c>
      <c r="H536" t="s">
        <v>33</v>
      </c>
      <c r="I536" s="1">
        <v>34</v>
      </c>
      <c r="J536" s="2">
        <v>15</v>
      </c>
      <c r="K536" s="2">
        <v>0</v>
      </c>
      <c r="L536" s="2">
        <v>15</v>
      </c>
      <c r="M536" s="1">
        <v>28.9</v>
      </c>
      <c r="N536" s="3">
        <v>41</v>
      </c>
      <c r="O536" s="3">
        <v>615</v>
      </c>
      <c r="P536" s="3">
        <v>0</v>
      </c>
      <c r="Q536" s="1">
        <v>1184.9000000000001</v>
      </c>
      <c r="R536" s="1">
        <v>9</v>
      </c>
      <c r="S536" s="1">
        <v>369</v>
      </c>
      <c r="T536" s="1">
        <v>815.9</v>
      </c>
      <c r="U536" s="1">
        <v>177.73</v>
      </c>
      <c r="V536" s="1">
        <v>638.16</v>
      </c>
      <c r="W536" t="s">
        <v>30</v>
      </c>
      <c r="X536" t="s">
        <v>31</v>
      </c>
    </row>
    <row r="537" spans="1:24" x14ac:dyDescent="0.35">
      <c r="A537">
        <v>2025</v>
      </c>
      <c r="B537" t="s">
        <v>24</v>
      </c>
      <c r="C537" t="s">
        <v>136</v>
      </c>
      <c r="D537" t="s">
        <v>168</v>
      </c>
      <c r="E537">
        <v>5</v>
      </c>
      <c r="F537" t="s">
        <v>182</v>
      </c>
      <c r="G537" t="s">
        <v>28</v>
      </c>
      <c r="H537" t="s">
        <v>34</v>
      </c>
      <c r="I537" s="1">
        <v>34</v>
      </c>
      <c r="J537" s="2">
        <v>20</v>
      </c>
      <c r="K537" s="2">
        <v>0</v>
      </c>
      <c r="L537" s="2">
        <v>20</v>
      </c>
      <c r="M537" s="1">
        <v>27.2</v>
      </c>
      <c r="N537" s="3">
        <v>25</v>
      </c>
      <c r="O537" s="3">
        <v>500</v>
      </c>
      <c r="P537" s="3">
        <v>0</v>
      </c>
      <c r="Q537" s="1">
        <v>680</v>
      </c>
      <c r="R537" s="1">
        <v>9</v>
      </c>
      <c r="S537" s="1">
        <v>225</v>
      </c>
      <c r="T537" s="1">
        <v>455</v>
      </c>
      <c r="U537" s="1">
        <v>102</v>
      </c>
      <c r="V537" s="1">
        <v>353</v>
      </c>
      <c r="W537" t="s">
        <v>30</v>
      </c>
      <c r="X537" t="s">
        <v>31</v>
      </c>
    </row>
    <row r="538" spans="1:24" x14ac:dyDescent="0.35">
      <c r="A538">
        <v>2025</v>
      </c>
      <c r="B538" t="s">
        <v>24</v>
      </c>
      <c r="C538" t="s">
        <v>136</v>
      </c>
      <c r="D538" t="s">
        <v>168</v>
      </c>
      <c r="E538">
        <v>5</v>
      </c>
      <c r="F538" t="s">
        <v>183</v>
      </c>
      <c r="G538" t="s">
        <v>36</v>
      </c>
      <c r="H538" t="s">
        <v>29</v>
      </c>
      <c r="I538" s="1">
        <v>34</v>
      </c>
      <c r="J538" s="2">
        <v>0</v>
      </c>
      <c r="K538" s="2">
        <v>0</v>
      </c>
      <c r="L538" s="2">
        <v>0</v>
      </c>
      <c r="M538" s="1">
        <v>34</v>
      </c>
      <c r="N538" s="3">
        <v>89</v>
      </c>
      <c r="O538" s="3">
        <v>0</v>
      </c>
      <c r="P538" s="3">
        <v>0</v>
      </c>
      <c r="Q538" s="1">
        <v>3026</v>
      </c>
      <c r="R538" s="1">
        <v>9</v>
      </c>
      <c r="S538" s="1">
        <v>801</v>
      </c>
      <c r="T538" s="1">
        <v>2225</v>
      </c>
      <c r="U538" s="1">
        <v>453.9</v>
      </c>
      <c r="V538" s="1">
        <v>1771.1</v>
      </c>
      <c r="W538" t="s">
        <v>30</v>
      </c>
      <c r="X538" t="s">
        <v>31</v>
      </c>
    </row>
    <row r="539" spans="1:24" x14ac:dyDescent="0.35">
      <c r="A539">
        <v>2025</v>
      </c>
      <c r="B539" t="s">
        <v>24</v>
      </c>
      <c r="C539" t="s">
        <v>136</v>
      </c>
      <c r="D539" t="s">
        <v>168</v>
      </c>
      <c r="E539">
        <v>5</v>
      </c>
      <c r="F539" t="s">
        <v>183</v>
      </c>
      <c r="G539" t="s">
        <v>36</v>
      </c>
      <c r="H539" t="s">
        <v>32</v>
      </c>
      <c r="I539" s="1">
        <v>34</v>
      </c>
      <c r="J539" s="2">
        <v>10</v>
      </c>
      <c r="K539" s="2">
        <v>0</v>
      </c>
      <c r="L539" s="2">
        <v>10</v>
      </c>
      <c r="M539" s="1">
        <v>30.6</v>
      </c>
      <c r="N539" s="3">
        <v>54</v>
      </c>
      <c r="O539" s="3">
        <v>540</v>
      </c>
      <c r="P539" s="3">
        <v>0</v>
      </c>
      <c r="Q539" s="1">
        <v>1652.4</v>
      </c>
      <c r="R539" s="1">
        <v>9</v>
      </c>
      <c r="S539" s="1">
        <v>486</v>
      </c>
      <c r="T539" s="1">
        <v>1166.4000000000001</v>
      </c>
      <c r="U539" s="1">
        <v>247.86</v>
      </c>
      <c r="V539" s="1">
        <v>918.54</v>
      </c>
      <c r="W539" t="s">
        <v>30</v>
      </c>
      <c r="X539" t="s">
        <v>31</v>
      </c>
    </row>
    <row r="540" spans="1:24" x14ac:dyDescent="0.35">
      <c r="A540">
        <v>2025</v>
      </c>
      <c r="B540" t="s">
        <v>24</v>
      </c>
      <c r="C540" t="s">
        <v>136</v>
      </c>
      <c r="D540" t="s">
        <v>168</v>
      </c>
      <c r="E540">
        <v>5</v>
      </c>
      <c r="F540" t="s">
        <v>183</v>
      </c>
      <c r="G540" t="s">
        <v>36</v>
      </c>
      <c r="H540" t="s">
        <v>33</v>
      </c>
      <c r="I540" s="1">
        <v>34</v>
      </c>
      <c r="J540" s="2">
        <v>15</v>
      </c>
      <c r="K540" s="2">
        <v>0</v>
      </c>
      <c r="L540" s="2">
        <v>15</v>
      </c>
      <c r="M540" s="1">
        <v>28.9</v>
      </c>
      <c r="N540" s="3">
        <v>33</v>
      </c>
      <c r="O540" s="3">
        <v>495</v>
      </c>
      <c r="P540" s="3">
        <v>0</v>
      </c>
      <c r="Q540" s="1">
        <v>953.7</v>
      </c>
      <c r="R540" s="1">
        <v>9</v>
      </c>
      <c r="S540" s="1">
        <v>297</v>
      </c>
      <c r="T540" s="1">
        <v>656.7</v>
      </c>
      <c r="U540" s="1">
        <v>143.05000000000001</v>
      </c>
      <c r="V540" s="1">
        <v>513.64</v>
      </c>
      <c r="W540" t="s">
        <v>30</v>
      </c>
      <c r="X540" t="s">
        <v>31</v>
      </c>
    </row>
    <row r="541" spans="1:24" x14ac:dyDescent="0.35">
      <c r="A541">
        <v>2025</v>
      </c>
      <c r="B541" t="s">
        <v>24</v>
      </c>
      <c r="C541" t="s">
        <v>136</v>
      </c>
      <c r="D541" t="s">
        <v>168</v>
      </c>
      <c r="E541">
        <v>5</v>
      </c>
      <c r="F541" t="s">
        <v>183</v>
      </c>
      <c r="G541" t="s">
        <v>36</v>
      </c>
      <c r="H541" t="s">
        <v>34</v>
      </c>
      <c r="I541" s="1">
        <v>34</v>
      </c>
      <c r="J541" s="2">
        <v>20</v>
      </c>
      <c r="K541" s="2">
        <v>0</v>
      </c>
      <c r="L541" s="2">
        <v>20</v>
      </c>
      <c r="M541" s="1">
        <v>27.2</v>
      </c>
      <c r="N541" s="3">
        <v>21</v>
      </c>
      <c r="O541" s="3">
        <v>420</v>
      </c>
      <c r="P541" s="3">
        <v>0</v>
      </c>
      <c r="Q541" s="1">
        <v>571.20000000000005</v>
      </c>
      <c r="R541" s="1">
        <v>9</v>
      </c>
      <c r="S541" s="1">
        <v>189</v>
      </c>
      <c r="T541" s="1">
        <v>382.2</v>
      </c>
      <c r="U541" s="1">
        <v>85.68</v>
      </c>
      <c r="V541" s="1">
        <v>296.52</v>
      </c>
      <c r="W541" t="s">
        <v>30</v>
      </c>
      <c r="X541" t="s">
        <v>31</v>
      </c>
    </row>
    <row r="542" spans="1:24" x14ac:dyDescent="0.35">
      <c r="A542">
        <v>2025</v>
      </c>
      <c r="B542" t="s">
        <v>24</v>
      </c>
      <c r="C542" t="s">
        <v>136</v>
      </c>
      <c r="D542" t="s">
        <v>168</v>
      </c>
      <c r="E542">
        <v>5</v>
      </c>
      <c r="F542" t="s">
        <v>184</v>
      </c>
      <c r="G542" t="s">
        <v>38</v>
      </c>
      <c r="H542" t="s">
        <v>29</v>
      </c>
      <c r="I542" s="1">
        <v>34</v>
      </c>
      <c r="J542" s="2">
        <v>0</v>
      </c>
      <c r="K542" s="2">
        <v>0</v>
      </c>
      <c r="L542" s="2">
        <v>0</v>
      </c>
      <c r="M542" s="1">
        <v>34</v>
      </c>
      <c r="N542" s="3">
        <v>128</v>
      </c>
      <c r="O542" s="3">
        <v>0</v>
      </c>
      <c r="P542" s="3">
        <v>0</v>
      </c>
      <c r="Q542" s="1">
        <v>4352</v>
      </c>
      <c r="R542" s="1">
        <v>9</v>
      </c>
      <c r="S542" s="1">
        <v>1152</v>
      </c>
      <c r="T542" s="1">
        <v>3200</v>
      </c>
      <c r="U542" s="1">
        <v>652.79999999999995</v>
      </c>
      <c r="V542" s="1">
        <v>2547.1999999999998</v>
      </c>
      <c r="W542" t="s">
        <v>30</v>
      </c>
      <c r="X542" t="s">
        <v>31</v>
      </c>
    </row>
    <row r="543" spans="1:24" x14ac:dyDescent="0.35">
      <c r="A543">
        <v>2025</v>
      </c>
      <c r="B543" t="s">
        <v>24</v>
      </c>
      <c r="C543" t="s">
        <v>136</v>
      </c>
      <c r="D543" t="s">
        <v>168</v>
      </c>
      <c r="E543">
        <v>5</v>
      </c>
      <c r="F543" t="s">
        <v>184</v>
      </c>
      <c r="G543" t="s">
        <v>38</v>
      </c>
      <c r="H543" t="s">
        <v>32</v>
      </c>
      <c r="I543" s="1">
        <v>34</v>
      </c>
      <c r="J543" s="2">
        <v>10</v>
      </c>
      <c r="K543" s="2">
        <v>0</v>
      </c>
      <c r="L543" s="2">
        <v>10</v>
      </c>
      <c r="M543" s="1">
        <v>30.6</v>
      </c>
      <c r="N543" s="3">
        <v>77</v>
      </c>
      <c r="O543" s="3">
        <v>770</v>
      </c>
      <c r="P543" s="3">
        <v>0</v>
      </c>
      <c r="Q543" s="1">
        <v>2356.1999999999998</v>
      </c>
      <c r="R543" s="1">
        <v>9</v>
      </c>
      <c r="S543" s="1">
        <v>693</v>
      </c>
      <c r="T543" s="1">
        <v>1663.2</v>
      </c>
      <c r="U543" s="1">
        <v>353.43</v>
      </c>
      <c r="V543" s="1">
        <v>1309.77</v>
      </c>
      <c r="W543" t="s">
        <v>30</v>
      </c>
      <c r="X543" t="s">
        <v>31</v>
      </c>
    </row>
    <row r="544" spans="1:24" x14ac:dyDescent="0.35">
      <c r="A544">
        <v>2025</v>
      </c>
      <c r="B544" t="s">
        <v>24</v>
      </c>
      <c r="C544" t="s">
        <v>136</v>
      </c>
      <c r="D544" t="s">
        <v>168</v>
      </c>
      <c r="E544">
        <v>5</v>
      </c>
      <c r="F544" t="s">
        <v>184</v>
      </c>
      <c r="G544" t="s">
        <v>38</v>
      </c>
      <c r="H544" t="s">
        <v>33</v>
      </c>
      <c r="I544" s="1">
        <v>34</v>
      </c>
      <c r="J544" s="2">
        <v>15</v>
      </c>
      <c r="K544" s="2">
        <v>0</v>
      </c>
      <c r="L544" s="2">
        <v>15</v>
      </c>
      <c r="M544" s="1">
        <v>28.9</v>
      </c>
      <c r="N544" s="3">
        <v>48</v>
      </c>
      <c r="O544" s="3">
        <v>720</v>
      </c>
      <c r="P544" s="3">
        <v>0</v>
      </c>
      <c r="Q544" s="1">
        <v>1387.2</v>
      </c>
      <c r="R544" s="1">
        <v>9</v>
      </c>
      <c r="S544" s="1">
        <v>432</v>
      </c>
      <c r="T544" s="1">
        <v>955.2</v>
      </c>
      <c r="U544" s="1">
        <v>208.08</v>
      </c>
      <c r="V544" s="1">
        <v>747.12</v>
      </c>
      <c r="W544" t="s">
        <v>30</v>
      </c>
      <c r="X544" t="s">
        <v>31</v>
      </c>
    </row>
    <row r="545" spans="1:24" x14ac:dyDescent="0.35">
      <c r="A545">
        <v>2025</v>
      </c>
      <c r="B545" t="s">
        <v>24</v>
      </c>
      <c r="C545" t="s">
        <v>136</v>
      </c>
      <c r="D545" t="s">
        <v>168</v>
      </c>
      <c r="E545">
        <v>5</v>
      </c>
      <c r="F545" t="s">
        <v>184</v>
      </c>
      <c r="G545" t="s">
        <v>38</v>
      </c>
      <c r="H545" t="s">
        <v>34</v>
      </c>
      <c r="I545" s="1">
        <v>34</v>
      </c>
      <c r="J545" s="2">
        <v>20</v>
      </c>
      <c r="K545" s="2">
        <v>0</v>
      </c>
      <c r="L545" s="2">
        <v>20</v>
      </c>
      <c r="M545" s="1">
        <v>27.2</v>
      </c>
      <c r="N545" s="3">
        <v>30</v>
      </c>
      <c r="O545" s="3">
        <v>600</v>
      </c>
      <c r="P545" s="3">
        <v>0</v>
      </c>
      <c r="Q545" s="1">
        <v>816</v>
      </c>
      <c r="R545" s="1">
        <v>9</v>
      </c>
      <c r="S545" s="1">
        <v>270</v>
      </c>
      <c r="T545" s="1">
        <v>546</v>
      </c>
      <c r="U545" s="1">
        <v>122.4</v>
      </c>
      <c r="V545" s="1">
        <v>423.6</v>
      </c>
      <c r="W545" t="s">
        <v>30</v>
      </c>
      <c r="X545" t="s">
        <v>31</v>
      </c>
    </row>
    <row r="546" spans="1:24" x14ac:dyDescent="0.35">
      <c r="A546">
        <v>2025</v>
      </c>
      <c r="B546" t="s">
        <v>24</v>
      </c>
      <c r="C546" t="s">
        <v>136</v>
      </c>
      <c r="D546" t="s">
        <v>168</v>
      </c>
      <c r="E546">
        <v>5</v>
      </c>
      <c r="F546" t="s">
        <v>185</v>
      </c>
      <c r="G546" t="s">
        <v>40</v>
      </c>
      <c r="H546" t="s">
        <v>29</v>
      </c>
      <c r="I546" s="1">
        <v>34</v>
      </c>
      <c r="J546" s="2">
        <v>0</v>
      </c>
      <c r="K546" s="2">
        <v>0</v>
      </c>
      <c r="L546" s="2">
        <v>0</v>
      </c>
      <c r="M546" s="1">
        <v>34</v>
      </c>
      <c r="N546" s="3">
        <v>124</v>
      </c>
      <c r="O546" s="3">
        <v>0</v>
      </c>
      <c r="P546" s="3">
        <v>0</v>
      </c>
      <c r="Q546" s="1">
        <v>4216</v>
      </c>
      <c r="R546" s="1">
        <v>9</v>
      </c>
      <c r="S546" s="1">
        <v>1116</v>
      </c>
      <c r="T546" s="1">
        <v>3100</v>
      </c>
      <c r="U546" s="1">
        <v>632.4</v>
      </c>
      <c r="V546" s="1">
        <v>2467.6</v>
      </c>
      <c r="W546" t="s">
        <v>30</v>
      </c>
      <c r="X546" t="s">
        <v>31</v>
      </c>
    </row>
    <row r="547" spans="1:24" x14ac:dyDescent="0.35">
      <c r="A547">
        <v>2025</v>
      </c>
      <c r="B547" t="s">
        <v>24</v>
      </c>
      <c r="C547" t="s">
        <v>136</v>
      </c>
      <c r="D547" t="s">
        <v>168</v>
      </c>
      <c r="E547">
        <v>5</v>
      </c>
      <c r="F547" t="s">
        <v>185</v>
      </c>
      <c r="G547" t="s">
        <v>40</v>
      </c>
      <c r="H547" t="s">
        <v>32</v>
      </c>
      <c r="I547" s="1">
        <v>34</v>
      </c>
      <c r="J547" s="2">
        <v>10</v>
      </c>
      <c r="K547" s="2">
        <v>0</v>
      </c>
      <c r="L547" s="2">
        <v>10</v>
      </c>
      <c r="M547" s="1">
        <v>30.6</v>
      </c>
      <c r="N547" s="3">
        <v>75</v>
      </c>
      <c r="O547" s="3">
        <v>750</v>
      </c>
      <c r="P547" s="3">
        <v>0</v>
      </c>
      <c r="Q547" s="1">
        <v>2295</v>
      </c>
      <c r="R547" s="1">
        <v>9</v>
      </c>
      <c r="S547" s="1">
        <v>675</v>
      </c>
      <c r="T547" s="1">
        <v>1620</v>
      </c>
      <c r="U547" s="1">
        <v>344.25</v>
      </c>
      <c r="V547" s="1">
        <v>1275.75</v>
      </c>
      <c r="W547" t="s">
        <v>30</v>
      </c>
      <c r="X547" t="s">
        <v>31</v>
      </c>
    </row>
    <row r="548" spans="1:24" x14ac:dyDescent="0.35">
      <c r="A548">
        <v>2025</v>
      </c>
      <c r="B548" t="s">
        <v>24</v>
      </c>
      <c r="C548" t="s">
        <v>136</v>
      </c>
      <c r="D548" t="s">
        <v>168</v>
      </c>
      <c r="E548">
        <v>5</v>
      </c>
      <c r="F548" t="s">
        <v>185</v>
      </c>
      <c r="G548" t="s">
        <v>40</v>
      </c>
      <c r="H548" t="s">
        <v>33</v>
      </c>
      <c r="I548" s="1">
        <v>34</v>
      </c>
      <c r="J548" s="2">
        <v>15</v>
      </c>
      <c r="K548" s="2">
        <v>0</v>
      </c>
      <c r="L548" s="2">
        <v>15</v>
      </c>
      <c r="M548" s="1">
        <v>28.9</v>
      </c>
      <c r="N548" s="3">
        <v>46</v>
      </c>
      <c r="O548" s="3">
        <v>690</v>
      </c>
      <c r="P548" s="3">
        <v>0</v>
      </c>
      <c r="Q548" s="1">
        <v>1329.4</v>
      </c>
      <c r="R548" s="1">
        <v>9</v>
      </c>
      <c r="S548" s="1">
        <v>414</v>
      </c>
      <c r="T548" s="1">
        <v>915.4</v>
      </c>
      <c r="U548" s="1">
        <v>199.41</v>
      </c>
      <c r="V548" s="1">
        <v>715.99</v>
      </c>
      <c r="W548" t="s">
        <v>30</v>
      </c>
      <c r="X548" t="s">
        <v>31</v>
      </c>
    </row>
    <row r="549" spans="1:24" x14ac:dyDescent="0.35">
      <c r="A549">
        <v>2025</v>
      </c>
      <c r="B549" t="s">
        <v>24</v>
      </c>
      <c r="C549" t="s">
        <v>136</v>
      </c>
      <c r="D549" t="s">
        <v>168</v>
      </c>
      <c r="E549">
        <v>5</v>
      </c>
      <c r="F549" t="s">
        <v>185</v>
      </c>
      <c r="G549" t="s">
        <v>40</v>
      </c>
      <c r="H549" t="s">
        <v>34</v>
      </c>
      <c r="I549" s="1">
        <v>34</v>
      </c>
      <c r="J549" s="2">
        <v>20</v>
      </c>
      <c r="K549" s="2">
        <v>0</v>
      </c>
      <c r="L549" s="2">
        <v>20</v>
      </c>
      <c r="M549" s="1">
        <v>27.2</v>
      </c>
      <c r="N549" s="3">
        <v>29</v>
      </c>
      <c r="O549" s="3">
        <v>580</v>
      </c>
      <c r="P549" s="3">
        <v>0</v>
      </c>
      <c r="Q549" s="1">
        <v>788.8</v>
      </c>
      <c r="R549" s="1">
        <v>9</v>
      </c>
      <c r="S549" s="1">
        <v>261</v>
      </c>
      <c r="T549" s="1">
        <v>527.79999999999995</v>
      </c>
      <c r="U549" s="1">
        <v>118.32</v>
      </c>
      <c r="V549" s="1">
        <v>409.48</v>
      </c>
      <c r="W549" t="s">
        <v>30</v>
      </c>
      <c r="X549" t="s">
        <v>31</v>
      </c>
    </row>
    <row r="550" spans="1:24" x14ac:dyDescent="0.35">
      <c r="A550">
        <v>2025</v>
      </c>
      <c r="B550" t="s">
        <v>24</v>
      </c>
      <c r="C550" t="s">
        <v>136</v>
      </c>
      <c r="D550" t="s">
        <v>168</v>
      </c>
      <c r="E550">
        <v>5</v>
      </c>
      <c r="F550" t="s">
        <v>186</v>
      </c>
      <c r="G550" t="s">
        <v>42</v>
      </c>
      <c r="H550" t="s">
        <v>29</v>
      </c>
      <c r="I550" s="1">
        <v>34</v>
      </c>
      <c r="J550" s="2">
        <v>0</v>
      </c>
      <c r="K550" s="2">
        <v>0</v>
      </c>
      <c r="L550" s="2">
        <v>0</v>
      </c>
      <c r="M550" s="1">
        <v>34</v>
      </c>
      <c r="N550" s="3">
        <v>94</v>
      </c>
      <c r="O550" s="3">
        <v>0</v>
      </c>
      <c r="P550" s="3">
        <v>0</v>
      </c>
      <c r="Q550" s="1">
        <v>3196</v>
      </c>
      <c r="R550" s="1">
        <v>9</v>
      </c>
      <c r="S550" s="1">
        <v>846</v>
      </c>
      <c r="T550" s="1">
        <v>2350</v>
      </c>
      <c r="U550" s="1">
        <v>479.4</v>
      </c>
      <c r="V550" s="1">
        <v>1870.6</v>
      </c>
      <c r="W550" t="s">
        <v>30</v>
      </c>
      <c r="X550" t="s">
        <v>31</v>
      </c>
    </row>
    <row r="551" spans="1:24" x14ac:dyDescent="0.35">
      <c r="A551">
        <v>2025</v>
      </c>
      <c r="B551" t="s">
        <v>24</v>
      </c>
      <c r="C551" t="s">
        <v>136</v>
      </c>
      <c r="D551" t="s">
        <v>168</v>
      </c>
      <c r="E551">
        <v>5</v>
      </c>
      <c r="F551" t="s">
        <v>186</v>
      </c>
      <c r="G551" t="s">
        <v>42</v>
      </c>
      <c r="H551" t="s">
        <v>32</v>
      </c>
      <c r="I551" s="1">
        <v>34</v>
      </c>
      <c r="J551" s="2">
        <v>10</v>
      </c>
      <c r="K551" s="2">
        <v>0</v>
      </c>
      <c r="L551" s="2">
        <v>10</v>
      </c>
      <c r="M551" s="1">
        <v>30.6</v>
      </c>
      <c r="N551" s="3">
        <v>57</v>
      </c>
      <c r="O551" s="3">
        <v>570</v>
      </c>
      <c r="P551" s="3">
        <v>0</v>
      </c>
      <c r="Q551" s="1">
        <v>1744.2</v>
      </c>
      <c r="R551" s="1">
        <v>9</v>
      </c>
      <c r="S551" s="1">
        <v>513</v>
      </c>
      <c r="T551" s="1">
        <v>1231.2</v>
      </c>
      <c r="U551" s="1">
        <v>261.63</v>
      </c>
      <c r="V551" s="1">
        <v>969.57</v>
      </c>
      <c r="W551" t="s">
        <v>30</v>
      </c>
      <c r="X551" t="s">
        <v>31</v>
      </c>
    </row>
    <row r="552" spans="1:24" x14ac:dyDescent="0.35">
      <c r="A552">
        <v>2025</v>
      </c>
      <c r="B552" t="s">
        <v>24</v>
      </c>
      <c r="C552" t="s">
        <v>136</v>
      </c>
      <c r="D552" t="s">
        <v>168</v>
      </c>
      <c r="E552">
        <v>5</v>
      </c>
      <c r="F552" t="s">
        <v>186</v>
      </c>
      <c r="G552" t="s">
        <v>42</v>
      </c>
      <c r="H552" t="s">
        <v>33</v>
      </c>
      <c r="I552" s="1">
        <v>34</v>
      </c>
      <c r="J552" s="2">
        <v>15</v>
      </c>
      <c r="K552" s="2">
        <v>0</v>
      </c>
      <c r="L552" s="2">
        <v>15</v>
      </c>
      <c r="M552" s="1">
        <v>28.9</v>
      </c>
      <c r="N552" s="3">
        <v>35</v>
      </c>
      <c r="O552" s="3">
        <v>525</v>
      </c>
      <c r="P552" s="3">
        <v>0</v>
      </c>
      <c r="Q552" s="1">
        <v>1011.5</v>
      </c>
      <c r="R552" s="1">
        <v>9</v>
      </c>
      <c r="S552" s="1">
        <v>315</v>
      </c>
      <c r="T552" s="1">
        <v>696.5</v>
      </c>
      <c r="U552" s="1">
        <v>151.72</v>
      </c>
      <c r="V552" s="1">
        <v>544.77</v>
      </c>
      <c r="W552" t="s">
        <v>30</v>
      </c>
      <c r="X552" t="s">
        <v>31</v>
      </c>
    </row>
    <row r="553" spans="1:24" x14ac:dyDescent="0.35">
      <c r="A553">
        <v>2025</v>
      </c>
      <c r="B553" t="s">
        <v>24</v>
      </c>
      <c r="C553" t="s">
        <v>136</v>
      </c>
      <c r="D553" t="s">
        <v>168</v>
      </c>
      <c r="E553">
        <v>5</v>
      </c>
      <c r="F553" t="s">
        <v>186</v>
      </c>
      <c r="G553" t="s">
        <v>42</v>
      </c>
      <c r="H553" t="s">
        <v>34</v>
      </c>
      <c r="I553" s="1">
        <v>34</v>
      </c>
      <c r="J553" s="2">
        <v>20</v>
      </c>
      <c r="K553" s="2">
        <v>0</v>
      </c>
      <c r="L553" s="2">
        <v>20</v>
      </c>
      <c r="M553" s="1">
        <v>27.2</v>
      </c>
      <c r="N553" s="3">
        <v>22</v>
      </c>
      <c r="O553" s="3">
        <v>440</v>
      </c>
      <c r="P553" s="3">
        <v>0</v>
      </c>
      <c r="Q553" s="1">
        <v>598.4</v>
      </c>
      <c r="R553" s="1">
        <v>9</v>
      </c>
      <c r="S553" s="1">
        <v>198</v>
      </c>
      <c r="T553" s="1">
        <v>400.4</v>
      </c>
      <c r="U553" s="1">
        <v>89.76</v>
      </c>
      <c r="V553" s="1">
        <v>310.64</v>
      </c>
      <c r="W553" t="s">
        <v>30</v>
      </c>
      <c r="X553" t="s">
        <v>31</v>
      </c>
    </row>
    <row r="554" spans="1:24" x14ac:dyDescent="0.35">
      <c r="A554">
        <v>2025</v>
      </c>
      <c r="B554" t="s">
        <v>24</v>
      </c>
      <c r="C554" t="s">
        <v>136</v>
      </c>
      <c r="D554" t="s">
        <v>168</v>
      </c>
      <c r="E554">
        <v>5</v>
      </c>
      <c r="F554" t="s">
        <v>187</v>
      </c>
      <c r="G554" t="s">
        <v>44</v>
      </c>
      <c r="H554" t="s">
        <v>29</v>
      </c>
      <c r="I554" s="1">
        <v>34</v>
      </c>
      <c r="J554" s="2">
        <v>0</v>
      </c>
      <c r="K554" s="2">
        <v>0</v>
      </c>
      <c r="L554" s="2">
        <v>0</v>
      </c>
      <c r="M554" s="1">
        <v>34</v>
      </c>
      <c r="N554" s="3">
        <v>133</v>
      </c>
      <c r="O554" s="3">
        <v>0</v>
      </c>
      <c r="P554" s="3">
        <v>0</v>
      </c>
      <c r="Q554" s="1">
        <v>4522</v>
      </c>
      <c r="R554" s="1">
        <v>9</v>
      </c>
      <c r="S554" s="1">
        <v>1197</v>
      </c>
      <c r="T554" s="1">
        <v>3325</v>
      </c>
      <c r="U554" s="1">
        <v>678.3</v>
      </c>
      <c r="V554" s="1">
        <v>2646.7</v>
      </c>
      <c r="W554" t="s">
        <v>188</v>
      </c>
      <c r="X554" t="s">
        <v>46</v>
      </c>
    </row>
    <row r="555" spans="1:24" x14ac:dyDescent="0.35">
      <c r="A555">
        <v>2025</v>
      </c>
      <c r="B555" t="s">
        <v>24</v>
      </c>
      <c r="C555" t="s">
        <v>136</v>
      </c>
      <c r="D555" t="s">
        <v>168</v>
      </c>
      <c r="E555">
        <v>5</v>
      </c>
      <c r="F555" t="s">
        <v>187</v>
      </c>
      <c r="G555" t="s">
        <v>44</v>
      </c>
      <c r="H555" t="s">
        <v>32</v>
      </c>
      <c r="I555" s="1">
        <v>34</v>
      </c>
      <c r="J555" s="2">
        <v>10</v>
      </c>
      <c r="K555" s="2">
        <v>0</v>
      </c>
      <c r="L555" s="2">
        <v>10</v>
      </c>
      <c r="M555" s="1">
        <v>30.6</v>
      </c>
      <c r="N555" s="3">
        <v>86</v>
      </c>
      <c r="O555" s="3">
        <v>860</v>
      </c>
      <c r="P555" s="3">
        <v>0</v>
      </c>
      <c r="Q555" s="1">
        <v>2631.6</v>
      </c>
      <c r="R555" s="1">
        <v>9</v>
      </c>
      <c r="S555" s="1">
        <v>774</v>
      </c>
      <c r="T555" s="1">
        <v>1857.6</v>
      </c>
      <c r="U555" s="1">
        <v>394.74</v>
      </c>
      <c r="V555" s="1">
        <v>1462.86</v>
      </c>
      <c r="W555" t="s">
        <v>188</v>
      </c>
      <c r="X555" t="s">
        <v>46</v>
      </c>
    </row>
    <row r="556" spans="1:24" x14ac:dyDescent="0.35">
      <c r="A556">
        <v>2025</v>
      </c>
      <c r="B556" t="s">
        <v>24</v>
      </c>
      <c r="C556" t="s">
        <v>136</v>
      </c>
      <c r="D556" t="s">
        <v>168</v>
      </c>
      <c r="E556">
        <v>5</v>
      </c>
      <c r="F556" t="s">
        <v>187</v>
      </c>
      <c r="G556" t="s">
        <v>44</v>
      </c>
      <c r="H556" t="s">
        <v>33</v>
      </c>
      <c r="I556" s="1">
        <v>34</v>
      </c>
      <c r="J556" s="2">
        <v>15</v>
      </c>
      <c r="K556" s="2">
        <v>0</v>
      </c>
      <c r="L556" s="2">
        <v>15</v>
      </c>
      <c r="M556" s="1">
        <v>28.9</v>
      </c>
      <c r="N556" s="3">
        <v>57</v>
      </c>
      <c r="O556" s="3">
        <v>855</v>
      </c>
      <c r="P556" s="3">
        <v>0</v>
      </c>
      <c r="Q556" s="1">
        <v>1647.3</v>
      </c>
      <c r="R556" s="1">
        <v>9</v>
      </c>
      <c r="S556" s="1">
        <v>513</v>
      </c>
      <c r="T556" s="1">
        <v>1134.3</v>
      </c>
      <c r="U556" s="1">
        <v>247.09</v>
      </c>
      <c r="V556" s="1">
        <v>887.2</v>
      </c>
      <c r="W556" t="s">
        <v>188</v>
      </c>
      <c r="X556" t="s">
        <v>46</v>
      </c>
    </row>
    <row r="557" spans="1:24" x14ac:dyDescent="0.35">
      <c r="A557">
        <v>2025</v>
      </c>
      <c r="B557" t="s">
        <v>24</v>
      </c>
      <c r="C557" t="s">
        <v>136</v>
      </c>
      <c r="D557" t="s">
        <v>168</v>
      </c>
      <c r="E557">
        <v>5</v>
      </c>
      <c r="F557" t="s">
        <v>187</v>
      </c>
      <c r="G557" t="s">
        <v>44</v>
      </c>
      <c r="H557" t="s">
        <v>34</v>
      </c>
      <c r="I557" s="1">
        <v>34</v>
      </c>
      <c r="J557" s="2">
        <v>20</v>
      </c>
      <c r="K557" s="2">
        <v>0</v>
      </c>
      <c r="L557" s="2">
        <v>20</v>
      </c>
      <c r="M557" s="1">
        <v>27.2</v>
      </c>
      <c r="N557" s="3">
        <v>40</v>
      </c>
      <c r="O557" s="3">
        <v>800</v>
      </c>
      <c r="P557" s="3">
        <v>0</v>
      </c>
      <c r="Q557" s="1">
        <v>1088</v>
      </c>
      <c r="R557" s="1">
        <v>9</v>
      </c>
      <c r="S557" s="1">
        <v>360</v>
      </c>
      <c r="T557" s="1">
        <v>728</v>
      </c>
      <c r="U557" s="1">
        <v>163.19999999999999</v>
      </c>
      <c r="V557" s="1">
        <v>564.79999999999995</v>
      </c>
      <c r="W557" t="s">
        <v>188</v>
      </c>
      <c r="X557" t="s">
        <v>46</v>
      </c>
    </row>
    <row r="558" spans="1:24" x14ac:dyDescent="0.35">
      <c r="A558">
        <v>2025</v>
      </c>
      <c r="B558" t="s">
        <v>24</v>
      </c>
      <c r="C558" t="s">
        <v>136</v>
      </c>
      <c r="D558" t="s">
        <v>168</v>
      </c>
      <c r="E558">
        <v>5</v>
      </c>
      <c r="F558" t="s">
        <v>189</v>
      </c>
      <c r="G558" t="s">
        <v>48</v>
      </c>
      <c r="H558" t="s">
        <v>29</v>
      </c>
      <c r="I558" s="1">
        <v>34</v>
      </c>
      <c r="J558" s="2">
        <v>0</v>
      </c>
      <c r="K558" s="2">
        <v>0</v>
      </c>
      <c r="L558" s="2">
        <v>0</v>
      </c>
      <c r="M558" s="1">
        <v>34</v>
      </c>
      <c r="N558" s="3">
        <v>114</v>
      </c>
      <c r="O558" s="3">
        <v>0</v>
      </c>
      <c r="P558" s="3">
        <v>0</v>
      </c>
      <c r="Q558" s="1">
        <v>3876</v>
      </c>
      <c r="R558" s="1">
        <v>9</v>
      </c>
      <c r="S558" s="1">
        <v>1026</v>
      </c>
      <c r="T558" s="1">
        <v>2850</v>
      </c>
      <c r="U558" s="1">
        <v>581.4</v>
      </c>
      <c r="V558" s="1">
        <v>2268.6</v>
      </c>
      <c r="W558" t="s">
        <v>188</v>
      </c>
      <c r="X558" t="s">
        <v>46</v>
      </c>
    </row>
    <row r="559" spans="1:24" x14ac:dyDescent="0.35">
      <c r="A559">
        <v>2025</v>
      </c>
      <c r="B559" t="s">
        <v>24</v>
      </c>
      <c r="C559" t="s">
        <v>136</v>
      </c>
      <c r="D559" t="s">
        <v>168</v>
      </c>
      <c r="E559">
        <v>5</v>
      </c>
      <c r="F559" t="s">
        <v>189</v>
      </c>
      <c r="G559" t="s">
        <v>48</v>
      </c>
      <c r="H559" t="s">
        <v>32</v>
      </c>
      <c r="I559" s="1">
        <v>34</v>
      </c>
      <c r="J559" s="2">
        <v>10</v>
      </c>
      <c r="K559" s="2">
        <v>0</v>
      </c>
      <c r="L559" s="2">
        <v>10</v>
      </c>
      <c r="M559" s="1">
        <v>30.6</v>
      </c>
      <c r="N559" s="3">
        <v>74</v>
      </c>
      <c r="O559" s="3">
        <v>740</v>
      </c>
      <c r="P559" s="3">
        <v>0</v>
      </c>
      <c r="Q559" s="1">
        <v>2264.4</v>
      </c>
      <c r="R559" s="1">
        <v>9</v>
      </c>
      <c r="S559" s="1">
        <v>666</v>
      </c>
      <c r="T559" s="1">
        <v>1598.4</v>
      </c>
      <c r="U559" s="1">
        <v>339.66</v>
      </c>
      <c r="V559" s="1">
        <v>1258.74</v>
      </c>
      <c r="W559" t="s">
        <v>188</v>
      </c>
      <c r="X559" t="s">
        <v>46</v>
      </c>
    </row>
    <row r="560" spans="1:24" x14ac:dyDescent="0.35">
      <c r="A560">
        <v>2025</v>
      </c>
      <c r="B560" t="s">
        <v>24</v>
      </c>
      <c r="C560" t="s">
        <v>136</v>
      </c>
      <c r="D560" t="s">
        <v>168</v>
      </c>
      <c r="E560">
        <v>5</v>
      </c>
      <c r="F560" t="s">
        <v>189</v>
      </c>
      <c r="G560" t="s">
        <v>48</v>
      </c>
      <c r="H560" t="s">
        <v>33</v>
      </c>
      <c r="I560" s="1">
        <v>34</v>
      </c>
      <c r="J560" s="2">
        <v>15</v>
      </c>
      <c r="K560" s="2">
        <v>0</v>
      </c>
      <c r="L560" s="2">
        <v>15</v>
      </c>
      <c r="M560" s="1">
        <v>28.9</v>
      </c>
      <c r="N560" s="3">
        <v>48</v>
      </c>
      <c r="O560" s="3">
        <v>720</v>
      </c>
      <c r="P560" s="3">
        <v>0</v>
      </c>
      <c r="Q560" s="1">
        <v>1387.2</v>
      </c>
      <c r="R560" s="1">
        <v>9</v>
      </c>
      <c r="S560" s="1">
        <v>432</v>
      </c>
      <c r="T560" s="1">
        <v>955.2</v>
      </c>
      <c r="U560" s="1">
        <v>208.08</v>
      </c>
      <c r="V560" s="1">
        <v>747.12</v>
      </c>
      <c r="W560" t="s">
        <v>188</v>
      </c>
      <c r="X560" t="s">
        <v>46</v>
      </c>
    </row>
    <row r="561" spans="1:24" x14ac:dyDescent="0.35">
      <c r="A561">
        <v>2025</v>
      </c>
      <c r="B561" t="s">
        <v>24</v>
      </c>
      <c r="C561" t="s">
        <v>136</v>
      </c>
      <c r="D561" t="s">
        <v>168</v>
      </c>
      <c r="E561">
        <v>5</v>
      </c>
      <c r="F561" t="s">
        <v>189</v>
      </c>
      <c r="G561" t="s">
        <v>48</v>
      </c>
      <c r="H561" t="s">
        <v>34</v>
      </c>
      <c r="I561" s="1">
        <v>34</v>
      </c>
      <c r="J561" s="2">
        <v>20</v>
      </c>
      <c r="K561" s="2">
        <v>0</v>
      </c>
      <c r="L561" s="2">
        <v>20</v>
      </c>
      <c r="M561" s="1">
        <v>27.2</v>
      </c>
      <c r="N561" s="3">
        <v>34</v>
      </c>
      <c r="O561" s="3">
        <v>680</v>
      </c>
      <c r="P561" s="3">
        <v>0</v>
      </c>
      <c r="Q561" s="1">
        <v>924.8</v>
      </c>
      <c r="R561" s="1">
        <v>9</v>
      </c>
      <c r="S561" s="1">
        <v>306</v>
      </c>
      <c r="T561" s="1">
        <v>618.79999999999995</v>
      </c>
      <c r="U561" s="1">
        <v>138.72</v>
      </c>
      <c r="V561" s="1">
        <v>480.08</v>
      </c>
      <c r="W561" t="s">
        <v>188</v>
      </c>
      <c r="X561" t="s">
        <v>46</v>
      </c>
    </row>
    <row r="562" spans="1:24" x14ac:dyDescent="0.35">
      <c r="A562">
        <v>2025</v>
      </c>
      <c r="B562" t="s">
        <v>24</v>
      </c>
      <c r="C562" t="s">
        <v>136</v>
      </c>
      <c r="D562" t="s">
        <v>168</v>
      </c>
      <c r="E562">
        <v>5</v>
      </c>
      <c r="F562" t="s">
        <v>190</v>
      </c>
      <c r="G562" t="s">
        <v>28</v>
      </c>
      <c r="H562" t="s">
        <v>29</v>
      </c>
      <c r="I562" s="1">
        <v>34</v>
      </c>
      <c r="J562" s="2">
        <v>0</v>
      </c>
      <c r="K562" s="2">
        <v>0</v>
      </c>
      <c r="L562" s="2">
        <v>0</v>
      </c>
      <c r="M562" s="1">
        <v>34</v>
      </c>
      <c r="N562" s="3">
        <v>146</v>
      </c>
      <c r="O562" s="3">
        <v>0</v>
      </c>
      <c r="P562" s="3">
        <v>0</v>
      </c>
      <c r="Q562" s="1">
        <v>4964</v>
      </c>
      <c r="R562" s="1">
        <v>9</v>
      </c>
      <c r="S562" s="1">
        <v>1314</v>
      </c>
      <c r="T562" s="1">
        <v>3650</v>
      </c>
      <c r="U562" s="1">
        <v>744.6</v>
      </c>
      <c r="V562" s="1">
        <v>2905.4</v>
      </c>
      <c r="W562" t="s">
        <v>188</v>
      </c>
      <c r="X562" t="s">
        <v>46</v>
      </c>
    </row>
    <row r="563" spans="1:24" x14ac:dyDescent="0.35">
      <c r="A563">
        <v>2025</v>
      </c>
      <c r="B563" t="s">
        <v>24</v>
      </c>
      <c r="C563" t="s">
        <v>136</v>
      </c>
      <c r="D563" t="s">
        <v>168</v>
      </c>
      <c r="E563">
        <v>5</v>
      </c>
      <c r="F563" t="s">
        <v>190</v>
      </c>
      <c r="G563" t="s">
        <v>28</v>
      </c>
      <c r="H563" t="s">
        <v>32</v>
      </c>
      <c r="I563" s="1">
        <v>34</v>
      </c>
      <c r="J563" s="2">
        <v>10</v>
      </c>
      <c r="K563" s="2">
        <v>0</v>
      </c>
      <c r="L563" s="2">
        <v>10</v>
      </c>
      <c r="M563" s="1">
        <v>30.6</v>
      </c>
      <c r="N563" s="3">
        <v>95</v>
      </c>
      <c r="O563" s="3">
        <v>950</v>
      </c>
      <c r="P563" s="3">
        <v>0</v>
      </c>
      <c r="Q563" s="1">
        <v>2907</v>
      </c>
      <c r="R563" s="1">
        <v>9</v>
      </c>
      <c r="S563" s="1">
        <v>855</v>
      </c>
      <c r="T563" s="1">
        <v>2052</v>
      </c>
      <c r="U563" s="1">
        <v>436.05</v>
      </c>
      <c r="V563" s="1">
        <v>1615.95</v>
      </c>
      <c r="W563" t="s">
        <v>188</v>
      </c>
      <c r="X563" t="s">
        <v>46</v>
      </c>
    </row>
    <row r="564" spans="1:24" x14ac:dyDescent="0.35">
      <c r="A564">
        <v>2025</v>
      </c>
      <c r="B564" t="s">
        <v>24</v>
      </c>
      <c r="C564" t="s">
        <v>136</v>
      </c>
      <c r="D564" t="s">
        <v>168</v>
      </c>
      <c r="E564">
        <v>5</v>
      </c>
      <c r="F564" t="s">
        <v>190</v>
      </c>
      <c r="G564" t="s">
        <v>28</v>
      </c>
      <c r="H564" t="s">
        <v>33</v>
      </c>
      <c r="I564" s="1">
        <v>34</v>
      </c>
      <c r="J564" s="2">
        <v>15</v>
      </c>
      <c r="K564" s="2">
        <v>0</v>
      </c>
      <c r="L564" s="2">
        <v>15</v>
      </c>
      <c r="M564" s="1">
        <v>28.9</v>
      </c>
      <c r="N564" s="3">
        <v>62</v>
      </c>
      <c r="O564" s="3">
        <v>930</v>
      </c>
      <c r="P564" s="3">
        <v>0</v>
      </c>
      <c r="Q564" s="1">
        <v>1791.8</v>
      </c>
      <c r="R564" s="1">
        <v>9</v>
      </c>
      <c r="S564" s="1">
        <v>558</v>
      </c>
      <c r="T564" s="1">
        <v>1233.8</v>
      </c>
      <c r="U564" s="1">
        <v>268.77</v>
      </c>
      <c r="V564" s="1">
        <v>965.03</v>
      </c>
      <c r="W564" t="s">
        <v>188</v>
      </c>
      <c r="X564" t="s">
        <v>46</v>
      </c>
    </row>
    <row r="565" spans="1:24" x14ac:dyDescent="0.35">
      <c r="A565">
        <v>2025</v>
      </c>
      <c r="B565" t="s">
        <v>24</v>
      </c>
      <c r="C565" t="s">
        <v>136</v>
      </c>
      <c r="D565" t="s">
        <v>168</v>
      </c>
      <c r="E565">
        <v>5</v>
      </c>
      <c r="F565" t="s">
        <v>190</v>
      </c>
      <c r="G565" t="s">
        <v>28</v>
      </c>
      <c r="H565" t="s">
        <v>34</v>
      </c>
      <c r="I565" s="1">
        <v>34</v>
      </c>
      <c r="J565" s="2">
        <v>20</v>
      </c>
      <c r="K565" s="2">
        <v>0</v>
      </c>
      <c r="L565" s="2">
        <v>20</v>
      </c>
      <c r="M565" s="1">
        <v>27.2</v>
      </c>
      <c r="N565" s="3">
        <v>44</v>
      </c>
      <c r="O565" s="3">
        <v>880</v>
      </c>
      <c r="P565" s="3">
        <v>0</v>
      </c>
      <c r="Q565" s="1">
        <v>1196.8</v>
      </c>
      <c r="R565" s="1">
        <v>9</v>
      </c>
      <c r="S565" s="1">
        <v>396</v>
      </c>
      <c r="T565" s="1">
        <v>800.8</v>
      </c>
      <c r="U565" s="1">
        <v>179.52</v>
      </c>
      <c r="V565" s="1">
        <v>621.28</v>
      </c>
      <c r="W565" t="s">
        <v>188</v>
      </c>
      <c r="X565" t="s">
        <v>46</v>
      </c>
    </row>
    <row r="566" spans="1:24" x14ac:dyDescent="0.35">
      <c r="A566">
        <v>2025</v>
      </c>
      <c r="B566" t="s">
        <v>24</v>
      </c>
      <c r="C566" t="s">
        <v>136</v>
      </c>
      <c r="D566" t="s">
        <v>168</v>
      </c>
      <c r="E566">
        <v>5</v>
      </c>
      <c r="F566" t="s">
        <v>191</v>
      </c>
      <c r="G566" t="s">
        <v>36</v>
      </c>
      <c r="H566" t="s">
        <v>29</v>
      </c>
      <c r="I566" s="1">
        <v>34</v>
      </c>
      <c r="J566" s="2">
        <v>0</v>
      </c>
      <c r="K566" s="2">
        <v>0</v>
      </c>
      <c r="L566" s="2">
        <v>0</v>
      </c>
      <c r="M566" s="1">
        <v>34</v>
      </c>
      <c r="N566" s="3">
        <v>149</v>
      </c>
      <c r="O566" s="3">
        <v>0</v>
      </c>
      <c r="P566" s="3">
        <v>0</v>
      </c>
      <c r="Q566" s="1">
        <v>5066</v>
      </c>
      <c r="R566" s="1">
        <v>9</v>
      </c>
      <c r="S566" s="1">
        <v>1341</v>
      </c>
      <c r="T566" s="1">
        <v>3725</v>
      </c>
      <c r="U566" s="1">
        <v>759.9</v>
      </c>
      <c r="V566" s="1">
        <v>2965.1</v>
      </c>
      <c r="W566" t="s">
        <v>188</v>
      </c>
      <c r="X566" t="s">
        <v>46</v>
      </c>
    </row>
    <row r="567" spans="1:24" x14ac:dyDescent="0.35">
      <c r="A567">
        <v>2025</v>
      </c>
      <c r="B567" t="s">
        <v>24</v>
      </c>
      <c r="C567" t="s">
        <v>136</v>
      </c>
      <c r="D567" t="s">
        <v>168</v>
      </c>
      <c r="E567">
        <v>5</v>
      </c>
      <c r="F567" t="s">
        <v>191</v>
      </c>
      <c r="G567" t="s">
        <v>36</v>
      </c>
      <c r="H567" t="s">
        <v>32</v>
      </c>
      <c r="I567" s="1">
        <v>34</v>
      </c>
      <c r="J567" s="2">
        <v>10</v>
      </c>
      <c r="K567" s="2">
        <v>0</v>
      </c>
      <c r="L567" s="2">
        <v>10</v>
      </c>
      <c r="M567" s="1">
        <v>30.6</v>
      </c>
      <c r="N567" s="3">
        <v>97</v>
      </c>
      <c r="O567" s="3">
        <v>970</v>
      </c>
      <c r="P567" s="3">
        <v>0</v>
      </c>
      <c r="Q567" s="1">
        <v>2968.2</v>
      </c>
      <c r="R567" s="1">
        <v>9</v>
      </c>
      <c r="S567" s="1">
        <v>873</v>
      </c>
      <c r="T567" s="1">
        <v>2095.1999999999998</v>
      </c>
      <c r="U567" s="1">
        <v>445.23</v>
      </c>
      <c r="V567" s="1">
        <v>1649.97</v>
      </c>
      <c r="W567" t="s">
        <v>188</v>
      </c>
      <c r="X567" t="s">
        <v>46</v>
      </c>
    </row>
    <row r="568" spans="1:24" x14ac:dyDescent="0.35">
      <c r="A568">
        <v>2025</v>
      </c>
      <c r="B568" t="s">
        <v>24</v>
      </c>
      <c r="C568" t="s">
        <v>136</v>
      </c>
      <c r="D568" t="s">
        <v>168</v>
      </c>
      <c r="E568">
        <v>5</v>
      </c>
      <c r="F568" t="s">
        <v>191</v>
      </c>
      <c r="G568" t="s">
        <v>36</v>
      </c>
      <c r="H568" t="s">
        <v>33</v>
      </c>
      <c r="I568" s="1">
        <v>34</v>
      </c>
      <c r="J568" s="2">
        <v>15</v>
      </c>
      <c r="K568" s="2">
        <v>0</v>
      </c>
      <c r="L568" s="2">
        <v>15</v>
      </c>
      <c r="M568" s="1">
        <v>28.9</v>
      </c>
      <c r="N568" s="3">
        <v>64</v>
      </c>
      <c r="O568" s="3">
        <v>960</v>
      </c>
      <c r="P568" s="3">
        <v>0</v>
      </c>
      <c r="Q568" s="1">
        <v>1849.6</v>
      </c>
      <c r="R568" s="1">
        <v>9</v>
      </c>
      <c r="S568" s="1">
        <v>576</v>
      </c>
      <c r="T568" s="1">
        <v>1273.5999999999999</v>
      </c>
      <c r="U568" s="1">
        <v>277.44</v>
      </c>
      <c r="V568" s="1">
        <v>996.16</v>
      </c>
      <c r="W568" t="s">
        <v>188</v>
      </c>
      <c r="X568" t="s">
        <v>46</v>
      </c>
    </row>
    <row r="569" spans="1:24" x14ac:dyDescent="0.35">
      <c r="A569">
        <v>2025</v>
      </c>
      <c r="B569" t="s">
        <v>24</v>
      </c>
      <c r="C569" t="s">
        <v>136</v>
      </c>
      <c r="D569" t="s">
        <v>168</v>
      </c>
      <c r="E569">
        <v>5</v>
      </c>
      <c r="F569" t="s">
        <v>191</v>
      </c>
      <c r="G569" t="s">
        <v>36</v>
      </c>
      <c r="H569" t="s">
        <v>34</v>
      </c>
      <c r="I569" s="1">
        <v>34</v>
      </c>
      <c r="J569" s="2">
        <v>20</v>
      </c>
      <c r="K569" s="2">
        <v>0</v>
      </c>
      <c r="L569" s="2">
        <v>20</v>
      </c>
      <c r="M569" s="1">
        <v>27.2</v>
      </c>
      <c r="N569" s="3">
        <v>45</v>
      </c>
      <c r="O569" s="3">
        <v>900</v>
      </c>
      <c r="P569" s="3">
        <v>0</v>
      </c>
      <c r="Q569" s="1">
        <v>1224</v>
      </c>
      <c r="R569" s="1">
        <v>9</v>
      </c>
      <c r="S569" s="1">
        <v>405</v>
      </c>
      <c r="T569" s="1">
        <v>819</v>
      </c>
      <c r="U569" s="1">
        <v>183.6</v>
      </c>
      <c r="V569" s="1">
        <v>635.4</v>
      </c>
      <c r="W569" t="s">
        <v>188</v>
      </c>
      <c r="X569" t="s">
        <v>46</v>
      </c>
    </row>
    <row r="570" spans="1:24" x14ac:dyDescent="0.35">
      <c r="A570">
        <v>2025</v>
      </c>
      <c r="B570" t="s">
        <v>24</v>
      </c>
      <c r="C570" t="s">
        <v>136</v>
      </c>
      <c r="D570" t="s">
        <v>168</v>
      </c>
      <c r="E570">
        <v>5</v>
      </c>
      <c r="F570" t="s">
        <v>192</v>
      </c>
      <c r="G570" t="s">
        <v>38</v>
      </c>
      <c r="H570" t="s">
        <v>29</v>
      </c>
      <c r="I570" s="1">
        <v>34</v>
      </c>
      <c r="J570" s="2">
        <v>0</v>
      </c>
      <c r="K570" s="2">
        <v>0</v>
      </c>
      <c r="L570" s="2">
        <v>0</v>
      </c>
      <c r="M570" s="1">
        <v>34</v>
      </c>
      <c r="N570" s="3">
        <v>181</v>
      </c>
      <c r="O570" s="3">
        <v>0</v>
      </c>
      <c r="P570" s="3">
        <v>0</v>
      </c>
      <c r="Q570" s="1">
        <v>6154</v>
      </c>
      <c r="R570" s="1">
        <v>9</v>
      </c>
      <c r="S570" s="1">
        <v>1629</v>
      </c>
      <c r="T570" s="1">
        <v>4525</v>
      </c>
      <c r="U570" s="1">
        <v>923.1</v>
      </c>
      <c r="V570" s="1">
        <v>3601.9</v>
      </c>
      <c r="W570" t="s">
        <v>188</v>
      </c>
      <c r="X570" t="s">
        <v>46</v>
      </c>
    </row>
    <row r="571" spans="1:24" x14ac:dyDescent="0.35">
      <c r="A571">
        <v>2025</v>
      </c>
      <c r="B571" t="s">
        <v>24</v>
      </c>
      <c r="C571" t="s">
        <v>136</v>
      </c>
      <c r="D571" t="s">
        <v>168</v>
      </c>
      <c r="E571">
        <v>5</v>
      </c>
      <c r="F571" t="s">
        <v>192</v>
      </c>
      <c r="G571" t="s">
        <v>38</v>
      </c>
      <c r="H571" t="s">
        <v>32</v>
      </c>
      <c r="I571" s="1">
        <v>34</v>
      </c>
      <c r="J571" s="2">
        <v>10</v>
      </c>
      <c r="K571" s="2">
        <v>0</v>
      </c>
      <c r="L571" s="2">
        <v>10</v>
      </c>
      <c r="M571" s="1">
        <v>30.6</v>
      </c>
      <c r="N571" s="3">
        <v>117</v>
      </c>
      <c r="O571" s="3">
        <v>1170</v>
      </c>
      <c r="P571" s="3">
        <v>0</v>
      </c>
      <c r="Q571" s="1">
        <v>3580.2</v>
      </c>
      <c r="R571" s="1">
        <v>9</v>
      </c>
      <c r="S571" s="1">
        <v>1053</v>
      </c>
      <c r="T571" s="1">
        <v>2527.1999999999998</v>
      </c>
      <c r="U571" s="1">
        <v>537.03</v>
      </c>
      <c r="V571" s="1">
        <v>1990.17</v>
      </c>
      <c r="W571" t="s">
        <v>188</v>
      </c>
      <c r="X571" t="s">
        <v>46</v>
      </c>
    </row>
    <row r="572" spans="1:24" x14ac:dyDescent="0.35">
      <c r="A572">
        <v>2025</v>
      </c>
      <c r="B572" t="s">
        <v>24</v>
      </c>
      <c r="C572" t="s">
        <v>136</v>
      </c>
      <c r="D572" t="s">
        <v>168</v>
      </c>
      <c r="E572">
        <v>5</v>
      </c>
      <c r="F572" t="s">
        <v>192</v>
      </c>
      <c r="G572" t="s">
        <v>38</v>
      </c>
      <c r="H572" t="s">
        <v>33</v>
      </c>
      <c r="I572" s="1">
        <v>34</v>
      </c>
      <c r="J572" s="2">
        <v>15</v>
      </c>
      <c r="K572" s="2">
        <v>0</v>
      </c>
      <c r="L572" s="2">
        <v>15</v>
      </c>
      <c r="M572" s="1">
        <v>28.9</v>
      </c>
      <c r="N572" s="3">
        <v>77</v>
      </c>
      <c r="O572" s="3">
        <v>1155</v>
      </c>
      <c r="P572" s="3">
        <v>0</v>
      </c>
      <c r="Q572" s="1">
        <v>2225.3000000000002</v>
      </c>
      <c r="R572" s="1">
        <v>9</v>
      </c>
      <c r="S572" s="1">
        <v>693</v>
      </c>
      <c r="T572" s="1">
        <v>1532.3</v>
      </c>
      <c r="U572" s="1">
        <v>333.79</v>
      </c>
      <c r="V572" s="1">
        <v>1198.5</v>
      </c>
      <c r="W572" t="s">
        <v>188</v>
      </c>
      <c r="X572" t="s">
        <v>46</v>
      </c>
    </row>
    <row r="573" spans="1:24" x14ac:dyDescent="0.35">
      <c r="A573">
        <v>2025</v>
      </c>
      <c r="B573" t="s">
        <v>24</v>
      </c>
      <c r="C573" t="s">
        <v>136</v>
      </c>
      <c r="D573" t="s">
        <v>168</v>
      </c>
      <c r="E573">
        <v>5</v>
      </c>
      <c r="F573" t="s">
        <v>192</v>
      </c>
      <c r="G573" t="s">
        <v>38</v>
      </c>
      <c r="H573" t="s">
        <v>34</v>
      </c>
      <c r="I573" s="1">
        <v>34</v>
      </c>
      <c r="J573" s="2">
        <v>20</v>
      </c>
      <c r="K573" s="2">
        <v>0</v>
      </c>
      <c r="L573" s="2">
        <v>20</v>
      </c>
      <c r="M573" s="1">
        <v>27.2</v>
      </c>
      <c r="N573" s="3">
        <v>54</v>
      </c>
      <c r="O573" s="3">
        <v>1080</v>
      </c>
      <c r="P573" s="3">
        <v>0</v>
      </c>
      <c r="Q573" s="1">
        <v>1468.8</v>
      </c>
      <c r="R573" s="1">
        <v>9</v>
      </c>
      <c r="S573" s="1">
        <v>486</v>
      </c>
      <c r="T573" s="1">
        <v>982.8</v>
      </c>
      <c r="U573" s="1">
        <v>220.32</v>
      </c>
      <c r="V573" s="1">
        <v>762.48</v>
      </c>
      <c r="W573" t="s">
        <v>188</v>
      </c>
      <c r="X573" t="s">
        <v>46</v>
      </c>
    </row>
    <row r="574" spans="1:24" x14ac:dyDescent="0.35">
      <c r="A574">
        <v>2025</v>
      </c>
      <c r="B574" t="s">
        <v>24</v>
      </c>
      <c r="C574" t="s">
        <v>136</v>
      </c>
      <c r="D574" t="s">
        <v>168</v>
      </c>
      <c r="E574">
        <v>5</v>
      </c>
      <c r="F574" t="s">
        <v>193</v>
      </c>
      <c r="G574" t="s">
        <v>40</v>
      </c>
      <c r="H574" t="s">
        <v>29</v>
      </c>
      <c r="I574" s="1">
        <v>34</v>
      </c>
      <c r="J574" s="2">
        <v>0</v>
      </c>
      <c r="K574" s="2">
        <v>0</v>
      </c>
      <c r="L574" s="2">
        <v>0</v>
      </c>
      <c r="M574" s="1">
        <v>34</v>
      </c>
      <c r="N574" s="3">
        <v>225</v>
      </c>
      <c r="O574" s="3">
        <v>0</v>
      </c>
      <c r="P574" s="3">
        <v>0</v>
      </c>
      <c r="Q574" s="1">
        <v>7650</v>
      </c>
      <c r="R574" s="1">
        <v>9</v>
      </c>
      <c r="S574" s="1">
        <v>2025</v>
      </c>
      <c r="T574" s="1">
        <v>5625</v>
      </c>
      <c r="U574" s="1">
        <v>1147.5</v>
      </c>
      <c r="V574" s="1">
        <v>4477.5</v>
      </c>
      <c r="W574" t="s">
        <v>188</v>
      </c>
      <c r="X574" t="s">
        <v>46</v>
      </c>
    </row>
    <row r="575" spans="1:24" x14ac:dyDescent="0.35">
      <c r="A575">
        <v>2025</v>
      </c>
      <c r="B575" t="s">
        <v>24</v>
      </c>
      <c r="C575" t="s">
        <v>136</v>
      </c>
      <c r="D575" t="s">
        <v>168</v>
      </c>
      <c r="E575">
        <v>5</v>
      </c>
      <c r="F575" t="s">
        <v>193</v>
      </c>
      <c r="G575" t="s">
        <v>40</v>
      </c>
      <c r="H575" t="s">
        <v>32</v>
      </c>
      <c r="I575" s="1">
        <v>34</v>
      </c>
      <c r="J575" s="2">
        <v>10</v>
      </c>
      <c r="K575" s="2">
        <v>0</v>
      </c>
      <c r="L575" s="2">
        <v>10</v>
      </c>
      <c r="M575" s="1">
        <v>30.6</v>
      </c>
      <c r="N575" s="3">
        <v>146</v>
      </c>
      <c r="O575" s="3">
        <v>1460</v>
      </c>
      <c r="P575" s="3">
        <v>0</v>
      </c>
      <c r="Q575" s="1">
        <v>4467.6000000000004</v>
      </c>
      <c r="R575" s="1">
        <v>9</v>
      </c>
      <c r="S575" s="1">
        <v>1314</v>
      </c>
      <c r="T575" s="1">
        <v>3153.6</v>
      </c>
      <c r="U575" s="1">
        <v>670.14</v>
      </c>
      <c r="V575" s="1">
        <v>2483.46</v>
      </c>
      <c r="W575" t="s">
        <v>188</v>
      </c>
      <c r="X575" t="s">
        <v>46</v>
      </c>
    </row>
    <row r="576" spans="1:24" x14ac:dyDescent="0.35">
      <c r="A576">
        <v>2025</v>
      </c>
      <c r="B576" t="s">
        <v>24</v>
      </c>
      <c r="C576" t="s">
        <v>136</v>
      </c>
      <c r="D576" t="s">
        <v>168</v>
      </c>
      <c r="E576">
        <v>5</v>
      </c>
      <c r="F576" t="s">
        <v>193</v>
      </c>
      <c r="G576" t="s">
        <v>40</v>
      </c>
      <c r="H576" t="s">
        <v>33</v>
      </c>
      <c r="I576" s="1">
        <v>34</v>
      </c>
      <c r="J576" s="2">
        <v>15</v>
      </c>
      <c r="K576" s="2">
        <v>0</v>
      </c>
      <c r="L576" s="2">
        <v>15</v>
      </c>
      <c r="M576" s="1">
        <v>28.9</v>
      </c>
      <c r="N576" s="3">
        <v>96</v>
      </c>
      <c r="O576" s="3">
        <v>1440</v>
      </c>
      <c r="P576" s="3">
        <v>0</v>
      </c>
      <c r="Q576" s="1">
        <v>2774.4</v>
      </c>
      <c r="R576" s="1">
        <v>9</v>
      </c>
      <c r="S576" s="1">
        <v>864</v>
      </c>
      <c r="T576" s="1">
        <v>1910.4</v>
      </c>
      <c r="U576" s="1">
        <v>416.16</v>
      </c>
      <c r="V576" s="1">
        <v>1494.24</v>
      </c>
      <c r="W576" t="s">
        <v>188</v>
      </c>
      <c r="X576" t="s">
        <v>46</v>
      </c>
    </row>
    <row r="577" spans="1:24" x14ac:dyDescent="0.35">
      <c r="A577">
        <v>2025</v>
      </c>
      <c r="B577" t="s">
        <v>24</v>
      </c>
      <c r="C577" t="s">
        <v>136</v>
      </c>
      <c r="D577" t="s">
        <v>168</v>
      </c>
      <c r="E577">
        <v>5</v>
      </c>
      <c r="F577" t="s">
        <v>193</v>
      </c>
      <c r="G577" t="s">
        <v>40</v>
      </c>
      <c r="H577" t="s">
        <v>34</v>
      </c>
      <c r="I577" s="1">
        <v>34</v>
      </c>
      <c r="J577" s="2">
        <v>20</v>
      </c>
      <c r="K577" s="2">
        <v>0</v>
      </c>
      <c r="L577" s="2">
        <v>20</v>
      </c>
      <c r="M577" s="1">
        <v>27.2</v>
      </c>
      <c r="N577" s="3">
        <v>67</v>
      </c>
      <c r="O577" s="3">
        <v>1340</v>
      </c>
      <c r="P577" s="3">
        <v>0</v>
      </c>
      <c r="Q577" s="1">
        <v>1822.4</v>
      </c>
      <c r="R577" s="1">
        <v>9</v>
      </c>
      <c r="S577" s="1">
        <v>603</v>
      </c>
      <c r="T577" s="1">
        <v>1219.4000000000001</v>
      </c>
      <c r="U577" s="1">
        <v>273.36</v>
      </c>
      <c r="V577" s="1">
        <v>946.04</v>
      </c>
      <c r="W577" t="s">
        <v>188</v>
      </c>
      <c r="X577" t="s">
        <v>46</v>
      </c>
    </row>
    <row r="578" spans="1:24" x14ac:dyDescent="0.35">
      <c r="A578">
        <v>2025</v>
      </c>
      <c r="B578" t="s">
        <v>24</v>
      </c>
      <c r="C578" t="s">
        <v>136</v>
      </c>
      <c r="D578" t="s">
        <v>168</v>
      </c>
      <c r="E578">
        <v>5</v>
      </c>
      <c r="F578" t="s">
        <v>194</v>
      </c>
      <c r="G578" t="s">
        <v>42</v>
      </c>
      <c r="H578" t="s">
        <v>29</v>
      </c>
      <c r="I578" s="1">
        <v>34</v>
      </c>
      <c r="J578" s="2">
        <v>0</v>
      </c>
      <c r="K578" s="2">
        <v>0</v>
      </c>
      <c r="L578" s="2">
        <v>0</v>
      </c>
      <c r="M578" s="1">
        <v>34</v>
      </c>
      <c r="N578" s="3">
        <v>130</v>
      </c>
      <c r="O578" s="3">
        <v>0</v>
      </c>
      <c r="P578" s="3">
        <v>0</v>
      </c>
      <c r="Q578" s="1">
        <v>4420</v>
      </c>
      <c r="R578" s="1">
        <v>9</v>
      </c>
      <c r="S578" s="1">
        <v>1170</v>
      </c>
      <c r="T578" s="1">
        <v>3250</v>
      </c>
      <c r="U578" s="1">
        <v>663</v>
      </c>
      <c r="V578" s="1">
        <v>2587</v>
      </c>
      <c r="W578" t="s">
        <v>188</v>
      </c>
      <c r="X578" t="s">
        <v>46</v>
      </c>
    </row>
    <row r="579" spans="1:24" x14ac:dyDescent="0.35">
      <c r="A579">
        <v>2025</v>
      </c>
      <c r="B579" t="s">
        <v>24</v>
      </c>
      <c r="C579" t="s">
        <v>136</v>
      </c>
      <c r="D579" t="s">
        <v>168</v>
      </c>
      <c r="E579">
        <v>5</v>
      </c>
      <c r="F579" t="s">
        <v>194</v>
      </c>
      <c r="G579" t="s">
        <v>42</v>
      </c>
      <c r="H579" t="s">
        <v>32</v>
      </c>
      <c r="I579" s="1">
        <v>34</v>
      </c>
      <c r="J579" s="2">
        <v>10</v>
      </c>
      <c r="K579" s="2">
        <v>0</v>
      </c>
      <c r="L579" s="2">
        <v>10</v>
      </c>
      <c r="M579" s="1">
        <v>30.6</v>
      </c>
      <c r="N579" s="3">
        <v>84</v>
      </c>
      <c r="O579" s="3">
        <v>840</v>
      </c>
      <c r="P579" s="3">
        <v>0</v>
      </c>
      <c r="Q579" s="1">
        <v>2570.4</v>
      </c>
      <c r="R579" s="1">
        <v>9</v>
      </c>
      <c r="S579" s="1">
        <v>756</v>
      </c>
      <c r="T579" s="1">
        <v>1814.4</v>
      </c>
      <c r="U579" s="1">
        <v>385.56</v>
      </c>
      <c r="V579" s="1">
        <v>1428.84</v>
      </c>
      <c r="W579" t="s">
        <v>188</v>
      </c>
      <c r="X579" t="s">
        <v>46</v>
      </c>
    </row>
    <row r="580" spans="1:24" x14ac:dyDescent="0.35">
      <c r="A580">
        <v>2025</v>
      </c>
      <c r="B580" t="s">
        <v>24</v>
      </c>
      <c r="C580" t="s">
        <v>136</v>
      </c>
      <c r="D580" t="s">
        <v>168</v>
      </c>
      <c r="E580">
        <v>5</v>
      </c>
      <c r="F580" t="s">
        <v>194</v>
      </c>
      <c r="G580" t="s">
        <v>42</v>
      </c>
      <c r="H580" t="s">
        <v>33</v>
      </c>
      <c r="I580" s="1">
        <v>34</v>
      </c>
      <c r="J580" s="2">
        <v>15</v>
      </c>
      <c r="K580" s="2">
        <v>0</v>
      </c>
      <c r="L580" s="2">
        <v>15</v>
      </c>
      <c r="M580" s="1">
        <v>28.9</v>
      </c>
      <c r="N580" s="3">
        <v>55</v>
      </c>
      <c r="O580" s="3">
        <v>825</v>
      </c>
      <c r="P580" s="3">
        <v>0</v>
      </c>
      <c r="Q580" s="1">
        <v>1589.5</v>
      </c>
      <c r="R580" s="1">
        <v>9</v>
      </c>
      <c r="S580" s="1">
        <v>495</v>
      </c>
      <c r="T580" s="1">
        <v>1094.5</v>
      </c>
      <c r="U580" s="1">
        <v>238.42</v>
      </c>
      <c r="V580" s="1">
        <v>856.08</v>
      </c>
      <c r="W580" t="s">
        <v>188</v>
      </c>
      <c r="X580" t="s">
        <v>46</v>
      </c>
    </row>
    <row r="581" spans="1:24" x14ac:dyDescent="0.35">
      <c r="A581">
        <v>2025</v>
      </c>
      <c r="B581" t="s">
        <v>24</v>
      </c>
      <c r="C581" t="s">
        <v>136</v>
      </c>
      <c r="D581" t="s">
        <v>168</v>
      </c>
      <c r="E581">
        <v>5</v>
      </c>
      <c r="F581" t="s">
        <v>194</v>
      </c>
      <c r="G581" t="s">
        <v>42</v>
      </c>
      <c r="H581" t="s">
        <v>34</v>
      </c>
      <c r="I581" s="1">
        <v>34</v>
      </c>
      <c r="J581" s="2">
        <v>20</v>
      </c>
      <c r="K581" s="2">
        <v>0</v>
      </c>
      <c r="L581" s="2">
        <v>20</v>
      </c>
      <c r="M581" s="1">
        <v>27.2</v>
      </c>
      <c r="N581" s="3">
        <v>39</v>
      </c>
      <c r="O581" s="3">
        <v>780</v>
      </c>
      <c r="P581" s="3">
        <v>0</v>
      </c>
      <c r="Q581" s="1">
        <v>1060.8</v>
      </c>
      <c r="R581" s="1">
        <v>9</v>
      </c>
      <c r="S581" s="1">
        <v>351</v>
      </c>
      <c r="T581" s="1">
        <v>709.8</v>
      </c>
      <c r="U581" s="1">
        <v>159.12</v>
      </c>
      <c r="V581" s="1">
        <v>550.67999999999995</v>
      </c>
      <c r="W581" t="s">
        <v>188</v>
      </c>
      <c r="X581" t="s">
        <v>46</v>
      </c>
    </row>
    <row r="582" spans="1:24" x14ac:dyDescent="0.35">
      <c r="A582">
        <v>2025</v>
      </c>
      <c r="B582" t="s">
        <v>24</v>
      </c>
      <c r="C582" t="s">
        <v>136</v>
      </c>
      <c r="D582" t="s">
        <v>168</v>
      </c>
      <c r="E582">
        <v>5</v>
      </c>
      <c r="F582" t="s">
        <v>195</v>
      </c>
      <c r="G582" t="s">
        <v>44</v>
      </c>
      <c r="H582" t="s">
        <v>29</v>
      </c>
      <c r="I582" s="1">
        <v>34</v>
      </c>
      <c r="J582" s="2">
        <v>0</v>
      </c>
      <c r="K582" s="2">
        <v>0</v>
      </c>
      <c r="L582" s="2">
        <v>0</v>
      </c>
      <c r="M582" s="1">
        <v>34</v>
      </c>
      <c r="N582" s="3">
        <v>116</v>
      </c>
      <c r="O582" s="3">
        <v>0</v>
      </c>
      <c r="P582" s="3">
        <v>0</v>
      </c>
      <c r="Q582" s="1">
        <v>3944</v>
      </c>
      <c r="R582" s="1">
        <v>9</v>
      </c>
      <c r="S582" s="1">
        <v>1044</v>
      </c>
      <c r="T582" s="1">
        <v>2900</v>
      </c>
      <c r="U582" s="1">
        <v>591.6</v>
      </c>
      <c r="V582" s="1">
        <v>2308.4</v>
      </c>
      <c r="W582" t="s">
        <v>188</v>
      </c>
      <c r="X582" t="s">
        <v>46</v>
      </c>
    </row>
    <row r="583" spans="1:24" x14ac:dyDescent="0.35">
      <c r="A583">
        <v>2025</v>
      </c>
      <c r="B583" t="s">
        <v>24</v>
      </c>
      <c r="C583" t="s">
        <v>136</v>
      </c>
      <c r="D583" t="s">
        <v>168</v>
      </c>
      <c r="E583">
        <v>5</v>
      </c>
      <c r="F583" t="s">
        <v>195</v>
      </c>
      <c r="G583" t="s">
        <v>44</v>
      </c>
      <c r="H583" t="s">
        <v>32</v>
      </c>
      <c r="I583" s="1">
        <v>34</v>
      </c>
      <c r="J583" s="2">
        <v>10</v>
      </c>
      <c r="K583" s="2">
        <v>0</v>
      </c>
      <c r="L583" s="2">
        <v>10</v>
      </c>
      <c r="M583" s="1">
        <v>30.6</v>
      </c>
      <c r="N583" s="3">
        <v>75</v>
      </c>
      <c r="O583" s="3">
        <v>750</v>
      </c>
      <c r="P583" s="3">
        <v>0</v>
      </c>
      <c r="Q583" s="1">
        <v>2295</v>
      </c>
      <c r="R583" s="1">
        <v>9</v>
      </c>
      <c r="S583" s="1">
        <v>675</v>
      </c>
      <c r="T583" s="1">
        <v>1620</v>
      </c>
      <c r="U583" s="1">
        <v>344.25</v>
      </c>
      <c r="V583" s="1">
        <v>1275.75</v>
      </c>
      <c r="W583" t="s">
        <v>188</v>
      </c>
      <c r="X583" t="s">
        <v>46</v>
      </c>
    </row>
    <row r="584" spans="1:24" x14ac:dyDescent="0.35">
      <c r="A584">
        <v>2025</v>
      </c>
      <c r="B584" t="s">
        <v>24</v>
      </c>
      <c r="C584" t="s">
        <v>136</v>
      </c>
      <c r="D584" t="s">
        <v>168</v>
      </c>
      <c r="E584">
        <v>5</v>
      </c>
      <c r="F584" t="s">
        <v>195</v>
      </c>
      <c r="G584" t="s">
        <v>44</v>
      </c>
      <c r="H584" t="s">
        <v>33</v>
      </c>
      <c r="I584" s="1">
        <v>34</v>
      </c>
      <c r="J584" s="2">
        <v>15</v>
      </c>
      <c r="K584" s="2">
        <v>0</v>
      </c>
      <c r="L584" s="2">
        <v>15</v>
      </c>
      <c r="M584" s="1">
        <v>28.9</v>
      </c>
      <c r="N584" s="3">
        <v>50</v>
      </c>
      <c r="O584" s="3">
        <v>750</v>
      </c>
      <c r="P584" s="3">
        <v>0</v>
      </c>
      <c r="Q584" s="1">
        <v>1445</v>
      </c>
      <c r="R584" s="1">
        <v>9</v>
      </c>
      <c r="S584" s="1">
        <v>450</v>
      </c>
      <c r="T584" s="1">
        <v>995</v>
      </c>
      <c r="U584" s="1">
        <v>216.75</v>
      </c>
      <c r="V584" s="1">
        <v>778.25</v>
      </c>
      <c r="W584" t="s">
        <v>188</v>
      </c>
      <c r="X584" t="s">
        <v>46</v>
      </c>
    </row>
    <row r="585" spans="1:24" x14ac:dyDescent="0.35">
      <c r="A585">
        <v>2025</v>
      </c>
      <c r="B585" t="s">
        <v>24</v>
      </c>
      <c r="C585" t="s">
        <v>136</v>
      </c>
      <c r="D585" t="s">
        <v>168</v>
      </c>
      <c r="E585">
        <v>5</v>
      </c>
      <c r="F585" t="s">
        <v>195</v>
      </c>
      <c r="G585" t="s">
        <v>44</v>
      </c>
      <c r="H585" t="s">
        <v>34</v>
      </c>
      <c r="I585" s="1">
        <v>34</v>
      </c>
      <c r="J585" s="2">
        <v>20</v>
      </c>
      <c r="K585" s="2">
        <v>0</v>
      </c>
      <c r="L585" s="2">
        <v>20</v>
      </c>
      <c r="M585" s="1">
        <v>27.2</v>
      </c>
      <c r="N585" s="3">
        <v>35</v>
      </c>
      <c r="O585" s="3">
        <v>700</v>
      </c>
      <c r="P585" s="3">
        <v>0</v>
      </c>
      <c r="Q585" s="1">
        <v>952</v>
      </c>
      <c r="R585" s="1">
        <v>9</v>
      </c>
      <c r="S585" s="1">
        <v>315</v>
      </c>
      <c r="T585" s="1">
        <v>637</v>
      </c>
      <c r="U585" s="1">
        <v>142.80000000000001</v>
      </c>
      <c r="V585" s="1">
        <v>494.2</v>
      </c>
      <c r="W585" t="s">
        <v>188</v>
      </c>
      <c r="X585" t="s">
        <v>46</v>
      </c>
    </row>
    <row r="586" spans="1:24" x14ac:dyDescent="0.35">
      <c r="A586">
        <v>2025</v>
      </c>
      <c r="B586" t="s">
        <v>24</v>
      </c>
      <c r="C586" t="s">
        <v>136</v>
      </c>
      <c r="D586" t="s">
        <v>168</v>
      </c>
      <c r="E586">
        <v>5</v>
      </c>
      <c r="F586" t="s">
        <v>196</v>
      </c>
      <c r="G586" t="s">
        <v>48</v>
      </c>
      <c r="H586" t="s">
        <v>29</v>
      </c>
      <c r="I586" s="1">
        <v>34</v>
      </c>
      <c r="J586" s="2">
        <v>0</v>
      </c>
      <c r="K586" s="2">
        <v>0</v>
      </c>
      <c r="L586" s="2">
        <v>0</v>
      </c>
      <c r="M586" s="1">
        <v>34</v>
      </c>
      <c r="N586" s="3">
        <v>126</v>
      </c>
      <c r="O586" s="3">
        <v>0</v>
      </c>
      <c r="P586" s="3">
        <v>0</v>
      </c>
      <c r="Q586" s="1">
        <v>4284</v>
      </c>
      <c r="R586" s="1">
        <v>9</v>
      </c>
      <c r="S586" s="1">
        <v>1134</v>
      </c>
      <c r="T586" s="1">
        <v>3150</v>
      </c>
      <c r="U586" s="1">
        <v>642.6</v>
      </c>
      <c r="V586" s="1">
        <v>2507.4</v>
      </c>
      <c r="W586" t="s">
        <v>188</v>
      </c>
      <c r="X586" t="s">
        <v>46</v>
      </c>
    </row>
    <row r="587" spans="1:24" x14ac:dyDescent="0.35">
      <c r="A587">
        <v>2025</v>
      </c>
      <c r="B587" t="s">
        <v>24</v>
      </c>
      <c r="C587" t="s">
        <v>136</v>
      </c>
      <c r="D587" t="s">
        <v>168</v>
      </c>
      <c r="E587">
        <v>5</v>
      </c>
      <c r="F587" t="s">
        <v>196</v>
      </c>
      <c r="G587" t="s">
        <v>48</v>
      </c>
      <c r="H587" t="s">
        <v>32</v>
      </c>
      <c r="I587" s="1">
        <v>34</v>
      </c>
      <c r="J587" s="2">
        <v>10</v>
      </c>
      <c r="K587" s="2">
        <v>0</v>
      </c>
      <c r="L587" s="2">
        <v>10</v>
      </c>
      <c r="M587" s="1">
        <v>30.6</v>
      </c>
      <c r="N587" s="3">
        <v>82</v>
      </c>
      <c r="O587" s="3">
        <v>820</v>
      </c>
      <c r="P587" s="3">
        <v>0</v>
      </c>
      <c r="Q587" s="1">
        <v>2509.1999999999998</v>
      </c>
      <c r="R587" s="1">
        <v>9</v>
      </c>
      <c r="S587" s="1">
        <v>738</v>
      </c>
      <c r="T587" s="1">
        <v>1771.2</v>
      </c>
      <c r="U587" s="1">
        <v>376.38</v>
      </c>
      <c r="V587" s="1">
        <v>1394.82</v>
      </c>
      <c r="W587" t="s">
        <v>188</v>
      </c>
      <c r="X587" t="s">
        <v>46</v>
      </c>
    </row>
    <row r="588" spans="1:24" x14ac:dyDescent="0.35">
      <c r="A588">
        <v>2025</v>
      </c>
      <c r="B588" t="s">
        <v>24</v>
      </c>
      <c r="C588" t="s">
        <v>136</v>
      </c>
      <c r="D588" t="s">
        <v>168</v>
      </c>
      <c r="E588">
        <v>5</v>
      </c>
      <c r="F588" t="s">
        <v>196</v>
      </c>
      <c r="G588" t="s">
        <v>48</v>
      </c>
      <c r="H588" t="s">
        <v>33</v>
      </c>
      <c r="I588" s="1">
        <v>34</v>
      </c>
      <c r="J588" s="2">
        <v>15</v>
      </c>
      <c r="K588" s="2">
        <v>0</v>
      </c>
      <c r="L588" s="2">
        <v>15</v>
      </c>
      <c r="M588" s="1">
        <v>28.9</v>
      </c>
      <c r="N588" s="3">
        <v>54</v>
      </c>
      <c r="O588" s="3">
        <v>810</v>
      </c>
      <c r="P588" s="3">
        <v>0</v>
      </c>
      <c r="Q588" s="1">
        <v>1560.6</v>
      </c>
      <c r="R588" s="1">
        <v>9</v>
      </c>
      <c r="S588" s="1">
        <v>486</v>
      </c>
      <c r="T588" s="1">
        <v>1074.5999999999999</v>
      </c>
      <c r="U588" s="1">
        <v>234.09</v>
      </c>
      <c r="V588" s="1">
        <v>840.51</v>
      </c>
      <c r="W588" t="s">
        <v>188</v>
      </c>
      <c r="X588" t="s">
        <v>46</v>
      </c>
    </row>
    <row r="589" spans="1:24" x14ac:dyDescent="0.35">
      <c r="A589">
        <v>2025</v>
      </c>
      <c r="B589" t="s">
        <v>24</v>
      </c>
      <c r="C589" t="s">
        <v>136</v>
      </c>
      <c r="D589" t="s">
        <v>168</v>
      </c>
      <c r="E589">
        <v>5</v>
      </c>
      <c r="F589" t="s">
        <v>196</v>
      </c>
      <c r="G589" t="s">
        <v>48</v>
      </c>
      <c r="H589" t="s">
        <v>34</v>
      </c>
      <c r="I589" s="1">
        <v>34</v>
      </c>
      <c r="J589" s="2">
        <v>20</v>
      </c>
      <c r="K589" s="2">
        <v>0</v>
      </c>
      <c r="L589" s="2">
        <v>20</v>
      </c>
      <c r="M589" s="1">
        <v>27.2</v>
      </c>
      <c r="N589" s="3">
        <v>38</v>
      </c>
      <c r="O589" s="3">
        <v>760</v>
      </c>
      <c r="P589" s="3">
        <v>0</v>
      </c>
      <c r="Q589" s="1">
        <v>1033.5999999999999</v>
      </c>
      <c r="R589" s="1">
        <v>9</v>
      </c>
      <c r="S589" s="1">
        <v>342</v>
      </c>
      <c r="T589" s="1">
        <v>691.6</v>
      </c>
      <c r="U589" s="1">
        <v>155.04</v>
      </c>
      <c r="V589" s="1">
        <v>536.55999999999995</v>
      </c>
      <c r="W589" t="s">
        <v>188</v>
      </c>
      <c r="X589" t="s">
        <v>46</v>
      </c>
    </row>
    <row r="590" spans="1:24" x14ac:dyDescent="0.35">
      <c r="A590">
        <v>2025</v>
      </c>
      <c r="B590" t="s">
        <v>24</v>
      </c>
      <c r="C590" t="s">
        <v>136</v>
      </c>
      <c r="D590" t="s">
        <v>168</v>
      </c>
      <c r="E590">
        <v>5</v>
      </c>
      <c r="F590" t="s">
        <v>197</v>
      </c>
      <c r="G590" t="s">
        <v>28</v>
      </c>
      <c r="H590" t="s">
        <v>29</v>
      </c>
      <c r="I590" s="1">
        <v>34</v>
      </c>
      <c r="J590" s="2">
        <v>0</v>
      </c>
      <c r="K590" s="2">
        <v>0</v>
      </c>
      <c r="L590" s="2">
        <v>0</v>
      </c>
      <c r="M590" s="1">
        <v>34</v>
      </c>
      <c r="N590" s="3">
        <v>155</v>
      </c>
      <c r="O590" s="3">
        <v>0</v>
      </c>
      <c r="P590" s="3">
        <v>0</v>
      </c>
      <c r="Q590" s="1">
        <v>5270</v>
      </c>
      <c r="R590" s="1">
        <v>9</v>
      </c>
      <c r="S590" s="1">
        <v>1395</v>
      </c>
      <c r="T590" s="1">
        <v>3875</v>
      </c>
      <c r="U590" s="1">
        <v>790.5</v>
      </c>
      <c r="V590" s="1">
        <v>3084.5</v>
      </c>
      <c r="W590" t="s">
        <v>188</v>
      </c>
      <c r="X590" t="s">
        <v>46</v>
      </c>
    </row>
    <row r="591" spans="1:24" x14ac:dyDescent="0.35">
      <c r="A591">
        <v>2025</v>
      </c>
      <c r="B591" t="s">
        <v>24</v>
      </c>
      <c r="C591" t="s">
        <v>136</v>
      </c>
      <c r="D591" t="s">
        <v>168</v>
      </c>
      <c r="E591">
        <v>5</v>
      </c>
      <c r="F591" t="s">
        <v>197</v>
      </c>
      <c r="G591" t="s">
        <v>28</v>
      </c>
      <c r="H591" t="s">
        <v>32</v>
      </c>
      <c r="I591" s="1">
        <v>34</v>
      </c>
      <c r="J591" s="2">
        <v>10</v>
      </c>
      <c r="K591" s="2">
        <v>0</v>
      </c>
      <c r="L591" s="2">
        <v>10</v>
      </c>
      <c r="M591" s="1">
        <v>30.6</v>
      </c>
      <c r="N591" s="3">
        <v>101</v>
      </c>
      <c r="O591" s="3">
        <v>1010</v>
      </c>
      <c r="P591" s="3">
        <v>0</v>
      </c>
      <c r="Q591" s="1">
        <v>3090.6</v>
      </c>
      <c r="R591" s="1">
        <v>9</v>
      </c>
      <c r="S591" s="1">
        <v>909</v>
      </c>
      <c r="T591" s="1">
        <v>2181.6</v>
      </c>
      <c r="U591" s="1">
        <v>463.59</v>
      </c>
      <c r="V591" s="1">
        <v>1718.01</v>
      </c>
      <c r="W591" t="s">
        <v>188</v>
      </c>
      <c r="X591" t="s">
        <v>46</v>
      </c>
    </row>
    <row r="592" spans="1:24" x14ac:dyDescent="0.35">
      <c r="A592">
        <v>2025</v>
      </c>
      <c r="B592" t="s">
        <v>24</v>
      </c>
      <c r="C592" t="s">
        <v>136</v>
      </c>
      <c r="D592" t="s">
        <v>168</v>
      </c>
      <c r="E592">
        <v>5</v>
      </c>
      <c r="F592" t="s">
        <v>197</v>
      </c>
      <c r="G592" t="s">
        <v>28</v>
      </c>
      <c r="H592" t="s">
        <v>33</v>
      </c>
      <c r="I592" s="1">
        <v>34</v>
      </c>
      <c r="J592" s="2">
        <v>15</v>
      </c>
      <c r="K592" s="2">
        <v>0</v>
      </c>
      <c r="L592" s="2">
        <v>15</v>
      </c>
      <c r="M592" s="1">
        <v>28.9</v>
      </c>
      <c r="N592" s="3">
        <v>66</v>
      </c>
      <c r="O592" s="3">
        <v>990</v>
      </c>
      <c r="P592" s="3">
        <v>0</v>
      </c>
      <c r="Q592" s="1">
        <v>1907.4</v>
      </c>
      <c r="R592" s="1">
        <v>9</v>
      </c>
      <c r="S592" s="1">
        <v>594</v>
      </c>
      <c r="T592" s="1">
        <v>1313.4</v>
      </c>
      <c r="U592" s="1">
        <v>286.11</v>
      </c>
      <c r="V592" s="1">
        <v>1027.29</v>
      </c>
      <c r="W592" t="s">
        <v>188</v>
      </c>
      <c r="X592" t="s">
        <v>46</v>
      </c>
    </row>
    <row r="593" spans="1:24" x14ac:dyDescent="0.35">
      <c r="A593">
        <v>2025</v>
      </c>
      <c r="B593" t="s">
        <v>24</v>
      </c>
      <c r="C593" t="s">
        <v>136</v>
      </c>
      <c r="D593" t="s">
        <v>168</v>
      </c>
      <c r="E593">
        <v>5</v>
      </c>
      <c r="F593" t="s">
        <v>197</v>
      </c>
      <c r="G593" t="s">
        <v>28</v>
      </c>
      <c r="H593" t="s">
        <v>34</v>
      </c>
      <c r="I593" s="1">
        <v>34</v>
      </c>
      <c r="J593" s="2">
        <v>20</v>
      </c>
      <c r="K593" s="2">
        <v>0</v>
      </c>
      <c r="L593" s="2">
        <v>20</v>
      </c>
      <c r="M593" s="1">
        <v>27.2</v>
      </c>
      <c r="N593" s="3">
        <v>47</v>
      </c>
      <c r="O593" s="3">
        <v>940</v>
      </c>
      <c r="P593" s="3">
        <v>0</v>
      </c>
      <c r="Q593" s="1">
        <v>1278.4000000000001</v>
      </c>
      <c r="R593" s="1">
        <v>9</v>
      </c>
      <c r="S593" s="1">
        <v>423</v>
      </c>
      <c r="T593" s="1">
        <v>855.4</v>
      </c>
      <c r="U593" s="1">
        <v>191.76</v>
      </c>
      <c r="V593" s="1">
        <v>663.64</v>
      </c>
      <c r="W593" t="s">
        <v>188</v>
      </c>
      <c r="X593" t="s">
        <v>46</v>
      </c>
    </row>
    <row r="594" spans="1:24" x14ac:dyDescent="0.35">
      <c r="A594">
        <v>2025</v>
      </c>
      <c r="B594" t="s">
        <v>24</v>
      </c>
      <c r="C594" t="s">
        <v>136</v>
      </c>
      <c r="D594" t="s">
        <v>168</v>
      </c>
      <c r="E594">
        <v>5</v>
      </c>
      <c r="F594" t="s">
        <v>198</v>
      </c>
      <c r="G594" t="s">
        <v>36</v>
      </c>
      <c r="H594" t="s">
        <v>29</v>
      </c>
      <c r="I594" s="1">
        <v>34</v>
      </c>
      <c r="J594" s="2">
        <v>0</v>
      </c>
      <c r="K594" s="2">
        <v>0</v>
      </c>
      <c r="L594" s="2">
        <v>0</v>
      </c>
      <c r="M594" s="1">
        <v>34</v>
      </c>
      <c r="N594" s="3">
        <v>136</v>
      </c>
      <c r="O594" s="3">
        <v>0</v>
      </c>
      <c r="P594" s="3">
        <v>0</v>
      </c>
      <c r="Q594" s="1">
        <v>4624</v>
      </c>
      <c r="R594" s="1">
        <v>9</v>
      </c>
      <c r="S594" s="1">
        <v>1224</v>
      </c>
      <c r="T594" s="1">
        <v>3400</v>
      </c>
      <c r="U594" s="1">
        <v>693.6</v>
      </c>
      <c r="V594" s="1">
        <v>2706.4</v>
      </c>
      <c r="W594" t="s">
        <v>188</v>
      </c>
      <c r="X594" t="s">
        <v>46</v>
      </c>
    </row>
    <row r="595" spans="1:24" x14ac:dyDescent="0.35">
      <c r="A595">
        <v>2025</v>
      </c>
      <c r="B595" t="s">
        <v>24</v>
      </c>
      <c r="C595" t="s">
        <v>136</v>
      </c>
      <c r="D595" t="s">
        <v>168</v>
      </c>
      <c r="E595">
        <v>5</v>
      </c>
      <c r="F595" t="s">
        <v>198</v>
      </c>
      <c r="G595" t="s">
        <v>36</v>
      </c>
      <c r="H595" t="s">
        <v>32</v>
      </c>
      <c r="I595" s="1">
        <v>34</v>
      </c>
      <c r="J595" s="2">
        <v>10</v>
      </c>
      <c r="K595" s="2">
        <v>0</v>
      </c>
      <c r="L595" s="2">
        <v>10</v>
      </c>
      <c r="M595" s="1">
        <v>30.6</v>
      </c>
      <c r="N595" s="3">
        <v>89</v>
      </c>
      <c r="O595" s="3">
        <v>890</v>
      </c>
      <c r="P595" s="3">
        <v>0</v>
      </c>
      <c r="Q595" s="1">
        <v>2723.4</v>
      </c>
      <c r="R595" s="1">
        <v>9</v>
      </c>
      <c r="S595" s="1">
        <v>801</v>
      </c>
      <c r="T595" s="1">
        <v>1922.4</v>
      </c>
      <c r="U595" s="1">
        <v>408.51</v>
      </c>
      <c r="V595" s="1">
        <v>1513.89</v>
      </c>
      <c r="W595" t="s">
        <v>188</v>
      </c>
      <c r="X595" t="s">
        <v>46</v>
      </c>
    </row>
    <row r="596" spans="1:24" x14ac:dyDescent="0.35">
      <c r="A596">
        <v>2025</v>
      </c>
      <c r="B596" t="s">
        <v>24</v>
      </c>
      <c r="C596" t="s">
        <v>136</v>
      </c>
      <c r="D596" t="s">
        <v>168</v>
      </c>
      <c r="E596">
        <v>5</v>
      </c>
      <c r="F596" t="s">
        <v>198</v>
      </c>
      <c r="G596" t="s">
        <v>36</v>
      </c>
      <c r="H596" t="s">
        <v>33</v>
      </c>
      <c r="I596" s="1">
        <v>34</v>
      </c>
      <c r="J596" s="2">
        <v>15</v>
      </c>
      <c r="K596" s="2">
        <v>0</v>
      </c>
      <c r="L596" s="2">
        <v>15</v>
      </c>
      <c r="M596" s="1">
        <v>28.9</v>
      </c>
      <c r="N596" s="3">
        <v>58</v>
      </c>
      <c r="O596" s="3">
        <v>870</v>
      </c>
      <c r="P596" s="3">
        <v>0</v>
      </c>
      <c r="Q596" s="1">
        <v>1676.2</v>
      </c>
      <c r="R596" s="1">
        <v>9</v>
      </c>
      <c r="S596" s="1">
        <v>522</v>
      </c>
      <c r="T596" s="1">
        <v>1154.2</v>
      </c>
      <c r="U596" s="1">
        <v>251.43</v>
      </c>
      <c r="V596" s="1">
        <v>902.77</v>
      </c>
      <c r="W596" t="s">
        <v>188</v>
      </c>
      <c r="X596" t="s">
        <v>46</v>
      </c>
    </row>
    <row r="597" spans="1:24" x14ac:dyDescent="0.35">
      <c r="A597">
        <v>2025</v>
      </c>
      <c r="B597" t="s">
        <v>24</v>
      </c>
      <c r="C597" t="s">
        <v>136</v>
      </c>
      <c r="D597" t="s">
        <v>168</v>
      </c>
      <c r="E597">
        <v>5</v>
      </c>
      <c r="F597" t="s">
        <v>198</v>
      </c>
      <c r="G597" t="s">
        <v>36</v>
      </c>
      <c r="H597" t="s">
        <v>34</v>
      </c>
      <c r="I597" s="1">
        <v>34</v>
      </c>
      <c r="J597" s="2">
        <v>20</v>
      </c>
      <c r="K597" s="2">
        <v>0</v>
      </c>
      <c r="L597" s="2">
        <v>20</v>
      </c>
      <c r="M597" s="1">
        <v>27.2</v>
      </c>
      <c r="N597" s="3">
        <v>41</v>
      </c>
      <c r="O597" s="3">
        <v>820</v>
      </c>
      <c r="P597" s="3">
        <v>0</v>
      </c>
      <c r="Q597" s="1">
        <v>1115.2</v>
      </c>
      <c r="R597" s="1">
        <v>9</v>
      </c>
      <c r="S597" s="1">
        <v>369</v>
      </c>
      <c r="T597" s="1">
        <v>746.2</v>
      </c>
      <c r="U597" s="1">
        <v>167.28</v>
      </c>
      <c r="V597" s="1">
        <v>578.91999999999996</v>
      </c>
      <c r="W597" t="s">
        <v>188</v>
      </c>
      <c r="X597" t="s">
        <v>46</v>
      </c>
    </row>
    <row r="598" spans="1:24" x14ac:dyDescent="0.35">
      <c r="A598">
        <v>2025</v>
      </c>
      <c r="B598" t="s">
        <v>24</v>
      </c>
      <c r="C598" t="s">
        <v>136</v>
      </c>
      <c r="D598" t="s">
        <v>168</v>
      </c>
      <c r="E598">
        <v>5</v>
      </c>
      <c r="F598" t="s">
        <v>199</v>
      </c>
      <c r="G598" t="s">
        <v>38</v>
      </c>
      <c r="H598" t="s">
        <v>29</v>
      </c>
      <c r="I598" s="1">
        <v>34</v>
      </c>
      <c r="J598" s="2">
        <v>0</v>
      </c>
      <c r="K598" s="2">
        <v>0</v>
      </c>
      <c r="L598" s="2">
        <v>0</v>
      </c>
      <c r="M598" s="1">
        <v>34</v>
      </c>
      <c r="N598" s="3">
        <v>183</v>
      </c>
      <c r="O598" s="3">
        <v>0</v>
      </c>
      <c r="P598" s="3">
        <v>0</v>
      </c>
      <c r="Q598" s="1">
        <v>6222</v>
      </c>
      <c r="R598" s="1">
        <v>9</v>
      </c>
      <c r="S598" s="1">
        <v>1647</v>
      </c>
      <c r="T598" s="1">
        <v>4575</v>
      </c>
      <c r="U598" s="1">
        <v>933.3</v>
      </c>
      <c r="V598" s="1">
        <v>3641.7</v>
      </c>
      <c r="W598" t="s">
        <v>188</v>
      </c>
      <c r="X598" t="s">
        <v>46</v>
      </c>
    </row>
    <row r="599" spans="1:24" x14ac:dyDescent="0.35">
      <c r="A599">
        <v>2025</v>
      </c>
      <c r="B599" t="s">
        <v>24</v>
      </c>
      <c r="C599" t="s">
        <v>136</v>
      </c>
      <c r="D599" t="s">
        <v>168</v>
      </c>
      <c r="E599">
        <v>5</v>
      </c>
      <c r="F599" t="s">
        <v>199</v>
      </c>
      <c r="G599" t="s">
        <v>38</v>
      </c>
      <c r="H599" t="s">
        <v>32</v>
      </c>
      <c r="I599" s="1">
        <v>34</v>
      </c>
      <c r="J599" s="2">
        <v>10</v>
      </c>
      <c r="K599" s="2">
        <v>0</v>
      </c>
      <c r="L599" s="2">
        <v>10</v>
      </c>
      <c r="M599" s="1">
        <v>30.6</v>
      </c>
      <c r="N599" s="3">
        <v>119</v>
      </c>
      <c r="O599" s="3">
        <v>1190</v>
      </c>
      <c r="P599" s="3">
        <v>0</v>
      </c>
      <c r="Q599" s="1">
        <v>3641.4</v>
      </c>
      <c r="R599" s="1">
        <v>9</v>
      </c>
      <c r="S599" s="1">
        <v>1071</v>
      </c>
      <c r="T599" s="1">
        <v>2570.4</v>
      </c>
      <c r="U599" s="1">
        <v>546.21</v>
      </c>
      <c r="V599" s="1">
        <v>2024.19</v>
      </c>
      <c r="W599" t="s">
        <v>188</v>
      </c>
      <c r="X599" t="s">
        <v>46</v>
      </c>
    </row>
    <row r="600" spans="1:24" x14ac:dyDescent="0.35">
      <c r="A600">
        <v>2025</v>
      </c>
      <c r="B600" t="s">
        <v>24</v>
      </c>
      <c r="C600" t="s">
        <v>136</v>
      </c>
      <c r="D600" t="s">
        <v>168</v>
      </c>
      <c r="E600">
        <v>5</v>
      </c>
      <c r="F600" t="s">
        <v>199</v>
      </c>
      <c r="G600" t="s">
        <v>38</v>
      </c>
      <c r="H600" t="s">
        <v>33</v>
      </c>
      <c r="I600" s="1">
        <v>34</v>
      </c>
      <c r="J600" s="2">
        <v>15</v>
      </c>
      <c r="K600" s="2">
        <v>0</v>
      </c>
      <c r="L600" s="2">
        <v>15</v>
      </c>
      <c r="M600" s="1">
        <v>28.9</v>
      </c>
      <c r="N600" s="3">
        <v>78</v>
      </c>
      <c r="O600" s="3">
        <v>1170</v>
      </c>
      <c r="P600" s="3">
        <v>0</v>
      </c>
      <c r="Q600" s="1">
        <v>2254.1999999999998</v>
      </c>
      <c r="R600" s="1">
        <v>9</v>
      </c>
      <c r="S600" s="1">
        <v>702</v>
      </c>
      <c r="T600" s="1">
        <v>1552.2</v>
      </c>
      <c r="U600" s="1">
        <v>338.13</v>
      </c>
      <c r="V600" s="1">
        <v>1214.07</v>
      </c>
      <c r="W600" t="s">
        <v>188</v>
      </c>
      <c r="X600" t="s">
        <v>46</v>
      </c>
    </row>
    <row r="601" spans="1:24" x14ac:dyDescent="0.35">
      <c r="A601">
        <v>2025</v>
      </c>
      <c r="B601" t="s">
        <v>24</v>
      </c>
      <c r="C601" t="s">
        <v>136</v>
      </c>
      <c r="D601" t="s">
        <v>168</v>
      </c>
      <c r="E601">
        <v>5</v>
      </c>
      <c r="F601" t="s">
        <v>199</v>
      </c>
      <c r="G601" t="s">
        <v>38</v>
      </c>
      <c r="H601" t="s">
        <v>34</v>
      </c>
      <c r="I601" s="1">
        <v>34</v>
      </c>
      <c r="J601" s="2">
        <v>20</v>
      </c>
      <c r="K601" s="2">
        <v>0</v>
      </c>
      <c r="L601" s="2">
        <v>20</v>
      </c>
      <c r="M601" s="1">
        <v>27.2</v>
      </c>
      <c r="N601" s="3">
        <v>55</v>
      </c>
      <c r="O601" s="3">
        <v>1100</v>
      </c>
      <c r="P601" s="3">
        <v>0</v>
      </c>
      <c r="Q601" s="1">
        <v>1496</v>
      </c>
      <c r="R601" s="1">
        <v>9</v>
      </c>
      <c r="S601" s="1">
        <v>495</v>
      </c>
      <c r="T601" s="1">
        <v>1001</v>
      </c>
      <c r="U601" s="1">
        <v>224.4</v>
      </c>
      <c r="V601" s="1">
        <v>776.6</v>
      </c>
      <c r="W601" t="s">
        <v>188</v>
      </c>
      <c r="X601" t="s">
        <v>46</v>
      </c>
    </row>
    <row r="602" spans="1:24" x14ac:dyDescent="0.35">
      <c r="A602">
        <v>2025</v>
      </c>
      <c r="B602" t="s">
        <v>24</v>
      </c>
      <c r="C602" t="s">
        <v>136</v>
      </c>
      <c r="D602" t="s">
        <v>168</v>
      </c>
      <c r="E602">
        <v>5</v>
      </c>
      <c r="F602" t="s">
        <v>200</v>
      </c>
      <c r="G602" t="s">
        <v>40</v>
      </c>
      <c r="H602" t="s">
        <v>29</v>
      </c>
      <c r="I602" s="1">
        <v>34</v>
      </c>
      <c r="J602" s="2">
        <v>0</v>
      </c>
      <c r="K602" s="2">
        <v>0</v>
      </c>
      <c r="L602" s="2">
        <v>0</v>
      </c>
      <c r="M602" s="1">
        <v>34</v>
      </c>
      <c r="N602" s="3">
        <v>231</v>
      </c>
      <c r="O602" s="3">
        <v>0</v>
      </c>
      <c r="P602" s="3">
        <v>0</v>
      </c>
      <c r="Q602" s="1">
        <v>7854</v>
      </c>
      <c r="R602" s="1">
        <v>9</v>
      </c>
      <c r="S602" s="1">
        <v>2079</v>
      </c>
      <c r="T602" s="1">
        <v>5775</v>
      </c>
      <c r="U602" s="1">
        <v>1178.0999999999999</v>
      </c>
      <c r="V602" s="1">
        <v>4596.8999999999996</v>
      </c>
      <c r="W602" t="s">
        <v>188</v>
      </c>
      <c r="X602" t="s">
        <v>46</v>
      </c>
    </row>
    <row r="603" spans="1:24" x14ac:dyDescent="0.35">
      <c r="A603">
        <v>2025</v>
      </c>
      <c r="B603" t="s">
        <v>24</v>
      </c>
      <c r="C603" t="s">
        <v>136</v>
      </c>
      <c r="D603" t="s">
        <v>168</v>
      </c>
      <c r="E603">
        <v>5</v>
      </c>
      <c r="F603" t="s">
        <v>200</v>
      </c>
      <c r="G603" t="s">
        <v>40</v>
      </c>
      <c r="H603" t="s">
        <v>32</v>
      </c>
      <c r="I603" s="1">
        <v>34</v>
      </c>
      <c r="J603" s="2">
        <v>10</v>
      </c>
      <c r="K603" s="2">
        <v>0</v>
      </c>
      <c r="L603" s="2">
        <v>10</v>
      </c>
      <c r="M603" s="1">
        <v>30.6</v>
      </c>
      <c r="N603" s="3">
        <v>150</v>
      </c>
      <c r="O603" s="3">
        <v>1500</v>
      </c>
      <c r="P603" s="3">
        <v>0</v>
      </c>
      <c r="Q603" s="1">
        <v>4590</v>
      </c>
      <c r="R603" s="1">
        <v>9</v>
      </c>
      <c r="S603" s="1">
        <v>1350</v>
      </c>
      <c r="T603" s="1">
        <v>3240</v>
      </c>
      <c r="U603" s="1">
        <v>688.5</v>
      </c>
      <c r="V603" s="1">
        <v>2551.5</v>
      </c>
      <c r="W603" t="s">
        <v>188</v>
      </c>
      <c r="X603" t="s">
        <v>46</v>
      </c>
    </row>
    <row r="604" spans="1:24" x14ac:dyDescent="0.35">
      <c r="A604">
        <v>2025</v>
      </c>
      <c r="B604" t="s">
        <v>24</v>
      </c>
      <c r="C604" t="s">
        <v>136</v>
      </c>
      <c r="D604" t="s">
        <v>168</v>
      </c>
      <c r="E604">
        <v>5</v>
      </c>
      <c r="F604" t="s">
        <v>200</v>
      </c>
      <c r="G604" t="s">
        <v>40</v>
      </c>
      <c r="H604" t="s">
        <v>33</v>
      </c>
      <c r="I604" s="1">
        <v>34</v>
      </c>
      <c r="J604" s="2">
        <v>15</v>
      </c>
      <c r="K604" s="2">
        <v>0</v>
      </c>
      <c r="L604" s="2">
        <v>15</v>
      </c>
      <c r="M604" s="1">
        <v>28.9</v>
      </c>
      <c r="N604" s="3">
        <v>99</v>
      </c>
      <c r="O604" s="3">
        <v>1485</v>
      </c>
      <c r="P604" s="3">
        <v>0</v>
      </c>
      <c r="Q604" s="1">
        <v>2861.1</v>
      </c>
      <c r="R604" s="1">
        <v>9</v>
      </c>
      <c r="S604" s="1">
        <v>891</v>
      </c>
      <c r="T604" s="1">
        <v>1970.1</v>
      </c>
      <c r="U604" s="1">
        <v>429.16</v>
      </c>
      <c r="V604" s="1">
        <v>1540.93</v>
      </c>
      <c r="W604" t="s">
        <v>188</v>
      </c>
      <c r="X604" t="s">
        <v>46</v>
      </c>
    </row>
    <row r="605" spans="1:24" x14ac:dyDescent="0.35">
      <c r="A605">
        <v>2025</v>
      </c>
      <c r="B605" t="s">
        <v>24</v>
      </c>
      <c r="C605" t="s">
        <v>136</v>
      </c>
      <c r="D605" t="s">
        <v>168</v>
      </c>
      <c r="E605">
        <v>5</v>
      </c>
      <c r="F605" t="s">
        <v>200</v>
      </c>
      <c r="G605" t="s">
        <v>40</v>
      </c>
      <c r="H605" t="s">
        <v>34</v>
      </c>
      <c r="I605" s="1">
        <v>34</v>
      </c>
      <c r="J605" s="2">
        <v>20</v>
      </c>
      <c r="K605" s="2">
        <v>0</v>
      </c>
      <c r="L605" s="2">
        <v>20</v>
      </c>
      <c r="M605" s="1">
        <v>27.2</v>
      </c>
      <c r="N605" s="3">
        <v>69</v>
      </c>
      <c r="O605" s="3">
        <v>1380</v>
      </c>
      <c r="P605" s="3">
        <v>0</v>
      </c>
      <c r="Q605" s="1">
        <v>1876.8</v>
      </c>
      <c r="R605" s="1">
        <v>9</v>
      </c>
      <c r="S605" s="1">
        <v>621</v>
      </c>
      <c r="T605" s="1">
        <v>1255.8</v>
      </c>
      <c r="U605" s="1">
        <v>281.52</v>
      </c>
      <c r="V605" s="1">
        <v>974.28</v>
      </c>
      <c r="W605" t="s">
        <v>188</v>
      </c>
      <c r="X605" t="s">
        <v>46</v>
      </c>
    </row>
    <row r="606" spans="1:24" x14ac:dyDescent="0.35">
      <c r="A606">
        <v>2025</v>
      </c>
      <c r="B606" t="s">
        <v>24</v>
      </c>
      <c r="C606" t="s">
        <v>136</v>
      </c>
      <c r="D606" t="s">
        <v>201</v>
      </c>
      <c r="E606">
        <v>6</v>
      </c>
      <c r="F606" t="s">
        <v>202</v>
      </c>
      <c r="G606" t="s">
        <v>42</v>
      </c>
      <c r="H606" t="s">
        <v>29</v>
      </c>
      <c r="I606" s="1">
        <v>34</v>
      </c>
      <c r="J606" s="2">
        <v>0</v>
      </c>
      <c r="K606" s="2">
        <v>0</v>
      </c>
      <c r="L606" s="2">
        <v>0</v>
      </c>
      <c r="M606" s="1">
        <v>34</v>
      </c>
      <c r="N606" s="3">
        <v>52</v>
      </c>
      <c r="O606" s="3">
        <v>0</v>
      </c>
      <c r="P606" s="3">
        <v>0</v>
      </c>
      <c r="Q606" s="1">
        <v>1768</v>
      </c>
      <c r="R606" s="1">
        <v>9</v>
      </c>
      <c r="S606" s="1">
        <v>468</v>
      </c>
      <c r="T606" s="1">
        <v>1300</v>
      </c>
      <c r="U606" s="1">
        <v>265.2</v>
      </c>
      <c r="V606" s="1">
        <v>1034.8</v>
      </c>
      <c r="W606" t="s">
        <v>30</v>
      </c>
      <c r="X606" t="s">
        <v>31</v>
      </c>
    </row>
    <row r="607" spans="1:24" x14ac:dyDescent="0.35">
      <c r="A607">
        <v>2025</v>
      </c>
      <c r="B607" t="s">
        <v>24</v>
      </c>
      <c r="C607" t="s">
        <v>136</v>
      </c>
      <c r="D607" t="s">
        <v>201</v>
      </c>
      <c r="E607">
        <v>6</v>
      </c>
      <c r="F607" t="s">
        <v>202</v>
      </c>
      <c r="G607" t="s">
        <v>42</v>
      </c>
      <c r="H607" t="s">
        <v>32</v>
      </c>
      <c r="I607" s="1">
        <v>34</v>
      </c>
      <c r="J607" s="2">
        <v>10</v>
      </c>
      <c r="K607" s="2">
        <v>0</v>
      </c>
      <c r="L607" s="2">
        <v>10</v>
      </c>
      <c r="M607" s="1">
        <v>30.6</v>
      </c>
      <c r="N607" s="3">
        <v>33</v>
      </c>
      <c r="O607" s="3">
        <v>330</v>
      </c>
      <c r="P607" s="3">
        <v>0</v>
      </c>
      <c r="Q607" s="1">
        <v>1009.8</v>
      </c>
      <c r="R607" s="1">
        <v>9</v>
      </c>
      <c r="S607" s="1">
        <v>297</v>
      </c>
      <c r="T607" s="1">
        <v>712.8</v>
      </c>
      <c r="U607" s="1">
        <v>151.47</v>
      </c>
      <c r="V607" s="1">
        <v>561.33000000000004</v>
      </c>
      <c r="W607" t="s">
        <v>30</v>
      </c>
      <c r="X607" t="s">
        <v>31</v>
      </c>
    </row>
    <row r="608" spans="1:24" x14ac:dyDescent="0.35">
      <c r="A608">
        <v>2025</v>
      </c>
      <c r="B608" t="s">
        <v>24</v>
      </c>
      <c r="C608" t="s">
        <v>136</v>
      </c>
      <c r="D608" t="s">
        <v>201</v>
      </c>
      <c r="E608">
        <v>6</v>
      </c>
      <c r="F608" t="s">
        <v>202</v>
      </c>
      <c r="G608" t="s">
        <v>42</v>
      </c>
      <c r="H608" t="s">
        <v>33</v>
      </c>
      <c r="I608" s="1">
        <v>34</v>
      </c>
      <c r="J608" s="2">
        <v>15</v>
      </c>
      <c r="K608" s="2">
        <v>0</v>
      </c>
      <c r="L608" s="2">
        <v>15</v>
      </c>
      <c r="M608" s="1">
        <v>28.9</v>
      </c>
      <c r="N608" s="3">
        <v>21</v>
      </c>
      <c r="O608" s="3">
        <v>315</v>
      </c>
      <c r="P608" s="3">
        <v>0</v>
      </c>
      <c r="Q608" s="1">
        <v>606.9</v>
      </c>
      <c r="R608" s="1">
        <v>9</v>
      </c>
      <c r="S608" s="1">
        <v>189</v>
      </c>
      <c r="T608" s="1">
        <v>417.9</v>
      </c>
      <c r="U608" s="1">
        <v>91.03</v>
      </c>
      <c r="V608" s="1">
        <v>326.87</v>
      </c>
      <c r="W608" t="s">
        <v>30</v>
      </c>
      <c r="X608" t="s">
        <v>31</v>
      </c>
    </row>
    <row r="609" spans="1:24" x14ac:dyDescent="0.35">
      <c r="A609">
        <v>2025</v>
      </c>
      <c r="B609" t="s">
        <v>24</v>
      </c>
      <c r="C609" t="s">
        <v>136</v>
      </c>
      <c r="D609" t="s">
        <v>201</v>
      </c>
      <c r="E609">
        <v>6</v>
      </c>
      <c r="F609" t="s">
        <v>202</v>
      </c>
      <c r="G609" t="s">
        <v>42</v>
      </c>
      <c r="H609" t="s">
        <v>34</v>
      </c>
      <c r="I609" s="1">
        <v>34</v>
      </c>
      <c r="J609" s="2">
        <v>20</v>
      </c>
      <c r="K609" s="2">
        <v>0</v>
      </c>
      <c r="L609" s="2">
        <v>20</v>
      </c>
      <c r="M609" s="1">
        <v>27.2</v>
      </c>
      <c r="N609" s="3">
        <v>13</v>
      </c>
      <c r="O609" s="3">
        <v>260</v>
      </c>
      <c r="P609" s="3">
        <v>0</v>
      </c>
      <c r="Q609" s="1">
        <v>353.6</v>
      </c>
      <c r="R609" s="1">
        <v>9</v>
      </c>
      <c r="S609" s="1">
        <v>117</v>
      </c>
      <c r="T609" s="1">
        <v>236.6</v>
      </c>
      <c r="U609" s="1">
        <v>53.04</v>
      </c>
      <c r="V609" s="1">
        <v>183.56</v>
      </c>
      <c r="W609" t="s">
        <v>30</v>
      </c>
      <c r="X609" t="s">
        <v>31</v>
      </c>
    </row>
    <row r="610" spans="1:24" x14ac:dyDescent="0.35">
      <c r="A610">
        <v>2025</v>
      </c>
      <c r="B610" t="s">
        <v>24</v>
      </c>
      <c r="C610" t="s">
        <v>136</v>
      </c>
      <c r="D610" t="s">
        <v>201</v>
      </c>
      <c r="E610">
        <v>6</v>
      </c>
      <c r="F610" t="s">
        <v>203</v>
      </c>
      <c r="G610" t="s">
        <v>44</v>
      </c>
      <c r="H610" t="s">
        <v>29</v>
      </c>
      <c r="I610" s="1">
        <v>34</v>
      </c>
      <c r="J610" s="2">
        <v>0</v>
      </c>
      <c r="K610" s="2">
        <v>0</v>
      </c>
      <c r="L610" s="2">
        <v>0</v>
      </c>
      <c r="M610" s="1">
        <v>34</v>
      </c>
      <c r="N610" s="3">
        <v>47</v>
      </c>
      <c r="O610" s="3">
        <v>0</v>
      </c>
      <c r="P610" s="3">
        <v>0</v>
      </c>
      <c r="Q610" s="1">
        <v>1598</v>
      </c>
      <c r="R610" s="1">
        <v>9</v>
      </c>
      <c r="S610" s="1">
        <v>423</v>
      </c>
      <c r="T610" s="1">
        <v>1175</v>
      </c>
      <c r="U610" s="1">
        <v>239.7</v>
      </c>
      <c r="V610" s="1">
        <v>935.3</v>
      </c>
      <c r="W610" t="s">
        <v>30</v>
      </c>
      <c r="X610" t="s">
        <v>31</v>
      </c>
    </row>
    <row r="611" spans="1:24" x14ac:dyDescent="0.35">
      <c r="A611">
        <v>2025</v>
      </c>
      <c r="B611" t="s">
        <v>24</v>
      </c>
      <c r="C611" t="s">
        <v>136</v>
      </c>
      <c r="D611" t="s">
        <v>201</v>
      </c>
      <c r="E611">
        <v>6</v>
      </c>
      <c r="F611" t="s">
        <v>203</v>
      </c>
      <c r="G611" t="s">
        <v>44</v>
      </c>
      <c r="H611" t="s">
        <v>32</v>
      </c>
      <c r="I611" s="1">
        <v>34</v>
      </c>
      <c r="J611" s="2">
        <v>10</v>
      </c>
      <c r="K611" s="2">
        <v>0</v>
      </c>
      <c r="L611" s="2">
        <v>10</v>
      </c>
      <c r="M611" s="1">
        <v>30.6</v>
      </c>
      <c r="N611" s="3">
        <v>30</v>
      </c>
      <c r="O611" s="3">
        <v>300</v>
      </c>
      <c r="P611" s="3">
        <v>0</v>
      </c>
      <c r="Q611" s="1">
        <v>918</v>
      </c>
      <c r="R611" s="1">
        <v>9</v>
      </c>
      <c r="S611" s="1">
        <v>270</v>
      </c>
      <c r="T611" s="1">
        <v>648</v>
      </c>
      <c r="U611" s="1">
        <v>137.69999999999999</v>
      </c>
      <c r="V611" s="1">
        <v>510.3</v>
      </c>
      <c r="W611" t="s">
        <v>30</v>
      </c>
      <c r="X611" t="s">
        <v>31</v>
      </c>
    </row>
    <row r="612" spans="1:24" x14ac:dyDescent="0.35">
      <c r="A612">
        <v>2025</v>
      </c>
      <c r="B612" t="s">
        <v>24</v>
      </c>
      <c r="C612" t="s">
        <v>136</v>
      </c>
      <c r="D612" t="s">
        <v>201</v>
      </c>
      <c r="E612">
        <v>6</v>
      </c>
      <c r="F612" t="s">
        <v>203</v>
      </c>
      <c r="G612" t="s">
        <v>44</v>
      </c>
      <c r="H612" t="s">
        <v>33</v>
      </c>
      <c r="I612" s="1">
        <v>34</v>
      </c>
      <c r="J612" s="2">
        <v>15</v>
      </c>
      <c r="K612" s="2">
        <v>0</v>
      </c>
      <c r="L612" s="2">
        <v>15</v>
      </c>
      <c r="M612" s="1">
        <v>28.9</v>
      </c>
      <c r="N612" s="3">
        <v>18</v>
      </c>
      <c r="O612" s="3">
        <v>270</v>
      </c>
      <c r="P612" s="3">
        <v>0</v>
      </c>
      <c r="Q612" s="1">
        <v>520.20000000000005</v>
      </c>
      <c r="R612" s="1">
        <v>9</v>
      </c>
      <c r="S612" s="1">
        <v>162</v>
      </c>
      <c r="T612" s="1">
        <v>358.2</v>
      </c>
      <c r="U612" s="1">
        <v>78.03</v>
      </c>
      <c r="V612" s="1">
        <v>280.17</v>
      </c>
      <c r="W612" t="s">
        <v>30</v>
      </c>
      <c r="X612" t="s">
        <v>31</v>
      </c>
    </row>
    <row r="613" spans="1:24" x14ac:dyDescent="0.35">
      <c r="A613">
        <v>2025</v>
      </c>
      <c r="B613" t="s">
        <v>24</v>
      </c>
      <c r="C613" t="s">
        <v>136</v>
      </c>
      <c r="D613" t="s">
        <v>201</v>
      </c>
      <c r="E613">
        <v>6</v>
      </c>
      <c r="F613" t="s">
        <v>203</v>
      </c>
      <c r="G613" t="s">
        <v>44</v>
      </c>
      <c r="H613" t="s">
        <v>34</v>
      </c>
      <c r="I613" s="1">
        <v>34</v>
      </c>
      <c r="J613" s="2">
        <v>20</v>
      </c>
      <c r="K613" s="2">
        <v>0</v>
      </c>
      <c r="L613" s="2">
        <v>20</v>
      </c>
      <c r="M613" s="1">
        <v>27.2</v>
      </c>
      <c r="N613" s="3">
        <v>11</v>
      </c>
      <c r="O613" s="3">
        <v>220</v>
      </c>
      <c r="P613" s="3">
        <v>0</v>
      </c>
      <c r="Q613" s="1">
        <v>299.2</v>
      </c>
      <c r="R613" s="1">
        <v>9</v>
      </c>
      <c r="S613" s="1">
        <v>99</v>
      </c>
      <c r="T613" s="1">
        <v>200.2</v>
      </c>
      <c r="U613" s="1">
        <v>44.88</v>
      </c>
      <c r="V613" s="1">
        <v>155.32</v>
      </c>
      <c r="W613" t="s">
        <v>30</v>
      </c>
      <c r="X613" t="s">
        <v>31</v>
      </c>
    </row>
    <row r="614" spans="1:24" x14ac:dyDescent="0.35">
      <c r="A614">
        <v>2025</v>
      </c>
      <c r="B614" t="s">
        <v>24</v>
      </c>
      <c r="C614" t="s">
        <v>136</v>
      </c>
      <c r="D614" t="s">
        <v>201</v>
      </c>
      <c r="E614">
        <v>6</v>
      </c>
      <c r="F614" t="s">
        <v>204</v>
      </c>
      <c r="G614" t="s">
        <v>48</v>
      </c>
      <c r="H614" t="s">
        <v>29</v>
      </c>
      <c r="I614" s="1">
        <v>34</v>
      </c>
      <c r="J614" s="2">
        <v>0</v>
      </c>
      <c r="K614" s="2">
        <v>0</v>
      </c>
      <c r="L614" s="2">
        <v>0</v>
      </c>
      <c r="M614" s="1">
        <v>34</v>
      </c>
      <c r="N614" s="3">
        <v>48</v>
      </c>
      <c r="O614" s="3">
        <v>0</v>
      </c>
      <c r="P614" s="3">
        <v>0</v>
      </c>
      <c r="Q614" s="1">
        <v>1632</v>
      </c>
      <c r="R614" s="1">
        <v>9</v>
      </c>
      <c r="S614" s="1">
        <v>432</v>
      </c>
      <c r="T614" s="1">
        <v>1200</v>
      </c>
      <c r="U614" s="1">
        <v>244.8</v>
      </c>
      <c r="V614" s="1">
        <v>955.2</v>
      </c>
      <c r="W614" t="s">
        <v>30</v>
      </c>
      <c r="X614" t="s">
        <v>31</v>
      </c>
    </row>
    <row r="615" spans="1:24" x14ac:dyDescent="0.35">
      <c r="A615">
        <v>2025</v>
      </c>
      <c r="B615" t="s">
        <v>24</v>
      </c>
      <c r="C615" t="s">
        <v>136</v>
      </c>
      <c r="D615" t="s">
        <v>201</v>
      </c>
      <c r="E615">
        <v>6</v>
      </c>
      <c r="F615" t="s">
        <v>204</v>
      </c>
      <c r="G615" t="s">
        <v>48</v>
      </c>
      <c r="H615" t="s">
        <v>32</v>
      </c>
      <c r="I615" s="1">
        <v>34</v>
      </c>
      <c r="J615" s="2">
        <v>10</v>
      </c>
      <c r="K615" s="2">
        <v>0</v>
      </c>
      <c r="L615" s="2">
        <v>10</v>
      </c>
      <c r="M615" s="1">
        <v>30.6</v>
      </c>
      <c r="N615" s="3">
        <v>30</v>
      </c>
      <c r="O615" s="3">
        <v>300</v>
      </c>
      <c r="P615" s="3">
        <v>0</v>
      </c>
      <c r="Q615" s="1">
        <v>918</v>
      </c>
      <c r="R615" s="1">
        <v>9</v>
      </c>
      <c r="S615" s="1">
        <v>270</v>
      </c>
      <c r="T615" s="1">
        <v>648</v>
      </c>
      <c r="U615" s="1">
        <v>137.69999999999999</v>
      </c>
      <c r="V615" s="1">
        <v>510.3</v>
      </c>
      <c r="W615" t="s">
        <v>30</v>
      </c>
      <c r="X615" t="s">
        <v>31</v>
      </c>
    </row>
    <row r="616" spans="1:24" x14ac:dyDescent="0.35">
      <c r="A616">
        <v>2025</v>
      </c>
      <c r="B616" t="s">
        <v>24</v>
      </c>
      <c r="C616" t="s">
        <v>136</v>
      </c>
      <c r="D616" t="s">
        <v>201</v>
      </c>
      <c r="E616">
        <v>6</v>
      </c>
      <c r="F616" t="s">
        <v>204</v>
      </c>
      <c r="G616" t="s">
        <v>48</v>
      </c>
      <c r="H616" t="s">
        <v>33</v>
      </c>
      <c r="I616" s="1">
        <v>34</v>
      </c>
      <c r="J616" s="2">
        <v>15</v>
      </c>
      <c r="K616" s="2">
        <v>0</v>
      </c>
      <c r="L616" s="2">
        <v>15</v>
      </c>
      <c r="M616" s="1">
        <v>28.9</v>
      </c>
      <c r="N616" s="3">
        <v>19</v>
      </c>
      <c r="O616" s="3">
        <v>285</v>
      </c>
      <c r="P616" s="3">
        <v>0</v>
      </c>
      <c r="Q616" s="1">
        <v>549.1</v>
      </c>
      <c r="R616" s="1">
        <v>9</v>
      </c>
      <c r="S616" s="1">
        <v>171</v>
      </c>
      <c r="T616" s="1">
        <v>378.1</v>
      </c>
      <c r="U616" s="1">
        <v>82.36</v>
      </c>
      <c r="V616" s="1">
        <v>295.74</v>
      </c>
      <c r="W616" t="s">
        <v>30</v>
      </c>
      <c r="X616" t="s">
        <v>31</v>
      </c>
    </row>
    <row r="617" spans="1:24" x14ac:dyDescent="0.35">
      <c r="A617">
        <v>2025</v>
      </c>
      <c r="B617" t="s">
        <v>24</v>
      </c>
      <c r="C617" t="s">
        <v>136</v>
      </c>
      <c r="D617" t="s">
        <v>201</v>
      </c>
      <c r="E617">
        <v>6</v>
      </c>
      <c r="F617" t="s">
        <v>204</v>
      </c>
      <c r="G617" t="s">
        <v>48</v>
      </c>
      <c r="H617" t="s">
        <v>34</v>
      </c>
      <c r="I617" s="1">
        <v>34</v>
      </c>
      <c r="J617" s="2">
        <v>20</v>
      </c>
      <c r="K617" s="2">
        <v>0</v>
      </c>
      <c r="L617" s="2">
        <v>20</v>
      </c>
      <c r="M617" s="1">
        <v>27.2</v>
      </c>
      <c r="N617" s="3">
        <v>11</v>
      </c>
      <c r="O617" s="3">
        <v>220</v>
      </c>
      <c r="P617" s="3">
        <v>0</v>
      </c>
      <c r="Q617" s="1">
        <v>299.2</v>
      </c>
      <c r="R617" s="1">
        <v>9</v>
      </c>
      <c r="S617" s="1">
        <v>99</v>
      </c>
      <c r="T617" s="1">
        <v>200.2</v>
      </c>
      <c r="U617" s="1">
        <v>44.88</v>
      </c>
      <c r="V617" s="1">
        <v>155.32</v>
      </c>
      <c r="W617" t="s">
        <v>30</v>
      </c>
      <c r="X617" t="s">
        <v>31</v>
      </c>
    </row>
    <row r="618" spans="1:24" x14ac:dyDescent="0.35">
      <c r="A618">
        <v>2025</v>
      </c>
      <c r="B618" t="s">
        <v>24</v>
      </c>
      <c r="C618" t="s">
        <v>136</v>
      </c>
      <c r="D618" t="s">
        <v>201</v>
      </c>
      <c r="E618">
        <v>6</v>
      </c>
      <c r="F618" t="s">
        <v>205</v>
      </c>
      <c r="G618" t="s">
        <v>28</v>
      </c>
      <c r="H618" t="s">
        <v>29</v>
      </c>
      <c r="I618" s="1">
        <v>34</v>
      </c>
      <c r="J618" s="2">
        <v>0</v>
      </c>
      <c r="K618" s="2">
        <v>0</v>
      </c>
      <c r="L618" s="2">
        <v>0</v>
      </c>
      <c r="M618" s="1">
        <v>34</v>
      </c>
      <c r="N618" s="3">
        <v>51</v>
      </c>
      <c r="O618" s="3">
        <v>0</v>
      </c>
      <c r="P618" s="3">
        <v>0</v>
      </c>
      <c r="Q618" s="1">
        <v>1734</v>
      </c>
      <c r="R618" s="1">
        <v>9</v>
      </c>
      <c r="S618" s="1">
        <v>459</v>
      </c>
      <c r="T618" s="1">
        <v>1275</v>
      </c>
      <c r="U618" s="1">
        <v>260.10000000000002</v>
      </c>
      <c r="V618" s="1">
        <v>1014.9</v>
      </c>
      <c r="W618" t="s">
        <v>30</v>
      </c>
      <c r="X618" t="s">
        <v>31</v>
      </c>
    </row>
    <row r="619" spans="1:24" x14ac:dyDescent="0.35">
      <c r="A619">
        <v>2025</v>
      </c>
      <c r="B619" t="s">
        <v>24</v>
      </c>
      <c r="C619" t="s">
        <v>136</v>
      </c>
      <c r="D619" t="s">
        <v>201</v>
      </c>
      <c r="E619">
        <v>6</v>
      </c>
      <c r="F619" t="s">
        <v>205</v>
      </c>
      <c r="G619" t="s">
        <v>28</v>
      </c>
      <c r="H619" t="s">
        <v>32</v>
      </c>
      <c r="I619" s="1">
        <v>34</v>
      </c>
      <c r="J619" s="2">
        <v>10</v>
      </c>
      <c r="K619" s="2">
        <v>0</v>
      </c>
      <c r="L619" s="2">
        <v>10</v>
      </c>
      <c r="M619" s="1">
        <v>30.6</v>
      </c>
      <c r="N619" s="3">
        <v>32</v>
      </c>
      <c r="O619" s="3">
        <v>320</v>
      </c>
      <c r="P619" s="3">
        <v>0</v>
      </c>
      <c r="Q619" s="1">
        <v>979.2</v>
      </c>
      <c r="R619" s="1">
        <v>9</v>
      </c>
      <c r="S619" s="1">
        <v>288</v>
      </c>
      <c r="T619" s="1">
        <v>691.2</v>
      </c>
      <c r="U619" s="1">
        <v>146.88</v>
      </c>
      <c r="V619" s="1">
        <v>544.32000000000005</v>
      </c>
      <c r="W619" t="s">
        <v>30</v>
      </c>
      <c r="X619" t="s">
        <v>31</v>
      </c>
    </row>
    <row r="620" spans="1:24" x14ac:dyDescent="0.35">
      <c r="A620">
        <v>2025</v>
      </c>
      <c r="B620" t="s">
        <v>24</v>
      </c>
      <c r="C620" t="s">
        <v>136</v>
      </c>
      <c r="D620" t="s">
        <v>201</v>
      </c>
      <c r="E620">
        <v>6</v>
      </c>
      <c r="F620" t="s">
        <v>205</v>
      </c>
      <c r="G620" t="s">
        <v>28</v>
      </c>
      <c r="H620" t="s">
        <v>33</v>
      </c>
      <c r="I620" s="1">
        <v>34</v>
      </c>
      <c r="J620" s="2">
        <v>15</v>
      </c>
      <c r="K620" s="2">
        <v>0</v>
      </c>
      <c r="L620" s="2">
        <v>15</v>
      </c>
      <c r="M620" s="1">
        <v>28.9</v>
      </c>
      <c r="N620" s="3">
        <v>20</v>
      </c>
      <c r="O620" s="3">
        <v>300</v>
      </c>
      <c r="P620" s="3">
        <v>0</v>
      </c>
      <c r="Q620" s="1">
        <v>578</v>
      </c>
      <c r="R620" s="1">
        <v>9</v>
      </c>
      <c r="S620" s="1">
        <v>180</v>
      </c>
      <c r="T620" s="1">
        <v>398</v>
      </c>
      <c r="U620" s="1">
        <v>86.7</v>
      </c>
      <c r="V620" s="1">
        <v>311.3</v>
      </c>
      <c r="W620" t="s">
        <v>30</v>
      </c>
      <c r="X620" t="s">
        <v>31</v>
      </c>
    </row>
    <row r="621" spans="1:24" x14ac:dyDescent="0.35">
      <c r="A621">
        <v>2025</v>
      </c>
      <c r="B621" t="s">
        <v>24</v>
      </c>
      <c r="C621" t="s">
        <v>136</v>
      </c>
      <c r="D621" t="s">
        <v>201</v>
      </c>
      <c r="E621">
        <v>6</v>
      </c>
      <c r="F621" t="s">
        <v>205</v>
      </c>
      <c r="G621" t="s">
        <v>28</v>
      </c>
      <c r="H621" t="s">
        <v>34</v>
      </c>
      <c r="I621" s="1">
        <v>34</v>
      </c>
      <c r="J621" s="2">
        <v>20</v>
      </c>
      <c r="K621" s="2">
        <v>0</v>
      </c>
      <c r="L621" s="2">
        <v>20</v>
      </c>
      <c r="M621" s="1">
        <v>27.2</v>
      </c>
      <c r="N621" s="3">
        <v>12</v>
      </c>
      <c r="O621" s="3">
        <v>240</v>
      </c>
      <c r="P621" s="3">
        <v>0</v>
      </c>
      <c r="Q621" s="1">
        <v>326.39999999999998</v>
      </c>
      <c r="R621" s="1">
        <v>9</v>
      </c>
      <c r="S621" s="1">
        <v>108</v>
      </c>
      <c r="T621" s="1">
        <v>218.4</v>
      </c>
      <c r="U621" s="1">
        <v>48.96</v>
      </c>
      <c r="V621" s="1">
        <v>169.44</v>
      </c>
      <c r="W621" t="s">
        <v>30</v>
      </c>
      <c r="X621" t="s">
        <v>31</v>
      </c>
    </row>
    <row r="622" spans="1:24" x14ac:dyDescent="0.35">
      <c r="A622">
        <v>2025</v>
      </c>
      <c r="B622" t="s">
        <v>24</v>
      </c>
      <c r="C622" t="s">
        <v>136</v>
      </c>
      <c r="D622" t="s">
        <v>201</v>
      </c>
      <c r="E622">
        <v>6</v>
      </c>
      <c r="F622" t="s">
        <v>206</v>
      </c>
      <c r="G622" t="s">
        <v>36</v>
      </c>
      <c r="H622" t="s">
        <v>29</v>
      </c>
      <c r="I622" s="1">
        <v>34</v>
      </c>
      <c r="J622" s="2">
        <v>0</v>
      </c>
      <c r="K622" s="2">
        <v>0</v>
      </c>
      <c r="L622" s="2">
        <v>0</v>
      </c>
      <c r="M622" s="1">
        <v>34</v>
      </c>
      <c r="N622" s="3">
        <v>52</v>
      </c>
      <c r="O622" s="3">
        <v>0</v>
      </c>
      <c r="P622" s="3">
        <v>0</v>
      </c>
      <c r="Q622" s="1">
        <v>1768</v>
      </c>
      <c r="R622" s="1">
        <v>9</v>
      </c>
      <c r="S622" s="1">
        <v>468</v>
      </c>
      <c r="T622" s="1">
        <v>1300</v>
      </c>
      <c r="U622" s="1">
        <v>265.2</v>
      </c>
      <c r="V622" s="1">
        <v>1034.8</v>
      </c>
      <c r="W622" t="s">
        <v>30</v>
      </c>
      <c r="X622" t="s">
        <v>31</v>
      </c>
    </row>
    <row r="623" spans="1:24" x14ac:dyDescent="0.35">
      <c r="A623">
        <v>2025</v>
      </c>
      <c r="B623" t="s">
        <v>24</v>
      </c>
      <c r="C623" t="s">
        <v>136</v>
      </c>
      <c r="D623" t="s">
        <v>201</v>
      </c>
      <c r="E623">
        <v>6</v>
      </c>
      <c r="F623" t="s">
        <v>206</v>
      </c>
      <c r="G623" t="s">
        <v>36</v>
      </c>
      <c r="H623" t="s">
        <v>32</v>
      </c>
      <c r="I623" s="1">
        <v>34</v>
      </c>
      <c r="J623" s="2">
        <v>10</v>
      </c>
      <c r="K623" s="2">
        <v>0</v>
      </c>
      <c r="L623" s="2">
        <v>10</v>
      </c>
      <c r="M623" s="1">
        <v>30.6</v>
      </c>
      <c r="N623" s="3">
        <v>33</v>
      </c>
      <c r="O623" s="3">
        <v>330</v>
      </c>
      <c r="P623" s="3">
        <v>0</v>
      </c>
      <c r="Q623" s="1">
        <v>1009.8</v>
      </c>
      <c r="R623" s="1">
        <v>9</v>
      </c>
      <c r="S623" s="1">
        <v>297</v>
      </c>
      <c r="T623" s="1">
        <v>712.8</v>
      </c>
      <c r="U623" s="1">
        <v>151.47</v>
      </c>
      <c r="V623" s="1">
        <v>561.33000000000004</v>
      </c>
      <c r="W623" t="s">
        <v>30</v>
      </c>
      <c r="X623" t="s">
        <v>31</v>
      </c>
    </row>
    <row r="624" spans="1:24" x14ac:dyDescent="0.35">
      <c r="A624">
        <v>2025</v>
      </c>
      <c r="B624" t="s">
        <v>24</v>
      </c>
      <c r="C624" t="s">
        <v>136</v>
      </c>
      <c r="D624" t="s">
        <v>201</v>
      </c>
      <c r="E624">
        <v>6</v>
      </c>
      <c r="F624" t="s">
        <v>206</v>
      </c>
      <c r="G624" t="s">
        <v>36</v>
      </c>
      <c r="H624" t="s">
        <v>33</v>
      </c>
      <c r="I624" s="1">
        <v>34</v>
      </c>
      <c r="J624" s="2">
        <v>15</v>
      </c>
      <c r="K624" s="2">
        <v>0</v>
      </c>
      <c r="L624" s="2">
        <v>15</v>
      </c>
      <c r="M624" s="1">
        <v>28.9</v>
      </c>
      <c r="N624" s="3">
        <v>21</v>
      </c>
      <c r="O624" s="3">
        <v>315</v>
      </c>
      <c r="P624" s="3">
        <v>0</v>
      </c>
      <c r="Q624" s="1">
        <v>606.9</v>
      </c>
      <c r="R624" s="1">
        <v>9</v>
      </c>
      <c r="S624" s="1">
        <v>189</v>
      </c>
      <c r="T624" s="1">
        <v>417.9</v>
      </c>
      <c r="U624" s="1">
        <v>91.03</v>
      </c>
      <c r="V624" s="1">
        <v>326.87</v>
      </c>
      <c r="W624" t="s">
        <v>30</v>
      </c>
      <c r="X624" t="s">
        <v>31</v>
      </c>
    </row>
    <row r="625" spans="1:24" x14ac:dyDescent="0.35">
      <c r="A625">
        <v>2025</v>
      </c>
      <c r="B625" t="s">
        <v>24</v>
      </c>
      <c r="C625" t="s">
        <v>136</v>
      </c>
      <c r="D625" t="s">
        <v>201</v>
      </c>
      <c r="E625">
        <v>6</v>
      </c>
      <c r="F625" t="s">
        <v>206</v>
      </c>
      <c r="G625" t="s">
        <v>36</v>
      </c>
      <c r="H625" t="s">
        <v>34</v>
      </c>
      <c r="I625" s="1">
        <v>34</v>
      </c>
      <c r="J625" s="2">
        <v>20</v>
      </c>
      <c r="K625" s="2">
        <v>0</v>
      </c>
      <c r="L625" s="2">
        <v>20</v>
      </c>
      <c r="M625" s="1">
        <v>27.2</v>
      </c>
      <c r="N625" s="3">
        <v>13</v>
      </c>
      <c r="O625" s="3">
        <v>260</v>
      </c>
      <c r="P625" s="3">
        <v>0</v>
      </c>
      <c r="Q625" s="1">
        <v>353.6</v>
      </c>
      <c r="R625" s="1">
        <v>9</v>
      </c>
      <c r="S625" s="1">
        <v>117</v>
      </c>
      <c r="T625" s="1">
        <v>236.6</v>
      </c>
      <c r="U625" s="1">
        <v>53.04</v>
      </c>
      <c r="V625" s="1">
        <v>183.56</v>
      </c>
      <c r="W625" t="s">
        <v>30</v>
      </c>
      <c r="X625" t="s">
        <v>31</v>
      </c>
    </row>
    <row r="626" spans="1:24" x14ac:dyDescent="0.35">
      <c r="A626">
        <v>2025</v>
      </c>
      <c r="B626" t="s">
        <v>24</v>
      </c>
      <c r="C626" t="s">
        <v>136</v>
      </c>
      <c r="D626" t="s">
        <v>201</v>
      </c>
      <c r="E626">
        <v>6</v>
      </c>
      <c r="F626" t="s">
        <v>207</v>
      </c>
      <c r="G626" t="s">
        <v>38</v>
      </c>
      <c r="H626" t="s">
        <v>29</v>
      </c>
      <c r="I626" s="1">
        <v>34</v>
      </c>
      <c r="J626" s="2">
        <v>0</v>
      </c>
      <c r="K626" s="2">
        <v>0</v>
      </c>
      <c r="L626" s="2">
        <v>0</v>
      </c>
      <c r="M626" s="1">
        <v>34</v>
      </c>
      <c r="N626" s="3">
        <v>70</v>
      </c>
      <c r="O626" s="3">
        <v>0</v>
      </c>
      <c r="P626" s="3">
        <v>0</v>
      </c>
      <c r="Q626" s="1">
        <v>2380</v>
      </c>
      <c r="R626" s="1">
        <v>9</v>
      </c>
      <c r="S626" s="1">
        <v>630</v>
      </c>
      <c r="T626" s="1">
        <v>1750</v>
      </c>
      <c r="U626" s="1">
        <v>357</v>
      </c>
      <c r="V626" s="1">
        <v>1393</v>
      </c>
      <c r="W626" t="s">
        <v>30</v>
      </c>
      <c r="X626" t="s">
        <v>31</v>
      </c>
    </row>
    <row r="627" spans="1:24" x14ac:dyDescent="0.35">
      <c r="A627">
        <v>2025</v>
      </c>
      <c r="B627" t="s">
        <v>24</v>
      </c>
      <c r="C627" t="s">
        <v>136</v>
      </c>
      <c r="D627" t="s">
        <v>201</v>
      </c>
      <c r="E627">
        <v>6</v>
      </c>
      <c r="F627" t="s">
        <v>207</v>
      </c>
      <c r="G627" t="s">
        <v>38</v>
      </c>
      <c r="H627" t="s">
        <v>32</v>
      </c>
      <c r="I627" s="1">
        <v>34</v>
      </c>
      <c r="J627" s="2">
        <v>10</v>
      </c>
      <c r="K627" s="2">
        <v>0</v>
      </c>
      <c r="L627" s="2">
        <v>10</v>
      </c>
      <c r="M627" s="1">
        <v>30.6</v>
      </c>
      <c r="N627" s="3">
        <v>45</v>
      </c>
      <c r="O627" s="3">
        <v>450</v>
      </c>
      <c r="P627" s="3">
        <v>0</v>
      </c>
      <c r="Q627" s="1">
        <v>1377</v>
      </c>
      <c r="R627" s="1">
        <v>9</v>
      </c>
      <c r="S627" s="1">
        <v>405</v>
      </c>
      <c r="T627" s="1">
        <v>972</v>
      </c>
      <c r="U627" s="1">
        <v>206.55</v>
      </c>
      <c r="V627" s="1">
        <v>765.45</v>
      </c>
      <c r="W627" t="s">
        <v>30</v>
      </c>
      <c r="X627" t="s">
        <v>31</v>
      </c>
    </row>
    <row r="628" spans="1:24" x14ac:dyDescent="0.35">
      <c r="A628">
        <v>2025</v>
      </c>
      <c r="B628" t="s">
        <v>24</v>
      </c>
      <c r="C628" t="s">
        <v>136</v>
      </c>
      <c r="D628" t="s">
        <v>201</v>
      </c>
      <c r="E628">
        <v>6</v>
      </c>
      <c r="F628" t="s">
        <v>207</v>
      </c>
      <c r="G628" t="s">
        <v>38</v>
      </c>
      <c r="H628" t="s">
        <v>33</v>
      </c>
      <c r="I628" s="1">
        <v>34</v>
      </c>
      <c r="J628" s="2">
        <v>15</v>
      </c>
      <c r="K628" s="2">
        <v>0</v>
      </c>
      <c r="L628" s="2">
        <v>15</v>
      </c>
      <c r="M628" s="1">
        <v>28.9</v>
      </c>
      <c r="N628" s="3">
        <v>28</v>
      </c>
      <c r="O628" s="3">
        <v>420</v>
      </c>
      <c r="P628" s="3">
        <v>0</v>
      </c>
      <c r="Q628" s="1">
        <v>809.2</v>
      </c>
      <c r="R628" s="1">
        <v>9</v>
      </c>
      <c r="S628" s="1">
        <v>252</v>
      </c>
      <c r="T628" s="1">
        <v>557.20000000000005</v>
      </c>
      <c r="U628" s="1">
        <v>121.38</v>
      </c>
      <c r="V628" s="1">
        <v>435.82</v>
      </c>
      <c r="W628" t="s">
        <v>30</v>
      </c>
      <c r="X628" t="s">
        <v>31</v>
      </c>
    </row>
    <row r="629" spans="1:24" x14ac:dyDescent="0.35">
      <c r="A629">
        <v>2025</v>
      </c>
      <c r="B629" t="s">
        <v>24</v>
      </c>
      <c r="C629" t="s">
        <v>136</v>
      </c>
      <c r="D629" t="s">
        <v>201</v>
      </c>
      <c r="E629">
        <v>6</v>
      </c>
      <c r="F629" t="s">
        <v>207</v>
      </c>
      <c r="G629" t="s">
        <v>38</v>
      </c>
      <c r="H629" t="s">
        <v>34</v>
      </c>
      <c r="I629" s="1">
        <v>34</v>
      </c>
      <c r="J629" s="2">
        <v>20</v>
      </c>
      <c r="K629" s="2">
        <v>0</v>
      </c>
      <c r="L629" s="2">
        <v>20</v>
      </c>
      <c r="M629" s="1">
        <v>27.2</v>
      </c>
      <c r="N629" s="3">
        <v>17</v>
      </c>
      <c r="O629" s="3">
        <v>340</v>
      </c>
      <c r="P629" s="3">
        <v>0</v>
      </c>
      <c r="Q629" s="1">
        <v>462.4</v>
      </c>
      <c r="R629" s="1">
        <v>9</v>
      </c>
      <c r="S629" s="1">
        <v>153</v>
      </c>
      <c r="T629" s="1">
        <v>309.39999999999998</v>
      </c>
      <c r="U629" s="1">
        <v>69.36</v>
      </c>
      <c r="V629" s="1">
        <v>240.04</v>
      </c>
      <c r="W629" t="s">
        <v>30</v>
      </c>
      <c r="X629" t="s">
        <v>31</v>
      </c>
    </row>
    <row r="630" spans="1:24" x14ac:dyDescent="0.35">
      <c r="A630">
        <v>2025</v>
      </c>
      <c r="B630" t="s">
        <v>24</v>
      </c>
      <c r="C630" t="s">
        <v>136</v>
      </c>
      <c r="D630" t="s">
        <v>201</v>
      </c>
      <c r="E630">
        <v>6</v>
      </c>
      <c r="F630" t="s">
        <v>208</v>
      </c>
      <c r="G630" t="s">
        <v>40</v>
      </c>
      <c r="H630" t="s">
        <v>29</v>
      </c>
      <c r="I630" s="1">
        <v>34</v>
      </c>
      <c r="J630" s="2">
        <v>0</v>
      </c>
      <c r="K630" s="2">
        <v>0</v>
      </c>
      <c r="L630" s="2">
        <v>0</v>
      </c>
      <c r="M630" s="1">
        <v>34</v>
      </c>
      <c r="N630" s="3">
        <v>80</v>
      </c>
      <c r="O630" s="3">
        <v>0</v>
      </c>
      <c r="P630" s="3">
        <v>0</v>
      </c>
      <c r="Q630" s="1">
        <v>2720</v>
      </c>
      <c r="R630" s="1">
        <v>9</v>
      </c>
      <c r="S630" s="1">
        <v>720</v>
      </c>
      <c r="T630" s="1">
        <v>2000</v>
      </c>
      <c r="U630" s="1">
        <v>408</v>
      </c>
      <c r="V630" s="1">
        <v>1592</v>
      </c>
      <c r="W630" t="s">
        <v>30</v>
      </c>
      <c r="X630" t="s">
        <v>31</v>
      </c>
    </row>
    <row r="631" spans="1:24" x14ac:dyDescent="0.35">
      <c r="A631">
        <v>2025</v>
      </c>
      <c r="B631" t="s">
        <v>24</v>
      </c>
      <c r="C631" t="s">
        <v>136</v>
      </c>
      <c r="D631" t="s">
        <v>201</v>
      </c>
      <c r="E631">
        <v>6</v>
      </c>
      <c r="F631" t="s">
        <v>208</v>
      </c>
      <c r="G631" t="s">
        <v>40</v>
      </c>
      <c r="H631" t="s">
        <v>32</v>
      </c>
      <c r="I631" s="1">
        <v>34</v>
      </c>
      <c r="J631" s="2">
        <v>10</v>
      </c>
      <c r="K631" s="2">
        <v>0</v>
      </c>
      <c r="L631" s="2">
        <v>10</v>
      </c>
      <c r="M631" s="1">
        <v>30.6</v>
      </c>
      <c r="N631" s="3">
        <v>51</v>
      </c>
      <c r="O631" s="3">
        <v>510</v>
      </c>
      <c r="P631" s="3">
        <v>0</v>
      </c>
      <c r="Q631" s="1">
        <v>1560.6</v>
      </c>
      <c r="R631" s="1">
        <v>9</v>
      </c>
      <c r="S631" s="1">
        <v>459</v>
      </c>
      <c r="T631" s="1">
        <v>1101.5999999999999</v>
      </c>
      <c r="U631" s="1">
        <v>234.09</v>
      </c>
      <c r="V631" s="1">
        <v>867.51</v>
      </c>
      <c r="W631" t="s">
        <v>30</v>
      </c>
      <c r="X631" t="s">
        <v>31</v>
      </c>
    </row>
    <row r="632" spans="1:24" x14ac:dyDescent="0.35">
      <c r="A632">
        <v>2025</v>
      </c>
      <c r="B632" t="s">
        <v>24</v>
      </c>
      <c r="C632" t="s">
        <v>136</v>
      </c>
      <c r="D632" t="s">
        <v>201</v>
      </c>
      <c r="E632">
        <v>6</v>
      </c>
      <c r="F632" t="s">
        <v>208</v>
      </c>
      <c r="G632" t="s">
        <v>40</v>
      </c>
      <c r="H632" t="s">
        <v>33</v>
      </c>
      <c r="I632" s="1">
        <v>34</v>
      </c>
      <c r="J632" s="2">
        <v>15</v>
      </c>
      <c r="K632" s="2">
        <v>0</v>
      </c>
      <c r="L632" s="2">
        <v>15</v>
      </c>
      <c r="M632" s="1">
        <v>28.9</v>
      </c>
      <c r="N632" s="3">
        <v>32</v>
      </c>
      <c r="O632" s="3">
        <v>480</v>
      </c>
      <c r="P632" s="3">
        <v>0</v>
      </c>
      <c r="Q632" s="1">
        <v>924.8</v>
      </c>
      <c r="R632" s="1">
        <v>9</v>
      </c>
      <c r="S632" s="1">
        <v>288</v>
      </c>
      <c r="T632" s="1">
        <v>636.79999999999995</v>
      </c>
      <c r="U632" s="1">
        <v>138.72</v>
      </c>
      <c r="V632" s="1">
        <v>498.08</v>
      </c>
      <c r="W632" t="s">
        <v>30</v>
      </c>
      <c r="X632" t="s">
        <v>31</v>
      </c>
    </row>
    <row r="633" spans="1:24" x14ac:dyDescent="0.35">
      <c r="A633">
        <v>2025</v>
      </c>
      <c r="B633" t="s">
        <v>24</v>
      </c>
      <c r="C633" t="s">
        <v>136</v>
      </c>
      <c r="D633" t="s">
        <v>201</v>
      </c>
      <c r="E633">
        <v>6</v>
      </c>
      <c r="F633" t="s">
        <v>208</v>
      </c>
      <c r="G633" t="s">
        <v>40</v>
      </c>
      <c r="H633" t="s">
        <v>34</v>
      </c>
      <c r="I633" s="1">
        <v>34</v>
      </c>
      <c r="J633" s="2">
        <v>20</v>
      </c>
      <c r="K633" s="2">
        <v>0</v>
      </c>
      <c r="L633" s="2">
        <v>20</v>
      </c>
      <c r="M633" s="1">
        <v>27.2</v>
      </c>
      <c r="N633" s="3">
        <v>20</v>
      </c>
      <c r="O633" s="3">
        <v>400</v>
      </c>
      <c r="P633" s="3">
        <v>0</v>
      </c>
      <c r="Q633" s="1">
        <v>544</v>
      </c>
      <c r="R633" s="1">
        <v>9</v>
      </c>
      <c r="S633" s="1">
        <v>180</v>
      </c>
      <c r="T633" s="1">
        <v>364</v>
      </c>
      <c r="U633" s="1">
        <v>81.599999999999994</v>
      </c>
      <c r="V633" s="1">
        <v>282.39999999999998</v>
      </c>
      <c r="W633" t="s">
        <v>30</v>
      </c>
      <c r="X633" t="s">
        <v>31</v>
      </c>
    </row>
    <row r="634" spans="1:24" x14ac:dyDescent="0.35">
      <c r="A634">
        <v>2025</v>
      </c>
      <c r="B634" t="s">
        <v>24</v>
      </c>
      <c r="C634" t="s">
        <v>136</v>
      </c>
      <c r="D634" t="s">
        <v>201</v>
      </c>
      <c r="E634">
        <v>6</v>
      </c>
      <c r="F634" t="s">
        <v>209</v>
      </c>
      <c r="G634" t="s">
        <v>42</v>
      </c>
      <c r="H634" t="s">
        <v>29</v>
      </c>
      <c r="I634" s="1">
        <v>34</v>
      </c>
      <c r="J634" s="2">
        <v>0</v>
      </c>
      <c r="K634" s="2">
        <v>0</v>
      </c>
      <c r="L634" s="2">
        <v>0</v>
      </c>
      <c r="M634" s="1">
        <v>34</v>
      </c>
      <c r="N634" s="3">
        <v>47</v>
      </c>
      <c r="O634" s="3">
        <v>0</v>
      </c>
      <c r="P634" s="3">
        <v>0</v>
      </c>
      <c r="Q634" s="1">
        <v>1598</v>
      </c>
      <c r="R634" s="1">
        <v>9</v>
      </c>
      <c r="S634" s="1">
        <v>423</v>
      </c>
      <c r="T634" s="1">
        <v>1175</v>
      </c>
      <c r="U634" s="1">
        <v>239.7</v>
      </c>
      <c r="V634" s="1">
        <v>935.3</v>
      </c>
      <c r="W634" t="s">
        <v>30</v>
      </c>
      <c r="X634" t="s">
        <v>31</v>
      </c>
    </row>
    <row r="635" spans="1:24" x14ac:dyDescent="0.35">
      <c r="A635">
        <v>2025</v>
      </c>
      <c r="B635" t="s">
        <v>24</v>
      </c>
      <c r="C635" t="s">
        <v>136</v>
      </c>
      <c r="D635" t="s">
        <v>201</v>
      </c>
      <c r="E635">
        <v>6</v>
      </c>
      <c r="F635" t="s">
        <v>209</v>
      </c>
      <c r="G635" t="s">
        <v>42</v>
      </c>
      <c r="H635" t="s">
        <v>32</v>
      </c>
      <c r="I635" s="1">
        <v>34</v>
      </c>
      <c r="J635" s="2">
        <v>10</v>
      </c>
      <c r="K635" s="2">
        <v>0</v>
      </c>
      <c r="L635" s="2">
        <v>10</v>
      </c>
      <c r="M635" s="1">
        <v>30.6</v>
      </c>
      <c r="N635" s="3">
        <v>30</v>
      </c>
      <c r="O635" s="3">
        <v>300</v>
      </c>
      <c r="P635" s="3">
        <v>0</v>
      </c>
      <c r="Q635" s="1">
        <v>918</v>
      </c>
      <c r="R635" s="1">
        <v>9</v>
      </c>
      <c r="S635" s="1">
        <v>270</v>
      </c>
      <c r="T635" s="1">
        <v>648</v>
      </c>
      <c r="U635" s="1">
        <v>137.69999999999999</v>
      </c>
      <c r="V635" s="1">
        <v>510.3</v>
      </c>
      <c r="W635" t="s">
        <v>30</v>
      </c>
      <c r="X635" t="s">
        <v>31</v>
      </c>
    </row>
    <row r="636" spans="1:24" x14ac:dyDescent="0.35">
      <c r="A636">
        <v>2025</v>
      </c>
      <c r="B636" t="s">
        <v>24</v>
      </c>
      <c r="C636" t="s">
        <v>136</v>
      </c>
      <c r="D636" t="s">
        <v>201</v>
      </c>
      <c r="E636">
        <v>6</v>
      </c>
      <c r="F636" t="s">
        <v>209</v>
      </c>
      <c r="G636" t="s">
        <v>42</v>
      </c>
      <c r="H636" t="s">
        <v>33</v>
      </c>
      <c r="I636" s="1">
        <v>34</v>
      </c>
      <c r="J636" s="2">
        <v>15</v>
      </c>
      <c r="K636" s="2">
        <v>0</v>
      </c>
      <c r="L636" s="2">
        <v>15</v>
      </c>
      <c r="M636" s="1">
        <v>28.9</v>
      </c>
      <c r="N636" s="3">
        <v>19</v>
      </c>
      <c r="O636" s="3">
        <v>285</v>
      </c>
      <c r="P636" s="3">
        <v>0</v>
      </c>
      <c r="Q636" s="1">
        <v>549.1</v>
      </c>
      <c r="R636" s="1">
        <v>9</v>
      </c>
      <c r="S636" s="1">
        <v>171</v>
      </c>
      <c r="T636" s="1">
        <v>378.1</v>
      </c>
      <c r="U636" s="1">
        <v>82.36</v>
      </c>
      <c r="V636" s="1">
        <v>295.74</v>
      </c>
      <c r="W636" t="s">
        <v>30</v>
      </c>
      <c r="X636" t="s">
        <v>31</v>
      </c>
    </row>
    <row r="637" spans="1:24" x14ac:dyDescent="0.35">
      <c r="A637">
        <v>2025</v>
      </c>
      <c r="B637" t="s">
        <v>24</v>
      </c>
      <c r="C637" t="s">
        <v>136</v>
      </c>
      <c r="D637" t="s">
        <v>201</v>
      </c>
      <c r="E637">
        <v>6</v>
      </c>
      <c r="F637" t="s">
        <v>209</v>
      </c>
      <c r="G637" t="s">
        <v>42</v>
      </c>
      <c r="H637" t="s">
        <v>34</v>
      </c>
      <c r="I637" s="1">
        <v>34</v>
      </c>
      <c r="J637" s="2">
        <v>20</v>
      </c>
      <c r="K637" s="2">
        <v>0</v>
      </c>
      <c r="L637" s="2">
        <v>20</v>
      </c>
      <c r="M637" s="1">
        <v>27.2</v>
      </c>
      <c r="N637" s="3">
        <v>11</v>
      </c>
      <c r="O637" s="3">
        <v>220</v>
      </c>
      <c r="P637" s="3">
        <v>0</v>
      </c>
      <c r="Q637" s="1">
        <v>299.2</v>
      </c>
      <c r="R637" s="1">
        <v>9</v>
      </c>
      <c r="S637" s="1">
        <v>99</v>
      </c>
      <c r="T637" s="1">
        <v>200.2</v>
      </c>
      <c r="U637" s="1">
        <v>44.88</v>
      </c>
      <c r="V637" s="1">
        <v>155.32</v>
      </c>
      <c r="W637" t="s">
        <v>30</v>
      </c>
      <c r="X637" t="s">
        <v>31</v>
      </c>
    </row>
    <row r="638" spans="1:24" x14ac:dyDescent="0.35">
      <c r="A638">
        <v>2025</v>
      </c>
      <c r="B638" t="s">
        <v>24</v>
      </c>
      <c r="C638" t="s">
        <v>136</v>
      </c>
      <c r="D638" t="s">
        <v>201</v>
      </c>
      <c r="E638">
        <v>6</v>
      </c>
      <c r="F638" t="s">
        <v>210</v>
      </c>
      <c r="G638" t="s">
        <v>44</v>
      </c>
      <c r="H638" t="s">
        <v>29</v>
      </c>
      <c r="I638" s="1">
        <v>34</v>
      </c>
      <c r="J638" s="2">
        <v>0</v>
      </c>
      <c r="K638" s="2">
        <v>0</v>
      </c>
      <c r="L638" s="2">
        <v>0</v>
      </c>
      <c r="M638" s="1">
        <v>34</v>
      </c>
      <c r="N638" s="3">
        <v>45</v>
      </c>
      <c r="O638" s="3">
        <v>0</v>
      </c>
      <c r="P638" s="3">
        <v>0</v>
      </c>
      <c r="Q638" s="1">
        <v>1530</v>
      </c>
      <c r="R638" s="1">
        <v>9</v>
      </c>
      <c r="S638" s="1">
        <v>405</v>
      </c>
      <c r="T638" s="1">
        <v>1125</v>
      </c>
      <c r="U638" s="1">
        <v>229.5</v>
      </c>
      <c r="V638" s="1">
        <v>895.5</v>
      </c>
      <c r="W638" t="s">
        <v>30</v>
      </c>
      <c r="X638" t="s">
        <v>31</v>
      </c>
    </row>
    <row r="639" spans="1:24" x14ac:dyDescent="0.35">
      <c r="A639">
        <v>2025</v>
      </c>
      <c r="B639" t="s">
        <v>24</v>
      </c>
      <c r="C639" t="s">
        <v>136</v>
      </c>
      <c r="D639" t="s">
        <v>201</v>
      </c>
      <c r="E639">
        <v>6</v>
      </c>
      <c r="F639" t="s">
        <v>210</v>
      </c>
      <c r="G639" t="s">
        <v>44</v>
      </c>
      <c r="H639" t="s">
        <v>32</v>
      </c>
      <c r="I639" s="1">
        <v>34</v>
      </c>
      <c r="J639" s="2">
        <v>10</v>
      </c>
      <c r="K639" s="2">
        <v>0</v>
      </c>
      <c r="L639" s="2">
        <v>10</v>
      </c>
      <c r="M639" s="1">
        <v>30.6</v>
      </c>
      <c r="N639" s="3">
        <v>28</v>
      </c>
      <c r="O639" s="3">
        <v>280</v>
      </c>
      <c r="P639" s="3">
        <v>0</v>
      </c>
      <c r="Q639" s="1">
        <v>856.8</v>
      </c>
      <c r="R639" s="1">
        <v>9</v>
      </c>
      <c r="S639" s="1">
        <v>252</v>
      </c>
      <c r="T639" s="1">
        <v>604.79999999999995</v>
      </c>
      <c r="U639" s="1">
        <v>128.52000000000001</v>
      </c>
      <c r="V639" s="1">
        <v>476.28</v>
      </c>
      <c r="W639" t="s">
        <v>30</v>
      </c>
      <c r="X639" t="s">
        <v>31</v>
      </c>
    </row>
    <row r="640" spans="1:24" x14ac:dyDescent="0.35">
      <c r="A640">
        <v>2025</v>
      </c>
      <c r="B640" t="s">
        <v>24</v>
      </c>
      <c r="C640" t="s">
        <v>136</v>
      </c>
      <c r="D640" t="s">
        <v>201</v>
      </c>
      <c r="E640">
        <v>6</v>
      </c>
      <c r="F640" t="s">
        <v>210</v>
      </c>
      <c r="G640" t="s">
        <v>44</v>
      </c>
      <c r="H640" t="s">
        <v>33</v>
      </c>
      <c r="I640" s="1">
        <v>34</v>
      </c>
      <c r="J640" s="2">
        <v>15</v>
      </c>
      <c r="K640" s="2">
        <v>0</v>
      </c>
      <c r="L640" s="2">
        <v>15</v>
      </c>
      <c r="M640" s="1">
        <v>28.9</v>
      </c>
      <c r="N640" s="3">
        <v>18</v>
      </c>
      <c r="O640" s="3">
        <v>270</v>
      </c>
      <c r="P640" s="3">
        <v>0</v>
      </c>
      <c r="Q640" s="1">
        <v>520.20000000000005</v>
      </c>
      <c r="R640" s="1">
        <v>9</v>
      </c>
      <c r="S640" s="1">
        <v>162</v>
      </c>
      <c r="T640" s="1">
        <v>358.2</v>
      </c>
      <c r="U640" s="1">
        <v>78.03</v>
      </c>
      <c r="V640" s="1">
        <v>280.17</v>
      </c>
      <c r="W640" t="s">
        <v>30</v>
      </c>
      <c r="X640" t="s">
        <v>31</v>
      </c>
    </row>
    <row r="641" spans="1:24" x14ac:dyDescent="0.35">
      <c r="A641">
        <v>2025</v>
      </c>
      <c r="B641" t="s">
        <v>24</v>
      </c>
      <c r="C641" t="s">
        <v>136</v>
      </c>
      <c r="D641" t="s">
        <v>201</v>
      </c>
      <c r="E641">
        <v>6</v>
      </c>
      <c r="F641" t="s">
        <v>210</v>
      </c>
      <c r="G641" t="s">
        <v>44</v>
      </c>
      <c r="H641" t="s">
        <v>34</v>
      </c>
      <c r="I641" s="1">
        <v>34</v>
      </c>
      <c r="J641" s="2">
        <v>20</v>
      </c>
      <c r="K641" s="2">
        <v>0</v>
      </c>
      <c r="L641" s="2">
        <v>20</v>
      </c>
      <c r="M641" s="1">
        <v>27.2</v>
      </c>
      <c r="N641" s="3">
        <v>11</v>
      </c>
      <c r="O641" s="3">
        <v>220</v>
      </c>
      <c r="P641" s="3">
        <v>0</v>
      </c>
      <c r="Q641" s="1">
        <v>299.2</v>
      </c>
      <c r="R641" s="1">
        <v>9</v>
      </c>
      <c r="S641" s="1">
        <v>99</v>
      </c>
      <c r="T641" s="1">
        <v>200.2</v>
      </c>
      <c r="U641" s="1">
        <v>44.88</v>
      </c>
      <c r="V641" s="1">
        <v>155.32</v>
      </c>
      <c r="W641" t="s">
        <v>30</v>
      </c>
      <c r="X641" t="s">
        <v>31</v>
      </c>
    </row>
    <row r="642" spans="1:24" x14ac:dyDescent="0.35">
      <c r="A642">
        <v>2025</v>
      </c>
      <c r="B642" t="s">
        <v>24</v>
      </c>
      <c r="C642" t="s">
        <v>136</v>
      </c>
      <c r="D642" t="s">
        <v>201</v>
      </c>
      <c r="E642">
        <v>6</v>
      </c>
      <c r="F642" t="s">
        <v>211</v>
      </c>
      <c r="G642" t="s">
        <v>48</v>
      </c>
      <c r="H642" t="s">
        <v>29</v>
      </c>
      <c r="I642" s="1">
        <v>34</v>
      </c>
      <c r="J642" s="2">
        <v>0</v>
      </c>
      <c r="K642" s="2">
        <v>0</v>
      </c>
      <c r="L642" s="2">
        <v>0</v>
      </c>
      <c r="M642" s="1">
        <v>34</v>
      </c>
      <c r="N642" s="3">
        <v>43</v>
      </c>
      <c r="O642" s="3">
        <v>0</v>
      </c>
      <c r="P642" s="3">
        <v>0</v>
      </c>
      <c r="Q642" s="1">
        <v>1462</v>
      </c>
      <c r="R642" s="1">
        <v>9</v>
      </c>
      <c r="S642" s="1">
        <v>387</v>
      </c>
      <c r="T642" s="1">
        <v>1075</v>
      </c>
      <c r="U642" s="1">
        <v>219.3</v>
      </c>
      <c r="V642" s="1">
        <v>855.7</v>
      </c>
      <c r="W642" t="s">
        <v>30</v>
      </c>
      <c r="X642" t="s">
        <v>31</v>
      </c>
    </row>
    <row r="643" spans="1:24" x14ac:dyDescent="0.35">
      <c r="A643">
        <v>2025</v>
      </c>
      <c r="B643" t="s">
        <v>24</v>
      </c>
      <c r="C643" t="s">
        <v>136</v>
      </c>
      <c r="D643" t="s">
        <v>201</v>
      </c>
      <c r="E643">
        <v>6</v>
      </c>
      <c r="F643" t="s">
        <v>211</v>
      </c>
      <c r="G643" t="s">
        <v>48</v>
      </c>
      <c r="H643" t="s">
        <v>32</v>
      </c>
      <c r="I643" s="1">
        <v>34</v>
      </c>
      <c r="J643" s="2">
        <v>10</v>
      </c>
      <c r="K643" s="2">
        <v>0</v>
      </c>
      <c r="L643" s="2">
        <v>10</v>
      </c>
      <c r="M643" s="1">
        <v>30.6</v>
      </c>
      <c r="N643" s="3">
        <v>27</v>
      </c>
      <c r="O643" s="3">
        <v>270</v>
      </c>
      <c r="P643" s="3">
        <v>0</v>
      </c>
      <c r="Q643" s="1">
        <v>826.2</v>
      </c>
      <c r="R643" s="1">
        <v>9</v>
      </c>
      <c r="S643" s="1">
        <v>243</v>
      </c>
      <c r="T643" s="1">
        <v>583.20000000000005</v>
      </c>
      <c r="U643" s="1">
        <v>123.93</v>
      </c>
      <c r="V643" s="1">
        <v>459.27</v>
      </c>
      <c r="W643" t="s">
        <v>30</v>
      </c>
      <c r="X643" t="s">
        <v>31</v>
      </c>
    </row>
    <row r="644" spans="1:24" x14ac:dyDescent="0.35">
      <c r="A644">
        <v>2025</v>
      </c>
      <c r="B644" t="s">
        <v>24</v>
      </c>
      <c r="C644" t="s">
        <v>136</v>
      </c>
      <c r="D644" t="s">
        <v>201</v>
      </c>
      <c r="E644">
        <v>6</v>
      </c>
      <c r="F644" t="s">
        <v>211</v>
      </c>
      <c r="G644" t="s">
        <v>48</v>
      </c>
      <c r="H644" t="s">
        <v>33</v>
      </c>
      <c r="I644" s="1">
        <v>34</v>
      </c>
      <c r="J644" s="2">
        <v>15</v>
      </c>
      <c r="K644" s="2">
        <v>0</v>
      </c>
      <c r="L644" s="2">
        <v>15</v>
      </c>
      <c r="M644" s="1">
        <v>28.9</v>
      </c>
      <c r="N644" s="3">
        <v>17</v>
      </c>
      <c r="O644" s="3">
        <v>255</v>
      </c>
      <c r="P644" s="3">
        <v>0</v>
      </c>
      <c r="Q644" s="1">
        <v>491.3</v>
      </c>
      <c r="R644" s="1">
        <v>9</v>
      </c>
      <c r="S644" s="1">
        <v>153</v>
      </c>
      <c r="T644" s="1">
        <v>338.3</v>
      </c>
      <c r="U644" s="1">
        <v>73.69</v>
      </c>
      <c r="V644" s="1">
        <v>264.60000000000002</v>
      </c>
      <c r="W644" t="s">
        <v>30</v>
      </c>
      <c r="X644" t="s">
        <v>31</v>
      </c>
    </row>
    <row r="645" spans="1:24" x14ac:dyDescent="0.35">
      <c r="A645">
        <v>2025</v>
      </c>
      <c r="B645" t="s">
        <v>24</v>
      </c>
      <c r="C645" t="s">
        <v>136</v>
      </c>
      <c r="D645" t="s">
        <v>201</v>
      </c>
      <c r="E645">
        <v>6</v>
      </c>
      <c r="F645" t="s">
        <v>211</v>
      </c>
      <c r="G645" t="s">
        <v>48</v>
      </c>
      <c r="H645" t="s">
        <v>34</v>
      </c>
      <c r="I645" s="1">
        <v>34</v>
      </c>
      <c r="J645" s="2">
        <v>20</v>
      </c>
      <c r="K645" s="2">
        <v>0</v>
      </c>
      <c r="L645" s="2">
        <v>20</v>
      </c>
      <c r="M645" s="1">
        <v>27.2</v>
      </c>
      <c r="N645" s="3">
        <v>10</v>
      </c>
      <c r="O645" s="3">
        <v>200</v>
      </c>
      <c r="P645" s="3">
        <v>0</v>
      </c>
      <c r="Q645" s="1">
        <v>272</v>
      </c>
      <c r="R645" s="1">
        <v>9</v>
      </c>
      <c r="S645" s="1">
        <v>90</v>
      </c>
      <c r="T645" s="1">
        <v>182</v>
      </c>
      <c r="U645" s="1">
        <v>40.799999999999997</v>
      </c>
      <c r="V645" s="1">
        <v>141.19999999999999</v>
      </c>
      <c r="W645" t="s">
        <v>30</v>
      </c>
      <c r="X645" t="s">
        <v>31</v>
      </c>
    </row>
    <row r="646" spans="1:24" x14ac:dyDescent="0.35">
      <c r="A646">
        <v>2025</v>
      </c>
      <c r="B646" t="s">
        <v>24</v>
      </c>
      <c r="C646" t="s">
        <v>136</v>
      </c>
      <c r="D646" t="s">
        <v>201</v>
      </c>
      <c r="E646">
        <v>6</v>
      </c>
      <c r="F646" t="s">
        <v>212</v>
      </c>
      <c r="G646" t="s">
        <v>28</v>
      </c>
      <c r="H646" t="s">
        <v>29</v>
      </c>
      <c r="I646" s="1">
        <v>34</v>
      </c>
      <c r="J646" s="2">
        <v>0</v>
      </c>
      <c r="K646" s="2">
        <v>0</v>
      </c>
      <c r="L646" s="2">
        <v>0</v>
      </c>
      <c r="M646" s="1">
        <v>34</v>
      </c>
      <c r="N646" s="3">
        <v>58</v>
      </c>
      <c r="O646" s="3">
        <v>0</v>
      </c>
      <c r="P646" s="3">
        <v>0</v>
      </c>
      <c r="Q646" s="1">
        <v>1972</v>
      </c>
      <c r="R646" s="1">
        <v>9</v>
      </c>
      <c r="S646" s="1">
        <v>522</v>
      </c>
      <c r="T646" s="1">
        <v>1450</v>
      </c>
      <c r="U646" s="1">
        <v>295.8</v>
      </c>
      <c r="V646" s="1">
        <v>1154.2</v>
      </c>
      <c r="W646" t="s">
        <v>30</v>
      </c>
      <c r="X646" t="s">
        <v>31</v>
      </c>
    </row>
    <row r="647" spans="1:24" x14ac:dyDescent="0.35">
      <c r="A647">
        <v>2025</v>
      </c>
      <c r="B647" t="s">
        <v>24</v>
      </c>
      <c r="C647" t="s">
        <v>136</v>
      </c>
      <c r="D647" t="s">
        <v>201</v>
      </c>
      <c r="E647">
        <v>6</v>
      </c>
      <c r="F647" t="s">
        <v>212</v>
      </c>
      <c r="G647" t="s">
        <v>28</v>
      </c>
      <c r="H647" t="s">
        <v>32</v>
      </c>
      <c r="I647" s="1">
        <v>34</v>
      </c>
      <c r="J647" s="2">
        <v>10</v>
      </c>
      <c r="K647" s="2">
        <v>0</v>
      </c>
      <c r="L647" s="2">
        <v>10</v>
      </c>
      <c r="M647" s="1">
        <v>30.6</v>
      </c>
      <c r="N647" s="3">
        <v>37</v>
      </c>
      <c r="O647" s="3">
        <v>370</v>
      </c>
      <c r="P647" s="3">
        <v>0</v>
      </c>
      <c r="Q647" s="1">
        <v>1132.2</v>
      </c>
      <c r="R647" s="1">
        <v>9</v>
      </c>
      <c r="S647" s="1">
        <v>333</v>
      </c>
      <c r="T647" s="1">
        <v>799.2</v>
      </c>
      <c r="U647" s="1">
        <v>169.83</v>
      </c>
      <c r="V647" s="1">
        <v>629.37</v>
      </c>
      <c r="W647" t="s">
        <v>30</v>
      </c>
      <c r="X647" t="s">
        <v>31</v>
      </c>
    </row>
    <row r="648" spans="1:24" x14ac:dyDescent="0.35">
      <c r="A648">
        <v>2025</v>
      </c>
      <c r="B648" t="s">
        <v>24</v>
      </c>
      <c r="C648" t="s">
        <v>136</v>
      </c>
      <c r="D648" t="s">
        <v>201</v>
      </c>
      <c r="E648">
        <v>6</v>
      </c>
      <c r="F648" t="s">
        <v>212</v>
      </c>
      <c r="G648" t="s">
        <v>28</v>
      </c>
      <c r="H648" t="s">
        <v>33</v>
      </c>
      <c r="I648" s="1">
        <v>34</v>
      </c>
      <c r="J648" s="2">
        <v>15</v>
      </c>
      <c r="K648" s="2">
        <v>0</v>
      </c>
      <c r="L648" s="2">
        <v>15</v>
      </c>
      <c r="M648" s="1">
        <v>28.9</v>
      </c>
      <c r="N648" s="3">
        <v>23</v>
      </c>
      <c r="O648" s="3">
        <v>345</v>
      </c>
      <c r="P648" s="3">
        <v>0</v>
      </c>
      <c r="Q648" s="1">
        <v>664.7</v>
      </c>
      <c r="R648" s="1">
        <v>9</v>
      </c>
      <c r="S648" s="1">
        <v>207</v>
      </c>
      <c r="T648" s="1">
        <v>457.7</v>
      </c>
      <c r="U648" s="1">
        <v>99.7</v>
      </c>
      <c r="V648" s="1">
        <v>357.99</v>
      </c>
      <c r="W648" t="s">
        <v>30</v>
      </c>
      <c r="X648" t="s">
        <v>31</v>
      </c>
    </row>
    <row r="649" spans="1:24" x14ac:dyDescent="0.35">
      <c r="A649">
        <v>2025</v>
      </c>
      <c r="B649" t="s">
        <v>24</v>
      </c>
      <c r="C649" t="s">
        <v>136</v>
      </c>
      <c r="D649" t="s">
        <v>201</v>
      </c>
      <c r="E649">
        <v>6</v>
      </c>
      <c r="F649" t="s">
        <v>212</v>
      </c>
      <c r="G649" t="s">
        <v>28</v>
      </c>
      <c r="H649" t="s">
        <v>34</v>
      </c>
      <c r="I649" s="1">
        <v>34</v>
      </c>
      <c r="J649" s="2">
        <v>20</v>
      </c>
      <c r="K649" s="2">
        <v>0</v>
      </c>
      <c r="L649" s="2">
        <v>20</v>
      </c>
      <c r="M649" s="1">
        <v>27.2</v>
      </c>
      <c r="N649" s="3">
        <v>14</v>
      </c>
      <c r="O649" s="3">
        <v>280</v>
      </c>
      <c r="P649" s="3">
        <v>0</v>
      </c>
      <c r="Q649" s="1">
        <v>380.8</v>
      </c>
      <c r="R649" s="1">
        <v>9</v>
      </c>
      <c r="S649" s="1">
        <v>126</v>
      </c>
      <c r="T649" s="1">
        <v>254.8</v>
      </c>
      <c r="U649" s="1">
        <v>57.12</v>
      </c>
      <c r="V649" s="1">
        <v>197.68</v>
      </c>
      <c r="W649" t="s">
        <v>30</v>
      </c>
      <c r="X649" t="s">
        <v>31</v>
      </c>
    </row>
    <row r="650" spans="1:24" x14ac:dyDescent="0.35">
      <c r="A650">
        <v>2025</v>
      </c>
      <c r="B650" t="s">
        <v>24</v>
      </c>
      <c r="C650" t="s">
        <v>136</v>
      </c>
      <c r="D650" t="s">
        <v>201</v>
      </c>
      <c r="E650">
        <v>6</v>
      </c>
      <c r="F650" t="s">
        <v>213</v>
      </c>
      <c r="G650" t="s">
        <v>36</v>
      </c>
      <c r="H650" t="s">
        <v>29</v>
      </c>
      <c r="I650" s="1">
        <v>34</v>
      </c>
      <c r="J650" s="2">
        <v>0</v>
      </c>
      <c r="K650" s="2">
        <v>0</v>
      </c>
      <c r="L650" s="2">
        <v>0</v>
      </c>
      <c r="M650" s="1">
        <v>34</v>
      </c>
      <c r="N650" s="3">
        <v>52</v>
      </c>
      <c r="O650" s="3">
        <v>0</v>
      </c>
      <c r="P650" s="3">
        <v>0</v>
      </c>
      <c r="Q650" s="1">
        <v>1768</v>
      </c>
      <c r="R650" s="1">
        <v>9</v>
      </c>
      <c r="S650" s="1">
        <v>468</v>
      </c>
      <c r="T650" s="1">
        <v>1300</v>
      </c>
      <c r="U650" s="1">
        <v>265.2</v>
      </c>
      <c r="V650" s="1">
        <v>1034.8</v>
      </c>
      <c r="W650" t="s">
        <v>30</v>
      </c>
      <c r="X650" t="s">
        <v>31</v>
      </c>
    </row>
    <row r="651" spans="1:24" x14ac:dyDescent="0.35">
      <c r="A651">
        <v>2025</v>
      </c>
      <c r="B651" t="s">
        <v>24</v>
      </c>
      <c r="C651" t="s">
        <v>136</v>
      </c>
      <c r="D651" t="s">
        <v>201</v>
      </c>
      <c r="E651">
        <v>6</v>
      </c>
      <c r="F651" t="s">
        <v>213</v>
      </c>
      <c r="G651" t="s">
        <v>36</v>
      </c>
      <c r="H651" t="s">
        <v>32</v>
      </c>
      <c r="I651" s="1">
        <v>34</v>
      </c>
      <c r="J651" s="2">
        <v>10</v>
      </c>
      <c r="K651" s="2">
        <v>0</v>
      </c>
      <c r="L651" s="2">
        <v>10</v>
      </c>
      <c r="M651" s="1">
        <v>30.6</v>
      </c>
      <c r="N651" s="3">
        <v>33</v>
      </c>
      <c r="O651" s="3">
        <v>330</v>
      </c>
      <c r="P651" s="3">
        <v>0</v>
      </c>
      <c r="Q651" s="1">
        <v>1009.8</v>
      </c>
      <c r="R651" s="1">
        <v>9</v>
      </c>
      <c r="S651" s="1">
        <v>297</v>
      </c>
      <c r="T651" s="1">
        <v>712.8</v>
      </c>
      <c r="U651" s="1">
        <v>151.47</v>
      </c>
      <c r="V651" s="1">
        <v>561.33000000000004</v>
      </c>
      <c r="W651" t="s">
        <v>30</v>
      </c>
      <c r="X651" t="s">
        <v>31</v>
      </c>
    </row>
    <row r="652" spans="1:24" x14ac:dyDescent="0.35">
      <c r="A652">
        <v>2025</v>
      </c>
      <c r="B652" t="s">
        <v>24</v>
      </c>
      <c r="C652" t="s">
        <v>136</v>
      </c>
      <c r="D652" t="s">
        <v>201</v>
      </c>
      <c r="E652">
        <v>6</v>
      </c>
      <c r="F652" t="s">
        <v>213</v>
      </c>
      <c r="G652" t="s">
        <v>36</v>
      </c>
      <c r="H652" t="s">
        <v>33</v>
      </c>
      <c r="I652" s="1">
        <v>34</v>
      </c>
      <c r="J652" s="2">
        <v>15</v>
      </c>
      <c r="K652" s="2">
        <v>0</v>
      </c>
      <c r="L652" s="2">
        <v>15</v>
      </c>
      <c r="M652" s="1">
        <v>28.9</v>
      </c>
      <c r="N652" s="3">
        <v>21</v>
      </c>
      <c r="O652" s="3">
        <v>315</v>
      </c>
      <c r="P652" s="3">
        <v>0</v>
      </c>
      <c r="Q652" s="1">
        <v>606.9</v>
      </c>
      <c r="R652" s="1">
        <v>9</v>
      </c>
      <c r="S652" s="1">
        <v>189</v>
      </c>
      <c r="T652" s="1">
        <v>417.9</v>
      </c>
      <c r="U652" s="1">
        <v>91.03</v>
      </c>
      <c r="V652" s="1">
        <v>326.87</v>
      </c>
      <c r="W652" t="s">
        <v>30</v>
      </c>
      <c r="X652" t="s">
        <v>31</v>
      </c>
    </row>
    <row r="653" spans="1:24" x14ac:dyDescent="0.35">
      <c r="A653">
        <v>2025</v>
      </c>
      <c r="B653" t="s">
        <v>24</v>
      </c>
      <c r="C653" t="s">
        <v>136</v>
      </c>
      <c r="D653" t="s">
        <v>201</v>
      </c>
      <c r="E653">
        <v>6</v>
      </c>
      <c r="F653" t="s">
        <v>213</v>
      </c>
      <c r="G653" t="s">
        <v>36</v>
      </c>
      <c r="H653" t="s">
        <v>34</v>
      </c>
      <c r="I653" s="1">
        <v>34</v>
      </c>
      <c r="J653" s="2">
        <v>20</v>
      </c>
      <c r="K653" s="2">
        <v>0</v>
      </c>
      <c r="L653" s="2">
        <v>20</v>
      </c>
      <c r="M653" s="1">
        <v>27.2</v>
      </c>
      <c r="N653" s="3">
        <v>13</v>
      </c>
      <c r="O653" s="3">
        <v>260</v>
      </c>
      <c r="P653" s="3">
        <v>0</v>
      </c>
      <c r="Q653" s="1">
        <v>353.6</v>
      </c>
      <c r="R653" s="1">
        <v>9</v>
      </c>
      <c r="S653" s="1">
        <v>117</v>
      </c>
      <c r="T653" s="1">
        <v>236.6</v>
      </c>
      <c r="U653" s="1">
        <v>53.04</v>
      </c>
      <c r="V653" s="1">
        <v>183.56</v>
      </c>
      <c r="W653" t="s">
        <v>30</v>
      </c>
      <c r="X653" t="s">
        <v>31</v>
      </c>
    </row>
    <row r="654" spans="1:24" x14ac:dyDescent="0.35">
      <c r="A654">
        <v>2025</v>
      </c>
      <c r="B654" t="s">
        <v>24</v>
      </c>
      <c r="C654" t="s">
        <v>136</v>
      </c>
      <c r="D654" t="s">
        <v>201</v>
      </c>
      <c r="E654">
        <v>6</v>
      </c>
      <c r="F654" t="s">
        <v>214</v>
      </c>
      <c r="G654" t="s">
        <v>38</v>
      </c>
      <c r="H654" t="s">
        <v>29</v>
      </c>
      <c r="I654" s="1">
        <v>34</v>
      </c>
      <c r="J654" s="2">
        <v>0</v>
      </c>
      <c r="K654" s="2">
        <v>0</v>
      </c>
      <c r="L654" s="2">
        <v>0</v>
      </c>
      <c r="M654" s="1">
        <v>34</v>
      </c>
      <c r="N654" s="3">
        <v>80</v>
      </c>
      <c r="O654" s="3">
        <v>0</v>
      </c>
      <c r="P654" s="3">
        <v>0</v>
      </c>
      <c r="Q654" s="1">
        <v>2720</v>
      </c>
      <c r="R654" s="1">
        <v>9</v>
      </c>
      <c r="S654" s="1">
        <v>720</v>
      </c>
      <c r="T654" s="1">
        <v>2000</v>
      </c>
      <c r="U654" s="1">
        <v>408</v>
      </c>
      <c r="V654" s="1">
        <v>1592</v>
      </c>
      <c r="W654" t="s">
        <v>30</v>
      </c>
      <c r="X654" t="s">
        <v>31</v>
      </c>
    </row>
    <row r="655" spans="1:24" x14ac:dyDescent="0.35">
      <c r="A655">
        <v>2025</v>
      </c>
      <c r="B655" t="s">
        <v>24</v>
      </c>
      <c r="C655" t="s">
        <v>136</v>
      </c>
      <c r="D655" t="s">
        <v>201</v>
      </c>
      <c r="E655">
        <v>6</v>
      </c>
      <c r="F655" t="s">
        <v>214</v>
      </c>
      <c r="G655" t="s">
        <v>38</v>
      </c>
      <c r="H655" t="s">
        <v>32</v>
      </c>
      <c r="I655" s="1">
        <v>34</v>
      </c>
      <c r="J655" s="2">
        <v>10</v>
      </c>
      <c r="K655" s="2">
        <v>0</v>
      </c>
      <c r="L655" s="2">
        <v>10</v>
      </c>
      <c r="M655" s="1">
        <v>30.6</v>
      </c>
      <c r="N655" s="3">
        <v>51</v>
      </c>
      <c r="O655" s="3">
        <v>510</v>
      </c>
      <c r="P655" s="3">
        <v>0</v>
      </c>
      <c r="Q655" s="1">
        <v>1560.6</v>
      </c>
      <c r="R655" s="1">
        <v>9</v>
      </c>
      <c r="S655" s="1">
        <v>459</v>
      </c>
      <c r="T655" s="1">
        <v>1101.5999999999999</v>
      </c>
      <c r="U655" s="1">
        <v>234.09</v>
      </c>
      <c r="V655" s="1">
        <v>867.51</v>
      </c>
      <c r="W655" t="s">
        <v>30</v>
      </c>
      <c r="X655" t="s">
        <v>31</v>
      </c>
    </row>
    <row r="656" spans="1:24" x14ac:dyDescent="0.35">
      <c r="A656">
        <v>2025</v>
      </c>
      <c r="B656" t="s">
        <v>24</v>
      </c>
      <c r="C656" t="s">
        <v>136</v>
      </c>
      <c r="D656" t="s">
        <v>201</v>
      </c>
      <c r="E656">
        <v>6</v>
      </c>
      <c r="F656" t="s">
        <v>214</v>
      </c>
      <c r="G656" t="s">
        <v>38</v>
      </c>
      <c r="H656" t="s">
        <v>33</v>
      </c>
      <c r="I656" s="1">
        <v>34</v>
      </c>
      <c r="J656" s="2">
        <v>15</v>
      </c>
      <c r="K656" s="2">
        <v>0</v>
      </c>
      <c r="L656" s="2">
        <v>15</v>
      </c>
      <c r="M656" s="1">
        <v>28.9</v>
      </c>
      <c r="N656" s="3">
        <v>32</v>
      </c>
      <c r="O656" s="3">
        <v>480</v>
      </c>
      <c r="P656" s="3">
        <v>0</v>
      </c>
      <c r="Q656" s="1">
        <v>924.8</v>
      </c>
      <c r="R656" s="1">
        <v>9</v>
      </c>
      <c r="S656" s="1">
        <v>288</v>
      </c>
      <c r="T656" s="1">
        <v>636.79999999999995</v>
      </c>
      <c r="U656" s="1">
        <v>138.72</v>
      </c>
      <c r="V656" s="1">
        <v>498.08</v>
      </c>
      <c r="W656" t="s">
        <v>30</v>
      </c>
      <c r="X656" t="s">
        <v>31</v>
      </c>
    </row>
    <row r="657" spans="1:24" x14ac:dyDescent="0.35">
      <c r="A657">
        <v>2025</v>
      </c>
      <c r="B657" t="s">
        <v>24</v>
      </c>
      <c r="C657" t="s">
        <v>136</v>
      </c>
      <c r="D657" t="s">
        <v>201</v>
      </c>
      <c r="E657">
        <v>6</v>
      </c>
      <c r="F657" t="s">
        <v>214</v>
      </c>
      <c r="G657" t="s">
        <v>38</v>
      </c>
      <c r="H657" t="s">
        <v>34</v>
      </c>
      <c r="I657" s="1">
        <v>34</v>
      </c>
      <c r="J657" s="2">
        <v>20</v>
      </c>
      <c r="K657" s="2">
        <v>0</v>
      </c>
      <c r="L657" s="2">
        <v>20</v>
      </c>
      <c r="M657" s="1">
        <v>27.2</v>
      </c>
      <c r="N657" s="3">
        <v>20</v>
      </c>
      <c r="O657" s="3">
        <v>400</v>
      </c>
      <c r="P657" s="3">
        <v>0</v>
      </c>
      <c r="Q657" s="1">
        <v>544</v>
      </c>
      <c r="R657" s="1">
        <v>9</v>
      </c>
      <c r="S657" s="1">
        <v>180</v>
      </c>
      <c r="T657" s="1">
        <v>364</v>
      </c>
      <c r="U657" s="1">
        <v>81.599999999999994</v>
      </c>
      <c r="V657" s="1">
        <v>282.39999999999998</v>
      </c>
      <c r="W657" t="s">
        <v>30</v>
      </c>
      <c r="X657" t="s">
        <v>31</v>
      </c>
    </row>
    <row r="658" spans="1:24" x14ac:dyDescent="0.35">
      <c r="A658">
        <v>2025</v>
      </c>
      <c r="B658" t="s">
        <v>24</v>
      </c>
      <c r="C658" t="s">
        <v>136</v>
      </c>
      <c r="D658" t="s">
        <v>201</v>
      </c>
      <c r="E658">
        <v>6</v>
      </c>
      <c r="F658" t="s">
        <v>215</v>
      </c>
      <c r="G658" t="s">
        <v>40</v>
      </c>
      <c r="H658" t="s">
        <v>29</v>
      </c>
      <c r="I658" s="1">
        <v>34</v>
      </c>
      <c r="J658" s="2">
        <v>0</v>
      </c>
      <c r="K658" s="2">
        <v>0</v>
      </c>
      <c r="L658" s="2">
        <v>0</v>
      </c>
      <c r="M658" s="1">
        <v>34</v>
      </c>
      <c r="N658" s="3">
        <v>86</v>
      </c>
      <c r="O658" s="3">
        <v>0</v>
      </c>
      <c r="P658" s="3">
        <v>0</v>
      </c>
      <c r="Q658" s="1">
        <v>2924</v>
      </c>
      <c r="R658" s="1">
        <v>9</v>
      </c>
      <c r="S658" s="1">
        <v>774</v>
      </c>
      <c r="T658" s="1">
        <v>2150</v>
      </c>
      <c r="U658" s="1">
        <v>438.6</v>
      </c>
      <c r="V658" s="1">
        <v>1711.4</v>
      </c>
      <c r="W658" t="s">
        <v>30</v>
      </c>
      <c r="X658" t="s">
        <v>31</v>
      </c>
    </row>
    <row r="659" spans="1:24" x14ac:dyDescent="0.35">
      <c r="A659">
        <v>2025</v>
      </c>
      <c r="B659" t="s">
        <v>24</v>
      </c>
      <c r="C659" t="s">
        <v>136</v>
      </c>
      <c r="D659" t="s">
        <v>201</v>
      </c>
      <c r="E659">
        <v>6</v>
      </c>
      <c r="F659" t="s">
        <v>215</v>
      </c>
      <c r="G659" t="s">
        <v>40</v>
      </c>
      <c r="H659" t="s">
        <v>32</v>
      </c>
      <c r="I659" s="1">
        <v>34</v>
      </c>
      <c r="J659" s="2">
        <v>10</v>
      </c>
      <c r="K659" s="2">
        <v>0</v>
      </c>
      <c r="L659" s="2">
        <v>10</v>
      </c>
      <c r="M659" s="1">
        <v>30.6</v>
      </c>
      <c r="N659" s="3">
        <v>54</v>
      </c>
      <c r="O659" s="3">
        <v>540</v>
      </c>
      <c r="P659" s="3">
        <v>0</v>
      </c>
      <c r="Q659" s="1">
        <v>1652.4</v>
      </c>
      <c r="R659" s="1">
        <v>9</v>
      </c>
      <c r="S659" s="1">
        <v>486</v>
      </c>
      <c r="T659" s="1">
        <v>1166.4000000000001</v>
      </c>
      <c r="U659" s="1">
        <v>247.86</v>
      </c>
      <c r="V659" s="1">
        <v>918.54</v>
      </c>
      <c r="W659" t="s">
        <v>30</v>
      </c>
      <c r="X659" t="s">
        <v>31</v>
      </c>
    </row>
    <row r="660" spans="1:24" x14ac:dyDescent="0.35">
      <c r="A660">
        <v>2025</v>
      </c>
      <c r="B660" t="s">
        <v>24</v>
      </c>
      <c r="C660" t="s">
        <v>136</v>
      </c>
      <c r="D660" t="s">
        <v>201</v>
      </c>
      <c r="E660">
        <v>6</v>
      </c>
      <c r="F660" t="s">
        <v>215</v>
      </c>
      <c r="G660" t="s">
        <v>40</v>
      </c>
      <c r="H660" t="s">
        <v>33</v>
      </c>
      <c r="I660" s="1">
        <v>34</v>
      </c>
      <c r="J660" s="2">
        <v>15</v>
      </c>
      <c r="K660" s="2">
        <v>0</v>
      </c>
      <c r="L660" s="2">
        <v>15</v>
      </c>
      <c r="M660" s="1">
        <v>28.9</v>
      </c>
      <c r="N660" s="3">
        <v>34</v>
      </c>
      <c r="O660" s="3">
        <v>510</v>
      </c>
      <c r="P660" s="3">
        <v>0</v>
      </c>
      <c r="Q660" s="1">
        <v>982.6</v>
      </c>
      <c r="R660" s="1">
        <v>9</v>
      </c>
      <c r="S660" s="1">
        <v>306</v>
      </c>
      <c r="T660" s="1">
        <v>676.6</v>
      </c>
      <c r="U660" s="1">
        <v>147.38999999999999</v>
      </c>
      <c r="V660" s="1">
        <v>529.21</v>
      </c>
      <c r="W660" t="s">
        <v>30</v>
      </c>
      <c r="X660" t="s">
        <v>31</v>
      </c>
    </row>
    <row r="661" spans="1:24" x14ac:dyDescent="0.35">
      <c r="A661">
        <v>2025</v>
      </c>
      <c r="B661" t="s">
        <v>24</v>
      </c>
      <c r="C661" t="s">
        <v>136</v>
      </c>
      <c r="D661" t="s">
        <v>201</v>
      </c>
      <c r="E661">
        <v>6</v>
      </c>
      <c r="F661" t="s">
        <v>215</v>
      </c>
      <c r="G661" t="s">
        <v>40</v>
      </c>
      <c r="H661" t="s">
        <v>34</v>
      </c>
      <c r="I661" s="1">
        <v>34</v>
      </c>
      <c r="J661" s="2">
        <v>20</v>
      </c>
      <c r="K661" s="2">
        <v>0</v>
      </c>
      <c r="L661" s="2">
        <v>20</v>
      </c>
      <c r="M661" s="1">
        <v>27.2</v>
      </c>
      <c r="N661" s="3">
        <v>21</v>
      </c>
      <c r="O661" s="3">
        <v>420</v>
      </c>
      <c r="P661" s="3">
        <v>0</v>
      </c>
      <c r="Q661" s="1">
        <v>571.20000000000005</v>
      </c>
      <c r="R661" s="1">
        <v>9</v>
      </c>
      <c r="S661" s="1">
        <v>189</v>
      </c>
      <c r="T661" s="1">
        <v>382.2</v>
      </c>
      <c r="U661" s="1">
        <v>85.68</v>
      </c>
      <c r="V661" s="1">
        <v>296.52</v>
      </c>
      <c r="W661" t="s">
        <v>30</v>
      </c>
      <c r="X661" t="s">
        <v>31</v>
      </c>
    </row>
    <row r="662" spans="1:24" x14ac:dyDescent="0.35">
      <c r="A662">
        <v>2025</v>
      </c>
      <c r="B662" t="s">
        <v>24</v>
      </c>
      <c r="C662" t="s">
        <v>136</v>
      </c>
      <c r="D662" t="s">
        <v>201</v>
      </c>
      <c r="E662">
        <v>6</v>
      </c>
      <c r="F662" t="s">
        <v>216</v>
      </c>
      <c r="G662" t="s">
        <v>42</v>
      </c>
      <c r="H662" t="s">
        <v>29</v>
      </c>
      <c r="I662" s="1">
        <v>34</v>
      </c>
      <c r="J662" s="2">
        <v>0</v>
      </c>
      <c r="K662" s="2">
        <v>0</v>
      </c>
      <c r="L662" s="2">
        <v>0</v>
      </c>
      <c r="M662" s="1">
        <v>34</v>
      </c>
      <c r="N662" s="3">
        <v>45</v>
      </c>
      <c r="O662" s="3">
        <v>0</v>
      </c>
      <c r="P662" s="3">
        <v>0</v>
      </c>
      <c r="Q662" s="1">
        <v>1530</v>
      </c>
      <c r="R662" s="1">
        <v>9</v>
      </c>
      <c r="S662" s="1">
        <v>405</v>
      </c>
      <c r="T662" s="1">
        <v>1125</v>
      </c>
      <c r="U662" s="1">
        <v>229.5</v>
      </c>
      <c r="V662" s="1">
        <v>895.5</v>
      </c>
      <c r="W662" t="s">
        <v>30</v>
      </c>
      <c r="X662" t="s">
        <v>31</v>
      </c>
    </row>
    <row r="663" spans="1:24" x14ac:dyDescent="0.35">
      <c r="A663">
        <v>2025</v>
      </c>
      <c r="B663" t="s">
        <v>24</v>
      </c>
      <c r="C663" t="s">
        <v>136</v>
      </c>
      <c r="D663" t="s">
        <v>201</v>
      </c>
      <c r="E663">
        <v>6</v>
      </c>
      <c r="F663" t="s">
        <v>216</v>
      </c>
      <c r="G663" t="s">
        <v>42</v>
      </c>
      <c r="H663" t="s">
        <v>32</v>
      </c>
      <c r="I663" s="1">
        <v>34</v>
      </c>
      <c r="J663" s="2">
        <v>10</v>
      </c>
      <c r="K663" s="2">
        <v>0</v>
      </c>
      <c r="L663" s="2">
        <v>10</v>
      </c>
      <c r="M663" s="1">
        <v>30.6</v>
      </c>
      <c r="N663" s="3">
        <v>29</v>
      </c>
      <c r="O663" s="3">
        <v>290</v>
      </c>
      <c r="P663" s="3">
        <v>0</v>
      </c>
      <c r="Q663" s="1">
        <v>887.4</v>
      </c>
      <c r="R663" s="1">
        <v>9</v>
      </c>
      <c r="S663" s="1">
        <v>261</v>
      </c>
      <c r="T663" s="1">
        <v>626.4</v>
      </c>
      <c r="U663" s="1">
        <v>133.11000000000001</v>
      </c>
      <c r="V663" s="1">
        <v>493.29</v>
      </c>
      <c r="W663" t="s">
        <v>30</v>
      </c>
      <c r="X663" t="s">
        <v>31</v>
      </c>
    </row>
    <row r="664" spans="1:24" x14ac:dyDescent="0.35">
      <c r="A664">
        <v>2025</v>
      </c>
      <c r="B664" t="s">
        <v>24</v>
      </c>
      <c r="C664" t="s">
        <v>136</v>
      </c>
      <c r="D664" t="s">
        <v>201</v>
      </c>
      <c r="E664">
        <v>6</v>
      </c>
      <c r="F664" t="s">
        <v>216</v>
      </c>
      <c r="G664" t="s">
        <v>42</v>
      </c>
      <c r="H664" t="s">
        <v>33</v>
      </c>
      <c r="I664" s="1">
        <v>34</v>
      </c>
      <c r="J664" s="2">
        <v>15</v>
      </c>
      <c r="K664" s="2">
        <v>0</v>
      </c>
      <c r="L664" s="2">
        <v>15</v>
      </c>
      <c r="M664" s="1">
        <v>28.9</v>
      </c>
      <c r="N664" s="3">
        <v>18</v>
      </c>
      <c r="O664" s="3">
        <v>270</v>
      </c>
      <c r="P664" s="3">
        <v>0</v>
      </c>
      <c r="Q664" s="1">
        <v>520.20000000000005</v>
      </c>
      <c r="R664" s="1">
        <v>9</v>
      </c>
      <c r="S664" s="1">
        <v>162</v>
      </c>
      <c r="T664" s="1">
        <v>358.2</v>
      </c>
      <c r="U664" s="1">
        <v>78.03</v>
      </c>
      <c r="V664" s="1">
        <v>280.17</v>
      </c>
      <c r="W664" t="s">
        <v>30</v>
      </c>
      <c r="X664" t="s">
        <v>31</v>
      </c>
    </row>
    <row r="665" spans="1:24" x14ac:dyDescent="0.35">
      <c r="A665">
        <v>2025</v>
      </c>
      <c r="B665" t="s">
        <v>24</v>
      </c>
      <c r="C665" t="s">
        <v>136</v>
      </c>
      <c r="D665" t="s">
        <v>201</v>
      </c>
      <c r="E665">
        <v>6</v>
      </c>
      <c r="F665" t="s">
        <v>216</v>
      </c>
      <c r="G665" t="s">
        <v>42</v>
      </c>
      <c r="H665" t="s">
        <v>34</v>
      </c>
      <c r="I665" s="1">
        <v>34</v>
      </c>
      <c r="J665" s="2">
        <v>20</v>
      </c>
      <c r="K665" s="2">
        <v>0</v>
      </c>
      <c r="L665" s="2">
        <v>20</v>
      </c>
      <c r="M665" s="1">
        <v>27.2</v>
      </c>
      <c r="N665" s="3">
        <v>11</v>
      </c>
      <c r="O665" s="3">
        <v>220</v>
      </c>
      <c r="P665" s="3">
        <v>0</v>
      </c>
      <c r="Q665" s="1">
        <v>299.2</v>
      </c>
      <c r="R665" s="1">
        <v>9</v>
      </c>
      <c r="S665" s="1">
        <v>99</v>
      </c>
      <c r="T665" s="1">
        <v>200.2</v>
      </c>
      <c r="U665" s="1">
        <v>44.88</v>
      </c>
      <c r="V665" s="1">
        <v>155.32</v>
      </c>
      <c r="W665" t="s">
        <v>30</v>
      </c>
      <c r="X665" t="s">
        <v>31</v>
      </c>
    </row>
    <row r="666" spans="1:24" x14ac:dyDescent="0.35">
      <c r="A666">
        <v>2025</v>
      </c>
      <c r="B666" t="s">
        <v>24</v>
      </c>
      <c r="C666" t="s">
        <v>136</v>
      </c>
      <c r="D666" t="s">
        <v>201</v>
      </c>
      <c r="E666">
        <v>6</v>
      </c>
      <c r="F666" t="s">
        <v>217</v>
      </c>
      <c r="G666" t="s">
        <v>44</v>
      </c>
      <c r="H666" t="s">
        <v>29</v>
      </c>
      <c r="I666" s="1">
        <v>34</v>
      </c>
      <c r="J666" s="2">
        <v>0</v>
      </c>
      <c r="K666" s="2">
        <v>0</v>
      </c>
      <c r="L666" s="2">
        <v>0</v>
      </c>
      <c r="M666" s="1">
        <v>34</v>
      </c>
      <c r="N666" s="3">
        <v>45</v>
      </c>
      <c r="O666" s="3">
        <v>0</v>
      </c>
      <c r="P666" s="3">
        <v>0</v>
      </c>
      <c r="Q666" s="1">
        <v>1530</v>
      </c>
      <c r="R666" s="1">
        <v>9</v>
      </c>
      <c r="S666" s="1">
        <v>405</v>
      </c>
      <c r="T666" s="1">
        <v>1125</v>
      </c>
      <c r="U666" s="1">
        <v>229.5</v>
      </c>
      <c r="V666" s="1">
        <v>895.5</v>
      </c>
      <c r="W666" t="s">
        <v>30</v>
      </c>
      <c r="X666" t="s">
        <v>31</v>
      </c>
    </row>
    <row r="667" spans="1:24" x14ac:dyDescent="0.35">
      <c r="A667">
        <v>2025</v>
      </c>
      <c r="B667" t="s">
        <v>24</v>
      </c>
      <c r="C667" t="s">
        <v>136</v>
      </c>
      <c r="D667" t="s">
        <v>201</v>
      </c>
      <c r="E667">
        <v>6</v>
      </c>
      <c r="F667" t="s">
        <v>217</v>
      </c>
      <c r="G667" t="s">
        <v>44</v>
      </c>
      <c r="H667" t="s">
        <v>32</v>
      </c>
      <c r="I667" s="1">
        <v>34</v>
      </c>
      <c r="J667" s="2">
        <v>10</v>
      </c>
      <c r="K667" s="2">
        <v>0</v>
      </c>
      <c r="L667" s="2">
        <v>10</v>
      </c>
      <c r="M667" s="1">
        <v>30.6</v>
      </c>
      <c r="N667" s="3">
        <v>28</v>
      </c>
      <c r="O667" s="3">
        <v>280</v>
      </c>
      <c r="P667" s="3">
        <v>0</v>
      </c>
      <c r="Q667" s="1">
        <v>856.8</v>
      </c>
      <c r="R667" s="1">
        <v>9</v>
      </c>
      <c r="S667" s="1">
        <v>252</v>
      </c>
      <c r="T667" s="1">
        <v>604.79999999999995</v>
      </c>
      <c r="U667" s="1">
        <v>128.52000000000001</v>
      </c>
      <c r="V667" s="1">
        <v>476.28</v>
      </c>
      <c r="W667" t="s">
        <v>30</v>
      </c>
      <c r="X667" t="s">
        <v>31</v>
      </c>
    </row>
    <row r="668" spans="1:24" x14ac:dyDescent="0.35">
      <c r="A668">
        <v>2025</v>
      </c>
      <c r="B668" t="s">
        <v>24</v>
      </c>
      <c r="C668" t="s">
        <v>136</v>
      </c>
      <c r="D668" t="s">
        <v>201</v>
      </c>
      <c r="E668">
        <v>6</v>
      </c>
      <c r="F668" t="s">
        <v>217</v>
      </c>
      <c r="G668" t="s">
        <v>44</v>
      </c>
      <c r="H668" t="s">
        <v>33</v>
      </c>
      <c r="I668" s="1">
        <v>34</v>
      </c>
      <c r="J668" s="2">
        <v>15</v>
      </c>
      <c r="K668" s="2">
        <v>0</v>
      </c>
      <c r="L668" s="2">
        <v>15</v>
      </c>
      <c r="M668" s="1">
        <v>28.9</v>
      </c>
      <c r="N668" s="3">
        <v>18</v>
      </c>
      <c r="O668" s="3">
        <v>270</v>
      </c>
      <c r="P668" s="3">
        <v>0</v>
      </c>
      <c r="Q668" s="1">
        <v>520.20000000000005</v>
      </c>
      <c r="R668" s="1">
        <v>9</v>
      </c>
      <c r="S668" s="1">
        <v>162</v>
      </c>
      <c r="T668" s="1">
        <v>358.2</v>
      </c>
      <c r="U668" s="1">
        <v>78.03</v>
      </c>
      <c r="V668" s="1">
        <v>280.17</v>
      </c>
      <c r="W668" t="s">
        <v>30</v>
      </c>
      <c r="X668" t="s">
        <v>31</v>
      </c>
    </row>
    <row r="669" spans="1:24" x14ac:dyDescent="0.35">
      <c r="A669">
        <v>2025</v>
      </c>
      <c r="B669" t="s">
        <v>24</v>
      </c>
      <c r="C669" t="s">
        <v>136</v>
      </c>
      <c r="D669" t="s">
        <v>201</v>
      </c>
      <c r="E669">
        <v>6</v>
      </c>
      <c r="F669" t="s">
        <v>217</v>
      </c>
      <c r="G669" t="s">
        <v>44</v>
      </c>
      <c r="H669" t="s">
        <v>34</v>
      </c>
      <c r="I669" s="1">
        <v>34</v>
      </c>
      <c r="J669" s="2">
        <v>20</v>
      </c>
      <c r="K669" s="2">
        <v>0</v>
      </c>
      <c r="L669" s="2">
        <v>20</v>
      </c>
      <c r="M669" s="1">
        <v>27.2</v>
      </c>
      <c r="N669" s="3">
        <v>11</v>
      </c>
      <c r="O669" s="3">
        <v>220</v>
      </c>
      <c r="P669" s="3">
        <v>0</v>
      </c>
      <c r="Q669" s="1">
        <v>299.2</v>
      </c>
      <c r="R669" s="1">
        <v>9</v>
      </c>
      <c r="S669" s="1">
        <v>99</v>
      </c>
      <c r="T669" s="1">
        <v>200.2</v>
      </c>
      <c r="U669" s="1">
        <v>44.88</v>
      </c>
      <c r="V669" s="1">
        <v>155.32</v>
      </c>
      <c r="W669" t="s">
        <v>30</v>
      </c>
      <c r="X669" t="s">
        <v>31</v>
      </c>
    </row>
    <row r="670" spans="1:24" x14ac:dyDescent="0.35">
      <c r="A670">
        <v>2025</v>
      </c>
      <c r="B670" t="s">
        <v>24</v>
      </c>
      <c r="C670" t="s">
        <v>136</v>
      </c>
      <c r="D670" t="s">
        <v>201</v>
      </c>
      <c r="E670">
        <v>6</v>
      </c>
      <c r="F670" t="s">
        <v>218</v>
      </c>
      <c r="G670" t="s">
        <v>48</v>
      </c>
      <c r="H670" t="s">
        <v>29</v>
      </c>
      <c r="I670" s="1">
        <v>34</v>
      </c>
      <c r="J670" s="2">
        <v>0</v>
      </c>
      <c r="K670" s="2">
        <v>0</v>
      </c>
      <c r="L670" s="2">
        <v>0</v>
      </c>
      <c r="M670" s="1">
        <v>34</v>
      </c>
      <c r="N670" s="3">
        <v>49</v>
      </c>
      <c r="O670" s="3">
        <v>0</v>
      </c>
      <c r="P670" s="3">
        <v>0</v>
      </c>
      <c r="Q670" s="1">
        <v>1666</v>
      </c>
      <c r="R670" s="1">
        <v>9</v>
      </c>
      <c r="S670" s="1">
        <v>441</v>
      </c>
      <c r="T670" s="1">
        <v>1225</v>
      </c>
      <c r="U670" s="1">
        <v>249.9</v>
      </c>
      <c r="V670" s="1">
        <v>975.1</v>
      </c>
      <c r="W670" t="s">
        <v>30</v>
      </c>
      <c r="X670" t="s">
        <v>31</v>
      </c>
    </row>
    <row r="671" spans="1:24" x14ac:dyDescent="0.35">
      <c r="A671">
        <v>2025</v>
      </c>
      <c r="B671" t="s">
        <v>24</v>
      </c>
      <c r="C671" t="s">
        <v>136</v>
      </c>
      <c r="D671" t="s">
        <v>201</v>
      </c>
      <c r="E671">
        <v>6</v>
      </c>
      <c r="F671" t="s">
        <v>218</v>
      </c>
      <c r="G671" t="s">
        <v>48</v>
      </c>
      <c r="H671" t="s">
        <v>32</v>
      </c>
      <c r="I671" s="1">
        <v>34</v>
      </c>
      <c r="J671" s="2">
        <v>10</v>
      </c>
      <c r="K671" s="2">
        <v>0</v>
      </c>
      <c r="L671" s="2">
        <v>10</v>
      </c>
      <c r="M671" s="1">
        <v>30.6</v>
      </c>
      <c r="N671" s="3">
        <v>31</v>
      </c>
      <c r="O671" s="3">
        <v>310</v>
      </c>
      <c r="P671" s="3">
        <v>0</v>
      </c>
      <c r="Q671" s="1">
        <v>948.6</v>
      </c>
      <c r="R671" s="1">
        <v>9</v>
      </c>
      <c r="S671" s="1">
        <v>279</v>
      </c>
      <c r="T671" s="1">
        <v>669.6</v>
      </c>
      <c r="U671" s="1">
        <v>142.29</v>
      </c>
      <c r="V671" s="1">
        <v>527.30999999999995</v>
      </c>
      <c r="W671" t="s">
        <v>30</v>
      </c>
      <c r="X671" t="s">
        <v>31</v>
      </c>
    </row>
    <row r="672" spans="1:24" x14ac:dyDescent="0.35">
      <c r="A672">
        <v>2025</v>
      </c>
      <c r="B672" t="s">
        <v>24</v>
      </c>
      <c r="C672" t="s">
        <v>136</v>
      </c>
      <c r="D672" t="s">
        <v>201</v>
      </c>
      <c r="E672">
        <v>6</v>
      </c>
      <c r="F672" t="s">
        <v>218</v>
      </c>
      <c r="G672" t="s">
        <v>48</v>
      </c>
      <c r="H672" t="s">
        <v>33</v>
      </c>
      <c r="I672" s="1">
        <v>34</v>
      </c>
      <c r="J672" s="2">
        <v>15</v>
      </c>
      <c r="K672" s="2">
        <v>0</v>
      </c>
      <c r="L672" s="2">
        <v>15</v>
      </c>
      <c r="M672" s="1">
        <v>28.9</v>
      </c>
      <c r="N672" s="3">
        <v>19</v>
      </c>
      <c r="O672" s="3">
        <v>285</v>
      </c>
      <c r="P672" s="3">
        <v>0</v>
      </c>
      <c r="Q672" s="1">
        <v>549.1</v>
      </c>
      <c r="R672" s="1">
        <v>9</v>
      </c>
      <c r="S672" s="1">
        <v>171</v>
      </c>
      <c r="T672" s="1">
        <v>378.1</v>
      </c>
      <c r="U672" s="1">
        <v>82.36</v>
      </c>
      <c r="V672" s="1">
        <v>295.74</v>
      </c>
      <c r="W672" t="s">
        <v>30</v>
      </c>
      <c r="X672" t="s">
        <v>31</v>
      </c>
    </row>
    <row r="673" spans="1:24" x14ac:dyDescent="0.35">
      <c r="A673">
        <v>2025</v>
      </c>
      <c r="B673" t="s">
        <v>24</v>
      </c>
      <c r="C673" t="s">
        <v>136</v>
      </c>
      <c r="D673" t="s">
        <v>201</v>
      </c>
      <c r="E673">
        <v>6</v>
      </c>
      <c r="F673" t="s">
        <v>218</v>
      </c>
      <c r="G673" t="s">
        <v>48</v>
      </c>
      <c r="H673" t="s">
        <v>34</v>
      </c>
      <c r="I673" s="1">
        <v>34</v>
      </c>
      <c r="J673" s="2">
        <v>20</v>
      </c>
      <c r="K673" s="2">
        <v>0</v>
      </c>
      <c r="L673" s="2">
        <v>20</v>
      </c>
      <c r="M673" s="1">
        <v>27.2</v>
      </c>
      <c r="N673" s="3">
        <v>12</v>
      </c>
      <c r="O673" s="3">
        <v>240</v>
      </c>
      <c r="P673" s="3">
        <v>0</v>
      </c>
      <c r="Q673" s="1">
        <v>326.39999999999998</v>
      </c>
      <c r="R673" s="1">
        <v>9</v>
      </c>
      <c r="S673" s="1">
        <v>108</v>
      </c>
      <c r="T673" s="1">
        <v>218.4</v>
      </c>
      <c r="U673" s="1">
        <v>48.96</v>
      </c>
      <c r="V673" s="1">
        <v>169.44</v>
      </c>
      <c r="W673" t="s">
        <v>30</v>
      </c>
      <c r="X673" t="s">
        <v>31</v>
      </c>
    </row>
    <row r="674" spans="1:24" x14ac:dyDescent="0.35">
      <c r="A674">
        <v>2025</v>
      </c>
      <c r="B674" t="s">
        <v>24</v>
      </c>
      <c r="C674" t="s">
        <v>136</v>
      </c>
      <c r="D674" t="s">
        <v>201</v>
      </c>
      <c r="E674">
        <v>6</v>
      </c>
      <c r="F674" t="s">
        <v>219</v>
      </c>
      <c r="G674" t="s">
        <v>28</v>
      </c>
      <c r="H674" t="s">
        <v>29</v>
      </c>
      <c r="I674" s="1">
        <v>34</v>
      </c>
      <c r="J674" s="2">
        <v>0</v>
      </c>
      <c r="K674" s="2">
        <v>0</v>
      </c>
      <c r="L674" s="2">
        <v>0</v>
      </c>
      <c r="M674" s="1">
        <v>34</v>
      </c>
      <c r="N674" s="3">
        <v>52</v>
      </c>
      <c r="O674" s="3">
        <v>0</v>
      </c>
      <c r="P674" s="3">
        <v>0</v>
      </c>
      <c r="Q674" s="1">
        <v>1768</v>
      </c>
      <c r="R674" s="1">
        <v>9</v>
      </c>
      <c r="S674" s="1">
        <v>468</v>
      </c>
      <c r="T674" s="1">
        <v>1300</v>
      </c>
      <c r="U674" s="1">
        <v>265.2</v>
      </c>
      <c r="V674" s="1">
        <v>1034.8</v>
      </c>
      <c r="W674" t="s">
        <v>30</v>
      </c>
      <c r="X674" t="s">
        <v>31</v>
      </c>
    </row>
    <row r="675" spans="1:24" x14ac:dyDescent="0.35">
      <c r="A675">
        <v>2025</v>
      </c>
      <c r="B675" t="s">
        <v>24</v>
      </c>
      <c r="C675" t="s">
        <v>136</v>
      </c>
      <c r="D675" t="s">
        <v>201</v>
      </c>
      <c r="E675">
        <v>6</v>
      </c>
      <c r="F675" t="s">
        <v>219</v>
      </c>
      <c r="G675" t="s">
        <v>28</v>
      </c>
      <c r="H675" t="s">
        <v>32</v>
      </c>
      <c r="I675" s="1">
        <v>34</v>
      </c>
      <c r="J675" s="2">
        <v>10</v>
      </c>
      <c r="K675" s="2">
        <v>0</v>
      </c>
      <c r="L675" s="2">
        <v>10</v>
      </c>
      <c r="M675" s="1">
        <v>30.6</v>
      </c>
      <c r="N675" s="3">
        <v>33</v>
      </c>
      <c r="O675" s="3">
        <v>330</v>
      </c>
      <c r="P675" s="3">
        <v>0</v>
      </c>
      <c r="Q675" s="1">
        <v>1009.8</v>
      </c>
      <c r="R675" s="1">
        <v>9</v>
      </c>
      <c r="S675" s="1">
        <v>297</v>
      </c>
      <c r="T675" s="1">
        <v>712.8</v>
      </c>
      <c r="U675" s="1">
        <v>151.47</v>
      </c>
      <c r="V675" s="1">
        <v>561.33000000000004</v>
      </c>
      <c r="W675" t="s">
        <v>30</v>
      </c>
      <c r="X675" t="s">
        <v>31</v>
      </c>
    </row>
    <row r="676" spans="1:24" x14ac:dyDescent="0.35">
      <c r="A676">
        <v>2025</v>
      </c>
      <c r="B676" t="s">
        <v>24</v>
      </c>
      <c r="C676" t="s">
        <v>136</v>
      </c>
      <c r="D676" t="s">
        <v>201</v>
      </c>
      <c r="E676">
        <v>6</v>
      </c>
      <c r="F676" t="s">
        <v>219</v>
      </c>
      <c r="G676" t="s">
        <v>28</v>
      </c>
      <c r="H676" t="s">
        <v>33</v>
      </c>
      <c r="I676" s="1">
        <v>34</v>
      </c>
      <c r="J676" s="2">
        <v>15</v>
      </c>
      <c r="K676" s="2">
        <v>0</v>
      </c>
      <c r="L676" s="2">
        <v>15</v>
      </c>
      <c r="M676" s="1">
        <v>28.9</v>
      </c>
      <c r="N676" s="3">
        <v>21</v>
      </c>
      <c r="O676" s="3">
        <v>315</v>
      </c>
      <c r="P676" s="3">
        <v>0</v>
      </c>
      <c r="Q676" s="1">
        <v>606.9</v>
      </c>
      <c r="R676" s="1">
        <v>9</v>
      </c>
      <c r="S676" s="1">
        <v>189</v>
      </c>
      <c r="T676" s="1">
        <v>417.9</v>
      </c>
      <c r="U676" s="1">
        <v>91.03</v>
      </c>
      <c r="V676" s="1">
        <v>326.87</v>
      </c>
      <c r="W676" t="s">
        <v>30</v>
      </c>
      <c r="X676" t="s">
        <v>31</v>
      </c>
    </row>
    <row r="677" spans="1:24" x14ac:dyDescent="0.35">
      <c r="A677">
        <v>2025</v>
      </c>
      <c r="B677" t="s">
        <v>24</v>
      </c>
      <c r="C677" t="s">
        <v>136</v>
      </c>
      <c r="D677" t="s">
        <v>201</v>
      </c>
      <c r="E677">
        <v>6</v>
      </c>
      <c r="F677" t="s">
        <v>219</v>
      </c>
      <c r="G677" t="s">
        <v>28</v>
      </c>
      <c r="H677" t="s">
        <v>34</v>
      </c>
      <c r="I677" s="1">
        <v>34</v>
      </c>
      <c r="J677" s="2">
        <v>20</v>
      </c>
      <c r="K677" s="2">
        <v>0</v>
      </c>
      <c r="L677" s="2">
        <v>20</v>
      </c>
      <c r="M677" s="1">
        <v>27.2</v>
      </c>
      <c r="N677" s="3">
        <v>13</v>
      </c>
      <c r="O677" s="3">
        <v>260</v>
      </c>
      <c r="P677" s="3">
        <v>0</v>
      </c>
      <c r="Q677" s="1">
        <v>353.6</v>
      </c>
      <c r="R677" s="1">
        <v>9</v>
      </c>
      <c r="S677" s="1">
        <v>117</v>
      </c>
      <c r="T677" s="1">
        <v>236.6</v>
      </c>
      <c r="U677" s="1">
        <v>53.04</v>
      </c>
      <c r="V677" s="1">
        <v>183.56</v>
      </c>
      <c r="W677" t="s">
        <v>30</v>
      </c>
      <c r="X677" t="s">
        <v>31</v>
      </c>
    </row>
    <row r="678" spans="1:24" x14ac:dyDescent="0.35">
      <c r="A678">
        <v>2025</v>
      </c>
      <c r="B678" t="s">
        <v>24</v>
      </c>
      <c r="C678" t="s">
        <v>136</v>
      </c>
      <c r="D678" t="s">
        <v>201</v>
      </c>
      <c r="E678">
        <v>6</v>
      </c>
      <c r="F678" t="s">
        <v>220</v>
      </c>
      <c r="G678" t="s">
        <v>36</v>
      </c>
      <c r="H678" t="s">
        <v>29</v>
      </c>
      <c r="I678" s="1">
        <v>34</v>
      </c>
      <c r="J678" s="2">
        <v>0</v>
      </c>
      <c r="K678" s="2">
        <v>0</v>
      </c>
      <c r="L678" s="2">
        <v>0</v>
      </c>
      <c r="M678" s="1">
        <v>34</v>
      </c>
      <c r="N678" s="3">
        <v>51</v>
      </c>
      <c r="O678" s="3">
        <v>0</v>
      </c>
      <c r="P678" s="3">
        <v>0</v>
      </c>
      <c r="Q678" s="1">
        <v>1734</v>
      </c>
      <c r="R678" s="1">
        <v>9</v>
      </c>
      <c r="S678" s="1">
        <v>459</v>
      </c>
      <c r="T678" s="1">
        <v>1275</v>
      </c>
      <c r="U678" s="1">
        <v>260.10000000000002</v>
      </c>
      <c r="V678" s="1">
        <v>1014.9</v>
      </c>
      <c r="W678" t="s">
        <v>30</v>
      </c>
      <c r="X678" t="s">
        <v>31</v>
      </c>
    </row>
    <row r="679" spans="1:24" x14ac:dyDescent="0.35">
      <c r="A679">
        <v>2025</v>
      </c>
      <c r="B679" t="s">
        <v>24</v>
      </c>
      <c r="C679" t="s">
        <v>136</v>
      </c>
      <c r="D679" t="s">
        <v>201</v>
      </c>
      <c r="E679">
        <v>6</v>
      </c>
      <c r="F679" t="s">
        <v>220</v>
      </c>
      <c r="G679" t="s">
        <v>36</v>
      </c>
      <c r="H679" t="s">
        <v>32</v>
      </c>
      <c r="I679" s="1">
        <v>34</v>
      </c>
      <c r="J679" s="2">
        <v>10</v>
      </c>
      <c r="K679" s="2">
        <v>0</v>
      </c>
      <c r="L679" s="2">
        <v>10</v>
      </c>
      <c r="M679" s="1">
        <v>30.6</v>
      </c>
      <c r="N679" s="3">
        <v>32</v>
      </c>
      <c r="O679" s="3">
        <v>320</v>
      </c>
      <c r="P679" s="3">
        <v>0</v>
      </c>
      <c r="Q679" s="1">
        <v>979.2</v>
      </c>
      <c r="R679" s="1">
        <v>9</v>
      </c>
      <c r="S679" s="1">
        <v>288</v>
      </c>
      <c r="T679" s="1">
        <v>691.2</v>
      </c>
      <c r="U679" s="1">
        <v>146.88</v>
      </c>
      <c r="V679" s="1">
        <v>544.32000000000005</v>
      </c>
      <c r="W679" t="s">
        <v>30</v>
      </c>
      <c r="X679" t="s">
        <v>31</v>
      </c>
    </row>
    <row r="680" spans="1:24" x14ac:dyDescent="0.35">
      <c r="A680">
        <v>2025</v>
      </c>
      <c r="B680" t="s">
        <v>24</v>
      </c>
      <c r="C680" t="s">
        <v>136</v>
      </c>
      <c r="D680" t="s">
        <v>201</v>
      </c>
      <c r="E680">
        <v>6</v>
      </c>
      <c r="F680" t="s">
        <v>220</v>
      </c>
      <c r="G680" t="s">
        <v>36</v>
      </c>
      <c r="H680" t="s">
        <v>33</v>
      </c>
      <c r="I680" s="1">
        <v>34</v>
      </c>
      <c r="J680" s="2">
        <v>15</v>
      </c>
      <c r="K680" s="2">
        <v>0</v>
      </c>
      <c r="L680" s="2">
        <v>15</v>
      </c>
      <c r="M680" s="1">
        <v>28.9</v>
      </c>
      <c r="N680" s="3">
        <v>20</v>
      </c>
      <c r="O680" s="3">
        <v>300</v>
      </c>
      <c r="P680" s="3">
        <v>0</v>
      </c>
      <c r="Q680" s="1">
        <v>578</v>
      </c>
      <c r="R680" s="1">
        <v>9</v>
      </c>
      <c r="S680" s="1">
        <v>180</v>
      </c>
      <c r="T680" s="1">
        <v>398</v>
      </c>
      <c r="U680" s="1">
        <v>86.7</v>
      </c>
      <c r="V680" s="1">
        <v>311.3</v>
      </c>
      <c r="W680" t="s">
        <v>30</v>
      </c>
      <c r="X680" t="s">
        <v>31</v>
      </c>
    </row>
    <row r="681" spans="1:24" x14ac:dyDescent="0.35">
      <c r="A681">
        <v>2025</v>
      </c>
      <c r="B681" t="s">
        <v>24</v>
      </c>
      <c r="C681" t="s">
        <v>136</v>
      </c>
      <c r="D681" t="s">
        <v>201</v>
      </c>
      <c r="E681">
        <v>6</v>
      </c>
      <c r="F681" t="s">
        <v>220</v>
      </c>
      <c r="G681" t="s">
        <v>36</v>
      </c>
      <c r="H681" t="s">
        <v>34</v>
      </c>
      <c r="I681" s="1">
        <v>34</v>
      </c>
      <c r="J681" s="2">
        <v>20</v>
      </c>
      <c r="K681" s="2">
        <v>0</v>
      </c>
      <c r="L681" s="2">
        <v>20</v>
      </c>
      <c r="M681" s="1">
        <v>27.2</v>
      </c>
      <c r="N681" s="3">
        <v>12</v>
      </c>
      <c r="O681" s="3">
        <v>240</v>
      </c>
      <c r="P681" s="3">
        <v>0</v>
      </c>
      <c r="Q681" s="1">
        <v>326.39999999999998</v>
      </c>
      <c r="R681" s="1">
        <v>9</v>
      </c>
      <c r="S681" s="1">
        <v>108</v>
      </c>
      <c r="T681" s="1">
        <v>218.4</v>
      </c>
      <c r="U681" s="1">
        <v>48.96</v>
      </c>
      <c r="V681" s="1">
        <v>169.44</v>
      </c>
      <c r="W681" t="s">
        <v>30</v>
      </c>
      <c r="X681" t="s">
        <v>31</v>
      </c>
    </row>
    <row r="682" spans="1:24" x14ac:dyDescent="0.35">
      <c r="A682">
        <v>2025</v>
      </c>
      <c r="B682" t="s">
        <v>24</v>
      </c>
      <c r="C682" t="s">
        <v>136</v>
      </c>
      <c r="D682" t="s">
        <v>201</v>
      </c>
      <c r="E682">
        <v>6</v>
      </c>
      <c r="F682" t="s">
        <v>221</v>
      </c>
      <c r="G682" t="s">
        <v>38</v>
      </c>
      <c r="H682" t="s">
        <v>29</v>
      </c>
      <c r="I682" s="1">
        <v>34</v>
      </c>
      <c r="J682" s="2">
        <v>0</v>
      </c>
      <c r="K682" s="2">
        <v>0</v>
      </c>
      <c r="L682" s="2">
        <v>0</v>
      </c>
      <c r="M682" s="1">
        <v>34</v>
      </c>
      <c r="N682" s="3">
        <v>81</v>
      </c>
      <c r="O682" s="3">
        <v>0</v>
      </c>
      <c r="P682" s="3">
        <v>0</v>
      </c>
      <c r="Q682" s="1">
        <v>2754</v>
      </c>
      <c r="R682" s="1">
        <v>9</v>
      </c>
      <c r="S682" s="1">
        <v>729</v>
      </c>
      <c r="T682" s="1">
        <v>2025</v>
      </c>
      <c r="U682" s="1">
        <v>413.1</v>
      </c>
      <c r="V682" s="1">
        <v>1611.9</v>
      </c>
      <c r="W682" t="s">
        <v>30</v>
      </c>
      <c r="X682" t="s">
        <v>31</v>
      </c>
    </row>
    <row r="683" spans="1:24" x14ac:dyDescent="0.35">
      <c r="A683">
        <v>2025</v>
      </c>
      <c r="B683" t="s">
        <v>24</v>
      </c>
      <c r="C683" t="s">
        <v>136</v>
      </c>
      <c r="D683" t="s">
        <v>201</v>
      </c>
      <c r="E683">
        <v>6</v>
      </c>
      <c r="F683" t="s">
        <v>221</v>
      </c>
      <c r="G683" t="s">
        <v>38</v>
      </c>
      <c r="H683" t="s">
        <v>32</v>
      </c>
      <c r="I683" s="1">
        <v>34</v>
      </c>
      <c r="J683" s="2">
        <v>10</v>
      </c>
      <c r="K683" s="2">
        <v>0</v>
      </c>
      <c r="L683" s="2">
        <v>10</v>
      </c>
      <c r="M683" s="1">
        <v>30.6</v>
      </c>
      <c r="N683" s="3">
        <v>51</v>
      </c>
      <c r="O683" s="3">
        <v>510</v>
      </c>
      <c r="P683" s="3">
        <v>0</v>
      </c>
      <c r="Q683" s="1">
        <v>1560.6</v>
      </c>
      <c r="R683" s="1">
        <v>9</v>
      </c>
      <c r="S683" s="1">
        <v>459</v>
      </c>
      <c r="T683" s="1">
        <v>1101.5999999999999</v>
      </c>
      <c r="U683" s="1">
        <v>234.09</v>
      </c>
      <c r="V683" s="1">
        <v>867.51</v>
      </c>
      <c r="W683" t="s">
        <v>30</v>
      </c>
      <c r="X683" t="s">
        <v>31</v>
      </c>
    </row>
    <row r="684" spans="1:24" x14ac:dyDescent="0.35">
      <c r="A684">
        <v>2025</v>
      </c>
      <c r="B684" t="s">
        <v>24</v>
      </c>
      <c r="C684" t="s">
        <v>136</v>
      </c>
      <c r="D684" t="s">
        <v>201</v>
      </c>
      <c r="E684">
        <v>6</v>
      </c>
      <c r="F684" t="s">
        <v>221</v>
      </c>
      <c r="G684" t="s">
        <v>38</v>
      </c>
      <c r="H684" t="s">
        <v>33</v>
      </c>
      <c r="I684" s="1">
        <v>34</v>
      </c>
      <c r="J684" s="2">
        <v>15</v>
      </c>
      <c r="K684" s="2">
        <v>0</v>
      </c>
      <c r="L684" s="2">
        <v>15</v>
      </c>
      <c r="M684" s="1">
        <v>28.9</v>
      </c>
      <c r="N684" s="3">
        <v>32</v>
      </c>
      <c r="O684" s="3">
        <v>480</v>
      </c>
      <c r="P684" s="3">
        <v>0</v>
      </c>
      <c r="Q684" s="1">
        <v>924.8</v>
      </c>
      <c r="R684" s="1">
        <v>9</v>
      </c>
      <c r="S684" s="1">
        <v>288</v>
      </c>
      <c r="T684" s="1">
        <v>636.79999999999995</v>
      </c>
      <c r="U684" s="1">
        <v>138.72</v>
      </c>
      <c r="V684" s="1">
        <v>498.08</v>
      </c>
      <c r="W684" t="s">
        <v>30</v>
      </c>
      <c r="X684" t="s">
        <v>31</v>
      </c>
    </row>
    <row r="685" spans="1:24" x14ac:dyDescent="0.35">
      <c r="A685">
        <v>2025</v>
      </c>
      <c r="B685" t="s">
        <v>24</v>
      </c>
      <c r="C685" t="s">
        <v>136</v>
      </c>
      <c r="D685" t="s">
        <v>201</v>
      </c>
      <c r="E685">
        <v>6</v>
      </c>
      <c r="F685" t="s">
        <v>221</v>
      </c>
      <c r="G685" t="s">
        <v>38</v>
      </c>
      <c r="H685" t="s">
        <v>34</v>
      </c>
      <c r="I685" s="1">
        <v>34</v>
      </c>
      <c r="J685" s="2">
        <v>20</v>
      </c>
      <c r="K685" s="2">
        <v>0</v>
      </c>
      <c r="L685" s="2">
        <v>20</v>
      </c>
      <c r="M685" s="1">
        <v>27.2</v>
      </c>
      <c r="N685" s="3">
        <v>20</v>
      </c>
      <c r="O685" s="3">
        <v>400</v>
      </c>
      <c r="P685" s="3">
        <v>0</v>
      </c>
      <c r="Q685" s="1">
        <v>544</v>
      </c>
      <c r="R685" s="1">
        <v>9</v>
      </c>
      <c r="S685" s="1">
        <v>180</v>
      </c>
      <c r="T685" s="1">
        <v>364</v>
      </c>
      <c r="U685" s="1">
        <v>81.599999999999994</v>
      </c>
      <c r="V685" s="1">
        <v>282.39999999999998</v>
      </c>
      <c r="W685" t="s">
        <v>30</v>
      </c>
      <c r="X685" t="s">
        <v>31</v>
      </c>
    </row>
    <row r="686" spans="1:24" x14ac:dyDescent="0.35">
      <c r="A686">
        <v>2025</v>
      </c>
      <c r="B686" t="s">
        <v>24</v>
      </c>
      <c r="C686" t="s">
        <v>136</v>
      </c>
      <c r="D686" t="s">
        <v>201</v>
      </c>
      <c r="E686">
        <v>6</v>
      </c>
      <c r="F686" t="s">
        <v>222</v>
      </c>
      <c r="G686" t="s">
        <v>40</v>
      </c>
      <c r="H686" t="s">
        <v>29</v>
      </c>
      <c r="I686" s="1">
        <v>34</v>
      </c>
      <c r="J686" s="2">
        <v>0</v>
      </c>
      <c r="K686" s="2">
        <v>0</v>
      </c>
      <c r="L686" s="2">
        <v>0</v>
      </c>
      <c r="M686" s="1">
        <v>34</v>
      </c>
      <c r="N686" s="3">
        <v>80</v>
      </c>
      <c r="O686" s="3">
        <v>0</v>
      </c>
      <c r="P686" s="3">
        <v>0</v>
      </c>
      <c r="Q686" s="1">
        <v>2720</v>
      </c>
      <c r="R686" s="1">
        <v>9</v>
      </c>
      <c r="S686" s="1">
        <v>720</v>
      </c>
      <c r="T686" s="1">
        <v>2000</v>
      </c>
      <c r="U686" s="1">
        <v>408</v>
      </c>
      <c r="V686" s="1">
        <v>1592</v>
      </c>
      <c r="W686" t="s">
        <v>30</v>
      </c>
      <c r="X686" t="s">
        <v>31</v>
      </c>
    </row>
    <row r="687" spans="1:24" x14ac:dyDescent="0.35">
      <c r="A687">
        <v>2025</v>
      </c>
      <c r="B687" t="s">
        <v>24</v>
      </c>
      <c r="C687" t="s">
        <v>136</v>
      </c>
      <c r="D687" t="s">
        <v>201</v>
      </c>
      <c r="E687">
        <v>6</v>
      </c>
      <c r="F687" t="s">
        <v>222</v>
      </c>
      <c r="G687" t="s">
        <v>40</v>
      </c>
      <c r="H687" t="s">
        <v>32</v>
      </c>
      <c r="I687" s="1">
        <v>34</v>
      </c>
      <c r="J687" s="2">
        <v>10</v>
      </c>
      <c r="K687" s="2">
        <v>0</v>
      </c>
      <c r="L687" s="2">
        <v>10</v>
      </c>
      <c r="M687" s="1">
        <v>30.6</v>
      </c>
      <c r="N687" s="3">
        <v>51</v>
      </c>
      <c r="O687" s="3">
        <v>510</v>
      </c>
      <c r="P687" s="3">
        <v>0</v>
      </c>
      <c r="Q687" s="1">
        <v>1560.6</v>
      </c>
      <c r="R687" s="1">
        <v>9</v>
      </c>
      <c r="S687" s="1">
        <v>459</v>
      </c>
      <c r="T687" s="1">
        <v>1101.5999999999999</v>
      </c>
      <c r="U687" s="1">
        <v>234.09</v>
      </c>
      <c r="V687" s="1">
        <v>867.51</v>
      </c>
      <c r="W687" t="s">
        <v>30</v>
      </c>
      <c r="X687" t="s">
        <v>31</v>
      </c>
    </row>
    <row r="688" spans="1:24" x14ac:dyDescent="0.35">
      <c r="A688">
        <v>2025</v>
      </c>
      <c r="B688" t="s">
        <v>24</v>
      </c>
      <c r="C688" t="s">
        <v>136</v>
      </c>
      <c r="D688" t="s">
        <v>201</v>
      </c>
      <c r="E688">
        <v>6</v>
      </c>
      <c r="F688" t="s">
        <v>222</v>
      </c>
      <c r="G688" t="s">
        <v>40</v>
      </c>
      <c r="H688" t="s">
        <v>33</v>
      </c>
      <c r="I688" s="1">
        <v>34</v>
      </c>
      <c r="J688" s="2">
        <v>15</v>
      </c>
      <c r="K688" s="2">
        <v>0</v>
      </c>
      <c r="L688" s="2">
        <v>15</v>
      </c>
      <c r="M688" s="1">
        <v>28.9</v>
      </c>
      <c r="N688" s="3">
        <v>32</v>
      </c>
      <c r="O688" s="3">
        <v>480</v>
      </c>
      <c r="P688" s="3">
        <v>0</v>
      </c>
      <c r="Q688" s="1">
        <v>924.8</v>
      </c>
      <c r="R688" s="1">
        <v>9</v>
      </c>
      <c r="S688" s="1">
        <v>288</v>
      </c>
      <c r="T688" s="1">
        <v>636.79999999999995</v>
      </c>
      <c r="U688" s="1">
        <v>138.72</v>
      </c>
      <c r="V688" s="1">
        <v>498.08</v>
      </c>
      <c r="W688" t="s">
        <v>30</v>
      </c>
      <c r="X688" t="s">
        <v>31</v>
      </c>
    </row>
    <row r="689" spans="1:24" x14ac:dyDescent="0.35">
      <c r="A689">
        <v>2025</v>
      </c>
      <c r="B689" t="s">
        <v>24</v>
      </c>
      <c r="C689" t="s">
        <v>136</v>
      </c>
      <c r="D689" t="s">
        <v>201</v>
      </c>
      <c r="E689">
        <v>6</v>
      </c>
      <c r="F689" t="s">
        <v>222</v>
      </c>
      <c r="G689" t="s">
        <v>40</v>
      </c>
      <c r="H689" t="s">
        <v>34</v>
      </c>
      <c r="I689" s="1">
        <v>34</v>
      </c>
      <c r="J689" s="2">
        <v>20</v>
      </c>
      <c r="K689" s="2">
        <v>0</v>
      </c>
      <c r="L689" s="2">
        <v>20</v>
      </c>
      <c r="M689" s="1">
        <v>27.2</v>
      </c>
      <c r="N689" s="3">
        <v>20</v>
      </c>
      <c r="O689" s="3">
        <v>400</v>
      </c>
      <c r="P689" s="3">
        <v>0</v>
      </c>
      <c r="Q689" s="1">
        <v>544</v>
      </c>
      <c r="R689" s="1">
        <v>9</v>
      </c>
      <c r="S689" s="1">
        <v>180</v>
      </c>
      <c r="T689" s="1">
        <v>364</v>
      </c>
      <c r="U689" s="1">
        <v>81.599999999999994</v>
      </c>
      <c r="V689" s="1">
        <v>282.39999999999998</v>
      </c>
      <c r="W689" t="s">
        <v>30</v>
      </c>
      <c r="X689" t="s">
        <v>31</v>
      </c>
    </row>
    <row r="690" spans="1:24" x14ac:dyDescent="0.35">
      <c r="A690">
        <v>2025</v>
      </c>
      <c r="B690" t="s">
        <v>24</v>
      </c>
      <c r="C690" t="s">
        <v>136</v>
      </c>
      <c r="D690" t="s">
        <v>201</v>
      </c>
      <c r="E690">
        <v>6</v>
      </c>
      <c r="F690" t="s">
        <v>223</v>
      </c>
      <c r="G690" t="s">
        <v>42</v>
      </c>
      <c r="H690" t="s">
        <v>29</v>
      </c>
      <c r="I690" s="1">
        <v>34</v>
      </c>
      <c r="J690" s="2">
        <v>0</v>
      </c>
      <c r="K690" s="2">
        <v>0</v>
      </c>
      <c r="L690" s="2">
        <v>0</v>
      </c>
      <c r="M690" s="1">
        <v>34</v>
      </c>
      <c r="N690" s="3">
        <v>50</v>
      </c>
      <c r="O690" s="3">
        <v>0</v>
      </c>
      <c r="P690" s="3">
        <v>0</v>
      </c>
      <c r="Q690" s="1">
        <v>1700</v>
      </c>
      <c r="R690" s="1">
        <v>9</v>
      </c>
      <c r="S690" s="1">
        <v>450</v>
      </c>
      <c r="T690" s="1">
        <v>1250</v>
      </c>
      <c r="U690" s="1">
        <v>255</v>
      </c>
      <c r="V690" s="1">
        <v>995</v>
      </c>
      <c r="W690" t="s">
        <v>30</v>
      </c>
      <c r="X690" t="s">
        <v>31</v>
      </c>
    </row>
    <row r="691" spans="1:24" x14ac:dyDescent="0.35">
      <c r="A691">
        <v>2025</v>
      </c>
      <c r="B691" t="s">
        <v>24</v>
      </c>
      <c r="C691" t="s">
        <v>136</v>
      </c>
      <c r="D691" t="s">
        <v>201</v>
      </c>
      <c r="E691">
        <v>6</v>
      </c>
      <c r="F691" t="s">
        <v>223</v>
      </c>
      <c r="G691" t="s">
        <v>42</v>
      </c>
      <c r="H691" t="s">
        <v>32</v>
      </c>
      <c r="I691" s="1">
        <v>34</v>
      </c>
      <c r="J691" s="2">
        <v>10</v>
      </c>
      <c r="K691" s="2">
        <v>0</v>
      </c>
      <c r="L691" s="2">
        <v>10</v>
      </c>
      <c r="M691" s="1">
        <v>30.6</v>
      </c>
      <c r="N691" s="3">
        <v>32</v>
      </c>
      <c r="O691" s="3">
        <v>320</v>
      </c>
      <c r="P691" s="3">
        <v>0</v>
      </c>
      <c r="Q691" s="1">
        <v>979.2</v>
      </c>
      <c r="R691" s="1">
        <v>9</v>
      </c>
      <c r="S691" s="1">
        <v>288</v>
      </c>
      <c r="T691" s="1">
        <v>691.2</v>
      </c>
      <c r="U691" s="1">
        <v>146.88</v>
      </c>
      <c r="V691" s="1">
        <v>544.32000000000005</v>
      </c>
      <c r="W691" t="s">
        <v>30</v>
      </c>
      <c r="X691" t="s">
        <v>31</v>
      </c>
    </row>
    <row r="692" spans="1:24" x14ac:dyDescent="0.35">
      <c r="A692">
        <v>2025</v>
      </c>
      <c r="B692" t="s">
        <v>24</v>
      </c>
      <c r="C692" t="s">
        <v>136</v>
      </c>
      <c r="D692" t="s">
        <v>201</v>
      </c>
      <c r="E692">
        <v>6</v>
      </c>
      <c r="F692" t="s">
        <v>223</v>
      </c>
      <c r="G692" t="s">
        <v>42</v>
      </c>
      <c r="H692" t="s">
        <v>33</v>
      </c>
      <c r="I692" s="1">
        <v>34</v>
      </c>
      <c r="J692" s="2">
        <v>15</v>
      </c>
      <c r="K692" s="2">
        <v>0</v>
      </c>
      <c r="L692" s="2">
        <v>15</v>
      </c>
      <c r="M692" s="1">
        <v>28.9</v>
      </c>
      <c r="N692" s="3">
        <v>20</v>
      </c>
      <c r="O692" s="3">
        <v>300</v>
      </c>
      <c r="P692" s="3">
        <v>0</v>
      </c>
      <c r="Q692" s="1">
        <v>578</v>
      </c>
      <c r="R692" s="1">
        <v>9</v>
      </c>
      <c r="S692" s="1">
        <v>180</v>
      </c>
      <c r="T692" s="1">
        <v>398</v>
      </c>
      <c r="U692" s="1">
        <v>86.7</v>
      </c>
      <c r="V692" s="1">
        <v>311.3</v>
      </c>
      <c r="W692" t="s">
        <v>30</v>
      </c>
      <c r="X692" t="s">
        <v>31</v>
      </c>
    </row>
    <row r="693" spans="1:24" x14ac:dyDescent="0.35">
      <c r="A693">
        <v>2025</v>
      </c>
      <c r="B693" t="s">
        <v>24</v>
      </c>
      <c r="C693" t="s">
        <v>136</v>
      </c>
      <c r="D693" t="s">
        <v>201</v>
      </c>
      <c r="E693">
        <v>6</v>
      </c>
      <c r="F693" t="s">
        <v>223</v>
      </c>
      <c r="G693" t="s">
        <v>42</v>
      </c>
      <c r="H693" t="s">
        <v>34</v>
      </c>
      <c r="I693" s="1">
        <v>34</v>
      </c>
      <c r="J693" s="2">
        <v>20</v>
      </c>
      <c r="K693" s="2">
        <v>0</v>
      </c>
      <c r="L693" s="2">
        <v>20</v>
      </c>
      <c r="M693" s="1">
        <v>27.2</v>
      </c>
      <c r="N693" s="3">
        <v>12</v>
      </c>
      <c r="O693" s="3">
        <v>240</v>
      </c>
      <c r="P693" s="3">
        <v>0</v>
      </c>
      <c r="Q693" s="1">
        <v>326.39999999999998</v>
      </c>
      <c r="R693" s="1">
        <v>9</v>
      </c>
      <c r="S693" s="1">
        <v>108</v>
      </c>
      <c r="T693" s="1">
        <v>218.4</v>
      </c>
      <c r="U693" s="1">
        <v>48.96</v>
      </c>
      <c r="V693" s="1">
        <v>169.44</v>
      </c>
      <c r="W693" t="s">
        <v>30</v>
      </c>
      <c r="X693" t="s">
        <v>31</v>
      </c>
    </row>
    <row r="694" spans="1:24" x14ac:dyDescent="0.35">
      <c r="A694">
        <v>2025</v>
      </c>
      <c r="B694" t="s">
        <v>24</v>
      </c>
      <c r="C694" t="s">
        <v>136</v>
      </c>
      <c r="D694" t="s">
        <v>201</v>
      </c>
      <c r="E694">
        <v>6</v>
      </c>
      <c r="F694" t="s">
        <v>224</v>
      </c>
      <c r="G694" t="s">
        <v>44</v>
      </c>
      <c r="H694" t="s">
        <v>29</v>
      </c>
      <c r="I694" s="1">
        <v>34</v>
      </c>
      <c r="J694" s="2">
        <v>0</v>
      </c>
      <c r="K694" s="2">
        <v>20</v>
      </c>
      <c r="L694" s="2">
        <v>20</v>
      </c>
      <c r="M694" s="1">
        <v>27.2</v>
      </c>
      <c r="N694" s="3">
        <v>143</v>
      </c>
      <c r="O694" s="3">
        <v>2860</v>
      </c>
      <c r="P694" s="3">
        <v>2860</v>
      </c>
      <c r="Q694" s="1">
        <v>3889.6</v>
      </c>
      <c r="R694" s="1">
        <v>9</v>
      </c>
      <c r="S694" s="1">
        <v>1287</v>
      </c>
      <c r="T694" s="1">
        <v>2602.6</v>
      </c>
      <c r="U694" s="1">
        <v>972.4</v>
      </c>
      <c r="V694" s="1">
        <v>1630.2</v>
      </c>
      <c r="W694" t="s">
        <v>225</v>
      </c>
      <c r="X694" t="s">
        <v>46</v>
      </c>
    </row>
    <row r="695" spans="1:24" x14ac:dyDescent="0.35">
      <c r="A695">
        <v>2025</v>
      </c>
      <c r="B695" t="s">
        <v>24</v>
      </c>
      <c r="C695" t="s">
        <v>136</v>
      </c>
      <c r="D695" t="s">
        <v>201</v>
      </c>
      <c r="E695">
        <v>6</v>
      </c>
      <c r="F695" t="s">
        <v>224</v>
      </c>
      <c r="G695" t="s">
        <v>44</v>
      </c>
      <c r="H695" t="s">
        <v>32</v>
      </c>
      <c r="I695" s="1">
        <v>34</v>
      </c>
      <c r="J695" s="2">
        <v>10</v>
      </c>
      <c r="K695" s="2">
        <v>20</v>
      </c>
      <c r="L695" s="2">
        <v>20</v>
      </c>
      <c r="M695" s="1">
        <v>27.2</v>
      </c>
      <c r="N695" s="3">
        <v>76</v>
      </c>
      <c r="O695" s="3">
        <v>1520</v>
      </c>
      <c r="P695" s="3">
        <v>1520</v>
      </c>
      <c r="Q695" s="1">
        <v>2067.1999999999998</v>
      </c>
      <c r="R695" s="1">
        <v>9</v>
      </c>
      <c r="S695" s="1">
        <v>684</v>
      </c>
      <c r="T695" s="1">
        <v>1383.2</v>
      </c>
      <c r="U695" s="1">
        <v>516.79999999999995</v>
      </c>
      <c r="V695" s="1">
        <v>866.4</v>
      </c>
      <c r="W695" t="s">
        <v>225</v>
      </c>
      <c r="X695" t="s">
        <v>46</v>
      </c>
    </row>
    <row r="696" spans="1:24" x14ac:dyDescent="0.35">
      <c r="A696">
        <v>2025</v>
      </c>
      <c r="B696" t="s">
        <v>24</v>
      </c>
      <c r="C696" t="s">
        <v>136</v>
      </c>
      <c r="D696" t="s">
        <v>201</v>
      </c>
      <c r="E696">
        <v>6</v>
      </c>
      <c r="F696" t="s">
        <v>224</v>
      </c>
      <c r="G696" t="s">
        <v>44</v>
      </c>
      <c r="H696" t="s">
        <v>33</v>
      </c>
      <c r="I696" s="1">
        <v>34</v>
      </c>
      <c r="J696" s="2">
        <v>15</v>
      </c>
      <c r="K696" s="2">
        <v>20</v>
      </c>
      <c r="L696" s="2">
        <v>20</v>
      </c>
      <c r="M696" s="1">
        <v>27.2</v>
      </c>
      <c r="N696" s="3">
        <v>45</v>
      </c>
      <c r="O696" s="3">
        <v>900</v>
      </c>
      <c r="P696" s="3">
        <v>900</v>
      </c>
      <c r="Q696" s="1">
        <v>1224</v>
      </c>
      <c r="R696" s="1">
        <v>9</v>
      </c>
      <c r="S696" s="1">
        <v>405</v>
      </c>
      <c r="T696" s="1">
        <v>819</v>
      </c>
      <c r="U696" s="1">
        <v>306</v>
      </c>
      <c r="V696" s="1">
        <v>513</v>
      </c>
      <c r="W696" t="s">
        <v>225</v>
      </c>
      <c r="X696" t="s">
        <v>46</v>
      </c>
    </row>
    <row r="697" spans="1:24" x14ac:dyDescent="0.35">
      <c r="A697">
        <v>2025</v>
      </c>
      <c r="B697" t="s">
        <v>24</v>
      </c>
      <c r="C697" t="s">
        <v>136</v>
      </c>
      <c r="D697" t="s">
        <v>201</v>
      </c>
      <c r="E697">
        <v>6</v>
      </c>
      <c r="F697" t="s">
        <v>224</v>
      </c>
      <c r="G697" t="s">
        <v>44</v>
      </c>
      <c r="H697" t="s">
        <v>34</v>
      </c>
      <c r="I697" s="1">
        <v>34</v>
      </c>
      <c r="J697" s="2">
        <v>20</v>
      </c>
      <c r="K697" s="2">
        <v>20</v>
      </c>
      <c r="L697" s="2">
        <v>20</v>
      </c>
      <c r="M697" s="1">
        <v>27.2</v>
      </c>
      <c r="N697" s="3">
        <v>29</v>
      </c>
      <c r="O697" s="3">
        <v>580</v>
      </c>
      <c r="P697" s="3">
        <v>580</v>
      </c>
      <c r="Q697" s="1">
        <v>788.8</v>
      </c>
      <c r="R697" s="1">
        <v>9</v>
      </c>
      <c r="S697" s="1">
        <v>261</v>
      </c>
      <c r="T697" s="1">
        <v>527.79999999999995</v>
      </c>
      <c r="U697" s="1">
        <v>197.2</v>
      </c>
      <c r="V697" s="1">
        <v>330.6</v>
      </c>
      <c r="W697" t="s">
        <v>225</v>
      </c>
      <c r="X697" t="s">
        <v>46</v>
      </c>
    </row>
    <row r="698" spans="1:24" x14ac:dyDescent="0.35">
      <c r="A698">
        <v>2025</v>
      </c>
      <c r="B698" t="s">
        <v>24</v>
      </c>
      <c r="C698" t="s">
        <v>136</v>
      </c>
      <c r="D698" t="s">
        <v>201</v>
      </c>
      <c r="E698">
        <v>6</v>
      </c>
      <c r="F698" t="s">
        <v>226</v>
      </c>
      <c r="G698" t="s">
        <v>48</v>
      </c>
      <c r="H698" t="s">
        <v>29</v>
      </c>
      <c r="I698" s="1">
        <v>34</v>
      </c>
      <c r="J698" s="2">
        <v>0</v>
      </c>
      <c r="K698" s="2">
        <v>20</v>
      </c>
      <c r="L698" s="2">
        <v>20</v>
      </c>
      <c r="M698" s="1">
        <v>27.2</v>
      </c>
      <c r="N698" s="3">
        <v>144</v>
      </c>
      <c r="O698" s="3">
        <v>2880</v>
      </c>
      <c r="P698" s="3">
        <v>2880</v>
      </c>
      <c r="Q698" s="1">
        <v>3916.8</v>
      </c>
      <c r="R698" s="1">
        <v>9</v>
      </c>
      <c r="S698" s="1">
        <v>1296</v>
      </c>
      <c r="T698" s="1">
        <v>2620.8000000000002</v>
      </c>
      <c r="U698" s="1">
        <v>979.2</v>
      </c>
      <c r="V698" s="1">
        <v>1641.6</v>
      </c>
      <c r="W698" t="s">
        <v>225</v>
      </c>
      <c r="X698" t="s">
        <v>46</v>
      </c>
    </row>
    <row r="699" spans="1:24" x14ac:dyDescent="0.35">
      <c r="A699">
        <v>2025</v>
      </c>
      <c r="B699" t="s">
        <v>24</v>
      </c>
      <c r="C699" t="s">
        <v>136</v>
      </c>
      <c r="D699" t="s">
        <v>201</v>
      </c>
      <c r="E699">
        <v>6</v>
      </c>
      <c r="F699" t="s">
        <v>226</v>
      </c>
      <c r="G699" t="s">
        <v>48</v>
      </c>
      <c r="H699" t="s">
        <v>32</v>
      </c>
      <c r="I699" s="1">
        <v>34</v>
      </c>
      <c r="J699" s="2">
        <v>10</v>
      </c>
      <c r="K699" s="2">
        <v>20</v>
      </c>
      <c r="L699" s="2">
        <v>20</v>
      </c>
      <c r="M699" s="1">
        <v>27.2</v>
      </c>
      <c r="N699" s="3">
        <v>76</v>
      </c>
      <c r="O699" s="3">
        <v>1520</v>
      </c>
      <c r="P699" s="3">
        <v>1520</v>
      </c>
      <c r="Q699" s="1">
        <v>2067.1999999999998</v>
      </c>
      <c r="R699" s="1">
        <v>9</v>
      </c>
      <c r="S699" s="1">
        <v>684</v>
      </c>
      <c r="T699" s="1">
        <v>1383.2</v>
      </c>
      <c r="U699" s="1">
        <v>516.79999999999995</v>
      </c>
      <c r="V699" s="1">
        <v>866.4</v>
      </c>
      <c r="W699" t="s">
        <v>225</v>
      </c>
      <c r="X699" t="s">
        <v>46</v>
      </c>
    </row>
    <row r="700" spans="1:24" x14ac:dyDescent="0.35">
      <c r="A700">
        <v>2025</v>
      </c>
      <c r="B700" t="s">
        <v>24</v>
      </c>
      <c r="C700" t="s">
        <v>136</v>
      </c>
      <c r="D700" t="s">
        <v>201</v>
      </c>
      <c r="E700">
        <v>6</v>
      </c>
      <c r="F700" t="s">
        <v>226</v>
      </c>
      <c r="G700" t="s">
        <v>48</v>
      </c>
      <c r="H700" t="s">
        <v>33</v>
      </c>
      <c r="I700" s="1">
        <v>34</v>
      </c>
      <c r="J700" s="2">
        <v>15</v>
      </c>
      <c r="K700" s="2">
        <v>20</v>
      </c>
      <c r="L700" s="2">
        <v>20</v>
      </c>
      <c r="M700" s="1">
        <v>27.2</v>
      </c>
      <c r="N700" s="3">
        <v>45</v>
      </c>
      <c r="O700" s="3">
        <v>900</v>
      </c>
      <c r="P700" s="3">
        <v>900</v>
      </c>
      <c r="Q700" s="1">
        <v>1224</v>
      </c>
      <c r="R700" s="1">
        <v>9</v>
      </c>
      <c r="S700" s="1">
        <v>405</v>
      </c>
      <c r="T700" s="1">
        <v>819</v>
      </c>
      <c r="U700" s="1">
        <v>306</v>
      </c>
      <c r="V700" s="1">
        <v>513</v>
      </c>
      <c r="W700" t="s">
        <v>225</v>
      </c>
      <c r="X700" t="s">
        <v>46</v>
      </c>
    </row>
    <row r="701" spans="1:24" x14ac:dyDescent="0.35">
      <c r="A701">
        <v>2025</v>
      </c>
      <c r="B701" t="s">
        <v>24</v>
      </c>
      <c r="C701" t="s">
        <v>136</v>
      </c>
      <c r="D701" t="s">
        <v>201</v>
      </c>
      <c r="E701">
        <v>6</v>
      </c>
      <c r="F701" t="s">
        <v>226</v>
      </c>
      <c r="G701" t="s">
        <v>48</v>
      </c>
      <c r="H701" t="s">
        <v>34</v>
      </c>
      <c r="I701" s="1">
        <v>34</v>
      </c>
      <c r="J701" s="2">
        <v>20</v>
      </c>
      <c r="K701" s="2">
        <v>20</v>
      </c>
      <c r="L701" s="2">
        <v>20</v>
      </c>
      <c r="M701" s="1">
        <v>27.2</v>
      </c>
      <c r="N701" s="3">
        <v>29</v>
      </c>
      <c r="O701" s="3">
        <v>580</v>
      </c>
      <c r="P701" s="3">
        <v>580</v>
      </c>
      <c r="Q701" s="1">
        <v>788.8</v>
      </c>
      <c r="R701" s="1">
        <v>9</v>
      </c>
      <c r="S701" s="1">
        <v>261</v>
      </c>
      <c r="T701" s="1">
        <v>527.79999999999995</v>
      </c>
      <c r="U701" s="1">
        <v>197.2</v>
      </c>
      <c r="V701" s="1">
        <v>330.6</v>
      </c>
      <c r="W701" t="s">
        <v>225</v>
      </c>
      <c r="X701" t="s">
        <v>46</v>
      </c>
    </row>
    <row r="702" spans="1:24" x14ac:dyDescent="0.35">
      <c r="A702">
        <v>2025</v>
      </c>
      <c r="B702" t="s">
        <v>24</v>
      </c>
      <c r="C702" t="s">
        <v>136</v>
      </c>
      <c r="D702" t="s">
        <v>201</v>
      </c>
      <c r="E702">
        <v>6</v>
      </c>
      <c r="F702" t="s">
        <v>227</v>
      </c>
      <c r="G702" t="s">
        <v>28</v>
      </c>
      <c r="H702" t="s">
        <v>29</v>
      </c>
      <c r="I702" s="1">
        <v>34</v>
      </c>
      <c r="J702" s="2">
        <v>0</v>
      </c>
      <c r="K702" s="2">
        <v>20</v>
      </c>
      <c r="L702" s="2">
        <v>20</v>
      </c>
      <c r="M702" s="1">
        <v>27.2</v>
      </c>
      <c r="N702" s="3">
        <v>146</v>
      </c>
      <c r="O702" s="3">
        <v>2920</v>
      </c>
      <c r="P702" s="3">
        <v>2920</v>
      </c>
      <c r="Q702" s="1">
        <v>3971.2</v>
      </c>
      <c r="R702" s="1">
        <v>9</v>
      </c>
      <c r="S702" s="1">
        <v>1314</v>
      </c>
      <c r="T702" s="1">
        <v>2657.2</v>
      </c>
      <c r="U702" s="1">
        <v>992.8</v>
      </c>
      <c r="V702" s="1">
        <v>1664.4</v>
      </c>
      <c r="W702" t="s">
        <v>225</v>
      </c>
      <c r="X702" t="s">
        <v>46</v>
      </c>
    </row>
    <row r="703" spans="1:24" x14ac:dyDescent="0.35">
      <c r="A703">
        <v>2025</v>
      </c>
      <c r="B703" t="s">
        <v>24</v>
      </c>
      <c r="C703" t="s">
        <v>136</v>
      </c>
      <c r="D703" t="s">
        <v>201</v>
      </c>
      <c r="E703">
        <v>6</v>
      </c>
      <c r="F703" t="s">
        <v>227</v>
      </c>
      <c r="G703" t="s">
        <v>28</v>
      </c>
      <c r="H703" t="s">
        <v>32</v>
      </c>
      <c r="I703" s="1">
        <v>34</v>
      </c>
      <c r="J703" s="2">
        <v>10</v>
      </c>
      <c r="K703" s="2">
        <v>20</v>
      </c>
      <c r="L703" s="2">
        <v>20</v>
      </c>
      <c r="M703" s="1">
        <v>27.2</v>
      </c>
      <c r="N703" s="3">
        <v>77</v>
      </c>
      <c r="O703" s="3">
        <v>1540</v>
      </c>
      <c r="P703" s="3">
        <v>1540</v>
      </c>
      <c r="Q703" s="1">
        <v>2094.4</v>
      </c>
      <c r="R703" s="1">
        <v>9</v>
      </c>
      <c r="S703" s="1">
        <v>693</v>
      </c>
      <c r="T703" s="1">
        <v>1401.4</v>
      </c>
      <c r="U703" s="1">
        <v>523.6</v>
      </c>
      <c r="V703" s="1">
        <v>877.8</v>
      </c>
      <c r="W703" t="s">
        <v>225</v>
      </c>
      <c r="X703" t="s">
        <v>46</v>
      </c>
    </row>
    <row r="704" spans="1:24" x14ac:dyDescent="0.35">
      <c r="A704">
        <v>2025</v>
      </c>
      <c r="B704" t="s">
        <v>24</v>
      </c>
      <c r="C704" t="s">
        <v>136</v>
      </c>
      <c r="D704" t="s">
        <v>201</v>
      </c>
      <c r="E704">
        <v>6</v>
      </c>
      <c r="F704" t="s">
        <v>227</v>
      </c>
      <c r="G704" t="s">
        <v>28</v>
      </c>
      <c r="H704" t="s">
        <v>33</v>
      </c>
      <c r="I704" s="1">
        <v>34</v>
      </c>
      <c r="J704" s="2">
        <v>15</v>
      </c>
      <c r="K704" s="2">
        <v>20</v>
      </c>
      <c r="L704" s="2">
        <v>20</v>
      </c>
      <c r="M704" s="1">
        <v>27.2</v>
      </c>
      <c r="N704" s="3">
        <v>46</v>
      </c>
      <c r="O704" s="3">
        <v>920</v>
      </c>
      <c r="P704" s="3">
        <v>920</v>
      </c>
      <c r="Q704" s="1">
        <v>1251.2</v>
      </c>
      <c r="R704" s="1">
        <v>9</v>
      </c>
      <c r="S704" s="1">
        <v>414</v>
      </c>
      <c r="T704" s="1">
        <v>837.2</v>
      </c>
      <c r="U704" s="1">
        <v>312.8</v>
      </c>
      <c r="V704" s="1">
        <v>524.4</v>
      </c>
      <c r="W704" t="s">
        <v>225</v>
      </c>
      <c r="X704" t="s">
        <v>46</v>
      </c>
    </row>
    <row r="705" spans="1:24" x14ac:dyDescent="0.35">
      <c r="A705">
        <v>2025</v>
      </c>
      <c r="B705" t="s">
        <v>24</v>
      </c>
      <c r="C705" t="s">
        <v>136</v>
      </c>
      <c r="D705" t="s">
        <v>201</v>
      </c>
      <c r="E705">
        <v>6</v>
      </c>
      <c r="F705" t="s">
        <v>227</v>
      </c>
      <c r="G705" t="s">
        <v>28</v>
      </c>
      <c r="H705" t="s">
        <v>34</v>
      </c>
      <c r="I705" s="1">
        <v>34</v>
      </c>
      <c r="J705" s="2">
        <v>20</v>
      </c>
      <c r="K705" s="2">
        <v>20</v>
      </c>
      <c r="L705" s="2">
        <v>20</v>
      </c>
      <c r="M705" s="1">
        <v>27.2</v>
      </c>
      <c r="N705" s="3">
        <v>29</v>
      </c>
      <c r="O705" s="3">
        <v>580</v>
      </c>
      <c r="P705" s="3">
        <v>580</v>
      </c>
      <c r="Q705" s="1">
        <v>788.8</v>
      </c>
      <c r="R705" s="1">
        <v>9</v>
      </c>
      <c r="S705" s="1">
        <v>261</v>
      </c>
      <c r="T705" s="1">
        <v>527.79999999999995</v>
      </c>
      <c r="U705" s="1">
        <v>197.2</v>
      </c>
      <c r="V705" s="1">
        <v>330.6</v>
      </c>
      <c r="W705" t="s">
        <v>225</v>
      </c>
      <c r="X705" t="s">
        <v>46</v>
      </c>
    </row>
    <row r="706" spans="1:24" x14ac:dyDescent="0.35">
      <c r="A706">
        <v>2025</v>
      </c>
      <c r="B706" t="s">
        <v>24</v>
      </c>
      <c r="C706" t="s">
        <v>136</v>
      </c>
      <c r="D706" t="s">
        <v>201</v>
      </c>
      <c r="E706">
        <v>6</v>
      </c>
      <c r="F706" t="s">
        <v>228</v>
      </c>
      <c r="G706" t="s">
        <v>36</v>
      </c>
      <c r="H706" t="s">
        <v>29</v>
      </c>
      <c r="I706" s="1">
        <v>34</v>
      </c>
      <c r="J706" s="2">
        <v>0</v>
      </c>
      <c r="K706" s="2">
        <v>20</v>
      </c>
      <c r="L706" s="2">
        <v>20</v>
      </c>
      <c r="M706" s="1">
        <v>27.2</v>
      </c>
      <c r="N706" s="3">
        <v>142</v>
      </c>
      <c r="O706" s="3">
        <v>2840</v>
      </c>
      <c r="P706" s="3">
        <v>2840</v>
      </c>
      <c r="Q706" s="1">
        <v>3862.4</v>
      </c>
      <c r="R706" s="1">
        <v>9</v>
      </c>
      <c r="S706" s="1">
        <v>1278</v>
      </c>
      <c r="T706" s="1">
        <v>2584.4</v>
      </c>
      <c r="U706" s="1">
        <v>965.6</v>
      </c>
      <c r="V706" s="1">
        <v>1618.8</v>
      </c>
      <c r="W706" t="s">
        <v>225</v>
      </c>
      <c r="X706" t="s">
        <v>46</v>
      </c>
    </row>
    <row r="707" spans="1:24" x14ac:dyDescent="0.35">
      <c r="A707">
        <v>2025</v>
      </c>
      <c r="B707" t="s">
        <v>24</v>
      </c>
      <c r="C707" t="s">
        <v>136</v>
      </c>
      <c r="D707" t="s">
        <v>201</v>
      </c>
      <c r="E707">
        <v>6</v>
      </c>
      <c r="F707" t="s">
        <v>228</v>
      </c>
      <c r="G707" t="s">
        <v>36</v>
      </c>
      <c r="H707" t="s">
        <v>32</v>
      </c>
      <c r="I707" s="1">
        <v>34</v>
      </c>
      <c r="J707" s="2">
        <v>10</v>
      </c>
      <c r="K707" s="2">
        <v>20</v>
      </c>
      <c r="L707" s="2">
        <v>20</v>
      </c>
      <c r="M707" s="1">
        <v>27.2</v>
      </c>
      <c r="N707" s="3">
        <v>75</v>
      </c>
      <c r="O707" s="3">
        <v>1500</v>
      </c>
      <c r="P707" s="3">
        <v>1500</v>
      </c>
      <c r="Q707" s="1">
        <v>2040</v>
      </c>
      <c r="R707" s="1">
        <v>9</v>
      </c>
      <c r="S707" s="1">
        <v>675</v>
      </c>
      <c r="T707" s="1">
        <v>1365</v>
      </c>
      <c r="U707" s="1">
        <v>510</v>
      </c>
      <c r="V707" s="1">
        <v>855</v>
      </c>
      <c r="W707" t="s">
        <v>225</v>
      </c>
      <c r="X707" t="s">
        <v>46</v>
      </c>
    </row>
    <row r="708" spans="1:24" x14ac:dyDescent="0.35">
      <c r="A708">
        <v>2025</v>
      </c>
      <c r="B708" t="s">
        <v>24</v>
      </c>
      <c r="C708" t="s">
        <v>136</v>
      </c>
      <c r="D708" t="s">
        <v>201</v>
      </c>
      <c r="E708">
        <v>6</v>
      </c>
      <c r="F708" t="s">
        <v>228</v>
      </c>
      <c r="G708" t="s">
        <v>36</v>
      </c>
      <c r="H708" t="s">
        <v>33</v>
      </c>
      <c r="I708" s="1">
        <v>34</v>
      </c>
      <c r="J708" s="2">
        <v>15</v>
      </c>
      <c r="K708" s="2">
        <v>20</v>
      </c>
      <c r="L708" s="2">
        <v>20</v>
      </c>
      <c r="M708" s="1">
        <v>27.2</v>
      </c>
      <c r="N708" s="3">
        <v>45</v>
      </c>
      <c r="O708" s="3">
        <v>900</v>
      </c>
      <c r="P708" s="3">
        <v>900</v>
      </c>
      <c r="Q708" s="1">
        <v>1224</v>
      </c>
      <c r="R708" s="1">
        <v>9</v>
      </c>
      <c r="S708" s="1">
        <v>405</v>
      </c>
      <c r="T708" s="1">
        <v>819</v>
      </c>
      <c r="U708" s="1">
        <v>306</v>
      </c>
      <c r="V708" s="1">
        <v>513</v>
      </c>
      <c r="W708" t="s">
        <v>225</v>
      </c>
      <c r="X708" t="s">
        <v>46</v>
      </c>
    </row>
    <row r="709" spans="1:24" x14ac:dyDescent="0.35">
      <c r="A709">
        <v>2025</v>
      </c>
      <c r="B709" t="s">
        <v>24</v>
      </c>
      <c r="C709" t="s">
        <v>136</v>
      </c>
      <c r="D709" t="s">
        <v>201</v>
      </c>
      <c r="E709">
        <v>6</v>
      </c>
      <c r="F709" t="s">
        <v>228</v>
      </c>
      <c r="G709" t="s">
        <v>36</v>
      </c>
      <c r="H709" t="s">
        <v>34</v>
      </c>
      <c r="I709" s="1">
        <v>34</v>
      </c>
      <c r="J709" s="2">
        <v>20</v>
      </c>
      <c r="K709" s="2">
        <v>20</v>
      </c>
      <c r="L709" s="2">
        <v>20</v>
      </c>
      <c r="M709" s="1">
        <v>27.2</v>
      </c>
      <c r="N709" s="3">
        <v>28</v>
      </c>
      <c r="O709" s="3">
        <v>560</v>
      </c>
      <c r="P709" s="3">
        <v>560</v>
      </c>
      <c r="Q709" s="1">
        <v>761.6</v>
      </c>
      <c r="R709" s="1">
        <v>9</v>
      </c>
      <c r="S709" s="1">
        <v>252</v>
      </c>
      <c r="T709" s="1">
        <v>509.6</v>
      </c>
      <c r="U709" s="1">
        <v>190.4</v>
      </c>
      <c r="V709" s="1">
        <v>319.2</v>
      </c>
      <c r="W709" t="s">
        <v>225</v>
      </c>
      <c r="X709" t="s">
        <v>46</v>
      </c>
    </row>
    <row r="710" spans="1:24" x14ac:dyDescent="0.35">
      <c r="A710">
        <v>2025</v>
      </c>
      <c r="B710" t="s">
        <v>24</v>
      </c>
      <c r="C710" t="s">
        <v>136</v>
      </c>
      <c r="D710" t="s">
        <v>201</v>
      </c>
      <c r="E710">
        <v>6</v>
      </c>
      <c r="F710" t="s">
        <v>229</v>
      </c>
      <c r="G710" t="s">
        <v>38</v>
      </c>
      <c r="H710" t="s">
        <v>29</v>
      </c>
      <c r="I710" s="1">
        <v>34</v>
      </c>
      <c r="J710" s="2">
        <v>0</v>
      </c>
      <c r="K710" s="2">
        <v>20</v>
      </c>
      <c r="L710" s="2">
        <v>20</v>
      </c>
      <c r="M710" s="1">
        <v>27.2</v>
      </c>
      <c r="N710" s="3">
        <v>202</v>
      </c>
      <c r="O710" s="3">
        <v>4040</v>
      </c>
      <c r="P710" s="3">
        <v>4040</v>
      </c>
      <c r="Q710" s="1">
        <v>5494.4</v>
      </c>
      <c r="R710" s="1">
        <v>9</v>
      </c>
      <c r="S710" s="1">
        <v>1818</v>
      </c>
      <c r="T710" s="1">
        <v>3676.4</v>
      </c>
      <c r="U710" s="1">
        <v>1373.6</v>
      </c>
      <c r="V710" s="1">
        <v>2302.8000000000002</v>
      </c>
      <c r="W710" t="s">
        <v>225</v>
      </c>
      <c r="X710" t="s">
        <v>46</v>
      </c>
    </row>
    <row r="711" spans="1:24" x14ac:dyDescent="0.35">
      <c r="A711">
        <v>2025</v>
      </c>
      <c r="B711" t="s">
        <v>24</v>
      </c>
      <c r="C711" t="s">
        <v>136</v>
      </c>
      <c r="D711" t="s">
        <v>201</v>
      </c>
      <c r="E711">
        <v>6</v>
      </c>
      <c r="F711" t="s">
        <v>229</v>
      </c>
      <c r="G711" t="s">
        <v>38</v>
      </c>
      <c r="H711" t="s">
        <v>32</v>
      </c>
      <c r="I711" s="1">
        <v>34</v>
      </c>
      <c r="J711" s="2">
        <v>10</v>
      </c>
      <c r="K711" s="2">
        <v>20</v>
      </c>
      <c r="L711" s="2">
        <v>20</v>
      </c>
      <c r="M711" s="1">
        <v>27.2</v>
      </c>
      <c r="N711" s="3">
        <v>107</v>
      </c>
      <c r="O711" s="3">
        <v>2140</v>
      </c>
      <c r="P711" s="3">
        <v>2140</v>
      </c>
      <c r="Q711" s="1">
        <v>2910.4</v>
      </c>
      <c r="R711" s="1">
        <v>9</v>
      </c>
      <c r="S711" s="1">
        <v>963</v>
      </c>
      <c r="T711" s="1">
        <v>1947.4</v>
      </c>
      <c r="U711" s="1">
        <v>727.6</v>
      </c>
      <c r="V711" s="1">
        <v>1219.8</v>
      </c>
      <c r="W711" t="s">
        <v>225</v>
      </c>
      <c r="X711" t="s">
        <v>46</v>
      </c>
    </row>
    <row r="712" spans="1:24" x14ac:dyDescent="0.35">
      <c r="A712">
        <v>2025</v>
      </c>
      <c r="B712" t="s">
        <v>24</v>
      </c>
      <c r="C712" t="s">
        <v>136</v>
      </c>
      <c r="D712" t="s">
        <v>201</v>
      </c>
      <c r="E712">
        <v>6</v>
      </c>
      <c r="F712" t="s">
        <v>229</v>
      </c>
      <c r="G712" t="s">
        <v>38</v>
      </c>
      <c r="H712" t="s">
        <v>33</v>
      </c>
      <c r="I712" s="1">
        <v>34</v>
      </c>
      <c r="J712" s="2">
        <v>15</v>
      </c>
      <c r="K712" s="2">
        <v>20</v>
      </c>
      <c r="L712" s="2">
        <v>20</v>
      </c>
      <c r="M712" s="1">
        <v>27.2</v>
      </c>
      <c r="N712" s="3">
        <v>64</v>
      </c>
      <c r="O712" s="3">
        <v>1280</v>
      </c>
      <c r="P712" s="3">
        <v>1280</v>
      </c>
      <c r="Q712" s="1">
        <v>1740.8</v>
      </c>
      <c r="R712" s="1">
        <v>9</v>
      </c>
      <c r="S712" s="1">
        <v>576</v>
      </c>
      <c r="T712" s="1">
        <v>1164.8</v>
      </c>
      <c r="U712" s="1">
        <v>435.2</v>
      </c>
      <c r="V712" s="1">
        <v>729.6</v>
      </c>
      <c r="W712" t="s">
        <v>225</v>
      </c>
      <c r="X712" t="s">
        <v>46</v>
      </c>
    </row>
    <row r="713" spans="1:24" x14ac:dyDescent="0.35">
      <c r="A713">
        <v>2025</v>
      </c>
      <c r="B713" t="s">
        <v>24</v>
      </c>
      <c r="C713" t="s">
        <v>136</v>
      </c>
      <c r="D713" t="s">
        <v>201</v>
      </c>
      <c r="E713">
        <v>6</v>
      </c>
      <c r="F713" t="s">
        <v>229</v>
      </c>
      <c r="G713" t="s">
        <v>38</v>
      </c>
      <c r="H713" t="s">
        <v>34</v>
      </c>
      <c r="I713" s="1">
        <v>34</v>
      </c>
      <c r="J713" s="2">
        <v>20</v>
      </c>
      <c r="K713" s="2">
        <v>20</v>
      </c>
      <c r="L713" s="2">
        <v>20</v>
      </c>
      <c r="M713" s="1">
        <v>27.2</v>
      </c>
      <c r="N713" s="3">
        <v>40</v>
      </c>
      <c r="O713" s="3">
        <v>800</v>
      </c>
      <c r="P713" s="3">
        <v>800</v>
      </c>
      <c r="Q713" s="1">
        <v>1088</v>
      </c>
      <c r="R713" s="1">
        <v>9</v>
      </c>
      <c r="S713" s="1">
        <v>360</v>
      </c>
      <c r="T713" s="1">
        <v>728</v>
      </c>
      <c r="U713" s="1">
        <v>272</v>
      </c>
      <c r="V713" s="1">
        <v>456</v>
      </c>
      <c r="W713" t="s">
        <v>225</v>
      </c>
      <c r="X713" t="s">
        <v>46</v>
      </c>
    </row>
    <row r="714" spans="1:24" x14ac:dyDescent="0.35">
      <c r="A714">
        <v>2025</v>
      </c>
      <c r="B714" t="s">
        <v>24</v>
      </c>
      <c r="C714" t="s">
        <v>136</v>
      </c>
      <c r="D714" t="s">
        <v>201</v>
      </c>
      <c r="E714">
        <v>6</v>
      </c>
      <c r="F714" t="s">
        <v>230</v>
      </c>
      <c r="G714" t="s">
        <v>40</v>
      </c>
      <c r="H714" t="s">
        <v>29</v>
      </c>
      <c r="I714" s="1">
        <v>34</v>
      </c>
      <c r="J714" s="2">
        <v>0</v>
      </c>
      <c r="K714" s="2">
        <v>20</v>
      </c>
      <c r="L714" s="2">
        <v>20</v>
      </c>
      <c r="M714" s="1">
        <v>27.2</v>
      </c>
      <c r="N714" s="3">
        <v>217</v>
      </c>
      <c r="O714" s="3">
        <v>4340</v>
      </c>
      <c r="P714" s="3">
        <v>4340</v>
      </c>
      <c r="Q714" s="1">
        <v>5902.4</v>
      </c>
      <c r="R714" s="1">
        <v>9</v>
      </c>
      <c r="S714" s="1">
        <v>1953</v>
      </c>
      <c r="T714" s="1">
        <v>3949.4</v>
      </c>
      <c r="U714" s="1">
        <v>1475.6</v>
      </c>
      <c r="V714" s="1">
        <v>2473.8000000000002</v>
      </c>
      <c r="W714" t="s">
        <v>225</v>
      </c>
      <c r="X714" t="s">
        <v>46</v>
      </c>
    </row>
    <row r="715" spans="1:24" x14ac:dyDescent="0.35">
      <c r="A715">
        <v>2025</v>
      </c>
      <c r="B715" t="s">
        <v>24</v>
      </c>
      <c r="C715" t="s">
        <v>136</v>
      </c>
      <c r="D715" t="s">
        <v>201</v>
      </c>
      <c r="E715">
        <v>6</v>
      </c>
      <c r="F715" t="s">
        <v>230</v>
      </c>
      <c r="G715" t="s">
        <v>40</v>
      </c>
      <c r="H715" t="s">
        <v>32</v>
      </c>
      <c r="I715" s="1">
        <v>34</v>
      </c>
      <c r="J715" s="2">
        <v>10</v>
      </c>
      <c r="K715" s="2">
        <v>20</v>
      </c>
      <c r="L715" s="2">
        <v>20</v>
      </c>
      <c r="M715" s="1">
        <v>27.2</v>
      </c>
      <c r="N715" s="3">
        <v>115</v>
      </c>
      <c r="O715" s="3">
        <v>2300</v>
      </c>
      <c r="P715" s="3">
        <v>2300</v>
      </c>
      <c r="Q715" s="1">
        <v>3128</v>
      </c>
      <c r="R715" s="1">
        <v>9</v>
      </c>
      <c r="S715" s="1">
        <v>1035</v>
      </c>
      <c r="T715" s="1">
        <v>2093</v>
      </c>
      <c r="U715" s="1">
        <v>782</v>
      </c>
      <c r="V715" s="1">
        <v>1311</v>
      </c>
      <c r="W715" t="s">
        <v>225</v>
      </c>
      <c r="X715" t="s">
        <v>46</v>
      </c>
    </row>
    <row r="716" spans="1:24" x14ac:dyDescent="0.35">
      <c r="A716">
        <v>2025</v>
      </c>
      <c r="B716" t="s">
        <v>24</v>
      </c>
      <c r="C716" t="s">
        <v>136</v>
      </c>
      <c r="D716" t="s">
        <v>201</v>
      </c>
      <c r="E716">
        <v>6</v>
      </c>
      <c r="F716" t="s">
        <v>230</v>
      </c>
      <c r="G716" t="s">
        <v>40</v>
      </c>
      <c r="H716" t="s">
        <v>33</v>
      </c>
      <c r="I716" s="1">
        <v>34</v>
      </c>
      <c r="J716" s="2">
        <v>15</v>
      </c>
      <c r="K716" s="2">
        <v>20</v>
      </c>
      <c r="L716" s="2">
        <v>20</v>
      </c>
      <c r="M716" s="1">
        <v>27.2</v>
      </c>
      <c r="N716" s="3">
        <v>69</v>
      </c>
      <c r="O716" s="3">
        <v>1380</v>
      </c>
      <c r="P716" s="3">
        <v>1380</v>
      </c>
      <c r="Q716" s="1">
        <v>1876.8</v>
      </c>
      <c r="R716" s="1">
        <v>9</v>
      </c>
      <c r="S716" s="1">
        <v>621</v>
      </c>
      <c r="T716" s="1">
        <v>1255.8</v>
      </c>
      <c r="U716" s="1">
        <v>469.2</v>
      </c>
      <c r="V716" s="1">
        <v>786.6</v>
      </c>
      <c r="W716" t="s">
        <v>225</v>
      </c>
      <c r="X716" t="s">
        <v>46</v>
      </c>
    </row>
    <row r="717" spans="1:24" x14ac:dyDescent="0.35">
      <c r="A717">
        <v>2025</v>
      </c>
      <c r="B717" t="s">
        <v>24</v>
      </c>
      <c r="C717" t="s">
        <v>136</v>
      </c>
      <c r="D717" t="s">
        <v>201</v>
      </c>
      <c r="E717">
        <v>6</v>
      </c>
      <c r="F717" t="s">
        <v>230</v>
      </c>
      <c r="G717" t="s">
        <v>40</v>
      </c>
      <c r="H717" t="s">
        <v>34</v>
      </c>
      <c r="I717" s="1">
        <v>34</v>
      </c>
      <c r="J717" s="2">
        <v>20</v>
      </c>
      <c r="K717" s="2">
        <v>20</v>
      </c>
      <c r="L717" s="2">
        <v>20</v>
      </c>
      <c r="M717" s="1">
        <v>27.2</v>
      </c>
      <c r="N717" s="3">
        <v>43</v>
      </c>
      <c r="O717" s="3">
        <v>860</v>
      </c>
      <c r="P717" s="3">
        <v>860</v>
      </c>
      <c r="Q717" s="1">
        <v>1169.5999999999999</v>
      </c>
      <c r="R717" s="1">
        <v>9</v>
      </c>
      <c r="S717" s="1">
        <v>387</v>
      </c>
      <c r="T717" s="1">
        <v>782.6</v>
      </c>
      <c r="U717" s="1">
        <v>292.39999999999998</v>
      </c>
      <c r="V717" s="1">
        <v>490.2</v>
      </c>
      <c r="W717" t="s">
        <v>225</v>
      </c>
      <c r="X717" t="s">
        <v>46</v>
      </c>
    </row>
    <row r="718" spans="1:24" x14ac:dyDescent="0.35">
      <c r="A718">
        <v>2025</v>
      </c>
      <c r="B718" t="s">
        <v>24</v>
      </c>
      <c r="C718" t="s">
        <v>136</v>
      </c>
      <c r="D718" t="s">
        <v>201</v>
      </c>
      <c r="E718">
        <v>6</v>
      </c>
      <c r="F718" t="s">
        <v>231</v>
      </c>
      <c r="G718" t="s">
        <v>42</v>
      </c>
      <c r="H718" t="s">
        <v>29</v>
      </c>
      <c r="I718" s="1">
        <v>34</v>
      </c>
      <c r="J718" s="2">
        <v>0</v>
      </c>
      <c r="K718" s="2">
        <v>20</v>
      </c>
      <c r="L718" s="2">
        <v>20</v>
      </c>
      <c r="M718" s="1">
        <v>27.2</v>
      </c>
      <c r="N718" s="3">
        <v>141</v>
      </c>
      <c r="O718" s="3">
        <v>2820</v>
      </c>
      <c r="P718" s="3">
        <v>2820</v>
      </c>
      <c r="Q718" s="1">
        <v>3835.2</v>
      </c>
      <c r="R718" s="1">
        <v>9</v>
      </c>
      <c r="S718" s="1">
        <v>1269</v>
      </c>
      <c r="T718" s="1">
        <v>2566.1999999999998</v>
      </c>
      <c r="U718" s="1">
        <v>958.8</v>
      </c>
      <c r="V718" s="1">
        <v>1607.4</v>
      </c>
      <c r="W718" t="s">
        <v>225</v>
      </c>
      <c r="X718" t="s">
        <v>46</v>
      </c>
    </row>
    <row r="719" spans="1:24" x14ac:dyDescent="0.35">
      <c r="A719">
        <v>2025</v>
      </c>
      <c r="B719" t="s">
        <v>24</v>
      </c>
      <c r="C719" t="s">
        <v>136</v>
      </c>
      <c r="D719" t="s">
        <v>201</v>
      </c>
      <c r="E719">
        <v>6</v>
      </c>
      <c r="F719" t="s">
        <v>231</v>
      </c>
      <c r="G719" t="s">
        <v>42</v>
      </c>
      <c r="H719" t="s">
        <v>32</v>
      </c>
      <c r="I719" s="1">
        <v>34</v>
      </c>
      <c r="J719" s="2">
        <v>10</v>
      </c>
      <c r="K719" s="2">
        <v>20</v>
      </c>
      <c r="L719" s="2">
        <v>20</v>
      </c>
      <c r="M719" s="1">
        <v>27.2</v>
      </c>
      <c r="N719" s="3">
        <v>75</v>
      </c>
      <c r="O719" s="3">
        <v>1500</v>
      </c>
      <c r="P719" s="3">
        <v>1500</v>
      </c>
      <c r="Q719" s="1">
        <v>2040</v>
      </c>
      <c r="R719" s="1">
        <v>9</v>
      </c>
      <c r="S719" s="1">
        <v>675</v>
      </c>
      <c r="T719" s="1">
        <v>1365</v>
      </c>
      <c r="U719" s="1">
        <v>510</v>
      </c>
      <c r="V719" s="1">
        <v>855</v>
      </c>
      <c r="W719" t="s">
        <v>225</v>
      </c>
      <c r="X719" t="s">
        <v>46</v>
      </c>
    </row>
    <row r="720" spans="1:24" x14ac:dyDescent="0.35">
      <c r="A720">
        <v>2025</v>
      </c>
      <c r="B720" t="s">
        <v>24</v>
      </c>
      <c r="C720" t="s">
        <v>136</v>
      </c>
      <c r="D720" t="s">
        <v>201</v>
      </c>
      <c r="E720">
        <v>6</v>
      </c>
      <c r="F720" t="s">
        <v>231</v>
      </c>
      <c r="G720" t="s">
        <v>42</v>
      </c>
      <c r="H720" t="s">
        <v>33</v>
      </c>
      <c r="I720" s="1">
        <v>34</v>
      </c>
      <c r="J720" s="2">
        <v>15</v>
      </c>
      <c r="K720" s="2">
        <v>20</v>
      </c>
      <c r="L720" s="2">
        <v>20</v>
      </c>
      <c r="M720" s="1">
        <v>27.2</v>
      </c>
      <c r="N720" s="3">
        <v>44</v>
      </c>
      <c r="O720" s="3">
        <v>880</v>
      </c>
      <c r="P720" s="3">
        <v>880</v>
      </c>
      <c r="Q720" s="1">
        <v>1196.8</v>
      </c>
      <c r="R720" s="1">
        <v>9</v>
      </c>
      <c r="S720" s="1">
        <v>396</v>
      </c>
      <c r="T720" s="1">
        <v>800.8</v>
      </c>
      <c r="U720" s="1">
        <v>299.2</v>
      </c>
      <c r="V720" s="1">
        <v>501.6</v>
      </c>
      <c r="W720" t="s">
        <v>225</v>
      </c>
      <c r="X720" t="s">
        <v>46</v>
      </c>
    </row>
    <row r="721" spans="1:24" x14ac:dyDescent="0.35">
      <c r="A721">
        <v>2025</v>
      </c>
      <c r="B721" t="s">
        <v>24</v>
      </c>
      <c r="C721" t="s">
        <v>136</v>
      </c>
      <c r="D721" t="s">
        <v>201</v>
      </c>
      <c r="E721">
        <v>6</v>
      </c>
      <c r="F721" t="s">
        <v>231</v>
      </c>
      <c r="G721" t="s">
        <v>42</v>
      </c>
      <c r="H721" t="s">
        <v>34</v>
      </c>
      <c r="I721" s="1">
        <v>34</v>
      </c>
      <c r="J721" s="2">
        <v>20</v>
      </c>
      <c r="K721" s="2">
        <v>20</v>
      </c>
      <c r="L721" s="2">
        <v>20</v>
      </c>
      <c r="M721" s="1">
        <v>27.2</v>
      </c>
      <c r="N721" s="3">
        <v>28</v>
      </c>
      <c r="O721" s="3">
        <v>560</v>
      </c>
      <c r="P721" s="3">
        <v>560</v>
      </c>
      <c r="Q721" s="1">
        <v>761.6</v>
      </c>
      <c r="R721" s="1">
        <v>9</v>
      </c>
      <c r="S721" s="1">
        <v>252</v>
      </c>
      <c r="T721" s="1">
        <v>509.6</v>
      </c>
      <c r="U721" s="1">
        <v>190.4</v>
      </c>
      <c r="V721" s="1">
        <v>319.2</v>
      </c>
      <c r="W721" t="s">
        <v>225</v>
      </c>
      <c r="X721" t="s">
        <v>46</v>
      </c>
    </row>
    <row r="722" spans="1:24" x14ac:dyDescent="0.35">
      <c r="A722">
        <v>2025</v>
      </c>
      <c r="B722" t="s">
        <v>24</v>
      </c>
      <c r="C722" t="s">
        <v>136</v>
      </c>
      <c r="D722" t="s">
        <v>201</v>
      </c>
      <c r="E722">
        <v>6</v>
      </c>
      <c r="F722" t="s">
        <v>232</v>
      </c>
      <c r="G722" t="s">
        <v>44</v>
      </c>
      <c r="H722" t="s">
        <v>29</v>
      </c>
      <c r="I722" s="1">
        <v>34</v>
      </c>
      <c r="J722" s="2">
        <v>0</v>
      </c>
      <c r="K722" s="2">
        <v>20</v>
      </c>
      <c r="L722" s="2">
        <v>20</v>
      </c>
      <c r="M722" s="1">
        <v>27.2</v>
      </c>
      <c r="N722" s="3">
        <v>141</v>
      </c>
      <c r="O722" s="3">
        <v>2820</v>
      </c>
      <c r="P722" s="3">
        <v>2820</v>
      </c>
      <c r="Q722" s="1">
        <v>3835.2</v>
      </c>
      <c r="R722" s="1">
        <v>9</v>
      </c>
      <c r="S722" s="1">
        <v>1269</v>
      </c>
      <c r="T722" s="1">
        <v>2566.1999999999998</v>
      </c>
      <c r="U722" s="1">
        <v>958.8</v>
      </c>
      <c r="V722" s="1">
        <v>1607.4</v>
      </c>
      <c r="W722" t="s">
        <v>225</v>
      </c>
      <c r="X722" t="s">
        <v>46</v>
      </c>
    </row>
    <row r="723" spans="1:24" x14ac:dyDescent="0.35">
      <c r="A723">
        <v>2025</v>
      </c>
      <c r="B723" t="s">
        <v>24</v>
      </c>
      <c r="C723" t="s">
        <v>136</v>
      </c>
      <c r="D723" t="s">
        <v>201</v>
      </c>
      <c r="E723">
        <v>6</v>
      </c>
      <c r="F723" t="s">
        <v>232</v>
      </c>
      <c r="G723" t="s">
        <v>44</v>
      </c>
      <c r="H723" t="s">
        <v>32</v>
      </c>
      <c r="I723" s="1">
        <v>34</v>
      </c>
      <c r="J723" s="2">
        <v>10</v>
      </c>
      <c r="K723" s="2">
        <v>20</v>
      </c>
      <c r="L723" s="2">
        <v>20</v>
      </c>
      <c r="M723" s="1">
        <v>27.2</v>
      </c>
      <c r="N723" s="3">
        <v>75</v>
      </c>
      <c r="O723" s="3">
        <v>1500</v>
      </c>
      <c r="P723" s="3">
        <v>1500</v>
      </c>
      <c r="Q723" s="1">
        <v>2040</v>
      </c>
      <c r="R723" s="1">
        <v>9</v>
      </c>
      <c r="S723" s="1">
        <v>675</v>
      </c>
      <c r="T723" s="1">
        <v>1365</v>
      </c>
      <c r="U723" s="1">
        <v>510</v>
      </c>
      <c r="V723" s="1">
        <v>855</v>
      </c>
      <c r="W723" t="s">
        <v>225</v>
      </c>
      <c r="X723" t="s">
        <v>46</v>
      </c>
    </row>
    <row r="724" spans="1:24" x14ac:dyDescent="0.35">
      <c r="A724">
        <v>2025</v>
      </c>
      <c r="B724" t="s">
        <v>24</v>
      </c>
      <c r="C724" t="s">
        <v>136</v>
      </c>
      <c r="D724" t="s">
        <v>201</v>
      </c>
      <c r="E724">
        <v>6</v>
      </c>
      <c r="F724" t="s">
        <v>232</v>
      </c>
      <c r="G724" t="s">
        <v>44</v>
      </c>
      <c r="H724" t="s">
        <v>33</v>
      </c>
      <c r="I724" s="1">
        <v>34</v>
      </c>
      <c r="J724" s="2">
        <v>15</v>
      </c>
      <c r="K724" s="2">
        <v>20</v>
      </c>
      <c r="L724" s="2">
        <v>20</v>
      </c>
      <c r="M724" s="1">
        <v>27.2</v>
      </c>
      <c r="N724" s="3">
        <v>45</v>
      </c>
      <c r="O724" s="3">
        <v>900</v>
      </c>
      <c r="P724" s="3">
        <v>900</v>
      </c>
      <c r="Q724" s="1">
        <v>1224</v>
      </c>
      <c r="R724" s="1">
        <v>9</v>
      </c>
      <c r="S724" s="1">
        <v>405</v>
      </c>
      <c r="T724" s="1">
        <v>819</v>
      </c>
      <c r="U724" s="1">
        <v>306</v>
      </c>
      <c r="V724" s="1">
        <v>513</v>
      </c>
      <c r="W724" t="s">
        <v>225</v>
      </c>
      <c r="X724" t="s">
        <v>46</v>
      </c>
    </row>
    <row r="725" spans="1:24" x14ac:dyDescent="0.35">
      <c r="A725">
        <v>2025</v>
      </c>
      <c r="B725" t="s">
        <v>24</v>
      </c>
      <c r="C725" t="s">
        <v>136</v>
      </c>
      <c r="D725" t="s">
        <v>201</v>
      </c>
      <c r="E725">
        <v>6</v>
      </c>
      <c r="F725" t="s">
        <v>232</v>
      </c>
      <c r="G725" t="s">
        <v>44</v>
      </c>
      <c r="H725" t="s">
        <v>34</v>
      </c>
      <c r="I725" s="1">
        <v>34</v>
      </c>
      <c r="J725" s="2">
        <v>20</v>
      </c>
      <c r="K725" s="2">
        <v>20</v>
      </c>
      <c r="L725" s="2">
        <v>20</v>
      </c>
      <c r="M725" s="1">
        <v>27.2</v>
      </c>
      <c r="N725" s="3">
        <v>28</v>
      </c>
      <c r="O725" s="3">
        <v>560</v>
      </c>
      <c r="P725" s="3">
        <v>560</v>
      </c>
      <c r="Q725" s="1">
        <v>761.6</v>
      </c>
      <c r="R725" s="1">
        <v>9</v>
      </c>
      <c r="S725" s="1">
        <v>252</v>
      </c>
      <c r="T725" s="1">
        <v>509.6</v>
      </c>
      <c r="U725" s="1">
        <v>190.4</v>
      </c>
      <c r="V725" s="1">
        <v>319.2</v>
      </c>
      <c r="W725" t="s">
        <v>225</v>
      </c>
      <c r="X725" t="s">
        <v>46</v>
      </c>
    </row>
    <row r="726" spans="1:24" x14ac:dyDescent="0.35">
      <c r="A726">
        <v>2025</v>
      </c>
      <c r="B726" t="s">
        <v>233</v>
      </c>
      <c r="C726" t="s">
        <v>234</v>
      </c>
      <c r="D726" t="s">
        <v>235</v>
      </c>
      <c r="E726">
        <v>7</v>
      </c>
      <c r="F726" t="s">
        <v>236</v>
      </c>
      <c r="G726" t="s">
        <v>48</v>
      </c>
      <c r="H726" t="s">
        <v>29</v>
      </c>
      <c r="I726" s="1">
        <v>34</v>
      </c>
      <c r="J726" s="2">
        <v>0</v>
      </c>
      <c r="K726" s="2">
        <v>20</v>
      </c>
      <c r="L726" s="2">
        <v>20</v>
      </c>
      <c r="M726" s="1">
        <v>27.2</v>
      </c>
      <c r="N726" s="3">
        <v>136</v>
      </c>
      <c r="O726" s="3">
        <v>2720</v>
      </c>
      <c r="P726" s="3">
        <v>2720</v>
      </c>
      <c r="Q726" s="1">
        <v>3699.2</v>
      </c>
      <c r="R726" s="1">
        <v>9</v>
      </c>
      <c r="S726" s="1">
        <v>1224</v>
      </c>
      <c r="T726" s="1">
        <v>2475.1999999999998</v>
      </c>
      <c r="U726" s="1">
        <v>924.8</v>
      </c>
      <c r="V726" s="1">
        <v>1550.4</v>
      </c>
      <c r="W726" t="s">
        <v>225</v>
      </c>
      <c r="X726" t="s">
        <v>46</v>
      </c>
    </row>
    <row r="727" spans="1:24" x14ac:dyDescent="0.35">
      <c r="A727">
        <v>2025</v>
      </c>
      <c r="B727" t="s">
        <v>233</v>
      </c>
      <c r="C727" t="s">
        <v>234</v>
      </c>
      <c r="D727" t="s">
        <v>235</v>
      </c>
      <c r="E727">
        <v>7</v>
      </c>
      <c r="F727" t="s">
        <v>236</v>
      </c>
      <c r="G727" t="s">
        <v>48</v>
      </c>
      <c r="H727" t="s">
        <v>32</v>
      </c>
      <c r="I727" s="1">
        <v>34</v>
      </c>
      <c r="J727" s="2">
        <v>10</v>
      </c>
      <c r="K727" s="2">
        <v>20</v>
      </c>
      <c r="L727" s="2">
        <v>20</v>
      </c>
      <c r="M727" s="1">
        <v>27.2</v>
      </c>
      <c r="N727" s="3">
        <v>75</v>
      </c>
      <c r="O727" s="3">
        <v>1500</v>
      </c>
      <c r="P727" s="3">
        <v>1500</v>
      </c>
      <c r="Q727" s="1">
        <v>2040</v>
      </c>
      <c r="R727" s="1">
        <v>9</v>
      </c>
      <c r="S727" s="1">
        <v>675</v>
      </c>
      <c r="T727" s="1">
        <v>1365</v>
      </c>
      <c r="U727" s="1">
        <v>510</v>
      </c>
      <c r="V727" s="1">
        <v>855</v>
      </c>
      <c r="W727" t="s">
        <v>225</v>
      </c>
      <c r="X727" t="s">
        <v>46</v>
      </c>
    </row>
    <row r="728" spans="1:24" x14ac:dyDescent="0.35">
      <c r="A728">
        <v>2025</v>
      </c>
      <c r="B728" t="s">
        <v>233</v>
      </c>
      <c r="C728" t="s">
        <v>234</v>
      </c>
      <c r="D728" t="s">
        <v>235</v>
      </c>
      <c r="E728">
        <v>7</v>
      </c>
      <c r="F728" t="s">
        <v>236</v>
      </c>
      <c r="G728" t="s">
        <v>48</v>
      </c>
      <c r="H728" t="s">
        <v>33</v>
      </c>
      <c r="I728" s="1">
        <v>34</v>
      </c>
      <c r="J728" s="2">
        <v>15</v>
      </c>
      <c r="K728" s="2">
        <v>20</v>
      </c>
      <c r="L728" s="2">
        <v>20</v>
      </c>
      <c r="M728" s="1">
        <v>27.2</v>
      </c>
      <c r="N728" s="3">
        <v>45</v>
      </c>
      <c r="O728" s="3">
        <v>900</v>
      </c>
      <c r="P728" s="3">
        <v>900</v>
      </c>
      <c r="Q728" s="1">
        <v>1224</v>
      </c>
      <c r="R728" s="1">
        <v>9</v>
      </c>
      <c r="S728" s="1">
        <v>405</v>
      </c>
      <c r="T728" s="1">
        <v>819</v>
      </c>
      <c r="U728" s="1">
        <v>306</v>
      </c>
      <c r="V728" s="1">
        <v>513</v>
      </c>
      <c r="W728" t="s">
        <v>225</v>
      </c>
      <c r="X728" t="s">
        <v>46</v>
      </c>
    </row>
    <row r="729" spans="1:24" x14ac:dyDescent="0.35">
      <c r="A729">
        <v>2025</v>
      </c>
      <c r="B729" t="s">
        <v>233</v>
      </c>
      <c r="C729" t="s">
        <v>234</v>
      </c>
      <c r="D729" t="s">
        <v>235</v>
      </c>
      <c r="E729">
        <v>7</v>
      </c>
      <c r="F729" t="s">
        <v>236</v>
      </c>
      <c r="G729" t="s">
        <v>48</v>
      </c>
      <c r="H729" t="s">
        <v>34</v>
      </c>
      <c r="I729" s="1">
        <v>34</v>
      </c>
      <c r="J729" s="2">
        <v>20</v>
      </c>
      <c r="K729" s="2">
        <v>20</v>
      </c>
      <c r="L729" s="2">
        <v>20</v>
      </c>
      <c r="M729" s="1">
        <v>27.2</v>
      </c>
      <c r="N729" s="3">
        <v>28</v>
      </c>
      <c r="O729" s="3">
        <v>560</v>
      </c>
      <c r="P729" s="3">
        <v>560</v>
      </c>
      <c r="Q729" s="1">
        <v>761.6</v>
      </c>
      <c r="R729" s="1">
        <v>9</v>
      </c>
      <c r="S729" s="1">
        <v>252</v>
      </c>
      <c r="T729" s="1">
        <v>509.6</v>
      </c>
      <c r="U729" s="1">
        <v>190.4</v>
      </c>
      <c r="V729" s="1">
        <v>319.2</v>
      </c>
      <c r="W729" t="s">
        <v>225</v>
      </c>
      <c r="X729" t="s">
        <v>46</v>
      </c>
    </row>
    <row r="730" spans="1:24" x14ac:dyDescent="0.35">
      <c r="A730">
        <v>2025</v>
      </c>
      <c r="B730" t="s">
        <v>233</v>
      </c>
      <c r="C730" t="s">
        <v>234</v>
      </c>
      <c r="D730" t="s">
        <v>235</v>
      </c>
      <c r="E730">
        <v>7</v>
      </c>
      <c r="F730" t="s">
        <v>237</v>
      </c>
      <c r="G730" t="s">
        <v>28</v>
      </c>
      <c r="H730" t="s">
        <v>29</v>
      </c>
      <c r="I730" s="1">
        <v>34</v>
      </c>
      <c r="J730" s="2">
        <v>0</v>
      </c>
      <c r="K730" s="2">
        <v>20</v>
      </c>
      <c r="L730" s="2">
        <v>20</v>
      </c>
      <c r="M730" s="1">
        <v>27.2</v>
      </c>
      <c r="N730" s="3">
        <v>171</v>
      </c>
      <c r="O730" s="3">
        <v>3420</v>
      </c>
      <c r="P730" s="3">
        <v>3420</v>
      </c>
      <c r="Q730" s="1">
        <v>4651.2</v>
      </c>
      <c r="R730" s="1">
        <v>9</v>
      </c>
      <c r="S730" s="1">
        <v>1539</v>
      </c>
      <c r="T730" s="1">
        <v>3112.2</v>
      </c>
      <c r="U730" s="1">
        <v>1162.8</v>
      </c>
      <c r="V730" s="1">
        <v>1949.4</v>
      </c>
      <c r="W730" t="s">
        <v>225</v>
      </c>
      <c r="X730" t="s">
        <v>46</v>
      </c>
    </row>
    <row r="731" spans="1:24" x14ac:dyDescent="0.35">
      <c r="A731">
        <v>2025</v>
      </c>
      <c r="B731" t="s">
        <v>233</v>
      </c>
      <c r="C731" t="s">
        <v>234</v>
      </c>
      <c r="D731" t="s">
        <v>235</v>
      </c>
      <c r="E731">
        <v>7</v>
      </c>
      <c r="F731" t="s">
        <v>237</v>
      </c>
      <c r="G731" t="s">
        <v>28</v>
      </c>
      <c r="H731" t="s">
        <v>32</v>
      </c>
      <c r="I731" s="1">
        <v>34</v>
      </c>
      <c r="J731" s="2">
        <v>10</v>
      </c>
      <c r="K731" s="2">
        <v>20</v>
      </c>
      <c r="L731" s="2">
        <v>20</v>
      </c>
      <c r="M731" s="1">
        <v>27.2</v>
      </c>
      <c r="N731" s="3">
        <v>95</v>
      </c>
      <c r="O731" s="3">
        <v>1900</v>
      </c>
      <c r="P731" s="3">
        <v>1900</v>
      </c>
      <c r="Q731" s="1">
        <v>2584</v>
      </c>
      <c r="R731" s="1">
        <v>9</v>
      </c>
      <c r="S731" s="1">
        <v>855</v>
      </c>
      <c r="T731" s="1">
        <v>1729</v>
      </c>
      <c r="U731" s="1">
        <v>646</v>
      </c>
      <c r="V731" s="1">
        <v>1083</v>
      </c>
      <c r="W731" t="s">
        <v>225</v>
      </c>
      <c r="X731" t="s">
        <v>46</v>
      </c>
    </row>
    <row r="732" spans="1:24" x14ac:dyDescent="0.35">
      <c r="A732">
        <v>2025</v>
      </c>
      <c r="B732" t="s">
        <v>233</v>
      </c>
      <c r="C732" t="s">
        <v>234</v>
      </c>
      <c r="D732" t="s">
        <v>235</v>
      </c>
      <c r="E732">
        <v>7</v>
      </c>
      <c r="F732" t="s">
        <v>237</v>
      </c>
      <c r="G732" t="s">
        <v>28</v>
      </c>
      <c r="H732" t="s">
        <v>33</v>
      </c>
      <c r="I732" s="1">
        <v>34</v>
      </c>
      <c r="J732" s="2">
        <v>15</v>
      </c>
      <c r="K732" s="2">
        <v>20</v>
      </c>
      <c r="L732" s="2">
        <v>20</v>
      </c>
      <c r="M732" s="1">
        <v>27.2</v>
      </c>
      <c r="N732" s="3">
        <v>57</v>
      </c>
      <c r="O732" s="3">
        <v>1140</v>
      </c>
      <c r="P732" s="3">
        <v>1140</v>
      </c>
      <c r="Q732" s="1">
        <v>1550.4</v>
      </c>
      <c r="R732" s="1">
        <v>9</v>
      </c>
      <c r="S732" s="1">
        <v>513</v>
      </c>
      <c r="T732" s="1">
        <v>1037.4000000000001</v>
      </c>
      <c r="U732" s="1">
        <v>387.6</v>
      </c>
      <c r="V732" s="1">
        <v>649.79999999999995</v>
      </c>
      <c r="W732" t="s">
        <v>225</v>
      </c>
      <c r="X732" t="s">
        <v>46</v>
      </c>
    </row>
    <row r="733" spans="1:24" x14ac:dyDescent="0.35">
      <c r="A733">
        <v>2025</v>
      </c>
      <c r="B733" t="s">
        <v>233</v>
      </c>
      <c r="C733" t="s">
        <v>234</v>
      </c>
      <c r="D733" t="s">
        <v>235</v>
      </c>
      <c r="E733">
        <v>7</v>
      </c>
      <c r="F733" t="s">
        <v>237</v>
      </c>
      <c r="G733" t="s">
        <v>28</v>
      </c>
      <c r="H733" t="s">
        <v>34</v>
      </c>
      <c r="I733" s="1">
        <v>34</v>
      </c>
      <c r="J733" s="2">
        <v>20</v>
      </c>
      <c r="K733" s="2">
        <v>20</v>
      </c>
      <c r="L733" s="2">
        <v>20</v>
      </c>
      <c r="M733" s="1">
        <v>27.2</v>
      </c>
      <c r="N733" s="3">
        <v>36</v>
      </c>
      <c r="O733" s="3">
        <v>720</v>
      </c>
      <c r="P733" s="3">
        <v>720</v>
      </c>
      <c r="Q733" s="1">
        <v>979.2</v>
      </c>
      <c r="R733" s="1">
        <v>9</v>
      </c>
      <c r="S733" s="1">
        <v>324</v>
      </c>
      <c r="T733" s="1">
        <v>655.20000000000005</v>
      </c>
      <c r="U733" s="1">
        <v>244.8</v>
      </c>
      <c r="V733" s="1">
        <v>410.4</v>
      </c>
      <c r="W733" t="s">
        <v>225</v>
      </c>
      <c r="X733" t="s">
        <v>46</v>
      </c>
    </row>
    <row r="734" spans="1:24" x14ac:dyDescent="0.35">
      <c r="A734">
        <v>2025</v>
      </c>
      <c r="B734" t="s">
        <v>233</v>
      </c>
      <c r="C734" t="s">
        <v>234</v>
      </c>
      <c r="D734" t="s">
        <v>235</v>
      </c>
      <c r="E734">
        <v>7</v>
      </c>
      <c r="F734" t="s">
        <v>238</v>
      </c>
      <c r="G734" t="s">
        <v>36</v>
      </c>
      <c r="H734" t="s">
        <v>29</v>
      </c>
      <c r="I734" s="1">
        <v>34</v>
      </c>
      <c r="J734" s="2">
        <v>0</v>
      </c>
      <c r="K734" s="2">
        <v>20</v>
      </c>
      <c r="L734" s="2">
        <v>20</v>
      </c>
      <c r="M734" s="1">
        <v>27.2</v>
      </c>
      <c r="N734" s="3">
        <v>139</v>
      </c>
      <c r="O734" s="3">
        <v>2780</v>
      </c>
      <c r="P734" s="3">
        <v>2780</v>
      </c>
      <c r="Q734" s="1">
        <v>3780.8</v>
      </c>
      <c r="R734" s="1">
        <v>9</v>
      </c>
      <c r="S734" s="1">
        <v>1251</v>
      </c>
      <c r="T734" s="1">
        <v>2529.8000000000002</v>
      </c>
      <c r="U734" s="1">
        <v>945.2</v>
      </c>
      <c r="V734" s="1">
        <v>1584.6</v>
      </c>
      <c r="W734" t="s">
        <v>225</v>
      </c>
      <c r="X734" t="s">
        <v>46</v>
      </c>
    </row>
    <row r="735" spans="1:24" x14ac:dyDescent="0.35">
      <c r="A735">
        <v>2025</v>
      </c>
      <c r="B735" t="s">
        <v>233</v>
      </c>
      <c r="C735" t="s">
        <v>234</v>
      </c>
      <c r="D735" t="s">
        <v>235</v>
      </c>
      <c r="E735">
        <v>7</v>
      </c>
      <c r="F735" t="s">
        <v>238</v>
      </c>
      <c r="G735" t="s">
        <v>36</v>
      </c>
      <c r="H735" t="s">
        <v>32</v>
      </c>
      <c r="I735" s="1">
        <v>34</v>
      </c>
      <c r="J735" s="2">
        <v>10</v>
      </c>
      <c r="K735" s="2">
        <v>20</v>
      </c>
      <c r="L735" s="2">
        <v>20</v>
      </c>
      <c r="M735" s="1">
        <v>27.2</v>
      </c>
      <c r="N735" s="3">
        <v>77</v>
      </c>
      <c r="O735" s="3">
        <v>1540</v>
      </c>
      <c r="P735" s="3">
        <v>1540</v>
      </c>
      <c r="Q735" s="1">
        <v>2094.4</v>
      </c>
      <c r="R735" s="1">
        <v>9</v>
      </c>
      <c r="S735" s="1">
        <v>693</v>
      </c>
      <c r="T735" s="1">
        <v>1401.4</v>
      </c>
      <c r="U735" s="1">
        <v>523.6</v>
      </c>
      <c r="V735" s="1">
        <v>877.8</v>
      </c>
      <c r="W735" t="s">
        <v>225</v>
      </c>
      <c r="X735" t="s">
        <v>46</v>
      </c>
    </row>
    <row r="736" spans="1:24" x14ac:dyDescent="0.35">
      <c r="A736">
        <v>2025</v>
      </c>
      <c r="B736" t="s">
        <v>233</v>
      </c>
      <c r="C736" t="s">
        <v>234</v>
      </c>
      <c r="D736" t="s">
        <v>235</v>
      </c>
      <c r="E736">
        <v>7</v>
      </c>
      <c r="F736" t="s">
        <v>238</v>
      </c>
      <c r="G736" t="s">
        <v>36</v>
      </c>
      <c r="H736" t="s">
        <v>33</v>
      </c>
      <c r="I736" s="1">
        <v>34</v>
      </c>
      <c r="J736" s="2">
        <v>15</v>
      </c>
      <c r="K736" s="2">
        <v>20</v>
      </c>
      <c r="L736" s="2">
        <v>20</v>
      </c>
      <c r="M736" s="1">
        <v>27.2</v>
      </c>
      <c r="N736" s="3">
        <v>46</v>
      </c>
      <c r="O736" s="3">
        <v>920</v>
      </c>
      <c r="P736" s="3">
        <v>920</v>
      </c>
      <c r="Q736" s="1">
        <v>1251.2</v>
      </c>
      <c r="R736" s="1">
        <v>9</v>
      </c>
      <c r="S736" s="1">
        <v>414</v>
      </c>
      <c r="T736" s="1">
        <v>837.2</v>
      </c>
      <c r="U736" s="1">
        <v>312.8</v>
      </c>
      <c r="V736" s="1">
        <v>524.4</v>
      </c>
      <c r="W736" t="s">
        <v>225</v>
      </c>
      <c r="X736" t="s">
        <v>46</v>
      </c>
    </row>
    <row r="737" spans="1:24" x14ac:dyDescent="0.35">
      <c r="A737">
        <v>2025</v>
      </c>
      <c r="B737" t="s">
        <v>233</v>
      </c>
      <c r="C737" t="s">
        <v>234</v>
      </c>
      <c r="D737" t="s">
        <v>235</v>
      </c>
      <c r="E737">
        <v>7</v>
      </c>
      <c r="F737" t="s">
        <v>238</v>
      </c>
      <c r="G737" t="s">
        <v>36</v>
      </c>
      <c r="H737" t="s">
        <v>34</v>
      </c>
      <c r="I737" s="1">
        <v>34</v>
      </c>
      <c r="J737" s="2">
        <v>20</v>
      </c>
      <c r="K737" s="2">
        <v>20</v>
      </c>
      <c r="L737" s="2">
        <v>20</v>
      </c>
      <c r="M737" s="1">
        <v>27.2</v>
      </c>
      <c r="N737" s="3">
        <v>29</v>
      </c>
      <c r="O737" s="3">
        <v>580</v>
      </c>
      <c r="P737" s="3">
        <v>580</v>
      </c>
      <c r="Q737" s="1">
        <v>788.8</v>
      </c>
      <c r="R737" s="1">
        <v>9</v>
      </c>
      <c r="S737" s="1">
        <v>261</v>
      </c>
      <c r="T737" s="1">
        <v>527.79999999999995</v>
      </c>
      <c r="U737" s="1">
        <v>197.2</v>
      </c>
      <c r="V737" s="1">
        <v>330.6</v>
      </c>
      <c r="W737" t="s">
        <v>225</v>
      </c>
      <c r="X737" t="s">
        <v>46</v>
      </c>
    </row>
    <row r="738" spans="1:24" x14ac:dyDescent="0.35">
      <c r="A738">
        <v>2025</v>
      </c>
      <c r="B738" t="s">
        <v>233</v>
      </c>
      <c r="C738" t="s">
        <v>234</v>
      </c>
      <c r="D738" t="s">
        <v>235</v>
      </c>
      <c r="E738">
        <v>7</v>
      </c>
      <c r="F738" t="s">
        <v>239</v>
      </c>
      <c r="G738" t="s">
        <v>38</v>
      </c>
      <c r="H738" t="s">
        <v>29</v>
      </c>
      <c r="I738" s="1">
        <v>34</v>
      </c>
      <c r="J738" s="2">
        <v>0</v>
      </c>
      <c r="K738" s="2">
        <v>20</v>
      </c>
      <c r="L738" s="2">
        <v>20</v>
      </c>
      <c r="M738" s="1">
        <v>27.2</v>
      </c>
      <c r="N738" s="3">
        <v>195</v>
      </c>
      <c r="O738" s="3">
        <v>3900</v>
      </c>
      <c r="P738" s="3">
        <v>3900</v>
      </c>
      <c r="Q738" s="1">
        <v>5304</v>
      </c>
      <c r="R738" s="1">
        <v>9</v>
      </c>
      <c r="S738" s="1">
        <v>1755</v>
      </c>
      <c r="T738" s="1">
        <v>3549</v>
      </c>
      <c r="U738" s="1">
        <v>1326</v>
      </c>
      <c r="V738" s="1">
        <v>2223</v>
      </c>
      <c r="W738" t="s">
        <v>225</v>
      </c>
      <c r="X738" t="s">
        <v>46</v>
      </c>
    </row>
    <row r="739" spans="1:24" x14ac:dyDescent="0.35">
      <c r="A739">
        <v>2025</v>
      </c>
      <c r="B739" t="s">
        <v>233</v>
      </c>
      <c r="C739" t="s">
        <v>234</v>
      </c>
      <c r="D739" t="s">
        <v>235</v>
      </c>
      <c r="E739">
        <v>7</v>
      </c>
      <c r="F739" t="s">
        <v>239</v>
      </c>
      <c r="G739" t="s">
        <v>38</v>
      </c>
      <c r="H739" t="s">
        <v>32</v>
      </c>
      <c r="I739" s="1">
        <v>34</v>
      </c>
      <c r="J739" s="2">
        <v>10</v>
      </c>
      <c r="K739" s="2">
        <v>20</v>
      </c>
      <c r="L739" s="2">
        <v>20</v>
      </c>
      <c r="M739" s="1">
        <v>27.2</v>
      </c>
      <c r="N739" s="3">
        <v>109</v>
      </c>
      <c r="O739" s="3">
        <v>2180</v>
      </c>
      <c r="P739" s="3">
        <v>2180</v>
      </c>
      <c r="Q739" s="1">
        <v>2964.8</v>
      </c>
      <c r="R739" s="1">
        <v>9</v>
      </c>
      <c r="S739" s="1">
        <v>981</v>
      </c>
      <c r="T739" s="1">
        <v>1983.8</v>
      </c>
      <c r="U739" s="1">
        <v>741.2</v>
      </c>
      <c r="V739" s="1">
        <v>1242.5999999999999</v>
      </c>
      <c r="W739" t="s">
        <v>225</v>
      </c>
      <c r="X739" t="s">
        <v>46</v>
      </c>
    </row>
    <row r="740" spans="1:24" x14ac:dyDescent="0.35">
      <c r="A740">
        <v>2025</v>
      </c>
      <c r="B740" t="s">
        <v>233</v>
      </c>
      <c r="C740" t="s">
        <v>234</v>
      </c>
      <c r="D740" t="s">
        <v>235</v>
      </c>
      <c r="E740">
        <v>7</v>
      </c>
      <c r="F740" t="s">
        <v>239</v>
      </c>
      <c r="G740" t="s">
        <v>38</v>
      </c>
      <c r="H740" t="s">
        <v>33</v>
      </c>
      <c r="I740" s="1">
        <v>34</v>
      </c>
      <c r="J740" s="2">
        <v>15</v>
      </c>
      <c r="K740" s="2">
        <v>20</v>
      </c>
      <c r="L740" s="2">
        <v>20</v>
      </c>
      <c r="M740" s="1">
        <v>27.2</v>
      </c>
      <c r="N740" s="3">
        <v>65</v>
      </c>
      <c r="O740" s="3">
        <v>1300</v>
      </c>
      <c r="P740" s="3">
        <v>1300</v>
      </c>
      <c r="Q740" s="1">
        <v>1768</v>
      </c>
      <c r="R740" s="1">
        <v>9</v>
      </c>
      <c r="S740" s="1">
        <v>585</v>
      </c>
      <c r="T740" s="1">
        <v>1183</v>
      </c>
      <c r="U740" s="1">
        <v>442</v>
      </c>
      <c r="V740" s="1">
        <v>741</v>
      </c>
      <c r="W740" t="s">
        <v>225</v>
      </c>
      <c r="X740" t="s">
        <v>46</v>
      </c>
    </row>
    <row r="741" spans="1:24" x14ac:dyDescent="0.35">
      <c r="A741">
        <v>2025</v>
      </c>
      <c r="B741" t="s">
        <v>233</v>
      </c>
      <c r="C741" t="s">
        <v>234</v>
      </c>
      <c r="D741" t="s">
        <v>235</v>
      </c>
      <c r="E741">
        <v>7</v>
      </c>
      <c r="F741" t="s">
        <v>239</v>
      </c>
      <c r="G741" t="s">
        <v>38</v>
      </c>
      <c r="H741" t="s">
        <v>34</v>
      </c>
      <c r="I741" s="1">
        <v>34</v>
      </c>
      <c r="J741" s="2">
        <v>20</v>
      </c>
      <c r="K741" s="2">
        <v>20</v>
      </c>
      <c r="L741" s="2">
        <v>20</v>
      </c>
      <c r="M741" s="1">
        <v>27.2</v>
      </c>
      <c r="N741" s="3">
        <v>41</v>
      </c>
      <c r="O741" s="3">
        <v>820</v>
      </c>
      <c r="P741" s="3">
        <v>820</v>
      </c>
      <c r="Q741" s="1">
        <v>1115.2</v>
      </c>
      <c r="R741" s="1">
        <v>9</v>
      </c>
      <c r="S741" s="1">
        <v>369</v>
      </c>
      <c r="T741" s="1">
        <v>746.2</v>
      </c>
      <c r="U741" s="1">
        <v>278.8</v>
      </c>
      <c r="V741" s="1">
        <v>467.4</v>
      </c>
      <c r="W741" t="s">
        <v>225</v>
      </c>
      <c r="X741" t="s">
        <v>46</v>
      </c>
    </row>
    <row r="742" spans="1:24" x14ac:dyDescent="0.35">
      <c r="A742">
        <v>2025</v>
      </c>
      <c r="B742" t="s">
        <v>233</v>
      </c>
      <c r="C742" t="s">
        <v>234</v>
      </c>
      <c r="D742" t="s">
        <v>235</v>
      </c>
      <c r="E742">
        <v>7</v>
      </c>
      <c r="F742" t="s">
        <v>240</v>
      </c>
      <c r="G742" t="s">
        <v>40</v>
      </c>
      <c r="H742" t="s">
        <v>29</v>
      </c>
      <c r="I742" s="1">
        <v>34</v>
      </c>
      <c r="J742" s="2">
        <v>0</v>
      </c>
      <c r="K742" s="2">
        <v>20</v>
      </c>
      <c r="L742" s="2">
        <v>20</v>
      </c>
      <c r="M742" s="1">
        <v>27.2</v>
      </c>
      <c r="N742" s="3">
        <v>207</v>
      </c>
      <c r="O742" s="3">
        <v>4140</v>
      </c>
      <c r="P742" s="3">
        <v>4140</v>
      </c>
      <c r="Q742" s="1">
        <v>5630.4</v>
      </c>
      <c r="R742" s="1">
        <v>9</v>
      </c>
      <c r="S742" s="1">
        <v>1863</v>
      </c>
      <c r="T742" s="1">
        <v>3767.4</v>
      </c>
      <c r="U742" s="1">
        <v>1407.6</v>
      </c>
      <c r="V742" s="1">
        <v>2359.8000000000002</v>
      </c>
      <c r="W742" t="s">
        <v>225</v>
      </c>
      <c r="X742" t="s">
        <v>46</v>
      </c>
    </row>
    <row r="743" spans="1:24" x14ac:dyDescent="0.35">
      <c r="A743">
        <v>2025</v>
      </c>
      <c r="B743" t="s">
        <v>233</v>
      </c>
      <c r="C743" t="s">
        <v>234</v>
      </c>
      <c r="D743" t="s">
        <v>235</v>
      </c>
      <c r="E743">
        <v>7</v>
      </c>
      <c r="F743" t="s">
        <v>240</v>
      </c>
      <c r="G743" t="s">
        <v>40</v>
      </c>
      <c r="H743" t="s">
        <v>32</v>
      </c>
      <c r="I743" s="1">
        <v>34</v>
      </c>
      <c r="J743" s="2">
        <v>10</v>
      </c>
      <c r="K743" s="2">
        <v>20</v>
      </c>
      <c r="L743" s="2">
        <v>20</v>
      </c>
      <c r="M743" s="1">
        <v>27.2</v>
      </c>
      <c r="N743" s="3">
        <v>115</v>
      </c>
      <c r="O743" s="3">
        <v>2300</v>
      </c>
      <c r="P743" s="3">
        <v>2300</v>
      </c>
      <c r="Q743" s="1">
        <v>3128</v>
      </c>
      <c r="R743" s="1">
        <v>9</v>
      </c>
      <c r="S743" s="1">
        <v>1035</v>
      </c>
      <c r="T743" s="1">
        <v>2093</v>
      </c>
      <c r="U743" s="1">
        <v>782</v>
      </c>
      <c r="V743" s="1">
        <v>1311</v>
      </c>
      <c r="W743" t="s">
        <v>225</v>
      </c>
      <c r="X743" t="s">
        <v>46</v>
      </c>
    </row>
    <row r="744" spans="1:24" x14ac:dyDescent="0.35">
      <c r="A744">
        <v>2025</v>
      </c>
      <c r="B744" t="s">
        <v>233</v>
      </c>
      <c r="C744" t="s">
        <v>234</v>
      </c>
      <c r="D744" t="s">
        <v>235</v>
      </c>
      <c r="E744">
        <v>7</v>
      </c>
      <c r="F744" t="s">
        <v>240</v>
      </c>
      <c r="G744" t="s">
        <v>40</v>
      </c>
      <c r="H744" t="s">
        <v>33</v>
      </c>
      <c r="I744" s="1">
        <v>34</v>
      </c>
      <c r="J744" s="2">
        <v>15</v>
      </c>
      <c r="K744" s="2">
        <v>20</v>
      </c>
      <c r="L744" s="2">
        <v>20</v>
      </c>
      <c r="M744" s="1">
        <v>27.2</v>
      </c>
      <c r="N744" s="3">
        <v>69</v>
      </c>
      <c r="O744" s="3">
        <v>1380</v>
      </c>
      <c r="P744" s="3">
        <v>1380</v>
      </c>
      <c r="Q744" s="1">
        <v>1876.8</v>
      </c>
      <c r="R744" s="1">
        <v>9</v>
      </c>
      <c r="S744" s="1">
        <v>621</v>
      </c>
      <c r="T744" s="1">
        <v>1255.8</v>
      </c>
      <c r="U744" s="1">
        <v>469.2</v>
      </c>
      <c r="V744" s="1">
        <v>786.6</v>
      </c>
      <c r="W744" t="s">
        <v>225</v>
      </c>
      <c r="X744" t="s">
        <v>46</v>
      </c>
    </row>
    <row r="745" spans="1:24" x14ac:dyDescent="0.35">
      <c r="A745">
        <v>2025</v>
      </c>
      <c r="B745" t="s">
        <v>233</v>
      </c>
      <c r="C745" t="s">
        <v>234</v>
      </c>
      <c r="D745" t="s">
        <v>235</v>
      </c>
      <c r="E745">
        <v>7</v>
      </c>
      <c r="F745" t="s">
        <v>240</v>
      </c>
      <c r="G745" t="s">
        <v>40</v>
      </c>
      <c r="H745" t="s">
        <v>34</v>
      </c>
      <c r="I745" s="1">
        <v>34</v>
      </c>
      <c r="J745" s="2">
        <v>20</v>
      </c>
      <c r="K745" s="2">
        <v>20</v>
      </c>
      <c r="L745" s="2">
        <v>20</v>
      </c>
      <c r="M745" s="1">
        <v>27.2</v>
      </c>
      <c r="N745" s="3">
        <v>43</v>
      </c>
      <c r="O745" s="3">
        <v>860</v>
      </c>
      <c r="P745" s="3">
        <v>860</v>
      </c>
      <c r="Q745" s="1">
        <v>1169.5999999999999</v>
      </c>
      <c r="R745" s="1">
        <v>9</v>
      </c>
      <c r="S745" s="1">
        <v>387</v>
      </c>
      <c r="T745" s="1">
        <v>782.6</v>
      </c>
      <c r="U745" s="1">
        <v>292.39999999999998</v>
      </c>
      <c r="V745" s="1">
        <v>490.2</v>
      </c>
      <c r="W745" t="s">
        <v>225</v>
      </c>
      <c r="X745" t="s">
        <v>46</v>
      </c>
    </row>
    <row r="746" spans="1:24" x14ac:dyDescent="0.35">
      <c r="A746">
        <v>2025</v>
      </c>
      <c r="B746" t="s">
        <v>233</v>
      </c>
      <c r="C746" t="s">
        <v>234</v>
      </c>
      <c r="D746" t="s">
        <v>235</v>
      </c>
      <c r="E746">
        <v>7</v>
      </c>
      <c r="F746" t="s">
        <v>241</v>
      </c>
      <c r="G746" t="s">
        <v>42</v>
      </c>
      <c r="H746" t="s">
        <v>29</v>
      </c>
      <c r="I746" s="1">
        <v>34</v>
      </c>
      <c r="J746" s="2">
        <v>0</v>
      </c>
      <c r="K746" s="2">
        <v>20</v>
      </c>
      <c r="L746" s="2">
        <v>20</v>
      </c>
      <c r="M746" s="1">
        <v>27.2</v>
      </c>
      <c r="N746" s="3">
        <v>150</v>
      </c>
      <c r="O746" s="3">
        <v>3000</v>
      </c>
      <c r="P746" s="3">
        <v>3000</v>
      </c>
      <c r="Q746" s="1">
        <v>4080</v>
      </c>
      <c r="R746" s="1">
        <v>9</v>
      </c>
      <c r="S746" s="1">
        <v>1350</v>
      </c>
      <c r="T746" s="1">
        <v>2730</v>
      </c>
      <c r="U746" s="1">
        <v>1020</v>
      </c>
      <c r="V746" s="1">
        <v>1710</v>
      </c>
      <c r="W746" t="s">
        <v>225</v>
      </c>
      <c r="X746" t="s">
        <v>46</v>
      </c>
    </row>
    <row r="747" spans="1:24" x14ac:dyDescent="0.35">
      <c r="A747">
        <v>2025</v>
      </c>
      <c r="B747" t="s">
        <v>233</v>
      </c>
      <c r="C747" t="s">
        <v>234</v>
      </c>
      <c r="D747" t="s">
        <v>235</v>
      </c>
      <c r="E747">
        <v>7</v>
      </c>
      <c r="F747" t="s">
        <v>241</v>
      </c>
      <c r="G747" t="s">
        <v>42</v>
      </c>
      <c r="H747" t="s">
        <v>32</v>
      </c>
      <c r="I747" s="1">
        <v>34</v>
      </c>
      <c r="J747" s="2">
        <v>10</v>
      </c>
      <c r="K747" s="2">
        <v>20</v>
      </c>
      <c r="L747" s="2">
        <v>20</v>
      </c>
      <c r="M747" s="1">
        <v>27.2</v>
      </c>
      <c r="N747" s="3">
        <v>83</v>
      </c>
      <c r="O747" s="3">
        <v>1660</v>
      </c>
      <c r="P747" s="3">
        <v>1660</v>
      </c>
      <c r="Q747" s="1">
        <v>2257.6</v>
      </c>
      <c r="R747" s="1">
        <v>9</v>
      </c>
      <c r="S747" s="1">
        <v>747</v>
      </c>
      <c r="T747" s="1">
        <v>1510.6</v>
      </c>
      <c r="U747" s="1">
        <v>564.4</v>
      </c>
      <c r="V747" s="1">
        <v>946.2</v>
      </c>
      <c r="W747" t="s">
        <v>225</v>
      </c>
      <c r="X747" t="s">
        <v>46</v>
      </c>
    </row>
    <row r="748" spans="1:24" x14ac:dyDescent="0.35">
      <c r="A748">
        <v>2025</v>
      </c>
      <c r="B748" t="s">
        <v>233</v>
      </c>
      <c r="C748" t="s">
        <v>234</v>
      </c>
      <c r="D748" t="s">
        <v>235</v>
      </c>
      <c r="E748">
        <v>7</v>
      </c>
      <c r="F748" t="s">
        <v>241</v>
      </c>
      <c r="G748" t="s">
        <v>42</v>
      </c>
      <c r="H748" t="s">
        <v>33</v>
      </c>
      <c r="I748" s="1">
        <v>34</v>
      </c>
      <c r="J748" s="2">
        <v>15</v>
      </c>
      <c r="K748" s="2">
        <v>20</v>
      </c>
      <c r="L748" s="2">
        <v>20</v>
      </c>
      <c r="M748" s="1">
        <v>27.2</v>
      </c>
      <c r="N748" s="3">
        <v>50</v>
      </c>
      <c r="O748" s="3">
        <v>1000</v>
      </c>
      <c r="P748" s="3">
        <v>1000</v>
      </c>
      <c r="Q748" s="1">
        <v>1360</v>
      </c>
      <c r="R748" s="1">
        <v>9</v>
      </c>
      <c r="S748" s="1">
        <v>450</v>
      </c>
      <c r="T748" s="1">
        <v>910</v>
      </c>
      <c r="U748" s="1">
        <v>340</v>
      </c>
      <c r="V748" s="1">
        <v>570</v>
      </c>
      <c r="W748" t="s">
        <v>225</v>
      </c>
      <c r="X748" t="s">
        <v>46</v>
      </c>
    </row>
    <row r="749" spans="1:24" x14ac:dyDescent="0.35">
      <c r="A749">
        <v>2025</v>
      </c>
      <c r="B749" t="s">
        <v>233</v>
      </c>
      <c r="C749" t="s">
        <v>234</v>
      </c>
      <c r="D749" t="s">
        <v>235</v>
      </c>
      <c r="E749">
        <v>7</v>
      </c>
      <c r="F749" t="s">
        <v>241</v>
      </c>
      <c r="G749" t="s">
        <v>42</v>
      </c>
      <c r="H749" t="s">
        <v>34</v>
      </c>
      <c r="I749" s="1">
        <v>34</v>
      </c>
      <c r="J749" s="2">
        <v>20</v>
      </c>
      <c r="K749" s="2">
        <v>20</v>
      </c>
      <c r="L749" s="2">
        <v>20</v>
      </c>
      <c r="M749" s="1">
        <v>27.2</v>
      </c>
      <c r="N749" s="3">
        <v>31</v>
      </c>
      <c r="O749" s="3">
        <v>620</v>
      </c>
      <c r="P749" s="3">
        <v>620</v>
      </c>
      <c r="Q749" s="1">
        <v>843.2</v>
      </c>
      <c r="R749" s="1">
        <v>9</v>
      </c>
      <c r="S749" s="1">
        <v>279</v>
      </c>
      <c r="T749" s="1">
        <v>564.20000000000005</v>
      </c>
      <c r="U749" s="1">
        <v>210.8</v>
      </c>
      <c r="V749" s="1">
        <v>353.4</v>
      </c>
      <c r="W749" t="s">
        <v>225</v>
      </c>
      <c r="X749" t="s">
        <v>46</v>
      </c>
    </row>
    <row r="750" spans="1:24" x14ac:dyDescent="0.35">
      <c r="A750">
        <v>2025</v>
      </c>
      <c r="B750" t="s">
        <v>233</v>
      </c>
      <c r="C750" t="s">
        <v>234</v>
      </c>
      <c r="D750" t="s">
        <v>235</v>
      </c>
      <c r="E750">
        <v>7</v>
      </c>
      <c r="F750" t="s">
        <v>242</v>
      </c>
      <c r="G750" t="s">
        <v>44</v>
      </c>
      <c r="H750" t="s">
        <v>29</v>
      </c>
      <c r="I750" s="1">
        <v>34</v>
      </c>
      <c r="J750" s="2">
        <v>0</v>
      </c>
      <c r="K750" s="2">
        <v>0</v>
      </c>
      <c r="L750" s="2">
        <v>0</v>
      </c>
      <c r="M750" s="1">
        <v>34</v>
      </c>
      <c r="N750" s="3">
        <v>43</v>
      </c>
      <c r="O750" s="3">
        <v>0</v>
      </c>
      <c r="P750" s="3">
        <v>0</v>
      </c>
      <c r="Q750" s="1">
        <v>1462</v>
      </c>
      <c r="R750" s="1">
        <v>9</v>
      </c>
      <c r="S750" s="1">
        <v>387</v>
      </c>
      <c r="T750" s="1">
        <v>1075</v>
      </c>
      <c r="U750" s="1">
        <v>219.3</v>
      </c>
      <c r="V750" s="1">
        <v>855.7</v>
      </c>
      <c r="W750" t="s">
        <v>30</v>
      </c>
      <c r="X750" t="s">
        <v>31</v>
      </c>
    </row>
    <row r="751" spans="1:24" x14ac:dyDescent="0.35">
      <c r="A751">
        <v>2025</v>
      </c>
      <c r="B751" t="s">
        <v>233</v>
      </c>
      <c r="C751" t="s">
        <v>234</v>
      </c>
      <c r="D751" t="s">
        <v>235</v>
      </c>
      <c r="E751">
        <v>7</v>
      </c>
      <c r="F751" t="s">
        <v>242</v>
      </c>
      <c r="G751" t="s">
        <v>44</v>
      </c>
      <c r="H751" t="s">
        <v>32</v>
      </c>
      <c r="I751" s="1">
        <v>34</v>
      </c>
      <c r="J751" s="2">
        <v>10</v>
      </c>
      <c r="K751" s="2">
        <v>0</v>
      </c>
      <c r="L751" s="2">
        <v>10</v>
      </c>
      <c r="M751" s="1">
        <v>30.6</v>
      </c>
      <c r="N751" s="3">
        <v>29</v>
      </c>
      <c r="O751" s="3">
        <v>290</v>
      </c>
      <c r="P751" s="3">
        <v>0</v>
      </c>
      <c r="Q751" s="1">
        <v>887.4</v>
      </c>
      <c r="R751" s="1">
        <v>9</v>
      </c>
      <c r="S751" s="1">
        <v>261</v>
      </c>
      <c r="T751" s="1">
        <v>626.4</v>
      </c>
      <c r="U751" s="1">
        <v>133.11000000000001</v>
      </c>
      <c r="V751" s="1">
        <v>493.29</v>
      </c>
      <c r="W751" t="s">
        <v>30</v>
      </c>
      <c r="X751" t="s">
        <v>31</v>
      </c>
    </row>
    <row r="752" spans="1:24" x14ac:dyDescent="0.35">
      <c r="A752">
        <v>2025</v>
      </c>
      <c r="B752" t="s">
        <v>233</v>
      </c>
      <c r="C752" t="s">
        <v>234</v>
      </c>
      <c r="D752" t="s">
        <v>235</v>
      </c>
      <c r="E752">
        <v>7</v>
      </c>
      <c r="F752" t="s">
        <v>242</v>
      </c>
      <c r="G752" t="s">
        <v>44</v>
      </c>
      <c r="H752" t="s">
        <v>33</v>
      </c>
      <c r="I752" s="1">
        <v>34</v>
      </c>
      <c r="J752" s="2">
        <v>15</v>
      </c>
      <c r="K752" s="2">
        <v>0</v>
      </c>
      <c r="L752" s="2">
        <v>15</v>
      </c>
      <c r="M752" s="1">
        <v>28.9</v>
      </c>
      <c r="N752" s="3">
        <v>18</v>
      </c>
      <c r="O752" s="3">
        <v>270</v>
      </c>
      <c r="P752" s="3">
        <v>0</v>
      </c>
      <c r="Q752" s="1">
        <v>520.20000000000005</v>
      </c>
      <c r="R752" s="1">
        <v>9</v>
      </c>
      <c r="S752" s="1">
        <v>162</v>
      </c>
      <c r="T752" s="1">
        <v>358.2</v>
      </c>
      <c r="U752" s="1">
        <v>78.03</v>
      </c>
      <c r="V752" s="1">
        <v>280.17</v>
      </c>
      <c r="W752" t="s">
        <v>30</v>
      </c>
      <c r="X752" t="s">
        <v>31</v>
      </c>
    </row>
    <row r="753" spans="1:24" x14ac:dyDescent="0.35">
      <c r="A753">
        <v>2025</v>
      </c>
      <c r="B753" t="s">
        <v>233</v>
      </c>
      <c r="C753" t="s">
        <v>234</v>
      </c>
      <c r="D753" t="s">
        <v>235</v>
      </c>
      <c r="E753">
        <v>7</v>
      </c>
      <c r="F753" t="s">
        <v>242</v>
      </c>
      <c r="G753" t="s">
        <v>44</v>
      </c>
      <c r="H753" t="s">
        <v>34</v>
      </c>
      <c r="I753" s="1">
        <v>34</v>
      </c>
      <c r="J753" s="2">
        <v>20</v>
      </c>
      <c r="K753" s="2">
        <v>0</v>
      </c>
      <c r="L753" s="2">
        <v>20</v>
      </c>
      <c r="M753" s="1">
        <v>27.2</v>
      </c>
      <c r="N753" s="3">
        <v>11</v>
      </c>
      <c r="O753" s="3">
        <v>220</v>
      </c>
      <c r="P753" s="3">
        <v>0</v>
      </c>
      <c r="Q753" s="1">
        <v>299.2</v>
      </c>
      <c r="R753" s="1">
        <v>9</v>
      </c>
      <c r="S753" s="1">
        <v>99</v>
      </c>
      <c r="T753" s="1">
        <v>200.2</v>
      </c>
      <c r="U753" s="1">
        <v>44.88</v>
      </c>
      <c r="V753" s="1">
        <v>155.32</v>
      </c>
      <c r="W753" t="s">
        <v>30</v>
      </c>
      <c r="X753" t="s">
        <v>31</v>
      </c>
    </row>
    <row r="754" spans="1:24" x14ac:dyDescent="0.35">
      <c r="A754">
        <v>2025</v>
      </c>
      <c r="B754" t="s">
        <v>233</v>
      </c>
      <c r="C754" t="s">
        <v>234</v>
      </c>
      <c r="D754" t="s">
        <v>235</v>
      </c>
      <c r="E754">
        <v>7</v>
      </c>
      <c r="F754" t="s">
        <v>243</v>
      </c>
      <c r="G754" t="s">
        <v>48</v>
      </c>
      <c r="H754" t="s">
        <v>29</v>
      </c>
      <c r="I754" s="1">
        <v>34</v>
      </c>
      <c r="J754" s="2">
        <v>0</v>
      </c>
      <c r="K754" s="2">
        <v>0</v>
      </c>
      <c r="L754" s="2">
        <v>0</v>
      </c>
      <c r="M754" s="1">
        <v>34</v>
      </c>
      <c r="N754" s="3">
        <v>43</v>
      </c>
      <c r="O754" s="3">
        <v>0</v>
      </c>
      <c r="P754" s="3">
        <v>0</v>
      </c>
      <c r="Q754" s="1">
        <v>1462</v>
      </c>
      <c r="R754" s="1">
        <v>9</v>
      </c>
      <c r="S754" s="1">
        <v>387</v>
      </c>
      <c r="T754" s="1">
        <v>1075</v>
      </c>
      <c r="U754" s="1">
        <v>219.3</v>
      </c>
      <c r="V754" s="1">
        <v>855.7</v>
      </c>
      <c r="W754" t="s">
        <v>30</v>
      </c>
      <c r="X754" t="s">
        <v>31</v>
      </c>
    </row>
    <row r="755" spans="1:24" x14ac:dyDescent="0.35">
      <c r="A755">
        <v>2025</v>
      </c>
      <c r="B755" t="s">
        <v>233</v>
      </c>
      <c r="C755" t="s">
        <v>234</v>
      </c>
      <c r="D755" t="s">
        <v>235</v>
      </c>
      <c r="E755">
        <v>7</v>
      </c>
      <c r="F755" t="s">
        <v>243</v>
      </c>
      <c r="G755" t="s">
        <v>48</v>
      </c>
      <c r="H755" t="s">
        <v>32</v>
      </c>
      <c r="I755" s="1">
        <v>34</v>
      </c>
      <c r="J755" s="2">
        <v>10</v>
      </c>
      <c r="K755" s="2">
        <v>0</v>
      </c>
      <c r="L755" s="2">
        <v>10</v>
      </c>
      <c r="M755" s="1">
        <v>30.6</v>
      </c>
      <c r="N755" s="3">
        <v>29</v>
      </c>
      <c r="O755" s="3">
        <v>290</v>
      </c>
      <c r="P755" s="3">
        <v>0</v>
      </c>
      <c r="Q755" s="1">
        <v>887.4</v>
      </c>
      <c r="R755" s="1">
        <v>9</v>
      </c>
      <c r="S755" s="1">
        <v>261</v>
      </c>
      <c r="T755" s="1">
        <v>626.4</v>
      </c>
      <c r="U755" s="1">
        <v>133.11000000000001</v>
      </c>
      <c r="V755" s="1">
        <v>493.29</v>
      </c>
      <c r="W755" t="s">
        <v>30</v>
      </c>
      <c r="X755" t="s">
        <v>31</v>
      </c>
    </row>
    <row r="756" spans="1:24" x14ac:dyDescent="0.35">
      <c r="A756">
        <v>2025</v>
      </c>
      <c r="B756" t="s">
        <v>233</v>
      </c>
      <c r="C756" t="s">
        <v>234</v>
      </c>
      <c r="D756" t="s">
        <v>235</v>
      </c>
      <c r="E756">
        <v>7</v>
      </c>
      <c r="F756" t="s">
        <v>243</v>
      </c>
      <c r="G756" t="s">
        <v>48</v>
      </c>
      <c r="H756" t="s">
        <v>33</v>
      </c>
      <c r="I756" s="1">
        <v>34</v>
      </c>
      <c r="J756" s="2">
        <v>15</v>
      </c>
      <c r="K756" s="2">
        <v>0</v>
      </c>
      <c r="L756" s="2">
        <v>15</v>
      </c>
      <c r="M756" s="1">
        <v>28.9</v>
      </c>
      <c r="N756" s="3">
        <v>18</v>
      </c>
      <c r="O756" s="3">
        <v>270</v>
      </c>
      <c r="P756" s="3">
        <v>0</v>
      </c>
      <c r="Q756" s="1">
        <v>520.20000000000005</v>
      </c>
      <c r="R756" s="1">
        <v>9</v>
      </c>
      <c r="S756" s="1">
        <v>162</v>
      </c>
      <c r="T756" s="1">
        <v>358.2</v>
      </c>
      <c r="U756" s="1">
        <v>78.03</v>
      </c>
      <c r="V756" s="1">
        <v>280.17</v>
      </c>
      <c r="W756" t="s">
        <v>30</v>
      </c>
      <c r="X756" t="s">
        <v>31</v>
      </c>
    </row>
    <row r="757" spans="1:24" x14ac:dyDescent="0.35">
      <c r="A757">
        <v>2025</v>
      </c>
      <c r="B757" t="s">
        <v>233</v>
      </c>
      <c r="C757" t="s">
        <v>234</v>
      </c>
      <c r="D757" t="s">
        <v>235</v>
      </c>
      <c r="E757">
        <v>7</v>
      </c>
      <c r="F757" t="s">
        <v>243</v>
      </c>
      <c r="G757" t="s">
        <v>48</v>
      </c>
      <c r="H757" t="s">
        <v>34</v>
      </c>
      <c r="I757" s="1">
        <v>34</v>
      </c>
      <c r="J757" s="2">
        <v>20</v>
      </c>
      <c r="K757" s="2">
        <v>0</v>
      </c>
      <c r="L757" s="2">
        <v>20</v>
      </c>
      <c r="M757" s="1">
        <v>27.2</v>
      </c>
      <c r="N757" s="3">
        <v>11</v>
      </c>
      <c r="O757" s="3">
        <v>220</v>
      </c>
      <c r="P757" s="3">
        <v>0</v>
      </c>
      <c r="Q757" s="1">
        <v>299.2</v>
      </c>
      <c r="R757" s="1">
        <v>9</v>
      </c>
      <c r="S757" s="1">
        <v>99</v>
      </c>
      <c r="T757" s="1">
        <v>200.2</v>
      </c>
      <c r="U757" s="1">
        <v>44.88</v>
      </c>
      <c r="V757" s="1">
        <v>155.32</v>
      </c>
      <c r="W757" t="s">
        <v>30</v>
      </c>
      <c r="X757" t="s">
        <v>31</v>
      </c>
    </row>
    <row r="758" spans="1:24" x14ac:dyDescent="0.35">
      <c r="A758">
        <v>2025</v>
      </c>
      <c r="B758" t="s">
        <v>233</v>
      </c>
      <c r="C758" t="s">
        <v>234</v>
      </c>
      <c r="D758" t="s">
        <v>235</v>
      </c>
      <c r="E758">
        <v>7</v>
      </c>
      <c r="F758" t="s">
        <v>244</v>
      </c>
      <c r="G758" t="s">
        <v>28</v>
      </c>
      <c r="H758" t="s">
        <v>29</v>
      </c>
      <c r="I758" s="1">
        <v>34</v>
      </c>
      <c r="J758" s="2">
        <v>0</v>
      </c>
      <c r="K758" s="2">
        <v>0</v>
      </c>
      <c r="L758" s="2">
        <v>0</v>
      </c>
      <c r="M758" s="1">
        <v>34</v>
      </c>
      <c r="N758" s="3">
        <v>54</v>
      </c>
      <c r="O758" s="3">
        <v>0</v>
      </c>
      <c r="P758" s="3">
        <v>0</v>
      </c>
      <c r="Q758" s="1">
        <v>1836</v>
      </c>
      <c r="R758" s="1">
        <v>9</v>
      </c>
      <c r="S758" s="1">
        <v>486</v>
      </c>
      <c r="T758" s="1">
        <v>1350</v>
      </c>
      <c r="U758" s="1">
        <v>275.39999999999998</v>
      </c>
      <c r="V758" s="1">
        <v>1074.5999999999999</v>
      </c>
      <c r="W758" t="s">
        <v>30</v>
      </c>
      <c r="X758" t="s">
        <v>31</v>
      </c>
    </row>
    <row r="759" spans="1:24" x14ac:dyDescent="0.35">
      <c r="A759">
        <v>2025</v>
      </c>
      <c r="B759" t="s">
        <v>233</v>
      </c>
      <c r="C759" t="s">
        <v>234</v>
      </c>
      <c r="D759" t="s">
        <v>235</v>
      </c>
      <c r="E759">
        <v>7</v>
      </c>
      <c r="F759" t="s">
        <v>244</v>
      </c>
      <c r="G759" t="s">
        <v>28</v>
      </c>
      <c r="H759" t="s">
        <v>32</v>
      </c>
      <c r="I759" s="1">
        <v>34</v>
      </c>
      <c r="J759" s="2">
        <v>10</v>
      </c>
      <c r="K759" s="2">
        <v>0</v>
      </c>
      <c r="L759" s="2">
        <v>10</v>
      </c>
      <c r="M759" s="1">
        <v>30.6</v>
      </c>
      <c r="N759" s="3">
        <v>36</v>
      </c>
      <c r="O759" s="3">
        <v>360</v>
      </c>
      <c r="P759" s="3">
        <v>0</v>
      </c>
      <c r="Q759" s="1">
        <v>1101.5999999999999</v>
      </c>
      <c r="R759" s="1">
        <v>9</v>
      </c>
      <c r="S759" s="1">
        <v>324</v>
      </c>
      <c r="T759" s="1">
        <v>777.6</v>
      </c>
      <c r="U759" s="1">
        <v>165.24</v>
      </c>
      <c r="V759" s="1">
        <v>612.36</v>
      </c>
      <c r="W759" t="s">
        <v>30</v>
      </c>
      <c r="X759" t="s">
        <v>31</v>
      </c>
    </row>
    <row r="760" spans="1:24" x14ac:dyDescent="0.35">
      <c r="A760">
        <v>2025</v>
      </c>
      <c r="B760" t="s">
        <v>233</v>
      </c>
      <c r="C760" t="s">
        <v>234</v>
      </c>
      <c r="D760" t="s">
        <v>235</v>
      </c>
      <c r="E760">
        <v>7</v>
      </c>
      <c r="F760" t="s">
        <v>244</v>
      </c>
      <c r="G760" t="s">
        <v>28</v>
      </c>
      <c r="H760" t="s">
        <v>33</v>
      </c>
      <c r="I760" s="1">
        <v>34</v>
      </c>
      <c r="J760" s="2">
        <v>15</v>
      </c>
      <c r="K760" s="2">
        <v>0</v>
      </c>
      <c r="L760" s="2">
        <v>15</v>
      </c>
      <c r="M760" s="1">
        <v>28.9</v>
      </c>
      <c r="N760" s="3">
        <v>23</v>
      </c>
      <c r="O760" s="3">
        <v>345</v>
      </c>
      <c r="P760" s="3">
        <v>0</v>
      </c>
      <c r="Q760" s="1">
        <v>664.7</v>
      </c>
      <c r="R760" s="1">
        <v>9</v>
      </c>
      <c r="S760" s="1">
        <v>207</v>
      </c>
      <c r="T760" s="1">
        <v>457.7</v>
      </c>
      <c r="U760" s="1">
        <v>99.7</v>
      </c>
      <c r="V760" s="1">
        <v>357.99</v>
      </c>
      <c r="W760" t="s">
        <v>30</v>
      </c>
      <c r="X760" t="s">
        <v>31</v>
      </c>
    </row>
    <row r="761" spans="1:24" x14ac:dyDescent="0.35">
      <c r="A761">
        <v>2025</v>
      </c>
      <c r="B761" t="s">
        <v>233</v>
      </c>
      <c r="C761" t="s">
        <v>234</v>
      </c>
      <c r="D761" t="s">
        <v>235</v>
      </c>
      <c r="E761">
        <v>7</v>
      </c>
      <c r="F761" t="s">
        <v>244</v>
      </c>
      <c r="G761" t="s">
        <v>28</v>
      </c>
      <c r="H761" t="s">
        <v>34</v>
      </c>
      <c r="I761" s="1">
        <v>34</v>
      </c>
      <c r="J761" s="2">
        <v>20</v>
      </c>
      <c r="K761" s="2">
        <v>0</v>
      </c>
      <c r="L761" s="2">
        <v>20</v>
      </c>
      <c r="M761" s="1">
        <v>27.2</v>
      </c>
      <c r="N761" s="3">
        <v>14</v>
      </c>
      <c r="O761" s="3">
        <v>280</v>
      </c>
      <c r="P761" s="3">
        <v>0</v>
      </c>
      <c r="Q761" s="1">
        <v>380.8</v>
      </c>
      <c r="R761" s="1">
        <v>9</v>
      </c>
      <c r="S761" s="1">
        <v>126</v>
      </c>
      <c r="T761" s="1">
        <v>254.8</v>
      </c>
      <c r="U761" s="1">
        <v>57.12</v>
      </c>
      <c r="V761" s="1">
        <v>197.68</v>
      </c>
      <c r="W761" t="s">
        <v>30</v>
      </c>
      <c r="X761" t="s">
        <v>31</v>
      </c>
    </row>
    <row r="762" spans="1:24" x14ac:dyDescent="0.35">
      <c r="A762">
        <v>2025</v>
      </c>
      <c r="B762" t="s">
        <v>233</v>
      </c>
      <c r="C762" t="s">
        <v>234</v>
      </c>
      <c r="D762" t="s">
        <v>235</v>
      </c>
      <c r="E762">
        <v>7</v>
      </c>
      <c r="F762" t="s">
        <v>245</v>
      </c>
      <c r="G762" t="s">
        <v>36</v>
      </c>
      <c r="H762" t="s">
        <v>29</v>
      </c>
      <c r="I762" s="1">
        <v>34</v>
      </c>
      <c r="J762" s="2">
        <v>0</v>
      </c>
      <c r="K762" s="2">
        <v>0</v>
      </c>
      <c r="L762" s="2">
        <v>0</v>
      </c>
      <c r="M762" s="1">
        <v>34</v>
      </c>
      <c r="N762" s="3">
        <v>53</v>
      </c>
      <c r="O762" s="3">
        <v>0</v>
      </c>
      <c r="P762" s="3">
        <v>0</v>
      </c>
      <c r="Q762" s="1">
        <v>1802</v>
      </c>
      <c r="R762" s="1">
        <v>9</v>
      </c>
      <c r="S762" s="1">
        <v>477</v>
      </c>
      <c r="T762" s="1">
        <v>1325</v>
      </c>
      <c r="U762" s="1">
        <v>270.3</v>
      </c>
      <c r="V762" s="1">
        <v>1054.7</v>
      </c>
      <c r="W762" t="s">
        <v>30</v>
      </c>
      <c r="X762" t="s">
        <v>31</v>
      </c>
    </row>
    <row r="763" spans="1:24" x14ac:dyDescent="0.35">
      <c r="A763">
        <v>2025</v>
      </c>
      <c r="B763" t="s">
        <v>233</v>
      </c>
      <c r="C763" t="s">
        <v>234</v>
      </c>
      <c r="D763" t="s">
        <v>235</v>
      </c>
      <c r="E763">
        <v>7</v>
      </c>
      <c r="F763" t="s">
        <v>245</v>
      </c>
      <c r="G763" t="s">
        <v>36</v>
      </c>
      <c r="H763" t="s">
        <v>32</v>
      </c>
      <c r="I763" s="1">
        <v>34</v>
      </c>
      <c r="J763" s="2">
        <v>10</v>
      </c>
      <c r="K763" s="2">
        <v>0</v>
      </c>
      <c r="L763" s="2">
        <v>10</v>
      </c>
      <c r="M763" s="1">
        <v>30.6</v>
      </c>
      <c r="N763" s="3">
        <v>36</v>
      </c>
      <c r="O763" s="3">
        <v>360</v>
      </c>
      <c r="P763" s="3">
        <v>0</v>
      </c>
      <c r="Q763" s="1">
        <v>1101.5999999999999</v>
      </c>
      <c r="R763" s="1">
        <v>9</v>
      </c>
      <c r="S763" s="1">
        <v>324</v>
      </c>
      <c r="T763" s="1">
        <v>777.6</v>
      </c>
      <c r="U763" s="1">
        <v>165.24</v>
      </c>
      <c r="V763" s="1">
        <v>612.36</v>
      </c>
      <c r="W763" t="s">
        <v>30</v>
      </c>
      <c r="X763" t="s">
        <v>31</v>
      </c>
    </row>
    <row r="764" spans="1:24" x14ac:dyDescent="0.35">
      <c r="A764">
        <v>2025</v>
      </c>
      <c r="B764" t="s">
        <v>233</v>
      </c>
      <c r="C764" t="s">
        <v>234</v>
      </c>
      <c r="D764" t="s">
        <v>235</v>
      </c>
      <c r="E764">
        <v>7</v>
      </c>
      <c r="F764" t="s">
        <v>245</v>
      </c>
      <c r="G764" t="s">
        <v>36</v>
      </c>
      <c r="H764" t="s">
        <v>33</v>
      </c>
      <c r="I764" s="1">
        <v>34</v>
      </c>
      <c r="J764" s="2">
        <v>15</v>
      </c>
      <c r="K764" s="2">
        <v>0</v>
      </c>
      <c r="L764" s="2">
        <v>15</v>
      </c>
      <c r="M764" s="1">
        <v>28.9</v>
      </c>
      <c r="N764" s="3">
        <v>22</v>
      </c>
      <c r="O764" s="3">
        <v>330</v>
      </c>
      <c r="P764" s="3">
        <v>0</v>
      </c>
      <c r="Q764" s="1">
        <v>635.79999999999995</v>
      </c>
      <c r="R764" s="1">
        <v>9</v>
      </c>
      <c r="S764" s="1">
        <v>198</v>
      </c>
      <c r="T764" s="1">
        <v>437.8</v>
      </c>
      <c r="U764" s="1">
        <v>95.37</v>
      </c>
      <c r="V764" s="1">
        <v>342.43</v>
      </c>
      <c r="W764" t="s">
        <v>30</v>
      </c>
      <c r="X764" t="s">
        <v>31</v>
      </c>
    </row>
    <row r="765" spans="1:24" x14ac:dyDescent="0.35">
      <c r="A765">
        <v>2025</v>
      </c>
      <c r="B765" t="s">
        <v>233</v>
      </c>
      <c r="C765" t="s">
        <v>234</v>
      </c>
      <c r="D765" t="s">
        <v>235</v>
      </c>
      <c r="E765">
        <v>7</v>
      </c>
      <c r="F765" t="s">
        <v>245</v>
      </c>
      <c r="G765" t="s">
        <v>36</v>
      </c>
      <c r="H765" t="s">
        <v>34</v>
      </c>
      <c r="I765" s="1">
        <v>34</v>
      </c>
      <c r="J765" s="2">
        <v>20</v>
      </c>
      <c r="K765" s="2">
        <v>0</v>
      </c>
      <c r="L765" s="2">
        <v>20</v>
      </c>
      <c r="M765" s="1">
        <v>27.2</v>
      </c>
      <c r="N765" s="3">
        <v>13</v>
      </c>
      <c r="O765" s="3">
        <v>260</v>
      </c>
      <c r="P765" s="3">
        <v>0</v>
      </c>
      <c r="Q765" s="1">
        <v>353.6</v>
      </c>
      <c r="R765" s="1">
        <v>9</v>
      </c>
      <c r="S765" s="1">
        <v>117</v>
      </c>
      <c r="T765" s="1">
        <v>236.6</v>
      </c>
      <c r="U765" s="1">
        <v>53.04</v>
      </c>
      <c r="V765" s="1">
        <v>183.56</v>
      </c>
      <c r="W765" t="s">
        <v>30</v>
      </c>
      <c r="X765" t="s">
        <v>31</v>
      </c>
    </row>
    <row r="766" spans="1:24" x14ac:dyDescent="0.35">
      <c r="A766">
        <v>2025</v>
      </c>
      <c r="B766" t="s">
        <v>233</v>
      </c>
      <c r="C766" t="s">
        <v>234</v>
      </c>
      <c r="D766" t="s">
        <v>235</v>
      </c>
      <c r="E766">
        <v>7</v>
      </c>
      <c r="F766" t="s">
        <v>246</v>
      </c>
      <c r="G766" t="s">
        <v>38</v>
      </c>
      <c r="H766" t="s">
        <v>29</v>
      </c>
      <c r="I766" s="1">
        <v>34</v>
      </c>
      <c r="J766" s="2">
        <v>0</v>
      </c>
      <c r="K766" s="2">
        <v>0</v>
      </c>
      <c r="L766" s="2">
        <v>0</v>
      </c>
      <c r="M766" s="1">
        <v>34</v>
      </c>
      <c r="N766" s="3">
        <v>68</v>
      </c>
      <c r="O766" s="3">
        <v>0</v>
      </c>
      <c r="P766" s="3">
        <v>0</v>
      </c>
      <c r="Q766" s="1">
        <v>2312</v>
      </c>
      <c r="R766" s="1">
        <v>9</v>
      </c>
      <c r="S766" s="1">
        <v>612</v>
      </c>
      <c r="T766" s="1">
        <v>1700</v>
      </c>
      <c r="U766" s="1">
        <v>346.8</v>
      </c>
      <c r="V766" s="1">
        <v>1353.2</v>
      </c>
      <c r="W766" t="s">
        <v>30</v>
      </c>
      <c r="X766" t="s">
        <v>31</v>
      </c>
    </row>
    <row r="767" spans="1:24" x14ac:dyDescent="0.35">
      <c r="A767">
        <v>2025</v>
      </c>
      <c r="B767" t="s">
        <v>233</v>
      </c>
      <c r="C767" t="s">
        <v>234</v>
      </c>
      <c r="D767" t="s">
        <v>235</v>
      </c>
      <c r="E767">
        <v>7</v>
      </c>
      <c r="F767" t="s">
        <v>246</v>
      </c>
      <c r="G767" t="s">
        <v>38</v>
      </c>
      <c r="H767" t="s">
        <v>32</v>
      </c>
      <c r="I767" s="1">
        <v>34</v>
      </c>
      <c r="J767" s="2">
        <v>10</v>
      </c>
      <c r="K767" s="2">
        <v>0</v>
      </c>
      <c r="L767" s="2">
        <v>10</v>
      </c>
      <c r="M767" s="1">
        <v>30.6</v>
      </c>
      <c r="N767" s="3">
        <v>45</v>
      </c>
      <c r="O767" s="3">
        <v>450</v>
      </c>
      <c r="P767" s="3">
        <v>0</v>
      </c>
      <c r="Q767" s="1">
        <v>1377</v>
      </c>
      <c r="R767" s="1">
        <v>9</v>
      </c>
      <c r="S767" s="1">
        <v>405</v>
      </c>
      <c r="T767" s="1">
        <v>972</v>
      </c>
      <c r="U767" s="1">
        <v>206.55</v>
      </c>
      <c r="V767" s="1">
        <v>765.45</v>
      </c>
      <c r="W767" t="s">
        <v>30</v>
      </c>
      <c r="X767" t="s">
        <v>31</v>
      </c>
    </row>
    <row r="768" spans="1:24" x14ac:dyDescent="0.35">
      <c r="A768">
        <v>2025</v>
      </c>
      <c r="B768" t="s">
        <v>233</v>
      </c>
      <c r="C768" t="s">
        <v>234</v>
      </c>
      <c r="D768" t="s">
        <v>235</v>
      </c>
      <c r="E768">
        <v>7</v>
      </c>
      <c r="F768" t="s">
        <v>246</v>
      </c>
      <c r="G768" t="s">
        <v>38</v>
      </c>
      <c r="H768" t="s">
        <v>33</v>
      </c>
      <c r="I768" s="1">
        <v>34</v>
      </c>
      <c r="J768" s="2">
        <v>15</v>
      </c>
      <c r="K768" s="2">
        <v>0</v>
      </c>
      <c r="L768" s="2">
        <v>15</v>
      </c>
      <c r="M768" s="1">
        <v>28.9</v>
      </c>
      <c r="N768" s="3">
        <v>28</v>
      </c>
      <c r="O768" s="3">
        <v>420</v>
      </c>
      <c r="P768" s="3">
        <v>0</v>
      </c>
      <c r="Q768" s="1">
        <v>809.2</v>
      </c>
      <c r="R768" s="1">
        <v>9</v>
      </c>
      <c r="S768" s="1">
        <v>252</v>
      </c>
      <c r="T768" s="1">
        <v>557.20000000000005</v>
      </c>
      <c r="U768" s="1">
        <v>121.38</v>
      </c>
      <c r="V768" s="1">
        <v>435.82</v>
      </c>
      <c r="W768" t="s">
        <v>30</v>
      </c>
      <c r="X768" t="s">
        <v>31</v>
      </c>
    </row>
    <row r="769" spans="1:24" x14ac:dyDescent="0.35">
      <c r="A769">
        <v>2025</v>
      </c>
      <c r="B769" t="s">
        <v>233</v>
      </c>
      <c r="C769" t="s">
        <v>234</v>
      </c>
      <c r="D769" t="s">
        <v>235</v>
      </c>
      <c r="E769">
        <v>7</v>
      </c>
      <c r="F769" t="s">
        <v>246</v>
      </c>
      <c r="G769" t="s">
        <v>38</v>
      </c>
      <c r="H769" t="s">
        <v>34</v>
      </c>
      <c r="I769" s="1">
        <v>34</v>
      </c>
      <c r="J769" s="2">
        <v>20</v>
      </c>
      <c r="K769" s="2">
        <v>0</v>
      </c>
      <c r="L769" s="2">
        <v>20</v>
      </c>
      <c r="M769" s="1">
        <v>27.2</v>
      </c>
      <c r="N769" s="3">
        <v>17</v>
      </c>
      <c r="O769" s="3">
        <v>340</v>
      </c>
      <c r="P769" s="3">
        <v>0</v>
      </c>
      <c r="Q769" s="1">
        <v>462.4</v>
      </c>
      <c r="R769" s="1">
        <v>9</v>
      </c>
      <c r="S769" s="1">
        <v>153</v>
      </c>
      <c r="T769" s="1">
        <v>309.39999999999998</v>
      </c>
      <c r="U769" s="1">
        <v>69.36</v>
      </c>
      <c r="V769" s="1">
        <v>240.04</v>
      </c>
      <c r="W769" t="s">
        <v>30</v>
      </c>
      <c r="X769" t="s">
        <v>31</v>
      </c>
    </row>
    <row r="770" spans="1:24" x14ac:dyDescent="0.35">
      <c r="A770">
        <v>2025</v>
      </c>
      <c r="B770" t="s">
        <v>233</v>
      </c>
      <c r="C770" t="s">
        <v>234</v>
      </c>
      <c r="D770" t="s">
        <v>235</v>
      </c>
      <c r="E770">
        <v>7</v>
      </c>
      <c r="F770" t="s">
        <v>247</v>
      </c>
      <c r="G770" t="s">
        <v>40</v>
      </c>
      <c r="H770" t="s">
        <v>29</v>
      </c>
      <c r="I770" s="1">
        <v>34</v>
      </c>
      <c r="J770" s="2">
        <v>0</v>
      </c>
      <c r="K770" s="2">
        <v>0</v>
      </c>
      <c r="L770" s="2">
        <v>0</v>
      </c>
      <c r="M770" s="1">
        <v>34</v>
      </c>
      <c r="N770" s="3">
        <v>72</v>
      </c>
      <c r="O770" s="3">
        <v>0</v>
      </c>
      <c r="P770" s="3">
        <v>0</v>
      </c>
      <c r="Q770" s="1">
        <v>2448</v>
      </c>
      <c r="R770" s="1">
        <v>9</v>
      </c>
      <c r="S770" s="1">
        <v>648</v>
      </c>
      <c r="T770" s="1">
        <v>1800</v>
      </c>
      <c r="U770" s="1">
        <v>367.2</v>
      </c>
      <c r="V770" s="1">
        <v>1432.8</v>
      </c>
      <c r="W770" t="s">
        <v>30</v>
      </c>
      <c r="X770" t="s">
        <v>31</v>
      </c>
    </row>
    <row r="771" spans="1:24" x14ac:dyDescent="0.35">
      <c r="A771">
        <v>2025</v>
      </c>
      <c r="B771" t="s">
        <v>233</v>
      </c>
      <c r="C771" t="s">
        <v>234</v>
      </c>
      <c r="D771" t="s">
        <v>235</v>
      </c>
      <c r="E771">
        <v>7</v>
      </c>
      <c r="F771" t="s">
        <v>247</v>
      </c>
      <c r="G771" t="s">
        <v>40</v>
      </c>
      <c r="H771" t="s">
        <v>32</v>
      </c>
      <c r="I771" s="1">
        <v>34</v>
      </c>
      <c r="J771" s="2">
        <v>10</v>
      </c>
      <c r="K771" s="2">
        <v>0</v>
      </c>
      <c r="L771" s="2">
        <v>10</v>
      </c>
      <c r="M771" s="1">
        <v>30.6</v>
      </c>
      <c r="N771" s="3">
        <v>48</v>
      </c>
      <c r="O771" s="3">
        <v>480</v>
      </c>
      <c r="P771" s="3">
        <v>0</v>
      </c>
      <c r="Q771" s="1">
        <v>1468.8</v>
      </c>
      <c r="R771" s="1">
        <v>9</v>
      </c>
      <c r="S771" s="1">
        <v>432</v>
      </c>
      <c r="T771" s="1">
        <v>1036.8</v>
      </c>
      <c r="U771" s="1">
        <v>220.32</v>
      </c>
      <c r="V771" s="1">
        <v>816.48</v>
      </c>
      <c r="W771" t="s">
        <v>30</v>
      </c>
      <c r="X771" t="s">
        <v>31</v>
      </c>
    </row>
    <row r="772" spans="1:24" x14ac:dyDescent="0.35">
      <c r="A772">
        <v>2025</v>
      </c>
      <c r="B772" t="s">
        <v>233</v>
      </c>
      <c r="C772" t="s">
        <v>234</v>
      </c>
      <c r="D772" t="s">
        <v>235</v>
      </c>
      <c r="E772">
        <v>7</v>
      </c>
      <c r="F772" t="s">
        <v>247</v>
      </c>
      <c r="G772" t="s">
        <v>40</v>
      </c>
      <c r="H772" t="s">
        <v>33</v>
      </c>
      <c r="I772" s="1">
        <v>34</v>
      </c>
      <c r="J772" s="2">
        <v>15</v>
      </c>
      <c r="K772" s="2">
        <v>0</v>
      </c>
      <c r="L772" s="2">
        <v>15</v>
      </c>
      <c r="M772" s="1">
        <v>28.9</v>
      </c>
      <c r="N772" s="3">
        <v>30</v>
      </c>
      <c r="O772" s="3">
        <v>450</v>
      </c>
      <c r="P772" s="3">
        <v>0</v>
      </c>
      <c r="Q772" s="1">
        <v>867</v>
      </c>
      <c r="R772" s="1">
        <v>9</v>
      </c>
      <c r="S772" s="1">
        <v>270</v>
      </c>
      <c r="T772" s="1">
        <v>597</v>
      </c>
      <c r="U772" s="1">
        <v>130.05000000000001</v>
      </c>
      <c r="V772" s="1">
        <v>466.95</v>
      </c>
      <c r="W772" t="s">
        <v>30</v>
      </c>
      <c r="X772" t="s">
        <v>31</v>
      </c>
    </row>
    <row r="773" spans="1:24" x14ac:dyDescent="0.35">
      <c r="A773">
        <v>2025</v>
      </c>
      <c r="B773" t="s">
        <v>233</v>
      </c>
      <c r="C773" t="s">
        <v>234</v>
      </c>
      <c r="D773" t="s">
        <v>235</v>
      </c>
      <c r="E773">
        <v>7</v>
      </c>
      <c r="F773" t="s">
        <v>247</v>
      </c>
      <c r="G773" t="s">
        <v>40</v>
      </c>
      <c r="H773" t="s">
        <v>34</v>
      </c>
      <c r="I773" s="1">
        <v>34</v>
      </c>
      <c r="J773" s="2">
        <v>20</v>
      </c>
      <c r="K773" s="2">
        <v>0</v>
      </c>
      <c r="L773" s="2">
        <v>20</v>
      </c>
      <c r="M773" s="1">
        <v>27.2</v>
      </c>
      <c r="N773" s="3">
        <v>18</v>
      </c>
      <c r="O773" s="3">
        <v>360</v>
      </c>
      <c r="P773" s="3">
        <v>0</v>
      </c>
      <c r="Q773" s="1">
        <v>489.6</v>
      </c>
      <c r="R773" s="1">
        <v>9</v>
      </c>
      <c r="S773" s="1">
        <v>162</v>
      </c>
      <c r="T773" s="1">
        <v>327.60000000000002</v>
      </c>
      <c r="U773" s="1">
        <v>73.44</v>
      </c>
      <c r="V773" s="1">
        <v>254.16</v>
      </c>
      <c r="W773" t="s">
        <v>30</v>
      </c>
      <c r="X773" t="s">
        <v>31</v>
      </c>
    </row>
    <row r="774" spans="1:24" x14ac:dyDescent="0.35">
      <c r="A774">
        <v>2025</v>
      </c>
      <c r="B774" t="s">
        <v>233</v>
      </c>
      <c r="C774" t="s">
        <v>234</v>
      </c>
      <c r="D774" t="s">
        <v>235</v>
      </c>
      <c r="E774">
        <v>7</v>
      </c>
      <c r="F774" t="s">
        <v>248</v>
      </c>
      <c r="G774" t="s">
        <v>42</v>
      </c>
      <c r="H774" t="s">
        <v>29</v>
      </c>
      <c r="I774" s="1">
        <v>34</v>
      </c>
      <c r="J774" s="2">
        <v>0</v>
      </c>
      <c r="K774" s="2">
        <v>0</v>
      </c>
      <c r="L774" s="2">
        <v>0</v>
      </c>
      <c r="M774" s="1">
        <v>34</v>
      </c>
      <c r="N774" s="3">
        <v>54</v>
      </c>
      <c r="O774" s="3">
        <v>0</v>
      </c>
      <c r="P774" s="3">
        <v>0</v>
      </c>
      <c r="Q774" s="1">
        <v>1836</v>
      </c>
      <c r="R774" s="1">
        <v>9</v>
      </c>
      <c r="S774" s="1">
        <v>486</v>
      </c>
      <c r="T774" s="1">
        <v>1350</v>
      </c>
      <c r="U774" s="1">
        <v>275.39999999999998</v>
      </c>
      <c r="V774" s="1">
        <v>1074.5999999999999</v>
      </c>
      <c r="W774" t="s">
        <v>30</v>
      </c>
      <c r="X774" t="s">
        <v>31</v>
      </c>
    </row>
    <row r="775" spans="1:24" x14ac:dyDescent="0.35">
      <c r="A775">
        <v>2025</v>
      </c>
      <c r="B775" t="s">
        <v>233</v>
      </c>
      <c r="C775" t="s">
        <v>234</v>
      </c>
      <c r="D775" t="s">
        <v>235</v>
      </c>
      <c r="E775">
        <v>7</v>
      </c>
      <c r="F775" t="s">
        <v>248</v>
      </c>
      <c r="G775" t="s">
        <v>42</v>
      </c>
      <c r="H775" t="s">
        <v>32</v>
      </c>
      <c r="I775" s="1">
        <v>34</v>
      </c>
      <c r="J775" s="2">
        <v>10</v>
      </c>
      <c r="K775" s="2">
        <v>0</v>
      </c>
      <c r="L775" s="2">
        <v>10</v>
      </c>
      <c r="M775" s="1">
        <v>30.6</v>
      </c>
      <c r="N775" s="3">
        <v>36</v>
      </c>
      <c r="O775" s="3">
        <v>360</v>
      </c>
      <c r="P775" s="3">
        <v>0</v>
      </c>
      <c r="Q775" s="1">
        <v>1101.5999999999999</v>
      </c>
      <c r="R775" s="1">
        <v>9</v>
      </c>
      <c r="S775" s="1">
        <v>324</v>
      </c>
      <c r="T775" s="1">
        <v>777.6</v>
      </c>
      <c r="U775" s="1">
        <v>165.24</v>
      </c>
      <c r="V775" s="1">
        <v>612.36</v>
      </c>
      <c r="W775" t="s">
        <v>30</v>
      </c>
      <c r="X775" t="s">
        <v>31</v>
      </c>
    </row>
    <row r="776" spans="1:24" x14ac:dyDescent="0.35">
      <c r="A776">
        <v>2025</v>
      </c>
      <c r="B776" t="s">
        <v>233</v>
      </c>
      <c r="C776" t="s">
        <v>234</v>
      </c>
      <c r="D776" t="s">
        <v>235</v>
      </c>
      <c r="E776">
        <v>7</v>
      </c>
      <c r="F776" t="s">
        <v>248</v>
      </c>
      <c r="G776" t="s">
        <v>42</v>
      </c>
      <c r="H776" t="s">
        <v>33</v>
      </c>
      <c r="I776" s="1">
        <v>34</v>
      </c>
      <c r="J776" s="2">
        <v>15</v>
      </c>
      <c r="K776" s="2">
        <v>0</v>
      </c>
      <c r="L776" s="2">
        <v>15</v>
      </c>
      <c r="M776" s="1">
        <v>28.9</v>
      </c>
      <c r="N776" s="3">
        <v>23</v>
      </c>
      <c r="O776" s="3">
        <v>345</v>
      </c>
      <c r="P776" s="3">
        <v>0</v>
      </c>
      <c r="Q776" s="1">
        <v>664.7</v>
      </c>
      <c r="R776" s="1">
        <v>9</v>
      </c>
      <c r="S776" s="1">
        <v>207</v>
      </c>
      <c r="T776" s="1">
        <v>457.7</v>
      </c>
      <c r="U776" s="1">
        <v>99.7</v>
      </c>
      <c r="V776" s="1">
        <v>357.99</v>
      </c>
      <c r="W776" t="s">
        <v>30</v>
      </c>
      <c r="X776" t="s">
        <v>31</v>
      </c>
    </row>
    <row r="777" spans="1:24" x14ac:dyDescent="0.35">
      <c r="A777">
        <v>2025</v>
      </c>
      <c r="B777" t="s">
        <v>233</v>
      </c>
      <c r="C777" t="s">
        <v>234</v>
      </c>
      <c r="D777" t="s">
        <v>235</v>
      </c>
      <c r="E777">
        <v>7</v>
      </c>
      <c r="F777" t="s">
        <v>248</v>
      </c>
      <c r="G777" t="s">
        <v>42</v>
      </c>
      <c r="H777" t="s">
        <v>34</v>
      </c>
      <c r="I777" s="1">
        <v>34</v>
      </c>
      <c r="J777" s="2">
        <v>20</v>
      </c>
      <c r="K777" s="2">
        <v>0</v>
      </c>
      <c r="L777" s="2">
        <v>20</v>
      </c>
      <c r="M777" s="1">
        <v>27.2</v>
      </c>
      <c r="N777" s="3">
        <v>14</v>
      </c>
      <c r="O777" s="3">
        <v>280</v>
      </c>
      <c r="P777" s="3">
        <v>0</v>
      </c>
      <c r="Q777" s="1">
        <v>380.8</v>
      </c>
      <c r="R777" s="1">
        <v>9</v>
      </c>
      <c r="S777" s="1">
        <v>126</v>
      </c>
      <c r="T777" s="1">
        <v>254.8</v>
      </c>
      <c r="U777" s="1">
        <v>57.12</v>
      </c>
      <c r="V777" s="1">
        <v>197.68</v>
      </c>
      <c r="W777" t="s">
        <v>30</v>
      </c>
      <c r="X777" t="s">
        <v>31</v>
      </c>
    </row>
    <row r="778" spans="1:24" x14ac:dyDescent="0.35">
      <c r="A778">
        <v>2025</v>
      </c>
      <c r="B778" t="s">
        <v>233</v>
      </c>
      <c r="C778" t="s">
        <v>234</v>
      </c>
      <c r="D778" t="s">
        <v>235</v>
      </c>
      <c r="E778">
        <v>7</v>
      </c>
      <c r="F778" t="s">
        <v>249</v>
      </c>
      <c r="G778" t="s">
        <v>44</v>
      </c>
      <c r="H778" t="s">
        <v>29</v>
      </c>
      <c r="I778" s="1">
        <v>34</v>
      </c>
      <c r="J778" s="2">
        <v>0</v>
      </c>
      <c r="K778" s="2">
        <v>0</v>
      </c>
      <c r="L778" s="2">
        <v>0</v>
      </c>
      <c r="M778" s="1">
        <v>34</v>
      </c>
      <c r="N778" s="3">
        <v>45</v>
      </c>
      <c r="O778" s="3">
        <v>0</v>
      </c>
      <c r="P778" s="3">
        <v>0</v>
      </c>
      <c r="Q778" s="1">
        <v>1530</v>
      </c>
      <c r="R778" s="1">
        <v>9</v>
      </c>
      <c r="S778" s="1">
        <v>405</v>
      </c>
      <c r="T778" s="1">
        <v>1125</v>
      </c>
      <c r="U778" s="1">
        <v>229.5</v>
      </c>
      <c r="V778" s="1">
        <v>895.5</v>
      </c>
      <c r="W778" t="s">
        <v>30</v>
      </c>
      <c r="X778" t="s">
        <v>31</v>
      </c>
    </row>
    <row r="779" spans="1:24" x14ac:dyDescent="0.35">
      <c r="A779">
        <v>2025</v>
      </c>
      <c r="B779" t="s">
        <v>233</v>
      </c>
      <c r="C779" t="s">
        <v>234</v>
      </c>
      <c r="D779" t="s">
        <v>235</v>
      </c>
      <c r="E779">
        <v>7</v>
      </c>
      <c r="F779" t="s">
        <v>249</v>
      </c>
      <c r="G779" t="s">
        <v>44</v>
      </c>
      <c r="H779" t="s">
        <v>32</v>
      </c>
      <c r="I779" s="1">
        <v>34</v>
      </c>
      <c r="J779" s="2">
        <v>10</v>
      </c>
      <c r="K779" s="2">
        <v>0</v>
      </c>
      <c r="L779" s="2">
        <v>10</v>
      </c>
      <c r="M779" s="1">
        <v>30.6</v>
      </c>
      <c r="N779" s="3">
        <v>30</v>
      </c>
      <c r="O779" s="3">
        <v>300</v>
      </c>
      <c r="P779" s="3">
        <v>0</v>
      </c>
      <c r="Q779" s="1">
        <v>918</v>
      </c>
      <c r="R779" s="1">
        <v>9</v>
      </c>
      <c r="S779" s="1">
        <v>270</v>
      </c>
      <c r="T779" s="1">
        <v>648</v>
      </c>
      <c r="U779" s="1">
        <v>137.69999999999999</v>
      </c>
      <c r="V779" s="1">
        <v>510.3</v>
      </c>
      <c r="W779" t="s">
        <v>30</v>
      </c>
      <c r="X779" t="s">
        <v>31</v>
      </c>
    </row>
    <row r="780" spans="1:24" x14ac:dyDescent="0.35">
      <c r="A780">
        <v>2025</v>
      </c>
      <c r="B780" t="s">
        <v>233</v>
      </c>
      <c r="C780" t="s">
        <v>234</v>
      </c>
      <c r="D780" t="s">
        <v>235</v>
      </c>
      <c r="E780">
        <v>7</v>
      </c>
      <c r="F780" t="s">
        <v>249</v>
      </c>
      <c r="G780" t="s">
        <v>44</v>
      </c>
      <c r="H780" t="s">
        <v>33</v>
      </c>
      <c r="I780" s="1">
        <v>34</v>
      </c>
      <c r="J780" s="2">
        <v>15</v>
      </c>
      <c r="K780" s="2">
        <v>0</v>
      </c>
      <c r="L780" s="2">
        <v>15</v>
      </c>
      <c r="M780" s="1">
        <v>28.9</v>
      </c>
      <c r="N780" s="3">
        <v>19</v>
      </c>
      <c r="O780" s="3">
        <v>285</v>
      </c>
      <c r="P780" s="3">
        <v>0</v>
      </c>
      <c r="Q780" s="1">
        <v>549.1</v>
      </c>
      <c r="R780" s="1">
        <v>9</v>
      </c>
      <c r="S780" s="1">
        <v>171</v>
      </c>
      <c r="T780" s="1">
        <v>378.1</v>
      </c>
      <c r="U780" s="1">
        <v>82.36</v>
      </c>
      <c r="V780" s="1">
        <v>295.74</v>
      </c>
      <c r="W780" t="s">
        <v>30</v>
      </c>
      <c r="X780" t="s">
        <v>31</v>
      </c>
    </row>
    <row r="781" spans="1:24" x14ac:dyDescent="0.35">
      <c r="A781">
        <v>2025</v>
      </c>
      <c r="B781" t="s">
        <v>233</v>
      </c>
      <c r="C781" t="s">
        <v>234</v>
      </c>
      <c r="D781" t="s">
        <v>235</v>
      </c>
      <c r="E781">
        <v>7</v>
      </c>
      <c r="F781" t="s">
        <v>249</v>
      </c>
      <c r="G781" t="s">
        <v>44</v>
      </c>
      <c r="H781" t="s">
        <v>34</v>
      </c>
      <c r="I781" s="1">
        <v>34</v>
      </c>
      <c r="J781" s="2">
        <v>20</v>
      </c>
      <c r="K781" s="2">
        <v>0</v>
      </c>
      <c r="L781" s="2">
        <v>20</v>
      </c>
      <c r="M781" s="1">
        <v>27.2</v>
      </c>
      <c r="N781" s="3">
        <v>11</v>
      </c>
      <c r="O781" s="3">
        <v>220</v>
      </c>
      <c r="P781" s="3">
        <v>0</v>
      </c>
      <c r="Q781" s="1">
        <v>299.2</v>
      </c>
      <c r="R781" s="1">
        <v>9</v>
      </c>
      <c r="S781" s="1">
        <v>99</v>
      </c>
      <c r="T781" s="1">
        <v>200.2</v>
      </c>
      <c r="U781" s="1">
        <v>44.88</v>
      </c>
      <c r="V781" s="1">
        <v>155.32</v>
      </c>
      <c r="W781" t="s">
        <v>30</v>
      </c>
      <c r="X781" t="s">
        <v>31</v>
      </c>
    </row>
    <row r="782" spans="1:24" x14ac:dyDescent="0.35">
      <c r="A782">
        <v>2025</v>
      </c>
      <c r="B782" t="s">
        <v>233</v>
      </c>
      <c r="C782" t="s">
        <v>234</v>
      </c>
      <c r="D782" t="s">
        <v>235</v>
      </c>
      <c r="E782">
        <v>7</v>
      </c>
      <c r="F782" t="s">
        <v>250</v>
      </c>
      <c r="G782" t="s">
        <v>48</v>
      </c>
      <c r="H782" t="s">
        <v>29</v>
      </c>
      <c r="I782" s="1">
        <v>34</v>
      </c>
      <c r="J782" s="2">
        <v>0</v>
      </c>
      <c r="K782" s="2">
        <v>0</v>
      </c>
      <c r="L782" s="2">
        <v>0</v>
      </c>
      <c r="M782" s="1">
        <v>34</v>
      </c>
      <c r="N782" s="3">
        <v>51</v>
      </c>
      <c r="O782" s="3">
        <v>0</v>
      </c>
      <c r="P782" s="3">
        <v>0</v>
      </c>
      <c r="Q782" s="1">
        <v>1734</v>
      </c>
      <c r="R782" s="1">
        <v>9</v>
      </c>
      <c r="S782" s="1">
        <v>459</v>
      </c>
      <c r="T782" s="1">
        <v>1275</v>
      </c>
      <c r="U782" s="1">
        <v>260.10000000000002</v>
      </c>
      <c r="V782" s="1">
        <v>1014.9</v>
      </c>
      <c r="W782" t="s">
        <v>30</v>
      </c>
      <c r="X782" t="s">
        <v>31</v>
      </c>
    </row>
    <row r="783" spans="1:24" x14ac:dyDescent="0.35">
      <c r="A783">
        <v>2025</v>
      </c>
      <c r="B783" t="s">
        <v>233</v>
      </c>
      <c r="C783" t="s">
        <v>234</v>
      </c>
      <c r="D783" t="s">
        <v>235</v>
      </c>
      <c r="E783">
        <v>7</v>
      </c>
      <c r="F783" t="s">
        <v>250</v>
      </c>
      <c r="G783" t="s">
        <v>48</v>
      </c>
      <c r="H783" t="s">
        <v>32</v>
      </c>
      <c r="I783" s="1">
        <v>34</v>
      </c>
      <c r="J783" s="2">
        <v>10</v>
      </c>
      <c r="K783" s="2">
        <v>0</v>
      </c>
      <c r="L783" s="2">
        <v>10</v>
      </c>
      <c r="M783" s="1">
        <v>30.6</v>
      </c>
      <c r="N783" s="3">
        <v>34</v>
      </c>
      <c r="O783" s="3">
        <v>340</v>
      </c>
      <c r="P783" s="3">
        <v>0</v>
      </c>
      <c r="Q783" s="1">
        <v>1040.4000000000001</v>
      </c>
      <c r="R783" s="1">
        <v>9</v>
      </c>
      <c r="S783" s="1">
        <v>306</v>
      </c>
      <c r="T783" s="1">
        <v>734.4</v>
      </c>
      <c r="U783" s="1">
        <v>156.06</v>
      </c>
      <c r="V783" s="1">
        <v>578.34</v>
      </c>
      <c r="W783" t="s">
        <v>30</v>
      </c>
      <c r="X783" t="s">
        <v>31</v>
      </c>
    </row>
    <row r="784" spans="1:24" x14ac:dyDescent="0.35">
      <c r="A784">
        <v>2025</v>
      </c>
      <c r="B784" t="s">
        <v>233</v>
      </c>
      <c r="C784" t="s">
        <v>234</v>
      </c>
      <c r="D784" t="s">
        <v>235</v>
      </c>
      <c r="E784">
        <v>7</v>
      </c>
      <c r="F784" t="s">
        <v>250</v>
      </c>
      <c r="G784" t="s">
        <v>48</v>
      </c>
      <c r="H784" t="s">
        <v>33</v>
      </c>
      <c r="I784" s="1">
        <v>34</v>
      </c>
      <c r="J784" s="2">
        <v>15</v>
      </c>
      <c r="K784" s="2">
        <v>0</v>
      </c>
      <c r="L784" s="2">
        <v>15</v>
      </c>
      <c r="M784" s="1">
        <v>28.9</v>
      </c>
      <c r="N784" s="3">
        <v>21</v>
      </c>
      <c r="O784" s="3">
        <v>315</v>
      </c>
      <c r="P784" s="3">
        <v>0</v>
      </c>
      <c r="Q784" s="1">
        <v>606.9</v>
      </c>
      <c r="R784" s="1">
        <v>9</v>
      </c>
      <c r="S784" s="1">
        <v>189</v>
      </c>
      <c r="T784" s="1">
        <v>417.9</v>
      </c>
      <c r="U784" s="1">
        <v>91.03</v>
      </c>
      <c r="V784" s="1">
        <v>326.87</v>
      </c>
      <c r="W784" t="s">
        <v>30</v>
      </c>
      <c r="X784" t="s">
        <v>31</v>
      </c>
    </row>
    <row r="785" spans="1:24" x14ac:dyDescent="0.35">
      <c r="A785">
        <v>2025</v>
      </c>
      <c r="B785" t="s">
        <v>233</v>
      </c>
      <c r="C785" t="s">
        <v>234</v>
      </c>
      <c r="D785" t="s">
        <v>235</v>
      </c>
      <c r="E785">
        <v>7</v>
      </c>
      <c r="F785" t="s">
        <v>250</v>
      </c>
      <c r="G785" t="s">
        <v>48</v>
      </c>
      <c r="H785" t="s">
        <v>34</v>
      </c>
      <c r="I785" s="1">
        <v>34</v>
      </c>
      <c r="J785" s="2">
        <v>20</v>
      </c>
      <c r="K785" s="2">
        <v>0</v>
      </c>
      <c r="L785" s="2">
        <v>20</v>
      </c>
      <c r="M785" s="1">
        <v>27.2</v>
      </c>
      <c r="N785" s="3">
        <v>13</v>
      </c>
      <c r="O785" s="3">
        <v>260</v>
      </c>
      <c r="P785" s="3">
        <v>0</v>
      </c>
      <c r="Q785" s="1">
        <v>353.6</v>
      </c>
      <c r="R785" s="1">
        <v>9</v>
      </c>
      <c r="S785" s="1">
        <v>117</v>
      </c>
      <c r="T785" s="1">
        <v>236.6</v>
      </c>
      <c r="U785" s="1">
        <v>53.04</v>
      </c>
      <c r="V785" s="1">
        <v>183.56</v>
      </c>
      <c r="W785" t="s">
        <v>30</v>
      </c>
      <c r="X785" t="s">
        <v>31</v>
      </c>
    </row>
    <row r="786" spans="1:24" x14ac:dyDescent="0.35">
      <c r="A786">
        <v>2025</v>
      </c>
      <c r="B786" t="s">
        <v>233</v>
      </c>
      <c r="C786" t="s">
        <v>234</v>
      </c>
      <c r="D786" t="s">
        <v>235</v>
      </c>
      <c r="E786">
        <v>7</v>
      </c>
      <c r="F786" t="s">
        <v>251</v>
      </c>
      <c r="G786" t="s">
        <v>28</v>
      </c>
      <c r="H786" t="s">
        <v>29</v>
      </c>
      <c r="I786" s="1">
        <v>34</v>
      </c>
      <c r="J786" s="2">
        <v>0</v>
      </c>
      <c r="K786" s="2">
        <v>0</v>
      </c>
      <c r="L786" s="2">
        <v>0</v>
      </c>
      <c r="M786" s="1">
        <v>34</v>
      </c>
      <c r="N786" s="3">
        <v>55</v>
      </c>
      <c r="O786" s="3">
        <v>0</v>
      </c>
      <c r="P786" s="3">
        <v>0</v>
      </c>
      <c r="Q786" s="1">
        <v>1870</v>
      </c>
      <c r="R786" s="1">
        <v>9</v>
      </c>
      <c r="S786" s="1">
        <v>495</v>
      </c>
      <c r="T786" s="1">
        <v>1375</v>
      </c>
      <c r="U786" s="1">
        <v>280.5</v>
      </c>
      <c r="V786" s="1">
        <v>1094.5</v>
      </c>
      <c r="W786" t="s">
        <v>30</v>
      </c>
      <c r="X786" t="s">
        <v>31</v>
      </c>
    </row>
    <row r="787" spans="1:24" x14ac:dyDescent="0.35">
      <c r="A787">
        <v>2025</v>
      </c>
      <c r="B787" t="s">
        <v>233</v>
      </c>
      <c r="C787" t="s">
        <v>234</v>
      </c>
      <c r="D787" t="s">
        <v>235</v>
      </c>
      <c r="E787">
        <v>7</v>
      </c>
      <c r="F787" t="s">
        <v>251</v>
      </c>
      <c r="G787" t="s">
        <v>28</v>
      </c>
      <c r="H787" t="s">
        <v>32</v>
      </c>
      <c r="I787" s="1">
        <v>34</v>
      </c>
      <c r="J787" s="2">
        <v>10</v>
      </c>
      <c r="K787" s="2">
        <v>0</v>
      </c>
      <c r="L787" s="2">
        <v>10</v>
      </c>
      <c r="M787" s="1">
        <v>30.6</v>
      </c>
      <c r="N787" s="3">
        <v>37</v>
      </c>
      <c r="O787" s="3">
        <v>370</v>
      </c>
      <c r="P787" s="3">
        <v>0</v>
      </c>
      <c r="Q787" s="1">
        <v>1132.2</v>
      </c>
      <c r="R787" s="1">
        <v>9</v>
      </c>
      <c r="S787" s="1">
        <v>333</v>
      </c>
      <c r="T787" s="1">
        <v>799.2</v>
      </c>
      <c r="U787" s="1">
        <v>169.83</v>
      </c>
      <c r="V787" s="1">
        <v>629.37</v>
      </c>
      <c r="W787" t="s">
        <v>30</v>
      </c>
      <c r="X787" t="s">
        <v>31</v>
      </c>
    </row>
    <row r="788" spans="1:24" x14ac:dyDescent="0.35">
      <c r="A788">
        <v>2025</v>
      </c>
      <c r="B788" t="s">
        <v>233</v>
      </c>
      <c r="C788" t="s">
        <v>234</v>
      </c>
      <c r="D788" t="s">
        <v>235</v>
      </c>
      <c r="E788">
        <v>7</v>
      </c>
      <c r="F788" t="s">
        <v>251</v>
      </c>
      <c r="G788" t="s">
        <v>28</v>
      </c>
      <c r="H788" t="s">
        <v>33</v>
      </c>
      <c r="I788" s="1">
        <v>34</v>
      </c>
      <c r="J788" s="2">
        <v>15</v>
      </c>
      <c r="K788" s="2">
        <v>0</v>
      </c>
      <c r="L788" s="2">
        <v>15</v>
      </c>
      <c r="M788" s="1">
        <v>28.9</v>
      </c>
      <c r="N788" s="3">
        <v>23</v>
      </c>
      <c r="O788" s="3">
        <v>345</v>
      </c>
      <c r="P788" s="3">
        <v>0</v>
      </c>
      <c r="Q788" s="1">
        <v>664.7</v>
      </c>
      <c r="R788" s="1">
        <v>9</v>
      </c>
      <c r="S788" s="1">
        <v>207</v>
      </c>
      <c r="T788" s="1">
        <v>457.7</v>
      </c>
      <c r="U788" s="1">
        <v>99.7</v>
      </c>
      <c r="V788" s="1">
        <v>357.99</v>
      </c>
      <c r="W788" t="s">
        <v>30</v>
      </c>
      <c r="X788" t="s">
        <v>31</v>
      </c>
    </row>
    <row r="789" spans="1:24" x14ac:dyDescent="0.35">
      <c r="A789">
        <v>2025</v>
      </c>
      <c r="B789" t="s">
        <v>233</v>
      </c>
      <c r="C789" t="s">
        <v>234</v>
      </c>
      <c r="D789" t="s">
        <v>235</v>
      </c>
      <c r="E789">
        <v>7</v>
      </c>
      <c r="F789" t="s">
        <v>251</v>
      </c>
      <c r="G789" t="s">
        <v>28</v>
      </c>
      <c r="H789" t="s">
        <v>34</v>
      </c>
      <c r="I789" s="1">
        <v>34</v>
      </c>
      <c r="J789" s="2">
        <v>20</v>
      </c>
      <c r="K789" s="2">
        <v>0</v>
      </c>
      <c r="L789" s="2">
        <v>20</v>
      </c>
      <c r="M789" s="1">
        <v>27.2</v>
      </c>
      <c r="N789" s="3">
        <v>14</v>
      </c>
      <c r="O789" s="3">
        <v>280</v>
      </c>
      <c r="P789" s="3">
        <v>0</v>
      </c>
      <c r="Q789" s="1">
        <v>380.8</v>
      </c>
      <c r="R789" s="1">
        <v>9</v>
      </c>
      <c r="S789" s="1">
        <v>126</v>
      </c>
      <c r="T789" s="1">
        <v>254.8</v>
      </c>
      <c r="U789" s="1">
        <v>57.12</v>
      </c>
      <c r="V789" s="1">
        <v>197.68</v>
      </c>
      <c r="W789" t="s">
        <v>30</v>
      </c>
      <c r="X789" t="s">
        <v>31</v>
      </c>
    </row>
    <row r="790" spans="1:24" x14ac:dyDescent="0.35">
      <c r="A790">
        <v>2025</v>
      </c>
      <c r="B790" t="s">
        <v>233</v>
      </c>
      <c r="C790" t="s">
        <v>234</v>
      </c>
      <c r="D790" t="s">
        <v>235</v>
      </c>
      <c r="E790">
        <v>7</v>
      </c>
      <c r="F790" t="s">
        <v>252</v>
      </c>
      <c r="G790" t="s">
        <v>36</v>
      </c>
      <c r="H790" t="s">
        <v>29</v>
      </c>
      <c r="I790" s="1">
        <v>34</v>
      </c>
      <c r="J790" s="2">
        <v>0</v>
      </c>
      <c r="K790" s="2">
        <v>0</v>
      </c>
      <c r="L790" s="2">
        <v>0</v>
      </c>
      <c r="M790" s="1">
        <v>34</v>
      </c>
      <c r="N790" s="3">
        <v>48</v>
      </c>
      <c r="O790" s="3">
        <v>0</v>
      </c>
      <c r="P790" s="3">
        <v>0</v>
      </c>
      <c r="Q790" s="1">
        <v>1632</v>
      </c>
      <c r="R790" s="1">
        <v>9</v>
      </c>
      <c r="S790" s="1">
        <v>432</v>
      </c>
      <c r="T790" s="1">
        <v>1200</v>
      </c>
      <c r="U790" s="1">
        <v>244.8</v>
      </c>
      <c r="V790" s="1">
        <v>955.2</v>
      </c>
      <c r="W790" t="s">
        <v>30</v>
      </c>
      <c r="X790" t="s">
        <v>31</v>
      </c>
    </row>
    <row r="791" spans="1:24" x14ac:dyDescent="0.35">
      <c r="A791">
        <v>2025</v>
      </c>
      <c r="B791" t="s">
        <v>233</v>
      </c>
      <c r="C791" t="s">
        <v>234</v>
      </c>
      <c r="D791" t="s">
        <v>235</v>
      </c>
      <c r="E791">
        <v>7</v>
      </c>
      <c r="F791" t="s">
        <v>252</v>
      </c>
      <c r="G791" t="s">
        <v>36</v>
      </c>
      <c r="H791" t="s">
        <v>32</v>
      </c>
      <c r="I791" s="1">
        <v>34</v>
      </c>
      <c r="J791" s="2">
        <v>10</v>
      </c>
      <c r="K791" s="2">
        <v>0</v>
      </c>
      <c r="L791" s="2">
        <v>10</v>
      </c>
      <c r="M791" s="1">
        <v>30.6</v>
      </c>
      <c r="N791" s="3">
        <v>32</v>
      </c>
      <c r="O791" s="3">
        <v>320</v>
      </c>
      <c r="P791" s="3">
        <v>0</v>
      </c>
      <c r="Q791" s="1">
        <v>979.2</v>
      </c>
      <c r="R791" s="1">
        <v>9</v>
      </c>
      <c r="S791" s="1">
        <v>288</v>
      </c>
      <c r="T791" s="1">
        <v>691.2</v>
      </c>
      <c r="U791" s="1">
        <v>146.88</v>
      </c>
      <c r="V791" s="1">
        <v>544.32000000000005</v>
      </c>
      <c r="W791" t="s">
        <v>30</v>
      </c>
      <c r="X791" t="s">
        <v>31</v>
      </c>
    </row>
    <row r="792" spans="1:24" x14ac:dyDescent="0.35">
      <c r="A792">
        <v>2025</v>
      </c>
      <c r="B792" t="s">
        <v>233</v>
      </c>
      <c r="C792" t="s">
        <v>234</v>
      </c>
      <c r="D792" t="s">
        <v>235</v>
      </c>
      <c r="E792">
        <v>7</v>
      </c>
      <c r="F792" t="s">
        <v>252</v>
      </c>
      <c r="G792" t="s">
        <v>36</v>
      </c>
      <c r="H792" t="s">
        <v>33</v>
      </c>
      <c r="I792" s="1">
        <v>34</v>
      </c>
      <c r="J792" s="2">
        <v>15</v>
      </c>
      <c r="K792" s="2">
        <v>0</v>
      </c>
      <c r="L792" s="2">
        <v>15</v>
      </c>
      <c r="M792" s="1">
        <v>28.9</v>
      </c>
      <c r="N792" s="3">
        <v>20</v>
      </c>
      <c r="O792" s="3">
        <v>300</v>
      </c>
      <c r="P792" s="3">
        <v>0</v>
      </c>
      <c r="Q792" s="1">
        <v>578</v>
      </c>
      <c r="R792" s="1">
        <v>9</v>
      </c>
      <c r="S792" s="1">
        <v>180</v>
      </c>
      <c r="T792" s="1">
        <v>398</v>
      </c>
      <c r="U792" s="1">
        <v>86.7</v>
      </c>
      <c r="V792" s="1">
        <v>311.3</v>
      </c>
      <c r="W792" t="s">
        <v>30</v>
      </c>
      <c r="X792" t="s">
        <v>31</v>
      </c>
    </row>
    <row r="793" spans="1:24" x14ac:dyDescent="0.35">
      <c r="A793">
        <v>2025</v>
      </c>
      <c r="B793" t="s">
        <v>233</v>
      </c>
      <c r="C793" t="s">
        <v>234</v>
      </c>
      <c r="D793" t="s">
        <v>235</v>
      </c>
      <c r="E793">
        <v>7</v>
      </c>
      <c r="F793" t="s">
        <v>252</v>
      </c>
      <c r="G793" t="s">
        <v>36</v>
      </c>
      <c r="H793" t="s">
        <v>34</v>
      </c>
      <c r="I793" s="1">
        <v>34</v>
      </c>
      <c r="J793" s="2">
        <v>20</v>
      </c>
      <c r="K793" s="2">
        <v>0</v>
      </c>
      <c r="L793" s="2">
        <v>20</v>
      </c>
      <c r="M793" s="1">
        <v>27.2</v>
      </c>
      <c r="N793" s="3">
        <v>12</v>
      </c>
      <c r="O793" s="3">
        <v>240</v>
      </c>
      <c r="P793" s="3">
        <v>0</v>
      </c>
      <c r="Q793" s="1">
        <v>326.39999999999998</v>
      </c>
      <c r="R793" s="1">
        <v>9</v>
      </c>
      <c r="S793" s="1">
        <v>108</v>
      </c>
      <c r="T793" s="1">
        <v>218.4</v>
      </c>
      <c r="U793" s="1">
        <v>48.96</v>
      </c>
      <c r="V793" s="1">
        <v>169.44</v>
      </c>
      <c r="W793" t="s">
        <v>30</v>
      </c>
      <c r="X793" t="s">
        <v>31</v>
      </c>
    </row>
    <row r="794" spans="1:24" x14ac:dyDescent="0.35">
      <c r="A794">
        <v>2025</v>
      </c>
      <c r="B794" t="s">
        <v>233</v>
      </c>
      <c r="C794" t="s">
        <v>234</v>
      </c>
      <c r="D794" t="s">
        <v>235</v>
      </c>
      <c r="E794">
        <v>7</v>
      </c>
      <c r="F794" t="s">
        <v>253</v>
      </c>
      <c r="G794" t="s">
        <v>38</v>
      </c>
      <c r="H794" t="s">
        <v>29</v>
      </c>
      <c r="I794" s="1">
        <v>34</v>
      </c>
      <c r="J794" s="2">
        <v>0</v>
      </c>
      <c r="K794" s="2">
        <v>0</v>
      </c>
      <c r="L794" s="2">
        <v>0</v>
      </c>
      <c r="M794" s="1">
        <v>34</v>
      </c>
      <c r="N794" s="3">
        <v>80</v>
      </c>
      <c r="O794" s="3">
        <v>0</v>
      </c>
      <c r="P794" s="3">
        <v>0</v>
      </c>
      <c r="Q794" s="1">
        <v>2720</v>
      </c>
      <c r="R794" s="1">
        <v>9</v>
      </c>
      <c r="S794" s="1">
        <v>720</v>
      </c>
      <c r="T794" s="1">
        <v>2000</v>
      </c>
      <c r="U794" s="1">
        <v>408</v>
      </c>
      <c r="V794" s="1">
        <v>1592</v>
      </c>
      <c r="W794" t="s">
        <v>30</v>
      </c>
      <c r="X794" t="s">
        <v>31</v>
      </c>
    </row>
    <row r="795" spans="1:24" x14ac:dyDescent="0.35">
      <c r="A795">
        <v>2025</v>
      </c>
      <c r="B795" t="s">
        <v>233</v>
      </c>
      <c r="C795" t="s">
        <v>234</v>
      </c>
      <c r="D795" t="s">
        <v>235</v>
      </c>
      <c r="E795">
        <v>7</v>
      </c>
      <c r="F795" t="s">
        <v>253</v>
      </c>
      <c r="G795" t="s">
        <v>38</v>
      </c>
      <c r="H795" t="s">
        <v>32</v>
      </c>
      <c r="I795" s="1">
        <v>34</v>
      </c>
      <c r="J795" s="2">
        <v>10</v>
      </c>
      <c r="K795" s="2">
        <v>0</v>
      </c>
      <c r="L795" s="2">
        <v>10</v>
      </c>
      <c r="M795" s="1">
        <v>30.6</v>
      </c>
      <c r="N795" s="3">
        <v>53</v>
      </c>
      <c r="O795" s="3">
        <v>530</v>
      </c>
      <c r="P795" s="3">
        <v>0</v>
      </c>
      <c r="Q795" s="1">
        <v>1621.8</v>
      </c>
      <c r="R795" s="1">
        <v>9</v>
      </c>
      <c r="S795" s="1">
        <v>477</v>
      </c>
      <c r="T795" s="1">
        <v>1144.8</v>
      </c>
      <c r="U795" s="1">
        <v>243.27</v>
      </c>
      <c r="V795" s="1">
        <v>901.53</v>
      </c>
      <c r="W795" t="s">
        <v>30</v>
      </c>
      <c r="X795" t="s">
        <v>31</v>
      </c>
    </row>
    <row r="796" spans="1:24" x14ac:dyDescent="0.35">
      <c r="A796">
        <v>2025</v>
      </c>
      <c r="B796" t="s">
        <v>233</v>
      </c>
      <c r="C796" t="s">
        <v>234</v>
      </c>
      <c r="D796" t="s">
        <v>235</v>
      </c>
      <c r="E796">
        <v>7</v>
      </c>
      <c r="F796" t="s">
        <v>253</v>
      </c>
      <c r="G796" t="s">
        <v>38</v>
      </c>
      <c r="H796" t="s">
        <v>33</v>
      </c>
      <c r="I796" s="1">
        <v>34</v>
      </c>
      <c r="J796" s="2">
        <v>15</v>
      </c>
      <c r="K796" s="2">
        <v>0</v>
      </c>
      <c r="L796" s="2">
        <v>15</v>
      </c>
      <c r="M796" s="1">
        <v>28.9</v>
      </c>
      <c r="N796" s="3">
        <v>34</v>
      </c>
      <c r="O796" s="3">
        <v>510</v>
      </c>
      <c r="P796" s="3">
        <v>0</v>
      </c>
      <c r="Q796" s="1">
        <v>982.6</v>
      </c>
      <c r="R796" s="1">
        <v>9</v>
      </c>
      <c r="S796" s="1">
        <v>306</v>
      </c>
      <c r="T796" s="1">
        <v>676.6</v>
      </c>
      <c r="U796" s="1">
        <v>147.38999999999999</v>
      </c>
      <c r="V796" s="1">
        <v>529.21</v>
      </c>
      <c r="W796" t="s">
        <v>30</v>
      </c>
      <c r="X796" t="s">
        <v>31</v>
      </c>
    </row>
    <row r="797" spans="1:24" x14ac:dyDescent="0.35">
      <c r="A797">
        <v>2025</v>
      </c>
      <c r="B797" t="s">
        <v>233</v>
      </c>
      <c r="C797" t="s">
        <v>234</v>
      </c>
      <c r="D797" t="s">
        <v>235</v>
      </c>
      <c r="E797">
        <v>7</v>
      </c>
      <c r="F797" t="s">
        <v>253</v>
      </c>
      <c r="G797" t="s">
        <v>38</v>
      </c>
      <c r="H797" t="s">
        <v>34</v>
      </c>
      <c r="I797" s="1">
        <v>34</v>
      </c>
      <c r="J797" s="2">
        <v>20</v>
      </c>
      <c r="K797" s="2">
        <v>0</v>
      </c>
      <c r="L797" s="2">
        <v>20</v>
      </c>
      <c r="M797" s="1">
        <v>27.2</v>
      </c>
      <c r="N797" s="3">
        <v>20</v>
      </c>
      <c r="O797" s="3">
        <v>400</v>
      </c>
      <c r="P797" s="3">
        <v>0</v>
      </c>
      <c r="Q797" s="1">
        <v>544</v>
      </c>
      <c r="R797" s="1">
        <v>9</v>
      </c>
      <c r="S797" s="1">
        <v>180</v>
      </c>
      <c r="T797" s="1">
        <v>364</v>
      </c>
      <c r="U797" s="1">
        <v>81.599999999999994</v>
      </c>
      <c r="V797" s="1">
        <v>282.39999999999998</v>
      </c>
      <c r="W797" t="s">
        <v>30</v>
      </c>
      <c r="X797" t="s">
        <v>31</v>
      </c>
    </row>
    <row r="798" spans="1:24" x14ac:dyDescent="0.35">
      <c r="A798">
        <v>2025</v>
      </c>
      <c r="B798" t="s">
        <v>233</v>
      </c>
      <c r="C798" t="s">
        <v>234</v>
      </c>
      <c r="D798" t="s">
        <v>235</v>
      </c>
      <c r="E798">
        <v>7</v>
      </c>
      <c r="F798" t="s">
        <v>254</v>
      </c>
      <c r="G798" t="s">
        <v>40</v>
      </c>
      <c r="H798" t="s">
        <v>29</v>
      </c>
      <c r="I798" s="1">
        <v>34</v>
      </c>
      <c r="J798" s="2">
        <v>0</v>
      </c>
      <c r="K798" s="2">
        <v>0</v>
      </c>
      <c r="L798" s="2">
        <v>0</v>
      </c>
      <c r="M798" s="1">
        <v>34</v>
      </c>
      <c r="N798" s="3">
        <v>83</v>
      </c>
      <c r="O798" s="3">
        <v>0</v>
      </c>
      <c r="P798" s="3">
        <v>0</v>
      </c>
      <c r="Q798" s="1">
        <v>2822</v>
      </c>
      <c r="R798" s="1">
        <v>9</v>
      </c>
      <c r="S798" s="1">
        <v>747</v>
      </c>
      <c r="T798" s="1">
        <v>2075</v>
      </c>
      <c r="U798" s="1">
        <v>423.3</v>
      </c>
      <c r="V798" s="1">
        <v>1651.7</v>
      </c>
      <c r="W798" t="s">
        <v>30</v>
      </c>
      <c r="X798" t="s">
        <v>31</v>
      </c>
    </row>
    <row r="799" spans="1:24" x14ac:dyDescent="0.35">
      <c r="A799">
        <v>2025</v>
      </c>
      <c r="B799" t="s">
        <v>233</v>
      </c>
      <c r="C799" t="s">
        <v>234</v>
      </c>
      <c r="D799" t="s">
        <v>235</v>
      </c>
      <c r="E799">
        <v>7</v>
      </c>
      <c r="F799" t="s">
        <v>254</v>
      </c>
      <c r="G799" t="s">
        <v>40</v>
      </c>
      <c r="H799" t="s">
        <v>32</v>
      </c>
      <c r="I799" s="1">
        <v>34</v>
      </c>
      <c r="J799" s="2">
        <v>10</v>
      </c>
      <c r="K799" s="2">
        <v>0</v>
      </c>
      <c r="L799" s="2">
        <v>10</v>
      </c>
      <c r="M799" s="1">
        <v>30.6</v>
      </c>
      <c r="N799" s="3">
        <v>55</v>
      </c>
      <c r="O799" s="3">
        <v>550</v>
      </c>
      <c r="P799" s="3">
        <v>0</v>
      </c>
      <c r="Q799" s="1">
        <v>1683</v>
      </c>
      <c r="R799" s="1">
        <v>9</v>
      </c>
      <c r="S799" s="1">
        <v>495</v>
      </c>
      <c r="T799" s="1">
        <v>1188</v>
      </c>
      <c r="U799" s="1">
        <v>252.45</v>
      </c>
      <c r="V799" s="1">
        <v>935.55</v>
      </c>
      <c r="W799" t="s">
        <v>30</v>
      </c>
      <c r="X799" t="s">
        <v>31</v>
      </c>
    </row>
    <row r="800" spans="1:24" x14ac:dyDescent="0.35">
      <c r="A800">
        <v>2025</v>
      </c>
      <c r="B800" t="s">
        <v>233</v>
      </c>
      <c r="C800" t="s">
        <v>234</v>
      </c>
      <c r="D800" t="s">
        <v>235</v>
      </c>
      <c r="E800">
        <v>7</v>
      </c>
      <c r="F800" t="s">
        <v>254</v>
      </c>
      <c r="G800" t="s">
        <v>40</v>
      </c>
      <c r="H800" t="s">
        <v>33</v>
      </c>
      <c r="I800" s="1">
        <v>34</v>
      </c>
      <c r="J800" s="2">
        <v>15</v>
      </c>
      <c r="K800" s="2">
        <v>0</v>
      </c>
      <c r="L800" s="2">
        <v>15</v>
      </c>
      <c r="M800" s="1">
        <v>28.9</v>
      </c>
      <c r="N800" s="3">
        <v>35</v>
      </c>
      <c r="O800" s="3">
        <v>525</v>
      </c>
      <c r="P800" s="3">
        <v>0</v>
      </c>
      <c r="Q800" s="1">
        <v>1011.5</v>
      </c>
      <c r="R800" s="1">
        <v>9</v>
      </c>
      <c r="S800" s="1">
        <v>315</v>
      </c>
      <c r="T800" s="1">
        <v>696.5</v>
      </c>
      <c r="U800" s="1">
        <v>151.72</v>
      </c>
      <c r="V800" s="1">
        <v>544.77</v>
      </c>
      <c r="W800" t="s">
        <v>30</v>
      </c>
      <c r="X800" t="s">
        <v>31</v>
      </c>
    </row>
    <row r="801" spans="1:24" x14ac:dyDescent="0.35">
      <c r="A801">
        <v>2025</v>
      </c>
      <c r="B801" t="s">
        <v>233</v>
      </c>
      <c r="C801" t="s">
        <v>234</v>
      </c>
      <c r="D801" t="s">
        <v>235</v>
      </c>
      <c r="E801">
        <v>7</v>
      </c>
      <c r="F801" t="s">
        <v>254</v>
      </c>
      <c r="G801" t="s">
        <v>40</v>
      </c>
      <c r="H801" t="s">
        <v>34</v>
      </c>
      <c r="I801" s="1">
        <v>34</v>
      </c>
      <c r="J801" s="2">
        <v>20</v>
      </c>
      <c r="K801" s="2">
        <v>0</v>
      </c>
      <c r="L801" s="2">
        <v>20</v>
      </c>
      <c r="M801" s="1">
        <v>27.2</v>
      </c>
      <c r="N801" s="3">
        <v>21</v>
      </c>
      <c r="O801" s="3">
        <v>420</v>
      </c>
      <c r="P801" s="3">
        <v>0</v>
      </c>
      <c r="Q801" s="1">
        <v>571.20000000000005</v>
      </c>
      <c r="R801" s="1">
        <v>9</v>
      </c>
      <c r="S801" s="1">
        <v>189</v>
      </c>
      <c r="T801" s="1">
        <v>382.2</v>
      </c>
      <c r="U801" s="1">
        <v>85.68</v>
      </c>
      <c r="V801" s="1">
        <v>296.52</v>
      </c>
      <c r="W801" t="s">
        <v>30</v>
      </c>
      <c r="X801" t="s">
        <v>31</v>
      </c>
    </row>
    <row r="802" spans="1:24" x14ac:dyDescent="0.35">
      <c r="A802">
        <v>2025</v>
      </c>
      <c r="B802" t="s">
        <v>233</v>
      </c>
      <c r="C802" t="s">
        <v>234</v>
      </c>
      <c r="D802" t="s">
        <v>235</v>
      </c>
      <c r="E802">
        <v>7</v>
      </c>
      <c r="F802" t="s">
        <v>255</v>
      </c>
      <c r="G802" t="s">
        <v>42</v>
      </c>
      <c r="H802" t="s">
        <v>29</v>
      </c>
      <c r="I802" s="1">
        <v>34</v>
      </c>
      <c r="J802" s="2">
        <v>0</v>
      </c>
      <c r="K802" s="2">
        <v>0</v>
      </c>
      <c r="L802" s="2">
        <v>0</v>
      </c>
      <c r="M802" s="1">
        <v>34</v>
      </c>
      <c r="N802" s="3">
        <v>55</v>
      </c>
      <c r="O802" s="3">
        <v>0</v>
      </c>
      <c r="P802" s="3">
        <v>0</v>
      </c>
      <c r="Q802" s="1">
        <v>1870</v>
      </c>
      <c r="R802" s="1">
        <v>9</v>
      </c>
      <c r="S802" s="1">
        <v>495</v>
      </c>
      <c r="T802" s="1">
        <v>1375</v>
      </c>
      <c r="U802" s="1">
        <v>280.5</v>
      </c>
      <c r="V802" s="1">
        <v>1094.5</v>
      </c>
      <c r="W802" t="s">
        <v>30</v>
      </c>
      <c r="X802" t="s">
        <v>31</v>
      </c>
    </row>
    <row r="803" spans="1:24" x14ac:dyDescent="0.35">
      <c r="A803">
        <v>2025</v>
      </c>
      <c r="B803" t="s">
        <v>233</v>
      </c>
      <c r="C803" t="s">
        <v>234</v>
      </c>
      <c r="D803" t="s">
        <v>235</v>
      </c>
      <c r="E803">
        <v>7</v>
      </c>
      <c r="F803" t="s">
        <v>255</v>
      </c>
      <c r="G803" t="s">
        <v>42</v>
      </c>
      <c r="H803" t="s">
        <v>32</v>
      </c>
      <c r="I803" s="1">
        <v>34</v>
      </c>
      <c r="J803" s="2">
        <v>10</v>
      </c>
      <c r="K803" s="2">
        <v>0</v>
      </c>
      <c r="L803" s="2">
        <v>10</v>
      </c>
      <c r="M803" s="1">
        <v>30.6</v>
      </c>
      <c r="N803" s="3">
        <v>37</v>
      </c>
      <c r="O803" s="3">
        <v>370</v>
      </c>
      <c r="P803" s="3">
        <v>0</v>
      </c>
      <c r="Q803" s="1">
        <v>1132.2</v>
      </c>
      <c r="R803" s="1">
        <v>9</v>
      </c>
      <c r="S803" s="1">
        <v>333</v>
      </c>
      <c r="T803" s="1">
        <v>799.2</v>
      </c>
      <c r="U803" s="1">
        <v>169.83</v>
      </c>
      <c r="V803" s="1">
        <v>629.37</v>
      </c>
      <c r="W803" t="s">
        <v>30</v>
      </c>
      <c r="X803" t="s">
        <v>31</v>
      </c>
    </row>
    <row r="804" spans="1:24" x14ac:dyDescent="0.35">
      <c r="A804">
        <v>2025</v>
      </c>
      <c r="B804" t="s">
        <v>233</v>
      </c>
      <c r="C804" t="s">
        <v>234</v>
      </c>
      <c r="D804" t="s">
        <v>235</v>
      </c>
      <c r="E804">
        <v>7</v>
      </c>
      <c r="F804" t="s">
        <v>255</v>
      </c>
      <c r="G804" t="s">
        <v>42</v>
      </c>
      <c r="H804" t="s">
        <v>33</v>
      </c>
      <c r="I804" s="1">
        <v>34</v>
      </c>
      <c r="J804" s="2">
        <v>15</v>
      </c>
      <c r="K804" s="2">
        <v>0</v>
      </c>
      <c r="L804" s="2">
        <v>15</v>
      </c>
      <c r="M804" s="1">
        <v>28.9</v>
      </c>
      <c r="N804" s="3">
        <v>23</v>
      </c>
      <c r="O804" s="3">
        <v>345</v>
      </c>
      <c r="P804" s="3">
        <v>0</v>
      </c>
      <c r="Q804" s="1">
        <v>664.7</v>
      </c>
      <c r="R804" s="1">
        <v>9</v>
      </c>
      <c r="S804" s="1">
        <v>207</v>
      </c>
      <c r="T804" s="1">
        <v>457.7</v>
      </c>
      <c r="U804" s="1">
        <v>99.7</v>
      </c>
      <c r="V804" s="1">
        <v>357.99</v>
      </c>
      <c r="W804" t="s">
        <v>30</v>
      </c>
      <c r="X804" t="s">
        <v>31</v>
      </c>
    </row>
    <row r="805" spans="1:24" x14ac:dyDescent="0.35">
      <c r="A805">
        <v>2025</v>
      </c>
      <c r="B805" t="s">
        <v>233</v>
      </c>
      <c r="C805" t="s">
        <v>234</v>
      </c>
      <c r="D805" t="s">
        <v>235</v>
      </c>
      <c r="E805">
        <v>7</v>
      </c>
      <c r="F805" t="s">
        <v>255</v>
      </c>
      <c r="G805" t="s">
        <v>42</v>
      </c>
      <c r="H805" t="s">
        <v>34</v>
      </c>
      <c r="I805" s="1">
        <v>34</v>
      </c>
      <c r="J805" s="2">
        <v>20</v>
      </c>
      <c r="K805" s="2">
        <v>0</v>
      </c>
      <c r="L805" s="2">
        <v>20</v>
      </c>
      <c r="M805" s="1">
        <v>27.2</v>
      </c>
      <c r="N805" s="3">
        <v>14</v>
      </c>
      <c r="O805" s="3">
        <v>280</v>
      </c>
      <c r="P805" s="3">
        <v>0</v>
      </c>
      <c r="Q805" s="1">
        <v>380.8</v>
      </c>
      <c r="R805" s="1">
        <v>9</v>
      </c>
      <c r="S805" s="1">
        <v>126</v>
      </c>
      <c r="T805" s="1">
        <v>254.8</v>
      </c>
      <c r="U805" s="1">
        <v>57.12</v>
      </c>
      <c r="V805" s="1">
        <v>197.68</v>
      </c>
      <c r="W805" t="s">
        <v>30</v>
      </c>
      <c r="X805" t="s">
        <v>31</v>
      </c>
    </row>
    <row r="806" spans="1:24" x14ac:dyDescent="0.35">
      <c r="A806">
        <v>2025</v>
      </c>
      <c r="B806" t="s">
        <v>233</v>
      </c>
      <c r="C806" t="s">
        <v>234</v>
      </c>
      <c r="D806" t="s">
        <v>235</v>
      </c>
      <c r="E806">
        <v>7</v>
      </c>
      <c r="F806" t="s">
        <v>256</v>
      </c>
      <c r="G806" t="s">
        <v>44</v>
      </c>
      <c r="H806" t="s">
        <v>29</v>
      </c>
      <c r="I806" s="1">
        <v>34</v>
      </c>
      <c r="J806" s="2">
        <v>0</v>
      </c>
      <c r="K806" s="2">
        <v>0</v>
      </c>
      <c r="L806" s="2">
        <v>0</v>
      </c>
      <c r="M806" s="1">
        <v>34</v>
      </c>
      <c r="N806" s="3">
        <v>51</v>
      </c>
      <c r="O806" s="3">
        <v>0</v>
      </c>
      <c r="P806" s="3">
        <v>0</v>
      </c>
      <c r="Q806" s="1">
        <v>1734</v>
      </c>
      <c r="R806" s="1">
        <v>9</v>
      </c>
      <c r="S806" s="1">
        <v>459</v>
      </c>
      <c r="T806" s="1">
        <v>1275</v>
      </c>
      <c r="U806" s="1">
        <v>260.10000000000002</v>
      </c>
      <c r="V806" s="1">
        <v>1014.9</v>
      </c>
      <c r="W806" t="s">
        <v>30</v>
      </c>
      <c r="X806" t="s">
        <v>31</v>
      </c>
    </row>
    <row r="807" spans="1:24" x14ac:dyDescent="0.35">
      <c r="A807">
        <v>2025</v>
      </c>
      <c r="B807" t="s">
        <v>233</v>
      </c>
      <c r="C807" t="s">
        <v>234</v>
      </c>
      <c r="D807" t="s">
        <v>235</v>
      </c>
      <c r="E807">
        <v>7</v>
      </c>
      <c r="F807" t="s">
        <v>256</v>
      </c>
      <c r="G807" t="s">
        <v>44</v>
      </c>
      <c r="H807" t="s">
        <v>32</v>
      </c>
      <c r="I807" s="1">
        <v>34</v>
      </c>
      <c r="J807" s="2">
        <v>10</v>
      </c>
      <c r="K807" s="2">
        <v>0</v>
      </c>
      <c r="L807" s="2">
        <v>10</v>
      </c>
      <c r="M807" s="1">
        <v>30.6</v>
      </c>
      <c r="N807" s="3">
        <v>34</v>
      </c>
      <c r="O807" s="3">
        <v>340</v>
      </c>
      <c r="P807" s="3">
        <v>0</v>
      </c>
      <c r="Q807" s="1">
        <v>1040.4000000000001</v>
      </c>
      <c r="R807" s="1">
        <v>9</v>
      </c>
      <c r="S807" s="1">
        <v>306</v>
      </c>
      <c r="T807" s="1">
        <v>734.4</v>
      </c>
      <c r="U807" s="1">
        <v>156.06</v>
      </c>
      <c r="V807" s="1">
        <v>578.34</v>
      </c>
      <c r="W807" t="s">
        <v>30</v>
      </c>
      <c r="X807" t="s">
        <v>31</v>
      </c>
    </row>
    <row r="808" spans="1:24" x14ac:dyDescent="0.35">
      <c r="A808">
        <v>2025</v>
      </c>
      <c r="B808" t="s">
        <v>233</v>
      </c>
      <c r="C808" t="s">
        <v>234</v>
      </c>
      <c r="D808" t="s">
        <v>235</v>
      </c>
      <c r="E808">
        <v>7</v>
      </c>
      <c r="F808" t="s">
        <v>256</v>
      </c>
      <c r="G808" t="s">
        <v>44</v>
      </c>
      <c r="H808" t="s">
        <v>33</v>
      </c>
      <c r="I808" s="1">
        <v>34</v>
      </c>
      <c r="J808" s="2">
        <v>15</v>
      </c>
      <c r="K808" s="2">
        <v>0</v>
      </c>
      <c r="L808" s="2">
        <v>15</v>
      </c>
      <c r="M808" s="1">
        <v>28.9</v>
      </c>
      <c r="N808" s="3">
        <v>21</v>
      </c>
      <c r="O808" s="3">
        <v>315</v>
      </c>
      <c r="P808" s="3">
        <v>0</v>
      </c>
      <c r="Q808" s="1">
        <v>606.9</v>
      </c>
      <c r="R808" s="1">
        <v>9</v>
      </c>
      <c r="S808" s="1">
        <v>189</v>
      </c>
      <c r="T808" s="1">
        <v>417.9</v>
      </c>
      <c r="U808" s="1">
        <v>91.03</v>
      </c>
      <c r="V808" s="1">
        <v>326.87</v>
      </c>
      <c r="W808" t="s">
        <v>30</v>
      </c>
      <c r="X808" t="s">
        <v>31</v>
      </c>
    </row>
    <row r="809" spans="1:24" x14ac:dyDescent="0.35">
      <c r="A809">
        <v>2025</v>
      </c>
      <c r="B809" t="s">
        <v>233</v>
      </c>
      <c r="C809" t="s">
        <v>234</v>
      </c>
      <c r="D809" t="s">
        <v>235</v>
      </c>
      <c r="E809">
        <v>7</v>
      </c>
      <c r="F809" t="s">
        <v>256</v>
      </c>
      <c r="G809" t="s">
        <v>44</v>
      </c>
      <c r="H809" t="s">
        <v>34</v>
      </c>
      <c r="I809" s="1">
        <v>34</v>
      </c>
      <c r="J809" s="2">
        <v>20</v>
      </c>
      <c r="K809" s="2">
        <v>0</v>
      </c>
      <c r="L809" s="2">
        <v>20</v>
      </c>
      <c r="M809" s="1">
        <v>27.2</v>
      </c>
      <c r="N809" s="3">
        <v>13</v>
      </c>
      <c r="O809" s="3">
        <v>260</v>
      </c>
      <c r="P809" s="3">
        <v>0</v>
      </c>
      <c r="Q809" s="1">
        <v>353.6</v>
      </c>
      <c r="R809" s="1">
        <v>9</v>
      </c>
      <c r="S809" s="1">
        <v>117</v>
      </c>
      <c r="T809" s="1">
        <v>236.6</v>
      </c>
      <c r="U809" s="1">
        <v>53.04</v>
      </c>
      <c r="V809" s="1">
        <v>183.56</v>
      </c>
      <c r="W809" t="s">
        <v>30</v>
      </c>
      <c r="X809" t="s">
        <v>31</v>
      </c>
    </row>
    <row r="810" spans="1:24" x14ac:dyDescent="0.35">
      <c r="A810">
        <v>2025</v>
      </c>
      <c r="B810" t="s">
        <v>233</v>
      </c>
      <c r="C810" t="s">
        <v>234</v>
      </c>
      <c r="D810" t="s">
        <v>235</v>
      </c>
      <c r="E810">
        <v>7</v>
      </c>
      <c r="F810" t="s">
        <v>257</v>
      </c>
      <c r="G810" t="s">
        <v>48</v>
      </c>
      <c r="H810" t="s">
        <v>29</v>
      </c>
      <c r="I810" s="1">
        <v>34</v>
      </c>
      <c r="J810" s="2">
        <v>0</v>
      </c>
      <c r="K810" s="2">
        <v>0</v>
      </c>
      <c r="L810" s="2">
        <v>0</v>
      </c>
      <c r="M810" s="1">
        <v>34</v>
      </c>
      <c r="N810" s="3">
        <v>50</v>
      </c>
      <c r="O810" s="3">
        <v>0</v>
      </c>
      <c r="P810" s="3">
        <v>0</v>
      </c>
      <c r="Q810" s="1">
        <v>1700</v>
      </c>
      <c r="R810" s="1">
        <v>9</v>
      </c>
      <c r="S810" s="1">
        <v>450</v>
      </c>
      <c r="T810" s="1">
        <v>1250</v>
      </c>
      <c r="U810" s="1">
        <v>255</v>
      </c>
      <c r="V810" s="1">
        <v>995</v>
      </c>
      <c r="W810" t="s">
        <v>30</v>
      </c>
      <c r="X810" t="s">
        <v>31</v>
      </c>
    </row>
    <row r="811" spans="1:24" x14ac:dyDescent="0.35">
      <c r="A811">
        <v>2025</v>
      </c>
      <c r="B811" t="s">
        <v>233</v>
      </c>
      <c r="C811" t="s">
        <v>234</v>
      </c>
      <c r="D811" t="s">
        <v>235</v>
      </c>
      <c r="E811">
        <v>7</v>
      </c>
      <c r="F811" t="s">
        <v>257</v>
      </c>
      <c r="G811" t="s">
        <v>48</v>
      </c>
      <c r="H811" t="s">
        <v>32</v>
      </c>
      <c r="I811" s="1">
        <v>34</v>
      </c>
      <c r="J811" s="2">
        <v>10</v>
      </c>
      <c r="K811" s="2">
        <v>0</v>
      </c>
      <c r="L811" s="2">
        <v>10</v>
      </c>
      <c r="M811" s="1">
        <v>30.6</v>
      </c>
      <c r="N811" s="3">
        <v>33</v>
      </c>
      <c r="O811" s="3">
        <v>330</v>
      </c>
      <c r="P811" s="3">
        <v>0</v>
      </c>
      <c r="Q811" s="1">
        <v>1009.8</v>
      </c>
      <c r="R811" s="1">
        <v>9</v>
      </c>
      <c r="S811" s="1">
        <v>297</v>
      </c>
      <c r="T811" s="1">
        <v>712.8</v>
      </c>
      <c r="U811" s="1">
        <v>151.47</v>
      </c>
      <c r="V811" s="1">
        <v>561.33000000000004</v>
      </c>
      <c r="W811" t="s">
        <v>30</v>
      </c>
      <c r="X811" t="s">
        <v>31</v>
      </c>
    </row>
    <row r="812" spans="1:24" x14ac:dyDescent="0.35">
      <c r="A812">
        <v>2025</v>
      </c>
      <c r="B812" t="s">
        <v>233</v>
      </c>
      <c r="C812" t="s">
        <v>234</v>
      </c>
      <c r="D812" t="s">
        <v>235</v>
      </c>
      <c r="E812">
        <v>7</v>
      </c>
      <c r="F812" t="s">
        <v>257</v>
      </c>
      <c r="G812" t="s">
        <v>48</v>
      </c>
      <c r="H812" t="s">
        <v>33</v>
      </c>
      <c r="I812" s="1">
        <v>34</v>
      </c>
      <c r="J812" s="2">
        <v>15</v>
      </c>
      <c r="K812" s="2">
        <v>0</v>
      </c>
      <c r="L812" s="2">
        <v>15</v>
      </c>
      <c r="M812" s="1">
        <v>28.9</v>
      </c>
      <c r="N812" s="3">
        <v>21</v>
      </c>
      <c r="O812" s="3">
        <v>315</v>
      </c>
      <c r="P812" s="3">
        <v>0</v>
      </c>
      <c r="Q812" s="1">
        <v>606.9</v>
      </c>
      <c r="R812" s="1">
        <v>9</v>
      </c>
      <c r="S812" s="1">
        <v>189</v>
      </c>
      <c r="T812" s="1">
        <v>417.9</v>
      </c>
      <c r="U812" s="1">
        <v>91.03</v>
      </c>
      <c r="V812" s="1">
        <v>326.87</v>
      </c>
      <c r="W812" t="s">
        <v>30</v>
      </c>
      <c r="X812" t="s">
        <v>31</v>
      </c>
    </row>
    <row r="813" spans="1:24" x14ac:dyDescent="0.35">
      <c r="A813">
        <v>2025</v>
      </c>
      <c r="B813" t="s">
        <v>233</v>
      </c>
      <c r="C813" t="s">
        <v>234</v>
      </c>
      <c r="D813" t="s">
        <v>235</v>
      </c>
      <c r="E813">
        <v>7</v>
      </c>
      <c r="F813" t="s">
        <v>257</v>
      </c>
      <c r="G813" t="s">
        <v>48</v>
      </c>
      <c r="H813" t="s">
        <v>34</v>
      </c>
      <c r="I813" s="1">
        <v>34</v>
      </c>
      <c r="J813" s="2">
        <v>20</v>
      </c>
      <c r="K813" s="2">
        <v>0</v>
      </c>
      <c r="L813" s="2">
        <v>20</v>
      </c>
      <c r="M813" s="1">
        <v>27.2</v>
      </c>
      <c r="N813" s="3">
        <v>13</v>
      </c>
      <c r="O813" s="3">
        <v>260</v>
      </c>
      <c r="P813" s="3">
        <v>0</v>
      </c>
      <c r="Q813" s="1">
        <v>353.6</v>
      </c>
      <c r="R813" s="1">
        <v>9</v>
      </c>
      <c r="S813" s="1">
        <v>117</v>
      </c>
      <c r="T813" s="1">
        <v>236.6</v>
      </c>
      <c r="U813" s="1">
        <v>53.04</v>
      </c>
      <c r="V813" s="1">
        <v>183.56</v>
      </c>
      <c r="W813" t="s">
        <v>30</v>
      </c>
      <c r="X813" t="s">
        <v>31</v>
      </c>
    </row>
    <row r="814" spans="1:24" x14ac:dyDescent="0.35">
      <c r="A814">
        <v>2025</v>
      </c>
      <c r="B814" t="s">
        <v>233</v>
      </c>
      <c r="C814" t="s">
        <v>234</v>
      </c>
      <c r="D814" t="s">
        <v>235</v>
      </c>
      <c r="E814">
        <v>7</v>
      </c>
      <c r="F814" t="s">
        <v>258</v>
      </c>
      <c r="G814" t="s">
        <v>28</v>
      </c>
      <c r="H814" t="s">
        <v>29</v>
      </c>
      <c r="I814" s="1">
        <v>34</v>
      </c>
      <c r="J814" s="2">
        <v>0</v>
      </c>
      <c r="K814" s="2">
        <v>0</v>
      </c>
      <c r="L814" s="2">
        <v>0</v>
      </c>
      <c r="M814" s="1">
        <v>34</v>
      </c>
      <c r="N814" s="3">
        <v>50</v>
      </c>
      <c r="O814" s="3">
        <v>0</v>
      </c>
      <c r="P814" s="3">
        <v>0</v>
      </c>
      <c r="Q814" s="1">
        <v>1700</v>
      </c>
      <c r="R814" s="1">
        <v>9</v>
      </c>
      <c r="S814" s="1">
        <v>450</v>
      </c>
      <c r="T814" s="1">
        <v>1250</v>
      </c>
      <c r="U814" s="1">
        <v>255</v>
      </c>
      <c r="V814" s="1">
        <v>995</v>
      </c>
      <c r="W814" t="s">
        <v>30</v>
      </c>
      <c r="X814" t="s">
        <v>31</v>
      </c>
    </row>
    <row r="815" spans="1:24" x14ac:dyDescent="0.35">
      <c r="A815">
        <v>2025</v>
      </c>
      <c r="B815" t="s">
        <v>233</v>
      </c>
      <c r="C815" t="s">
        <v>234</v>
      </c>
      <c r="D815" t="s">
        <v>235</v>
      </c>
      <c r="E815">
        <v>7</v>
      </c>
      <c r="F815" t="s">
        <v>258</v>
      </c>
      <c r="G815" t="s">
        <v>28</v>
      </c>
      <c r="H815" t="s">
        <v>32</v>
      </c>
      <c r="I815" s="1">
        <v>34</v>
      </c>
      <c r="J815" s="2">
        <v>10</v>
      </c>
      <c r="K815" s="2">
        <v>0</v>
      </c>
      <c r="L815" s="2">
        <v>10</v>
      </c>
      <c r="M815" s="1">
        <v>30.6</v>
      </c>
      <c r="N815" s="3">
        <v>33</v>
      </c>
      <c r="O815" s="3">
        <v>330</v>
      </c>
      <c r="P815" s="3">
        <v>0</v>
      </c>
      <c r="Q815" s="1">
        <v>1009.8</v>
      </c>
      <c r="R815" s="1">
        <v>9</v>
      </c>
      <c r="S815" s="1">
        <v>297</v>
      </c>
      <c r="T815" s="1">
        <v>712.8</v>
      </c>
      <c r="U815" s="1">
        <v>151.47</v>
      </c>
      <c r="V815" s="1">
        <v>561.33000000000004</v>
      </c>
      <c r="W815" t="s">
        <v>30</v>
      </c>
      <c r="X815" t="s">
        <v>31</v>
      </c>
    </row>
    <row r="816" spans="1:24" x14ac:dyDescent="0.35">
      <c r="A816">
        <v>2025</v>
      </c>
      <c r="B816" t="s">
        <v>233</v>
      </c>
      <c r="C816" t="s">
        <v>234</v>
      </c>
      <c r="D816" t="s">
        <v>235</v>
      </c>
      <c r="E816">
        <v>7</v>
      </c>
      <c r="F816" t="s">
        <v>258</v>
      </c>
      <c r="G816" t="s">
        <v>28</v>
      </c>
      <c r="H816" t="s">
        <v>33</v>
      </c>
      <c r="I816" s="1">
        <v>34</v>
      </c>
      <c r="J816" s="2">
        <v>15</v>
      </c>
      <c r="K816" s="2">
        <v>0</v>
      </c>
      <c r="L816" s="2">
        <v>15</v>
      </c>
      <c r="M816" s="1">
        <v>28.9</v>
      </c>
      <c r="N816" s="3">
        <v>21</v>
      </c>
      <c r="O816" s="3">
        <v>315</v>
      </c>
      <c r="P816" s="3">
        <v>0</v>
      </c>
      <c r="Q816" s="1">
        <v>606.9</v>
      </c>
      <c r="R816" s="1">
        <v>9</v>
      </c>
      <c r="S816" s="1">
        <v>189</v>
      </c>
      <c r="T816" s="1">
        <v>417.9</v>
      </c>
      <c r="U816" s="1">
        <v>91.03</v>
      </c>
      <c r="V816" s="1">
        <v>326.87</v>
      </c>
      <c r="W816" t="s">
        <v>30</v>
      </c>
      <c r="X816" t="s">
        <v>31</v>
      </c>
    </row>
    <row r="817" spans="1:24" x14ac:dyDescent="0.35">
      <c r="A817">
        <v>2025</v>
      </c>
      <c r="B817" t="s">
        <v>233</v>
      </c>
      <c r="C817" t="s">
        <v>234</v>
      </c>
      <c r="D817" t="s">
        <v>235</v>
      </c>
      <c r="E817">
        <v>7</v>
      </c>
      <c r="F817" t="s">
        <v>258</v>
      </c>
      <c r="G817" t="s">
        <v>28</v>
      </c>
      <c r="H817" t="s">
        <v>34</v>
      </c>
      <c r="I817" s="1">
        <v>34</v>
      </c>
      <c r="J817" s="2">
        <v>20</v>
      </c>
      <c r="K817" s="2">
        <v>0</v>
      </c>
      <c r="L817" s="2">
        <v>20</v>
      </c>
      <c r="M817" s="1">
        <v>27.2</v>
      </c>
      <c r="N817" s="3">
        <v>13</v>
      </c>
      <c r="O817" s="3">
        <v>260</v>
      </c>
      <c r="P817" s="3">
        <v>0</v>
      </c>
      <c r="Q817" s="1">
        <v>353.6</v>
      </c>
      <c r="R817" s="1">
        <v>9</v>
      </c>
      <c r="S817" s="1">
        <v>117</v>
      </c>
      <c r="T817" s="1">
        <v>236.6</v>
      </c>
      <c r="U817" s="1">
        <v>53.04</v>
      </c>
      <c r="V817" s="1">
        <v>183.56</v>
      </c>
      <c r="W817" t="s">
        <v>30</v>
      </c>
      <c r="X817" t="s">
        <v>31</v>
      </c>
    </row>
    <row r="818" spans="1:24" x14ac:dyDescent="0.35">
      <c r="A818">
        <v>2025</v>
      </c>
      <c r="B818" t="s">
        <v>233</v>
      </c>
      <c r="C818" t="s">
        <v>234</v>
      </c>
      <c r="D818" t="s">
        <v>235</v>
      </c>
      <c r="E818">
        <v>7</v>
      </c>
      <c r="F818" t="s">
        <v>259</v>
      </c>
      <c r="G818" t="s">
        <v>36</v>
      </c>
      <c r="H818" t="s">
        <v>29</v>
      </c>
      <c r="I818" s="1">
        <v>34</v>
      </c>
      <c r="J818" s="2">
        <v>0</v>
      </c>
      <c r="K818" s="2">
        <v>0</v>
      </c>
      <c r="L818" s="2">
        <v>0</v>
      </c>
      <c r="M818" s="1">
        <v>34</v>
      </c>
      <c r="N818" s="3">
        <v>54</v>
      </c>
      <c r="O818" s="3">
        <v>0</v>
      </c>
      <c r="P818" s="3">
        <v>0</v>
      </c>
      <c r="Q818" s="1">
        <v>1836</v>
      </c>
      <c r="R818" s="1">
        <v>9</v>
      </c>
      <c r="S818" s="1">
        <v>486</v>
      </c>
      <c r="T818" s="1">
        <v>1350</v>
      </c>
      <c r="U818" s="1">
        <v>275.39999999999998</v>
      </c>
      <c r="V818" s="1">
        <v>1074.5999999999999</v>
      </c>
      <c r="W818" t="s">
        <v>30</v>
      </c>
      <c r="X818" t="s">
        <v>31</v>
      </c>
    </row>
    <row r="819" spans="1:24" x14ac:dyDescent="0.35">
      <c r="A819">
        <v>2025</v>
      </c>
      <c r="B819" t="s">
        <v>233</v>
      </c>
      <c r="C819" t="s">
        <v>234</v>
      </c>
      <c r="D819" t="s">
        <v>235</v>
      </c>
      <c r="E819">
        <v>7</v>
      </c>
      <c r="F819" t="s">
        <v>259</v>
      </c>
      <c r="G819" t="s">
        <v>36</v>
      </c>
      <c r="H819" t="s">
        <v>32</v>
      </c>
      <c r="I819" s="1">
        <v>34</v>
      </c>
      <c r="J819" s="2">
        <v>10</v>
      </c>
      <c r="K819" s="2">
        <v>0</v>
      </c>
      <c r="L819" s="2">
        <v>10</v>
      </c>
      <c r="M819" s="1">
        <v>30.6</v>
      </c>
      <c r="N819" s="3">
        <v>36</v>
      </c>
      <c r="O819" s="3">
        <v>360</v>
      </c>
      <c r="P819" s="3">
        <v>0</v>
      </c>
      <c r="Q819" s="1">
        <v>1101.5999999999999</v>
      </c>
      <c r="R819" s="1">
        <v>9</v>
      </c>
      <c r="S819" s="1">
        <v>324</v>
      </c>
      <c r="T819" s="1">
        <v>777.6</v>
      </c>
      <c r="U819" s="1">
        <v>165.24</v>
      </c>
      <c r="V819" s="1">
        <v>612.36</v>
      </c>
      <c r="W819" t="s">
        <v>30</v>
      </c>
      <c r="X819" t="s">
        <v>31</v>
      </c>
    </row>
    <row r="820" spans="1:24" x14ac:dyDescent="0.35">
      <c r="A820">
        <v>2025</v>
      </c>
      <c r="B820" t="s">
        <v>233</v>
      </c>
      <c r="C820" t="s">
        <v>234</v>
      </c>
      <c r="D820" t="s">
        <v>235</v>
      </c>
      <c r="E820">
        <v>7</v>
      </c>
      <c r="F820" t="s">
        <v>259</v>
      </c>
      <c r="G820" t="s">
        <v>36</v>
      </c>
      <c r="H820" t="s">
        <v>33</v>
      </c>
      <c r="I820" s="1">
        <v>34</v>
      </c>
      <c r="J820" s="2">
        <v>15</v>
      </c>
      <c r="K820" s="2">
        <v>0</v>
      </c>
      <c r="L820" s="2">
        <v>15</v>
      </c>
      <c r="M820" s="1">
        <v>28.9</v>
      </c>
      <c r="N820" s="3">
        <v>23</v>
      </c>
      <c r="O820" s="3">
        <v>345</v>
      </c>
      <c r="P820" s="3">
        <v>0</v>
      </c>
      <c r="Q820" s="1">
        <v>664.7</v>
      </c>
      <c r="R820" s="1">
        <v>9</v>
      </c>
      <c r="S820" s="1">
        <v>207</v>
      </c>
      <c r="T820" s="1">
        <v>457.7</v>
      </c>
      <c r="U820" s="1">
        <v>99.7</v>
      </c>
      <c r="V820" s="1">
        <v>357.99</v>
      </c>
      <c r="W820" t="s">
        <v>30</v>
      </c>
      <c r="X820" t="s">
        <v>31</v>
      </c>
    </row>
    <row r="821" spans="1:24" x14ac:dyDescent="0.35">
      <c r="A821">
        <v>2025</v>
      </c>
      <c r="B821" t="s">
        <v>233</v>
      </c>
      <c r="C821" t="s">
        <v>234</v>
      </c>
      <c r="D821" t="s">
        <v>235</v>
      </c>
      <c r="E821">
        <v>7</v>
      </c>
      <c r="F821" t="s">
        <v>259</v>
      </c>
      <c r="G821" t="s">
        <v>36</v>
      </c>
      <c r="H821" t="s">
        <v>34</v>
      </c>
      <c r="I821" s="1">
        <v>34</v>
      </c>
      <c r="J821" s="2">
        <v>20</v>
      </c>
      <c r="K821" s="2">
        <v>0</v>
      </c>
      <c r="L821" s="2">
        <v>20</v>
      </c>
      <c r="M821" s="1">
        <v>27.2</v>
      </c>
      <c r="N821" s="3">
        <v>14</v>
      </c>
      <c r="O821" s="3">
        <v>280</v>
      </c>
      <c r="P821" s="3">
        <v>0</v>
      </c>
      <c r="Q821" s="1">
        <v>380.8</v>
      </c>
      <c r="R821" s="1">
        <v>9</v>
      </c>
      <c r="S821" s="1">
        <v>126</v>
      </c>
      <c r="T821" s="1">
        <v>254.8</v>
      </c>
      <c r="U821" s="1">
        <v>57.12</v>
      </c>
      <c r="V821" s="1">
        <v>197.68</v>
      </c>
      <c r="W821" t="s">
        <v>30</v>
      </c>
      <c r="X821" t="s">
        <v>31</v>
      </c>
    </row>
    <row r="822" spans="1:24" x14ac:dyDescent="0.35">
      <c r="A822">
        <v>2025</v>
      </c>
      <c r="B822" t="s">
        <v>233</v>
      </c>
      <c r="C822" t="s">
        <v>234</v>
      </c>
      <c r="D822" t="s">
        <v>235</v>
      </c>
      <c r="E822">
        <v>7</v>
      </c>
      <c r="F822" t="s">
        <v>260</v>
      </c>
      <c r="G822" t="s">
        <v>38</v>
      </c>
      <c r="H822" t="s">
        <v>29</v>
      </c>
      <c r="I822" s="1">
        <v>34</v>
      </c>
      <c r="J822" s="2">
        <v>0</v>
      </c>
      <c r="K822" s="2">
        <v>0</v>
      </c>
      <c r="L822" s="2">
        <v>0</v>
      </c>
      <c r="M822" s="1">
        <v>34</v>
      </c>
      <c r="N822" s="3">
        <v>66</v>
      </c>
      <c r="O822" s="3">
        <v>0</v>
      </c>
      <c r="P822" s="3">
        <v>0</v>
      </c>
      <c r="Q822" s="1">
        <v>2244</v>
      </c>
      <c r="R822" s="1">
        <v>9</v>
      </c>
      <c r="S822" s="1">
        <v>594</v>
      </c>
      <c r="T822" s="1">
        <v>1650</v>
      </c>
      <c r="U822" s="1">
        <v>336.6</v>
      </c>
      <c r="V822" s="1">
        <v>1313.4</v>
      </c>
      <c r="W822" t="s">
        <v>30</v>
      </c>
      <c r="X822" t="s">
        <v>31</v>
      </c>
    </row>
    <row r="823" spans="1:24" x14ac:dyDescent="0.35">
      <c r="A823">
        <v>2025</v>
      </c>
      <c r="B823" t="s">
        <v>233</v>
      </c>
      <c r="C823" t="s">
        <v>234</v>
      </c>
      <c r="D823" t="s">
        <v>235</v>
      </c>
      <c r="E823">
        <v>7</v>
      </c>
      <c r="F823" t="s">
        <v>260</v>
      </c>
      <c r="G823" t="s">
        <v>38</v>
      </c>
      <c r="H823" t="s">
        <v>32</v>
      </c>
      <c r="I823" s="1">
        <v>34</v>
      </c>
      <c r="J823" s="2">
        <v>10</v>
      </c>
      <c r="K823" s="2">
        <v>0</v>
      </c>
      <c r="L823" s="2">
        <v>10</v>
      </c>
      <c r="M823" s="1">
        <v>30.6</v>
      </c>
      <c r="N823" s="3">
        <v>44</v>
      </c>
      <c r="O823" s="3">
        <v>440</v>
      </c>
      <c r="P823" s="3">
        <v>0</v>
      </c>
      <c r="Q823" s="1">
        <v>1346.4</v>
      </c>
      <c r="R823" s="1">
        <v>9</v>
      </c>
      <c r="S823" s="1">
        <v>396</v>
      </c>
      <c r="T823" s="1">
        <v>950.4</v>
      </c>
      <c r="U823" s="1">
        <v>201.96</v>
      </c>
      <c r="V823" s="1">
        <v>748.44</v>
      </c>
      <c r="W823" t="s">
        <v>30</v>
      </c>
      <c r="X823" t="s">
        <v>31</v>
      </c>
    </row>
    <row r="824" spans="1:24" x14ac:dyDescent="0.35">
      <c r="A824">
        <v>2025</v>
      </c>
      <c r="B824" t="s">
        <v>233</v>
      </c>
      <c r="C824" t="s">
        <v>234</v>
      </c>
      <c r="D824" t="s">
        <v>235</v>
      </c>
      <c r="E824">
        <v>7</v>
      </c>
      <c r="F824" t="s">
        <v>260</v>
      </c>
      <c r="G824" t="s">
        <v>38</v>
      </c>
      <c r="H824" t="s">
        <v>33</v>
      </c>
      <c r="I824" s="1">
        <v>34</v>
      </c>
      <c r="J824" s="2">
        <v>15</v>
      </c>
      <c r="K824" s="2">
        <v>0</v>
      </c>
      <c r="L824" s="2">
        <v>15</v>
      </c>
      <c r="M824" s="1">
        <v>28.9</v>
      </c>
      <c r="N824" s="3">
        <v>28</v>
      </c>
      <c r="O824" s="3">
        <v>420</v>
      </c>
      <c r="P824" s="3">
        <v>0</v>
      </c>
      <c r="Q824" s="1">
        <v>809.2</v>
      </c>
      <c r="R824" s="1">
        <v>9</v>
      </c>
      <c r="S824" s="1">
        <v>252</v>
      </c>
      <c r="T824" s="1">
        <v>557.20000000000005</v>
      </c>
      <c r="U824" s="1">
        <v>121.38</v>
      </c>
      <c r="V824" s="1">
        <v>435.82</v>
      </c>
      <c r="W824" t="s">
        <v>30</v>
      </c>
      <c r="X824" t="s">
        <v>31</v>
      </c>
    </row>
    <row r="825" spans="1:24" x14ac:dyDescent="0.35">
      <c r="A825">
        <v>2025</v>
      </c>
      <c r="B825" t="s">
        <v>233</v>
      </c>
      <c r="C825" t="s">
        <v>234</v>
      </c>
      <c r="D825" t="s">
        <v>235</v>
      </c>
      <c r="E825">
        <v>7</v>
      </c>
      <c r="F825" t="s">
        <v>260</v>
      </c>
      <c r="G825" t="s">
        <v>38</v>
      </c>
      <c r="H825" t="s">
        <v>34</v>
      </c>
      <c r="I825" s="1">
        <v>34</v>
      </c>
      <c r="J825" s="2">
        <v>20</v>
      </c>
      <c r="K825" s="2">
        <v>0</v>
      </c>
      <c r="L825" s="2">
        <v>20</v>
      </c>
      <c r="M825" s="1">
        <v>27.2</v>
      </c>
      <c r="N825" s="3">
        <v>17</v>
      </c>
      <c r="O825" s="3">
        <v>340</v>
      </c>
      <c r="P825" s="3">
        <v>0</v>
      </c>
      <c r="Q825" s="1">
        <v>462.4</v>
      </c>
      <c r="R825" s="1">
        <v>9</v>
      </c>
      <c r="S825" s="1">
        <v>153</v>
      </c>
      <c r="T825" s="1">
        <v>309.39999999999998</v>
      </c>
      <c r="U825" s="1">
        <v>69.36</v>
      </c>
      <c r="V825" s="1">
        <v>240.04</v>
      </c>
      <c r="W825" t="s">
        <v>30</v>
      </c>
      <c r="X825" t="s">
        <v>31</v>
      </c>
    </row>
    <row r="826" spans="1:24" x14ac:dyDescent="0.35">
      <c r="A826">
        <v>2025</v>
      </c>
      <c r="B826" t="s">
        <v>233</v>
      </c>
      <c r="C826" t="s">
        <v>234</v>
      </c>
      <c r="D826" t="s">
        <v>235</v>
      </c>
      <c r="E826">
        <v>7</v>
      </c>
      <c r="F826" t="s">
        <v>261</v>
      </c>
      <c r="G826" t="s">
        <v>40</v>
      </c>
      <c r="H826" t="s">
        <v>29</v>
      </c>
      <c r="I826" s="1">
        <v>34</v>
      </c>
      <c r="J826" s="2">
        <v>0</v>
      </c>
      <c r="K826" s="2">
        <v>0</v>
      </c>
      <c r="L826" s="2">
        <v>0</v>
      </c>
      <c r="M826" s="1">
        <v>34</v>
      </c>
      <c r="N826" s="3">
        <v>75</v>
      </c>
      <c r="O826" s="3">
        <v>0</v>
      </c>
      <c r="P826" s="3">
        <v>0</v>
      </c>
      <c r="Q826" s="1">
        <v>2550</v>
      </c>
      <c r="R826" s="1">
        <v>9</v>
      </c>
      <c r="S826" s="1">
        <v>675</v>
      </c>
      <c r="T826" s="1">
        <v>1875</v>
      </c>
      <c r="U826" s="1">
        <v>382.5</v>
      </c>
      <c r="V826" s="1">
        <v>1492.5</v>
      </c>
      <c r="W826" t="s">
        <v>30</v>
      </c>
      <c r="X826" t="s">
        <v>31</v>
      </c>
    </row>
    <row r="827" spans="1:24" x14ac:dyDescent="0.35">
      <c r="A827">
        <v>2025</v>
      </c>
      <c r="B827" t="s">
        <v>233</v>
      </c>
      <c r="C827" t="s">
        <v>234</v>
      </c>
      <c r="D827" t="s">
        <v>235</v>
      </c>
      <c r="E827">
        <v>7</v>
      </c>
      <c r="F827" t="s">
        <v>261</v>
      </c>
      <c r="G827" t="s">
        <v>40</v>
      </c>
      <c r="H827" t="s">
        <v>32</v>
      </c>
      <c r="I827" s="1">
        <v>34</v>
      </c>
      <c r="J827" s="2">
        <v>10</v>
      </c>
      <c r="K827" s="2">
        <v>0</v>
      </c>
      <c r="L827" s="2">
        <v>10</v>
      </c>
      <c r="M827" s="1">
        <v>30.6</v>
      </c>
      <c r="N827" s="3">
        <v>50</v>
      </c>
      <c r="O827" s="3">
        <v>500</v>
      </c>
      <c r="P827" s="3">
        <v>0</v>
      </c>
      <c r="Q827" s="1">
        <v>1530</v>
      </c>
      <c r="R827" s="1">
        <v>9</v>
      </c>
      <c r="S827" s="1">
        <v>450</v>
      </c>
      <c r="T827" s="1">
        <v>1080</v>
      </c>
      <c r="U827" s="1">
        <v>229.5</v>
      </c>
      <c r="V827" s="1">
        <v>850.5</v>
      </c>
      <c r="W827" t="s">
        <v>30</v>
      </c>
      <c r="X827" t="s">
        <v>31</v>
      </c>
    </row>
    <row r="828" spans="1:24" x14ac:dyDescent="0.35">
      <c r="A828">
        <v>2025</v>
      </c>
      <c r="B828" t="s">
        <v>233</v>
      </c>
      <c r="C828" t="s">
        <v>234</v>
      </c>
      <c r="D828" t="s">
        <v>235</v>
      </c>
      <c r="E828">
        <v>7</v>
      </c>
      <c r="F828" t="s">
        <v>261</v>
      </c>
      <c r="G828" t="s">
        <v>40</v>
      </c>
      <c r="H828" t="s">
        <v>33</v>
      </c>
      <c r="I828" s="1">
        <v>34</v>
      </c>
      <c r="J828" s="2">
        <v>15</v>
      </c>
      <c r="K828" s="2">
        <v>0</v>
      </c>
      <c r="L828" s="2">
        <v>15</v>
      </c>
      <c r="M828" s="1">
        <v>28.9</v>
      </c>
      <c r="N828" s="3">
        <v>31</v>
      </c>
      <c r="O828" s="3">
        <v>465</v>
      </c>
      <c r="P828" s="3">
        <v>0</v>
      </c>
      <c r="Q828" s="1">
        <v>895.9</v>
      </c>
      <c r="R828" s="1">
        <v>9</v>
      </c>
      <c r="S828" s="1">
        <v>279</v>
      </c>
      <c r="T828" s="1">
        <v>616.9</v>
      </c>
      <c r="U828" s="1">
        <v>134.38</v>
      </c>
      <c r="V828" s="1">
        <v>482.51</v>
      </c>
      <c r="W828" t="s">
        <v>30</v>
      </c>
      <c r="X828" t="s">
        <v>31</v>
      </c>
    </row>
    <row r="829" spans="1:24" x14ac:dyDescent="0.35">
      <c r="A829">
        <v>2025</v>
      </c>
      <c r="B829" t="s">
        <v>233</v>
      </c>
      <c r="C829" t="s">
        <v>234</v>
      </c>
      <c r="D829" t="s">
        <v>235</v>
      </c>
      <c r="E829">
        <v>7</v>
      </c>
      <c r="F829" t="s">
        <v>261</v>
      </c>
      <c r="G829" t="s">
        <v>40</v>
      </c>
      <c r="H829" t="s">
        <v>34</v>
      </c>
      <c r="I829" s="1">
        <v>34</v>
      </c>
      <c r="J829" s="2">
        <v>20</v>
      </c>
      <c r="K829" s="2">
        <v>0</v>
      </c>
      <c r="L829" s="2">
        <v>20</v>
      </c>
      <c r="M829" s="1">
        <v>27.2</v>
      </c>
      <c r="N829" s="3">
        <v>19</v>
      </c>
      <c r="O829" s="3">
        <v>380</v>
      </c>
      <c r="P829" s="3">
        <v>0</v>
      </c>
      <c r="Q829" s="1">
        <v>516.79999999999995</v>
      </c>
      <c r="R829" s="1">
        <v>9</v>
      </c>
      <c r="S829" s="1">
        <v>171</v>
      </c>
      <c r="T829" s="1">
        <v>345.8</v>
      </c>
      <c r="U829" s="1">
        <v>77.52</v>
      </c>
      <c r="V829" s="1">
        <v>268.27999999999997</v>
      </c>
      <c r="W829" t="s">
        <v>30</v>
      </c>
      <c r="X829" t="s">
        <v>31</v>
      </c>
    </row>
    <row r="830" spans="1:24" x14ac:dyDescent="0.35">
      <c r="A830">
        <v>2025</v>
      </c>
      <c r="B830" t="s">
        <v>233</v>
      </c>
      <c r="C830" t="s">
        <v>234</v>
      </c>
      <c r="D830" t="s">
        <v>235</v>
      </c>
      <c r="E830">
        <v>7</v>
      </c>
      <c r="F830" t="s">
        <v>262</v>
      </c>
      <c r="G830" t="s">
        <v>42</v>
      </c>
      <c r="H830" t="s">
        <v>29</v>
      </c>
      <c r="I830" s="1">
        <v>34</v>
      </c>
      <c r="J830" s="2">
        <v>0</v>
      </c>
      <c r="K830" s="2">
        <v>0</v>
      </c>
      <c r="L830" s="2">
        <v>0</v>
      </c>
      <c r="M830" s="1">
        <v>34</v>
      </c>
      <c r="N830" s="3">
        <v>44</v>
      </c>
      <c r="O830" s="3">
        <v>0</v>
      </c>
      <c r="P830" s="3">
        <v>0</v>
      </c>
      <c r="Q830" s="1">
        <v>1496</v>
      </c>
      <c r="R830" s="1">
        <v>9</v>
      </c>
      <c r="S830" s="1">
        <v>396</v>
      </c>
      <c r="T830" s="1">
        <v>1100</v>
      </c>
      <c r="U830" s="1">
        <v>224.4</v>
      </c>
      <c r="V830" s="1">
        <v>875.6</v>
      </c>
      <c r="W830" t="s">
        <v>30</v>
      </c>
      <c r="X830" t="s">
        <v>31</v>
      </c>
    </row>
    <row r="831" spans="1:24" x14ac:dyDescent="0.35">
      <c r="A831">
        <v>2025</v>
      </c>
      <c r="B831" t="s">
        <v>233</v>
      </c>
      <c r="C831" t="s">
        <v>234</v>
      </c>
      <c r="D831" t="s">
        <v>235</v>
      </c>
      <c r="E831">
        <v>7</v>
      </c>
      <c r="F831" t="s">
        <v>262</v>
      </c>
      <c r="G831" t="s">
        <v>42</v>
      </c>
      <c r="H831" t="s">
        <v>32</v>
      </c>
      <c r="I831" s="1">
        <v>34</v>
      </c>
      <c r="J831" s="2">
        <v>10</v>
      </c>
      <c r="K831" s="2">
        <v>0</v>
      </c>
      <c r="L831" s="2">
        <v>10</v>
      </c>
      <c r="M831" s="1">
        <v>30.6</v>
      </c>
      <c r="N831" s="3">
        <v>29</v>
      </c>
      <c r="O831" s="3">
        <v>290</v>
      </c>
      <c r="P831" s="3">
        <v>0</v>
      </c>
      <c r="Q831" s="1">
        <v>887.4</v>
      </c>
      <c r="R831" s="1">
        <v>9</v>
      </c>
      <c r="S831" s="1">
        <v>261</v>
      </c>
      <c r="T831" s="1">
        <v>626.4</v>
      </c>
      <c r="U831" s="1">
        <v>133.11000000000001</v>
      </c>
      <c r="V831" s="1">
        <v>493.29</v>
      </c>
      <c r="W831" t="s">
        <v>30</v>
      </c>
      <c r="X831" t="s">
        <v>31</v>
      </c>
    </row>
    <row r="832" spans="1:24" x14ac:dyDescent="0.35">
      <c r="A832">
        <v>2025</v>
      </c>
      <c r="B832" t="s">
        <v>233</v>
      </c>
      <c r="C832" t="s">
        <v>234</v>
      </c>
      <c r="D832" t="s">
        <v>235</v>
      </c>
      <c r="E832">
        <v>7</v>
      </c>
      <c r="F832" t="s">
        <v>262</v>
      </c>
      <c r="G832" t="s">
        <v>42</v>
      </c>
      <c r="H832" t="s">
        <v>33</v>
      </c>
      <c r="I832" s="1">
        <v>34</v>
      </c>
      <c r="J832" s="2">
        <v>15</v>
      </c>
      <c r="K832" s="2">
        <v>0</v>
      </c>
      <c r="L832" s="2">
        <v>15</v>
      </c>
      <c r="M832" s="1">
        <v>28.9</v>
      </c>
      <c r="N832" s="3">
        <v>18</v>
      </c>
      <c r="O832" s="3">
        <v>270</v>
      </c>
      <c r="P832" s="3">
        <v>0</v>
      </c>
      <c r="Q832" s="1">
        <v>520.20000000000005</v>
      </c>
      <c r="R832" s="1">
        <v>9</v>
      </c>
      <c r="S832" s="1">
        <v>162</v>
      </c>
      <c r="T832" s="1">
        <v>358.2</v>
      </c>
      <c r="U832" s="1">
        <v>78.03</v>
      </c>
      <c r="V832" s="1">
        <v>280.17</v>
      </c>
      <c r="W832" t="s">
        <v>30</v>
      </c>
      <c r="X832" t="s">
        <v>31</v>
      </c>
    </row>
    <row r="833" spans="1:24" x14ac:dyDescent="0.35">
      <c r="A833">
        <v>2025</v>
      </c>
      <c r="B833" t="s">
        <v>233</v>
      </c>
      <c r="C833" t="s">
        <v>234</v>
      </c>
      <c r="D833" t="s">
        <v>235</v>
      </c>
      <c r="E833">
        <v>7</v>
      </c>
      <c r="F833" t="s">
        <v>262</v>
      </c>
      <c r="G833" t="s">
        <v>42</v>
      </c>
      <c r="H833" t="s">
        <v>34</v>
      </c>
      <c r="I833" s="1">
        <v>34</v>
      </c>
      <c r="J833" s="2">
        <v>20</v>
      </c>
      <c r="K833" s="2">
        <v>0</v>
      </c>
      <c r="L833" s="2">
        <v>20</v>
      </c>
      <c r="M833" s="1">
        <v>27.2</v>
      </c>
      <c r="N833" s="3">
        <v>11</v>
      </c>
      <c r="O833" s="3">
        <v>220</v>
      </c>
      <c r="P833" s="3">
        <v>0</v>
      </c>
      <c r="Q833" s="1">
        <v>299.2</v>
      </c>
      <c r="R833" s="1">
        <v>9</v>
      </c>
      <c r="S833" s="1">
        <v>99</v>
      </c>
      <c r="T833" s="1">
        <v>200.2</v>
      </c>
      <c r="U833" s="1">
        <v>44.88</v>
      </c>
      <c r="V833" s="1">
        <v>155.32</v>
      </c>
      <c r="W833" t="s">
        <v>30</v>
      </c>
      <c r="X833" t="s">
        <v>31</v>
      </c>
    </row>
    <row r="834" spans="1:24" x14ac:dyDescent="0.35">
      <c r="A834">
        <v>2025</v>
      </c>
      <c r="B834" t="s">
        <v>233</v>
      </c>
      <c r="C834" t="s">
        <v>234</v>
      </c>
      <c r="D834" t="s">
        <v>235</v>
      </c>
      <c r="E834">
        <v>7</v>
      </c>
      <c r="F834" t="s">
        <v>263</v>
      </c>
      <c r="G834" t="s">
        <v>44</v>
      </c>
      <c r="H834" t="s">
        <v>29</v>
      </c>
      <c r="I834" s="1">
        <v>34</v>
      </c>
      <c r="J834" s="2">
        <v>0</v>
      </c>
      <c r="K834" s="2">
        <v>0</v>
      </c>
      <c r="L834" s="2">
        <v>0</v>
      </c>
      <c r="M834" s="1">
        <v>34</v>
      </c>
      <c r="N834" s="3">
        <v>45</v>
      </c>
      <c r="O834" s="3">
        <v>0</v>
      </c>
      <c r="P834" s="3">
        <v>0</v>
      </c>
      <c r="Q834" s="1">
        <v>1530</v>
      </c>
      <c r="R834" s="1">
        <v>9</v>
      </c>
      <c r="S834" s="1">
        <v>405</v>
      </c>
      <c r="T834" s="1">
        <v>1125</v>
      </c>
      <c r="U834" s="1">
        <v>229.5</v>
      </c>
      <c r="V834" s="1">
        <v>895.5</v>
      </c>
      <c r="W834" t="s">
        <v>30</v>
      </c>
      <c r="X834" t="s">
        <v>31</v>
      </c>
    </row>
    <row r="835" spans="1:24" x14ac:dyDescent="0.35">
      <c r="A835">
        <v>2025</v>
      </c>
      <c r="B835" t="s">
        <v>233</v>
      </c>
      <c r="C835" t="s">
        <v>234</v>
      </c>
      <c r="D835" t="s">
        <v>235</v>
      </c>
      <c r="E835">
        <v>7</v>
      </c>
      <c r="F835" t="s">
        <v>263</v>
      </c>
      <c r="G835" t="s">
        <v>44</v>
      </c>
      <c r="H835" t="s">
        <v>32</v>
      </c>
      <c r="I835" s="1">
        <v>34</v>
      </c>
      <c r="J835" s="2">
        <v>10</v>
      </c>
      <c r="K835" s="2">
        <v>0</v>
      </c>
      <c r="L835" s="2">
        <v>10</v>
      </c>
      <c r="M835" s="1">
        <v>30.6</v>
      </c>
      <c r="N835" s="3">
        <v>30</v>
      </c>
      <c r="O835" s="3">
        <v>300</v>
      </c>
      <c r="P835" s="3">
        <v>0</v>
      </c>
      <c r="Q835" s="1">
        <v>918</v>
      </c>
      <c r="R835" s="1">
        <v>9</v>
      </c>
      <c r="S835" s="1">
        <v>270</v>
      </c>
      <c r="T835" s="1">
        <v>648</v>
      </c>
      <c r="U835" s="1">
        <v>137.69999999999999</v>
      </c>
      <c r="V835" s="1">
        <v>510.3</v>
      </c>
      <c r="W835" t="s">
        <v>30</v>
      </c>
      <c r="X835" t="s">
        <v>31</v>
      </c>
    </row>
    <row r="836" spans="1:24" x14ac:dyDescent="0.35">
      <c r="A836">
        <v>2025</v>
      </c>
      <c r="B836" t="s">
        <v>233</v>
      </c>
      <c r="C836" t="s">
        <v>234</v>
      </c>
      <c r="D836" t="s">
        <v>235</v>
      </c>
      <c r="E836">
        <v>7</v>
      </c>
      <c r="F836" t="s">
        <v>263</v>
      </c>
      <c r="G836" t="s">
        <v>44</v>
      </c>
      <c r="H836" t="s">
        <v>33</v>
      </c>
      <c r="I836" s="1">
        <v>34</v>
      </c>
      <c r="J836" s="2">
        <v>15</v>
      </c>
      <c r="K836" s="2">
        <v>0</v>
      </c>
      <c r="L836" s="2">
        <v>15</v>
      </c>
      <c r="M836" s="1">
        <v>28.9</v>
      </c>
      <c r="N836" s="3">
        <v>19</v>
      </c>
      <c r="O836" s="3">
        <v>285</v>
      </c>
      <c r="P836" s="3">
        <v>0</v>
      </c>
      <c r="Q836" s="1">
        <v>549.1</v>
      </c>
      <c r="R836" s="1">
        <v>9</v>
      </c>
      <c r="S836" s="1">
        <v>171</v>
      </c>
      <c r="T836" s="1">
        <v>378.1</v>
      </c>
      <c r="U836" s="1">
        <v>82.36</v>
      </c>
      <c r="V836" s="1">
        <v>295.74</v>
      </c>
      <c r="W836" t="s">
        <v>30</v>
      </c>
      <c r="X836" t="s">
        <v>31</v>
      </c>
    </row>
    <row r="837" spans="1:24" x14ac:dyDescent="0.35">
      <c r="A837">
        <v>2025</v>
      </c>
      <c r="B837" t="s">
        <v>233</v>
      </c>
      <c r="C837" t="s">
        <v>234</v>
      </c>
      <c r="D837" t="s">
        <v>235</v>
      </c>
      <c r="E837">
        <v>7</v>
      </c>
      <c r="F837" t="s">
        <v>263</v>
      </c>
      <c r="G837" t="s">
        <v>44</v>
      </c>
      <c r="H837" t="s">
        <v>34</v>
      </c>
      <c r="I837" s="1">
        <v>34</v>
      </c>
      <c r="J837" s="2">
        <v>20</v>
      </c>
      <c r="K837" s="2">
        <v>0</v>
      </c>
      <c r="L837" s="2">
        <v>20</v>
      </c>
      <c r="M837" s="1">
        <v>27.2</v>
      </c>
      <c r="N837" s="3">
        <v>11</v>
      </c>
      <c r="O837" s="3">
        <v>220</v>
      </c>
      <c r="P837" s="3">
        <v>0</v>
      </c>
      <c r="Q837" s="1">
        <v>299.2</v>
      </c>
      <c r="R837" s="1">
        <v>9</v>
      </c>
      <c r="S837" s="1">
        <v>99</v>
      </c>
      <c r="T837" s="1">
        <v>200.2</v>
      </c>
      <c r="U837" s="1">
        <v>44.88</v>
      </c>
      <c r="V837" s="1">
        <v>155.32</v>
      </c>
      <c r="W837" t="s">
        <v>30</v>
      </c>
      <c r="X837" t="s">
        <v>31</v>
      </c>
    </row>
    <row r="838" spans="1:24" x14ac:dyDescent="0.35">
      <c r="A838">
        <v>2025</v>
      </c>
      <c r="B838" t="s">
        <v>233</v>
      </c>
      <c r="C838" t="s">
        <v>234</v>
      </c>
      <c r="D838" t="s">
        <v>235</v>
      </c>
      <c r="E838">
        <v>7</v>
      </c>
      <c r="F838" t="s">
        <v>264</v>
      </c>
      <c r="G838" t="s">
        <v>48</v>
      </c>
      <c r="H838" t="s">
        <v>29</v>
      </c>
      <c r="I838" s="1">
        <v>34</v>
      </c>
      <c r="J838" s="2">
        <v>0</v>
      </c>
      <c r="K838" s="2">
        <v>0</v>
      </c>
      <c r="L838" s="2">
        <v>0</v>
      </c>
      <c r="M838" s="1">
        <v>34</v>
      </c>
      <c r="N838" s="3">
        <v>52</v>
      </c>
      <c r="O838" s="3">
        <v>0</v>
      </c>
      <c r="P838" s="3">
        <v>0</v>
      </c>
      <c r="Q838" s="1">
        <v>1768</v>
      </c>
      <c r="R838" s="1">
        <v>9</v>
      </c>
      <c r="S838" s="1">
        <v>468</v>
      </c>
      <c r="T838" s="1">
        <v>1300</v>
      </c>
      <c r="U838" s="1">
        <v>265.2</v>
      </c>
      <c r="V838" s="1">
        <v>1034.8</v>
      </c>
      <c r="W838" t="s">
        <v>30</v>
      </c>
      <c r="X838" t="s">
        <v>31</v>
      </c>
    </row>
    <row r="839" spans="1:24" x14ac:dyDescent="0.35">
      <c r="A839">
        <v>2025</v>
      </c>
      <c r="B839" t="s">
        <v>233</v>
      </c>
      <c r="C839" t="s">
        <v>234</v>
      </c>
      <c r="D839" t="s">
        <v>235</v>
      </c>
      <c r="E839">
        <v>7</v>
      </c>
      <c r="F839" t="s">
        <v>264</v>
      </c>
      <c r="G839" t="s">
        <v>48</v>
      </c>
      <c r="H839" t="s">
        <v>32</v>
      </c>
      <c r="I839" s="1">
        <v>34</v>
      </c>
      <c r="J839" s="2">
        <v>10</v>
      </c>
      <c r="K839" s="2">
        <v>0</v>
      </c>
      <c r="L839" s="2">
        <v>10</v>
      </c>
      <c r="M839" s="1">
        <v>30.6</v>
      </c>
      <c r="N839" s="3">
        <v>35</v>
      </c>
      <c r="O839" s="3">
        <v>350</v>
      </c>
      <c r="P839" s="3">
        <v>0</v>
      </c>
      <c r="Q839" s="1">
        <v>1071</v>
      </c>
      <c r="R839" s="1">
        <v>9</v>
      </c>
      <c r="S839" s="1">
        <v>315</v>
      </c>
      <c r="T839" s="1">
        <v>756</v>
      </c>
      <c r="U839" s="1">
        <v>160.65</v>
      </c>
      <c r="V839" s="1">
        <v>595.35</v>
      </c>
      <c r="W839" t="s">
        <v>30</v>
      </c>
      <c r="X839" t="s">
        <v>31</v>
      </c>
    </row>
    <row r="840" spans="1:24" x14ac:dyDescent="0.35">
      <c r="A840">
        <v>2025</v>
      </c>
      <c r="B840" t="s">
        <v>233</v>
      </c>
      <c r="C840" t="s">
        <v>234</v>
      </c>
      <c r="D840" t="s">
        <v>235</v>
      </c>
      <c r="E840">
        <v>7</v>
      </c>
      <c r="F840" t="s">
        <v>264</v>
      </c>
      <c r="G840" t="s">
        <v>48</v>
      </c>
      <c r="H840" t="s">
        <v>33</v>
      </c>
      <c r="I840" s="1">
        <v>34</v>
      </c>
      <c r="J840" s="2">
        <v>15</v>
      </c>
      <c r="K840" s="2">
        <v>0</v>
      </c>
      <c r="L840" s="2">
        <v>15</v>
      </c>
      <c r="M840" s="1">
        <v>28.9</v>
      </c>
      <c r="N840" s="3">
        <v>22</v>
      </c>
      <c r="O840" s="3">
        <v>330</v>
      </c>
      <c r="P840" s="3">
        <v>0</v>
      </c>
      <c r="Q840" s="1">
        <v>635.79999999999995</v>
      </c>
      <c r="R840" s="1">
        <v>9</v>
      </c>
      <c r="S840" s="1">
        <v>198</v>
      </c>
      <c r="T840" s="1">
        <v>437.8</v>
      </c>
      <c r="U840" s="1">
        <v>95.37</v>
      </c>
      <c r="V840" s="1">
        <v>342.43</v>
      </c>
      <c r="W840" t="s">
        <v>30</v>
      </c>
      <c r="X840" t="s">
        <v>31</v>
      </c>
    </row>
    <row r="841" spans="1:24" x14ac:dyDescent="0.35">
      <c r="A841">
        <v>2025</v>
      </c>
      <c r="B841" t="s">
        <v>233</v>
      </c>
      <c r="C841" t="s">
        <v>234</v>
      </c>
      <c r="D841" t="s">
        <v>235</v>
      </c>
      <c r="E841">
        <v>7</v>
      </c>
      <c r="F841" t="s">
        <v>264</v>
      </c>
      <c r="G841" t="s">
        <v>48</v>
      </c>
      <c r="H841" t="s">
        <v>34</v>
      </c>
      <c r="I841" s="1">
        <v>34</v>
      </c>
      <c r="J841" s="2">
        <v>20</v>
      </c>
      <c r="K841" s="2">
        <v>0</v>
      </c>
      <c r="L841" s="2">
        <v>20</v>
      </c>
      <c r="M841" s="1">
        <v>27.2</v>
      </c>
      <c r="N841" s="3">
        <v>13</v>
      </c>
      <c r="O841" s="3">
        <v>260</v>
      </c>
      <c r="P841" s="3">
        <v>0</v>
      </c>
      <c r="Q841" s="1">
        <v>353.6</v>
      </c>
      <c r="R841" s="1">
        <v>9</v>
      </c>
      <c r="S841" s="1">
        <v>117</v>
      </c>
      <c r="T841" s="1">
        <v>236.6</v>
      </c>
      <c r="U841" s="1">
        <v>53.04</v>
      </c>
      <c r="V841" s="1">
        <v>183.56</v>
      </c>
      <c r="W841" t="s">
        <v>30</v>
      </c>
      <c r="X841" t="s">
        <v>31</v>
      </c>
    </row>
    <row r="842" spans="1:24" x14ac:dyDescent="0.35">
      <c r="A842">
        <v>2025</v>
      </c>
      <c r="B842" t="s">
        <v>233</v>
      </c>
      <c r="C842" t="s">
        <v>234</v>
      </c>
      <c r="D842" t="s">
        <v>235</v>
      </c>
      <c r="E842">
        <v>7</v>
      </c>
      <c r="F842" t="s">
        <v>265</v>
      </c>
      <c r="G842" t="s">
        <v>28</v>
      </c>
      <c r="H842" t="s">
        <v>29</v>
      </c>
      <c r="I842" s="1">
        <v>34</v>
      </c>
      <c r="J842" s="2">
        <v>0</v>
      </c>
      <c r="K842" s="2">
        <v>0</v>
      </c>
      <c r="L842" s="2">
        <v>0</v>
      </c>
      <c r="M842" s="1">
        <v>34</v>
      </c>
      <c r="N842" s="3">
        <v>51</v>
      </c>
      <c r="O842" s="3">
        <v>0</v>
      </c>
      <c r="P842" s="3">
        <v>0</v>
      </c>
      <c r="Q842" s="1">
        <v>1734</v>
      </c>
      <c r="R842" s="1">
        <v>9</v>
      </c>
      <c r="S842" s="1">
        <v>459</v>
      </c>
      <c r="T842" s="1">
        <v>1275</v>
      </c>
      <c r="U842" s="1">
        <v>260.10000000000002</v>
      </c>
      <c r="V842" s="1">
        <v>1014.9</v>
      </c>
      <c r="W842" t="s">
        <v>30</v>
      </c>
      <c r="X842" t="s">
        <v>31</v>
      </c>
    </row>
    <row r="843" spans="1:24" x14ac:dyDescent="0.35">
      <c r="A843">
        <v>2025</v>
      </c>
      <c r="B843" t="s">
        <v>233</v>
      </c>
      <c r="C843" t="s">
        <v>234</v>
      </c>
      <c r="D843" t="s">
        <v>235</v>
      </c>
      <c r="E843">
        <v>7</v>
      </c>
      <c r="F843" t="s">
        <v>265</v>
      </c>
      <c r="G843" t="s">
        <v>28</v>
      </c>
      <c r="H843" t="s">
        <v>32</v>
      </c>
      <c r="I843" s="1">
        <v>34</v>
      </c>
      <c r="J843" s="2">
        <v>10</v>
      </c>
      <c r="K843" s="2">
        <v>0</v>
      </c>
      <c r="L843" s="2">
        <v>10</v>
      </c>
      <c r="M843" s="1">
        <v>30.6</v>
      </c>
      <c r="N843" s="3">
        <v>34</v>
      </c>
      <c r="O843" s="3">
        <v>340</v>
      </c>
      <c r="P843" s="3">
        <v>0</v>
      </c>
      <c r="Q843" s="1">
        <v>1040.4000000000001</v>
      </c>
      <c r="R843" s="1">
        <v>9</v>
      </c>
      <c r="S843" s="1">
        <v>306</v>
      </c>
      <c r="T843" s="1">
        <v>734.4</v>
      </c>
      <c r="U843" s="1">
        <v>156.06</v>
      </c>
      <c r="V843" s="1">
        <v>578.34</v>
      </c>
      <c r="W843" t="s">
        <v>30</v>
      </c>
      <c r="X843" t="s">
        <v>31</v>
      </c>
    </row>
    <row r="844" spans="1:24" x14ac:dyDescent="0.35">
      <c r="A844">
        <v>2025</v>
      </c>
      <c r="B844" t="s">
        <v>233</v>
      </c>
      <c r="C844" t="s">
        <v>234</v>
      </c>
      <c r="D844" t="s">
        <v>235</v>
      </c>
      <c r="E844">
        <v>7</v>
      </c>
      <c r="F844" t="s">
        <v>265</v>
      </c>
      <c r="G844" t="s">
        <v>28</v>
      </c>
      <c r="H844" t="s">
        <v>33</v>
      </c>
      <c r="I844" s="1">
        <v>34</v>
      </c>
      <c r="J844" s="2">
        <v>15</v>
      </c>
      <c r="K844" s="2">
        <v>0</v>
      </c>
      <c r="L844" s="2">
        <v>15</v>
      </c>
      <c r="M844" s="1">
        <v>28.9</v>
      </c>
      <c r="N844" s="3">
        <v>21</v>
      </c>
      <c r="O844" s="3">
        <v>315</v>
      </c>
      <c r="P844" s="3">
        <v>0</v>
      </c>
      <c r="Q844" s="1">
        <v>606.9</v>
      </c>
      <c r="R844" s="1">
        <v>9</v>
      </c>
      <c r="S844" s="1">
        <v>189</v>
      </c>
      <c r="T844" s="1">
        <v>417.9</v>
      </c>
      <c r="U844" s="1">
        <v>91.03</v>
      </c>
      <c r="V844" s="1">
        <v>326.87</v>
      </c>
      <c r="W844" t="s">
        <v>30</v>
      </c>
      <c r="X844" t="s">
        <v>31</v>
      </c>
    </row>
    <row r="845" spans="1:24" x14ac:dyDescent="0.35">
      <c r="A845">
        <v>2025</v>
      </c>
      <c r="B845" t="s">
        <v>233</v>
      </c>
      <c r="C845" t="s">
        <v>234</v>
      </c>
      <c r="D845" t="s">
        <v>235</v>
      </c>
      <c r="E845">
        <v>7</v>
      </c>
      <c r="F845" t="s">
        <v>265</v>
      </c>
      <c r="G845" t="s">
        <v>28</v>
      </c>
      <c r="H845" t="s">
        <v>34</v>
      </c>
      <c r="I845" s="1">
        <v>34</v>
      </c>
      <c r="J845" s="2">
        <v>20</v>
      </c>
      <c r="K845" s="2">
        <v>0</v>
      </c>
      <c r="L845" s="2">
        <v>20</v>
      </c>
      <c r="M845" s="1">
        <v>27.2</v>
      </c>
      <c r="N845" s="3">
        <v>13</v>
      </c>
      <c r="O845" s="3">
        <v>260</v>
      </c>
      <c r="P845" s="3">
        <v>0</v>
      </c>
      <c r="Q845" s="1">
        <v>353.6</v>
      </c>
      <c r="R845" s="1">
        <v>9</v>
      </c>
      <c r="S845" s="1">
        <v>117</v>
      </c>
      <c r="T845" s="1">
        <v>236.6</v>
      </c>
      <c r="U845" s="1">
        <v>53.04</v>
      </c>
      <c r="V845" s="1">
        <v>183.56</v>
      </c>
      <c r="W845" t="s">
        <v>30</v>
      </c>
      <c r="X845" t="s">
        <v>31</v>
      </c>
    </row>
    <row r="846" spans="1:24" x14ac:dyDescent="0.35">
      <c r="A846">
        <v>2025</v>
      </c>
      <c r="B846" t="s">
        <v>233</v>
      </c>
      <c r="C846" t="s">
        <v>234</v>
      </c>
      <c r="D846" t="s">
        <v>235</v>
      </c>
      <c r="E846">
        <v>7</v>
      </c>
      <c r="F846" t="s">
        <v>266</v>
      </c>
      <c r="G846" t="s">
        <v>36</v>
      </c>
      <c r="H846" t="s">
        <v>29</v>
      </c>
      <c r="I846" s="1">
        <v>34</v>
      </c>
      <c r="J846" s="2">
        <v>0</v>
      </c>
      <c r="K846" s="2">
        <v>0</v>
      </c>
      <c r="L846" s="2">
        <v>0</v>
      </c>
      <c r="M846" s="1">
        <v>34</v>
      </c>
      <c r="N846" s="3">
        <v>58</v>
      </c>
      <c r="O846" s="3">
        <v>0</v>
      </c>
      <c r="P846" s="3">
        <v>0</v>
      </c>
      <c r="Q846" s="1">
        <v>1972</v>
      </c>
      <c r="R846" s="1">
        <v>9</v>
      </c>
      <c r="S846" s="1">
        <v>522</v>
      </c>
      <c r="T846" s="1">
        <v>1450</v>
      </c>
      <c r="U846" s="1">
        <v>295.8</v>
      </c>
      <c r="V846" s="1">
        <v>1154.2</v>
      </c>
      <c r="W846" t="s">
        <v>30</v>
      </c>
      <c r="X846" t="s">
        <v>31</v>
      </c>
    </row>
    <row r="847" spans="1:24" x14ac:dyDescent="0.35">
      <c r="A847">
        <v>2025</v>
      </c>
      <c r="B847" t="s">
        <v>233</v>
      </c>
      <c r="C847" t="s">
        <v>234</v>
      </c>
      <c r="D847" t="s">
        <v>235</v>
      </c>
      <c r="E847">
        <v>7</v>
      </c>
      <c r="F847" t="s">
        <v>266</v>
      </c>
      <c r="G847" t="s">
        <v>36</v>
      </c>
      <c r="H847" t="s">
        <v>32</v>
      </c>
      <c r="I847" s="1">
        <v>34</v>
      </c>
      <c r="J847" s="2">
        <v>10</v>
      </c>
      <c r="K847" s="2">
        <v>0</v>
      </c>
      <c r="L847" s="2">
        <v>10</v>
      </c>
      <c r="M847" s="1">
        <v>30.6</v>
      </c>
      <c r="N847" s="3">
        <v>39</v>
      </c>
      <c r="O847" s="3">
        <v>390</v>
      </c>
      <c r="P847" s="3">
        <v>0</v>
      </c>
      <c r="Q847" s="1">
        <v>1193.4000000000001</v>
      </c>
      <c r="R847" s="1">
        <v>9</v>
      </c>
      <c r="S847" s="1">
        <v>351</v>
      </c>
      <c r="T847" s="1">
        <v>842.4</v>
      </c>
      <c r="U847" s="1">
        <v>179.01</v>
      </c>
      <c r="V847" s="1">
        <v>663.39</v>
      </c>
      <c r="W847" t="s">
        <v>30</v>
      </c>
      <c r="X847" t="s">
        <v>31</v>
      </c>
    </row>
    <row r="848" spans="1:24" x14ac:dyDescent="0.35">
      <c r="A848">
        <v>2025</v>
      </c>
      <c r="B848" t="s">
        <v>233</v>
      </c>
      <c r="C848" t="s">
        <v>234</v>
      </c>
      <c r="D848" t="s">
        <v>235</v>
      </c>
      <c r="E848">
        <v>7</v>
      </c>
      <c r="F848" t="s">
        <v>266</v>
      </c>
      <c r="G848" t="s">
        <v>36</v>
      </c>
      <c r="H848" t="s">
        <v>33</v>
      </c>
      <c r="I848" s="1">
        <v>34</v>
      </c>
      <c r="J848" s="2">
        <v>15</v>
      </c>
      <c r="K848" s="2">
        <v>0</v>
      </c>
      <c r="L848" s="2">
        <v>15</v>
      </c>
      <c r="M848" s="1">
        <v>28.9</v>
      </c>
      <c r="N848" s="3">
        <v>24</v>
      </c>
      <c r="O848" s="3">
        <v>360</v>
      </c>
      <c r="P848" s="3">
        <v>0</v>
      </c>
      <c r="Q848" s="1">
        <v>693.6</v>
      </c>
      <c r="R848" s="1">
        <v>9</v>
      </c>
      <c r="S848" s="1">
        <v>216</v>
      </c>
      <c r="T848" s="1">
        <v>477.6</v>
      </c>
      <c r="U848" s="1">
        <v>104.04</v>
      </c>
      <c r="V848" s="1">
        <v>373.56</v>
      </c>
      <c r="W848" t="s">
        <v>30</v>
      </c>
      <c r="X848" t="s">
        <v>31</v>
      </c>
    </row>
    <row r="849" spans="1:24" x14ac:dyDescent="0.35">
      <c r="A849">
        <v>2025</v>
      </c>
      <c r="B849" t="s">
        <v>233</v>
      </c>
      <c r="C849" t="s">
        <v>234</v>
      </c>
      <c r="D849" t="s">
        <v>235</v>
      </c>
      <c r="E849">
        <v>7</v>
      </c>
      <c r="F849" t="s">
        <v>266</v>
      </c>
      <c r="G849" t="s">
        <v>36</v>
      </c>
      <c r="H849" t="s">
        <v>34</v>
      </c>
      <c r="I849" s="1">
        <v>34</v>
      </c>
      <c r="J849" s="2">
        <v>20</v>
      </c>
      <c r="K849" s="2">
        <v>0</v>
      </c>
      <c r="L849" s="2">
        <v>20</v>
      </c>
      <c r="M849" s="1">
        <v>27.2</v>
      </c>
      <c r="N849" s="3">
        <v>15</v>
      </c>
      <c r="O849" s="3">
        <v>300</v>
      </c>
      <c r="P849" s="3">
        <v>0</v>
      </c>
      <c r="Q849" s="1">
        <v>408</v>
      </c>
      <c r="R849" s="1">
        <v>9</v>
      </c>
      <c r="S849" s="1">
        <v>135</v>
      </c>
      <c r="T849" s="1">
        <v>273</v>
      </c>
      <c r="U849" s="1">
        <v>61.2</v>
      </c>
      <c r="V849" s="1">
        <v>211.8</v>
      </c>
      <c r="W849" t="s">
        <v>30</v>
      </c>
      <c r="X849" t="s">
        <v>31</v>
      </c>
    </row>
    <row r="850" spans="1:24" x14ac:dyDescent="0.35">
      <c r="A850">
        <v>2025</v>
      </c>
      <c r="B850" t="s">
        <v>233</v>
      </c>
      <c r="C850" t="s">
        <v>234</v>
      </c>
      <c r="D850" t="s">
        <v>267</v>
      </c>
      <c r="E850">
        <v>8</v>
      </c>
      <c r="F850" t="s">
        <v>268</v>
      </c>
      <c r="G850" t="s">
        <v>38</v>
      </c>
      <c r="H850" t="s">
        <v>29</v>
      </c>
      <c r="I850" s="1">
        <v>34</v>
      </c>
      <c r="J850" s="2">
        <v>0</v>
      </c>
      <c r="K850" s="2">
        <v>0</v>
      </c>
      <c r="L850" s="2">
        <v>0</v>
      </c>
      <c r="M850" s="1">
        <v>34</v>
      </c>
      <c r="N850" s="3">
        <v>68</v>
      </c>
      <c r="O850" s="3">
        <v>0</v>
      </c>
      <c r="P850" s="3">
        <v>0</v>
      </c>
      <c r="Q850" s="1">
        <v>2312</v>
      </c>
      <c r="R850" s="1">
        <v>9</v>
      </c>
      <c r="S850" s="1">
        <v>612</v>
      </c>
      <c r="T850" s="1">
        <v>1700</v>
      </c>
      <c r="U850" s="1">
        <v>346.8</v>
      </c>
      <c r="V850" s="1">
        <v>1353.2</v>
      </c>
      <c r="W850" t="s">
        <v>30</v>
      </c>
      <c r="X850" t="s">
        <v>31</v>
      </c>
    </row>
    <row r="851" spans="1:24" x14ac:dyDescent="0.35">
      <c r="A851">
        <v>2025</v>
      </c>
      <c r="B851" t="s">
        <v>233</v>
      </c>
      <c r="C851" t="s">
        <v>234</v>
      </c>
      <c r="D851" t="s">
        <v>267</v>
      </c>
      <c r="E851">
        <v>8</v>
      </c>
      <c r="F851" t="s">
        <v>268</v>
      </c>
      <c r="G851" t="s">
        <v>38</v>
      </c>
      <c r="H851" t="s">
        <v>32</v>
      </c>
      <c r="I851" s="1">
        <v>34</v>
      </c>
      <c r="J851" s="2">
        <v>10</v>
      </c>
      <c r="K851" s="2">
        <v>0</v>
      </c>
      <c r="L851" s="2">
        <v>10</v>
      </c>
      <c r="M851" s="1">
        <v>30.6</v>
      </c>
      <c r="N851" s="3">
        <v>48</v>
      </c>
      <c r="O851" s="3">
        <v>480</v>
      </c>
      <c r="P851" s="3">
        <v>0</v>
      </c>
      <c r="Q851" s="1">
        <v>1468.8</v>
      </c>
      <c r="R851" s="1">
        <v>9</v>
      </c>
      <c r="S851" s="1">
        <v>432</v>
      </c>
      <c r="T851" s="1">
        <v>1036.8</v>
      </c>
      <c r="U851" s="1">
        <v>220.32</v>
      </c>
      <c r="V851" s="1">
        <v>816.48</v>
      </c>
      <c r="W851" t="s">
        <v>30</v>
      </c>
      <c r="X851" t="s">
        <v>31</v>
      </c>
    </row>
    <row r="852" spans="1:24" x14ac:dyDescent="0.35">
      <c r="A852">
        <v>2025</v>
      </c>
      <c r="B852" t="s">
        <v>233</v>
      </c>
      <c r="C852" t="s">
        <v>234</v>
      </c>
      <c r="D852" t="s">
        <v>267</v>
      </c>
      <c r="E852">
        <v>8</v>
      </c>
      <c r="F852" t="s">
        <v>268</v>
      </c>
      <c r="G852" t="s">
        <v>38</v>
      </c>
      <c r="H852" t="s">
        <v>33</v>
      </c>
      <c r="I852" s="1">
        <v>34</v>
      </c>
      <c r="J852" s="2">
        <v>15</v>
      </c>
      <c r="K852" s="2">
        <v>0</v>
      </c>
      <c r="L852" s="2">
        <v>15</v>
      </c>
      <c r="M852" s="1">
        <v>28.9</v>
      </c>
      <c r="N852" s="3">
        <v>30</v>
      </c>
      <c r="O852" s="3">
        <v>450</v>
      </c>
      <c r="P852" s="3">
        <v>0</v>
      </c>
      <c r="Q852" s="1">
        <v>867</v>
      </c>
      <c r="R852" s="1">
        <v>9</v>
      </c>
      <c r="S852" s="1">
        <v>270</v>
      </c>
      <c r="T852" s="1">
        <v>597</v>
      </c>
      <c r="U852" s="1">
        <v>130.05000000000001</v>
      </c>
      <c r="V852" s="1">
        <v>466.95</v>
      </c>
      <c r="W852" t="s">
        <v>30</v>
      </c>
      <c r="X852" t="s">
        <v>31</v>
      </c>
    </row>
    <row r="853" spans="1:24" x14ac:dyDescent="0.35">
      <c r="A853">
        <v>2025</v>
      </c>
      <c r="B853" t="s">
        <v>233</v>
      </c>
      <c r="C853" t="s">
        <v>234</v>
      </c>
      <c r="D853" t="s">
        <v>267</v>
      </c>
      <c r="E853">
        <v>8</v>
      </c>
      <c r="F853" t="s">
        <v>268</v>
      </c>
      <c r="G853" t="s">
        <v>38</v>
      </c>
      <c r="H853" t="s">
        <v>34</v>
      </c>
      <c r="I853" s="1">
        <v>34</v>
      </c>
      <c r="J853" s="2">
        <v>20</v>
      </c>
      <c r="K853" s="2">
        <v>0</v>
      </c>
      <c r="L853" s="2">
        <v>20</v>
      </c>
      <c r="M853" s="1">
        <v>27.2</v>
      </c>
      <c r="N853" s="3">
        <v>18</v>
      </c>
      <c r="O853" s="3">
        <v>360</v>
      </c>
      <c r="P853" s="3">
        <v>0</v>
      </c>
      <c r="Q853" s="1">
        <v>489.6</v>
      </c>
      <c r="R853" s="1">
        <v>9</v>
      </c>
      <c r="S853" s="1">
        <v>162</v>
      </c>
      <c r="T853" s="1">
        <v>327.60000000000002</v>
      </c>
      <c r="U853" s="1">
        <v>73.44</v>
      </c>
      <c r="V853" s="1">
        <v>254.16</v>
      </c>
      <c r="W853" t="s">
        <v>30</v>
      </c>
      <c r="X853" t="s">
        <v>31</v>
      </c>
    </row>
    <row r="854" spans="1:24" x14ac:dyDescent="0.35">
      <c r="A854">
        <v>2025</v>
      </c>
      <c r="B854" t="s">
        <v>233</v>
      </c>
      <c r="C854" t="s">
        <v>234</v>
      </c>
      <c r="D854" t="s">
        <v>267</v>
      </c>
      <c r="E854">
        <v>8</v>
      </c>
      <c r="F854" t="s">
        <v>269</v>
      </c>
      <c r="G854" t="s">
        <v>40</v>
      </c>
      <c r="H854" t="s">
        <v>29</v>
      </c>
      <c r="I854" s="1">
        <v>34</v>
      </c>
      <c r="J854" s="2">
        <v>0</v>
      </c>
      <c r="K854" s="2">
        <v>0</v>
      </c>
      <c r="L854" s="2">
        <v>0</v>
      </c>
      <c r="M854" s="1">
        <v>34</v>
      </c>
      <c r="N854" s="3">
        <v>73</v>
      </c>
      <c r="O854" s="3">
        <v>0</v>
      </c>
      <c r="P854" s="3">
        <v>0</v>
      </c>
      <c r="Q854" s="1">
        <v>2482</v>
      </c>
      <c r="R854" s="1">
        <v>9</v>
      </c>
      <c r="S854" s="1">
        <v>657</v>
      </c>
      <c r="T854" s="1">
        <v>1825</v>
      </c>
      <c r="U854" s="1">
        <v>372.3</v>
      </c>
      <c r="V854" s="1">
        <v>1452.7</v>
      </c>
      <c r="W854" t="s">
        <v>30</v>
      </c>
      <c r="X854" t="s">
        <v>31</v>
      </c>
    </row>
    <row r="855" spans="1:24" x14ac:dyDescent="0.35">
      <c r="A855">
        <v>2025</v>
      </c>
      <c r="B855" t="s">
        <v>233</v>
      </c>
      <c r="C855" t="s">
        <v>234</v>
      </c>
      <c r="D855" t="s">
        <v>267</v>
      </c>
      <c r="E855">
        <v>8</v>
      </c>
      <c r="F855" t="s">
        <v>269</v>
      </c>
      <c r="G855" t="s">
        <v>40</v>
      </c>
      <c r="H855" t="s">
        <v>32</v>
      </c>
      <c r="I855" s="1">
        <v>34</v>
      </c>
      <c r="J855" s="2">
        <v>10</v>
      </c>
      <c r="K855" s="2">
        <v>0</v>
      </c>
      <c r="L855" s="2">
        <v>10</v>
      </c>
      <c r="M855" s="1">
        <v>30.6</v>
      </c>
      <c r="N855" s="3">
        <v>51</v>
      </c>
      <c r="O855" s="3">
        <v>510</v>
      </c>
      <c r="P855" s="3">
        <v>0</v>
      </c>
      <c r="Q855" s="1">
        <v>1560.6</v>
      </c>
      <c r="R855" s="1">
        <v>9</v>
      </c>
      <c r="S855" s="1">
        <v>459</v>
      </c>
      <c r="T855" s="1">
        <v>1101.5999999999999</v>
      </c>
      <c r="U855" s="1">
        <v>234.09</v>
      </c>
      <c r="V855" s="1">
        <v>867.51</v>
      </c>
      <c r="W855" t="s">
        <v>30</v>
      </c>
      <c r="X855" t="s">
        <v>31</v>
      </c>
    </row>
    <row r="856" spans="1:24" x14ac:dyDescent="0.35">
      <c r="A856">
        <v>2025</v>
      </c>
      <c r="B856" t="s">
        <v>233</v>
      </c>
      <c r="C856" t="s">
        <v>234</v>
      </c>
      <c r="D856" t="s">
        <v>267</v>
      </c>
      <c r="E856">
        <v>8</v>
      </c>
      <c r="F856" t="s">
        <v>269</v>
      </c>
      <c r="G856" t="s">
        <v>40</v>
      </c>
      <c r="H856" t="s">
        <v>33</v>
      </c>
      <c r="I856" s="1">
        <v>34</v>
      </c>
      <c r="J856" s="2">
        <v>15</v>
      </c>
      <c r="K856" s="2">
        <v>0</v>
      </c>
      <c r="L856" s="2">
        <v>15</v>
      </c>
      <c r="M856" s="1">
        <v>28.9</v>
      </c>
      <c r="N856" s="3">
        <v>32</v>
      </c>
      <c r="O856" s="3">
        <v>480</v>
      </c>
      <c r="P856" s="3">
        <v>0</v>
      </c>
      <c r="Q856" s="1">
        <v>924.8</v>
      </c>
      <c r="R856" s="1">
        <v>9</v>
      </c>
      <c r="S856" s="1">
        <v>288</v>
      </c>
      <c r="T856" s="1">
        <v>636.79999999999995</v>
      </c>
      <c r="U856" s="1">
        <v>138.72</v>
      </c>
      <c r="V856" s="1">
        <v>498.08</v>
      </c>
      <c r="W856" t="s">
        <v>30</v>
      </c>
      <c r="X856" t="s">
        <v>31</v>
      </c>
    </row>
    <row r="857" spans="1:24" x14ac:dyDescent="0.35">
      <c r="A857">
        <v>2025</v>
      </c>
      <c r="B857" t="s">
        <v>233</v>
      </c>
      <c r="C857" t="s">
        <v>234</v>
      </c>
      <c r="D857" t="s">
        <v>267</v>
      </c>
      <c r="E857">
        <v>8</v>
      </c>
      <c r="F857" t="s">
        <v>269</v>
      </c>
      <c r="G857" t="s">
        <v>40</v>
      </c>
      <c r="H857" t="s">
        <v>34</v>
      </c>
      <c r="I857" s="1">
        <v>34</v>
      </c>
      <c r="J857" s="2">
        <v>20</v>
      </c>
      <c r="K857" s="2">
        <v>0</v>
      </c>
      <c r="L857" s="2">
        <v>20</v>
      </c>
      <c r="M857" s="1">
        <v>27.2</v>
      </c>
      <c r="N857" s="3">
        <v>19</v>
      </c>
      <c r="O857" s="3">
        <v>380</v>
      </c>
      <c r="P857" s="3">
        <v>0</v>
      </c>
      <c r="Q857" s="1">
        <v>516.79999999999995</v>
      </c>
      <c r="R857" s="1">
        <v>9</v>
      </c>
      <c r="S857" s="1">
        <v>171</v>
      </c>
      <c r="T857" s="1">
        <v>345.8</v>
      </c>
      <c r="U857" s="1">
        <v>77.52</v>
      </c>
      <c r="V857" s="1">
        <v>268.27999999999997</v>
      </c>
      <c r="W857" t="s">
        <v>30</v>
      </c>
      <c r="X857" t="s">
        <v>31</v>
      </c>
    </row>
    <row r="858" spans="1:24" x14ac:dyDescent="0.35">
      <c r="A858">
        <v>2025</v>
      </c>
      <c r="B858" t="s">
        <v>233</v>
      </c>
      <c r="C858" t="s">
        <v>234</v>
      </c>
      <c r="D858" t="s">
        <v>267</v>
      </c>
      <c r="E858">
        <v>8</v>
      </c>
      <c r="F858" t="s">
        <v>270</v>
      </c>
      <c r="G858" t="s">
        <v>42</v>
      </c>
      <c r="H858" t="s">
        <v>29</v>
      </c>
      <c r="I858" s="1">
        <v>34</v>
      </c>
      <c r="J858" s="2">
        <v>0</v>
      </c>
      <c r="K858" s="2">
        <v>0</v>
      </c>
      <c r="L858" s="2">
        <v>0</v>
      </c>
      <c r="M858" s="1">
        <v>34</v>
      </c>
      <c r="N858" s="3">
        <v>53</v>
      </c>
      <c r="O858" s="3">
        <v>0</v>
      </c>
      <c r="P858" s="3">
        <v>0</v>
      </c>
      <c r="Q858" s="1">
        <v>1802</v>
      </c>
      <c r="R858" s="1">
        <v>9</v>
      </c>
      <c r="S858" s="1">
        <v>477</v>
      </c>
      <c r="T858" s="1">
        <v>1325</v>
      </c>
      <c r="U858" s="1">
        <v>270.3</v>
      </c>
      <c r="V858" s="1">
        <v>1054.7</v>
      </c>
      <c r="W858" t="s">
        <v>30</v>
      </c>
      <c r="X858" t="s">
        <v>31</v>
      </c>
    </row>
    <row r="859" spans="1:24" x14ac:dyDescent="0.35">
      <c r="A859">
        <v>2025</v>
      </c>
      <c r="B859" t="s">
        <v>233</v>
      </c>
      <c r="C859" t="s">
        <v>234</v>
      </c>
      <c r="D859" t="s">
        <v>267</v>
      </c>
      <c r="E859">
        <v>8</v>
      </c>
      <c r="F859" t="s">
        <v>270</v>
      </c>
      <c r="G859" t="s">
        <v>42</v>
      </c>
      <c r="H859" t="s">
        <v>32</v>
      </c>
      <c r="I859" s="1">
        <v>34</v>
      </c>
      <c r="J859" s="2">
        <v>10</v>
      </c>
      <c r="K859" s="2">
        <v>0</v>
      </c>
      <c r="L859" s="2">
        <v>10</v>
      </c>
      <c r="M859" s="1">
        <v>30.6</v>
      </c>
      <c r="N859" s="3">
        <v>37</v>
      </c>
      <c r="O859" s="3">
        <v>370</v>
      </c>
      <c r="P859" s="3">
        <v>0</v>
      </c>
      <c r="Q859" s="1">
        <v>1132.2</v>
      </c>
      <c r="R859" s="1">
        <v>9</v>
      </c>
      <c r="S859" s="1">
        <v>333</v>
      </c>
      <c r="T859" s="1">
        <v>799.2</v>
      </c>
      <c r="U859" s="1">
        <v>169.83</v>
      </c>
      <c r="V859" s="1">
        <v>629.37</v>
      </c>
      <c r="W859" t="s">
        <v>30</v>
      </c>
      <c r="X859" t="s">
        <v>31</v>
      </c>
    </row>
    <row r="860" spans="1:24" x14ac:dyDescent="0.35">
      <c r="A860">
        <v>2025</v>
      </c>
      <c r="B860" t="s">
        <v>233</v>
      </c>
      <c r="C860" t="s">
        <v>234</v>
      </c>
      <c r="D860" t="s">
        <v>267</v>
      </c>
      <c r="E860">
        <v>8</v>
      </c>
      <c r="F860" t="s">
        <v>270</v>
      </c>
      <c r="G860" t="s">
        <v>42</v>
      </c>
      <c r="H860" t="s">
        <v>33</v>
      </c>
      <c r="I860" s="1">
        <v>34</v>
      </c>
      <c r="J860" s="2">
        <v>15</v>
      </c>
      <c r="K860" s="2">
        <v>0</v>
      </c>
      <c r="L860" s="2">
        <v>15</v>
      </c>
      <c r="M860" s="1">
        <v>28.9</v>
      </c>
      <c r="N860" s="3">
        <v>23</v>
      </c>
      <c r="O860" s="3">
        <v>345</v>
      </c>
      <c r="P860" s="3">
        <v>0</v>
      </c>
      <c r="Q860" s="1">
        <v>664.7</v>
      </c>
      <c r="R860" s="1">
        <v>9</v>
      </c>
      <c r="S860" s="1">
        <v>207</v>
      </c>
      <c r="T860" s="1">
        <v>457.7</v>
      </c>
      <c r="U860" s="1">
        <v>99.7</v>
      </c>
      <c r="V860" s="1">
        <v>357.99</v>
      </c>
      <c r="W860" t="s">
        <v>30</v>
      </c>
      <c r="X860" t="s">
        <v>31</v>
      </c>
    </row>
    <row r="861" spans="1:24" x14ac:dyDescent="0.35">
      <c r="A861">
        <v>2025</v>
      </c>
      <c r="B861" t="s">
        <v>233</v>
      </c>
      <c r="C861" t="s">
        <v>234</v>
      </c>
      <c r="D861" t="s">
        <v>267</v>
      </c>
      <c r="E861">
        <v>8</v>
      </c>
      <c r="F861" t="s">
        <v>270</v>
      </c>
      <c r="G861" t="s">
        <v>42</v>
      </c>
      <c r="H861" t="s">
        <v>34</v>
      </c>
      <c r="I861" s="1">
        <v>34</v>
      </c>
      <c r="J861" s="2">
        <v>20</v>
      </c>
      <c r="K861" s="2">
        <v>0</v>
      </c>
      <c r="L861" s="2">
        <v>20</v>
      </c>
      <c r="M861" s="1">
        <v>27.2</v>
      </c>
      <c r="N861" s="3">
        <v>14</v>
      </c>
      <c r="O861" s="3">
        <v>280</v>
      </c>
      <c r="P861" s="3">
        <v>0</v>
      </c>
      <c r="Q861" s="1">
        <v>380.8</v>
      </c>
      <c r="R861" s="1">
        <v>9</v>
      </c>
      <c r="S861" s="1">
        <v>126</v>
      </c>
      <c r="T861" s="1">
        <v>254.8</v>
      </c>
      <c r="U861" s="1">
        <v>57.12</v>
      </c>
      <c r="V861" s="1">
        <v>197.68</v>
      </c>
      <c r="W861" t="s">
        <v>30</v>
      </c>
      <c r="X861" t="s">
        <v>31</v>
      </c>
    </row>
    <row r="862" spans="1:24" x14ac:dyDescent="0.35">
      <c r="A862">
        <v>2025</v>
      </c>
      <c r="B862" t="s">
        <v>233</v>
      </c>
      <c r="C862" t="s">
        <v>234</v>
      </c>
      <c r="D862" t="s">
        <v>267</v>
      </c>
      <c r="E862">
        <v>8</v>
      </c>
      <c r="F862" t="s">
        <v>271</v>
      </c>
      <c r="G862" t="s">
        <v>44</v>
      </c>
      <c r="H862" t="s">
        <v>29</v>
      </c>
      <c r="I862" s="1">
        <v>34</v>
      </c>
      <c r="J862" s="2">
        <v>0</v>
      </c>
      <c r="K862" s="2">
        <v>0</v>
      </c>
      <c r="L862" s="2">
        <v>0</v>
      </c>
      <c r="M862" s="1">
        <v>34</v>
      </c>
      <c r="N862" s="3">
        <v>50</v>
      </c>
      <c r="O862" s="3">
        <v>0</v>
      </c>
      <c r="P862" s="3">
        <v>0</v>
      </c>
      <c r="Q862" s="1">
        <v>1700</v>
      </c>
      <c r="R862" s="1">
        <v>9</v>
      </c>
      <c r="S862" s="1">
        <v>450</v>
      </c>
      <c r="T862" s="1">
        <v>1250</v>
      </c>
      <c r="U862" s="1">
        <v>255</v>
      </c>
      <c r="V862" s="1">
        <v>995</v>
      </c>
      <c r="W862" t="s">
        <v>30</v>
      </c>
      <c r="X862" t="s">
        <v>31</v>
      </c>
    </row>
    <row r="863" spans="1:24" x14ac:dyDescent="0.35">
      <c r="A863">
        <v>2025</v>
      </c>
      <c r="B863" t="s">
        <v>233</v>
      </c>
      <c r="C863" t="s">
        <v>234</v>
      </c>
      <c r="D863" t="s">
        <v>267</v>
      </c>
      <c r="E863">
        <v>8</v>
      </c>
      <c r="F863" t="s">
        <v>271</v>
      </c>
      <c r="G863" t="s">
        <v>44</v>
      </c>
      <c r="H863" t="s">
        <v>32</v>
      </c>
      <c r="I863" s="1">
        <v>34</v>
      </c>
      <c r="J863" s="2">
        <v>10</v>
      </c>
      <c r="K863" s="2">
        <v>0</v>
      </c>
      <c r="L863" s="2">
        <v>10</v>
      </c>
      <c r="M863" s="1">
        <v>30.6</v>
      </c>
      <c r="N863" s="3">
        <v>35</v>
      </c>
      <c r="O863" s="3">
        <v>350</v>
      </c>
      <c r="P863" s="3">
        <v>0</v>
      </c>
      <c r="Q863" s="1">
        <v>1071</v>
      </c>
      <c r="R863" s="1">
        <v>9</v>
      </c>
      <c r="S863" s="1">
        <v>315</v>
      </c>
      <c r="T863" s="1">
        <v>756</v>
      </c>
      <c r="U863" s="1">
        <v>160.65</v>
      </c>
      <c r="V863" s="1">
        <v>595.35</v>
      </c>
      <c r="W863" t="s">
        <v>30</v>
      </c>
      <c r="X863" t="s">
        <v>31</v>
      </c>
    </row>
    <row r="864" spans="1:24" x14ac:dyDescent="0.35">
      <c r="A864">
        <v>2025</v>
      </c>
      <c r="B864" t="s">
        <v>233</v>
      </c>
      <c r="C864" t="s">
        <v>234</v>
      </c>
      <c r="D864" t="s">
        <v>267</v>
      </c>
      <c r="E864">
        <v>8</v>
      </c>
      <c r="F864" t="s">
        <v>271</v>
      </c>
      <c r="G864" t="s">
        <v>44</v>
      </c>
      <c r="H864" t="s">
        <v>33</v>
      </c>
      <c r="I864" s="1">
        <v>34</v>
      </c>
      <c r="J864" s="2">
        <v>15</v>
      </c>
      <c r="K864" s="2">
        <v>0</v>
      </c>
      <c r="L864" s="2">
        <v>15</v>
      </c>
      <c r="M864" s="1">
        <v>28.9</v>
      </c>
      <c r="N864" s="3">
        <v>22</v>
      </c>
      <c r="O864" s="3">
        <v>330</v>
      </c>
      <c r="P864" s="3">
        <v>0</v>
      </c>
      <c r="Q864" s="1">
        <v>635.79999999999995</v>
      </c>
      <c r="R864" s="1">
        <v>9</v>
      </c>
      <c r="S864" s="1">
        <v>198</v>
      </c>
      <c r="T864" s="1">
        <v>437.8</v>
      </c>
      <c r="U864" s="1">
        <v>95.37</v>
      </c>
      <c r="V864" s="1">
        <v>342.43</v>
      </c>
      <c r="W864" t="s">
        <v>30</v>
      </c>
      <c r="X864" t="s">
        <v>31</v>
      </c>
    </row>
    <row r="865" spans="1:24" x14ac:dyDescent="0.35">
      <c r="A865">
        <v>2025</v>
      </c>
      <c r="B865" t="s">
        <v>233</v>
      </c>
      <c r="C865" t="s">
        <v>234</v>
      </c>
      <c r="D865" t="s">
        <v>267</v>
      </c>
      <c r="E865">
        <v>8</v>
      </c>
      <c r="F865" t="s">
        <v>271</v>
      </c>
      <c r="G865" t="s">
        <v>44</v>
      </c>
      <c r="H865" t="s">
        <v>34</v>
      </c>
      <c r="I865" s="1">
        <v>34</v>
      </c>
      <c r="J865" s="2">
        <v>20</v>
      </c>
      <c r="K865" s="2">
        <v>0</v>
      </c>
      <c r="L865" s="2">
        <v>20</v>
      </c>
      <c r="M865" s="1">
        <v>27.2</v>
      </c>
      <c r="N865" s="3">
        <v>13</v>
      </c>
      <c r="O865" s="3">
        <v>260</v>
      </c>
      <c r="P865" s="3">
        <v>0</v>
      </c>
      <c r="Q865" s="1">
        <v>353.6</v>
      </c>
      <c r="R865" s="1">
        <v>9</v>
      </c>
      <c r="S865" s="1">
        <v>117</v>
      </c>
      <c r="T865" s="1">
        <v>236.6</v>
      </c>
      <c r="U865" s="1">
        <v>53.04</v>
      </c>
      <c r="V865" s="1">
        <v>183.56</v>
      </c>
      <c r="W865" t="s">
        <v>30</v>
      </c>
      <c r="X865" t="s">
        <v>31</v>
      </c>
    </row>
    <row r="866" spans="1:24" x14ac:dyDescent="0.35">
      <c r="A866">
        <v>2025</v>
      </c>
      <c r="B866" t="s">
        <v>233</v>
      </c>
      <c r="C866" t="s">
        <v>234</v>
      </c>
      <c r="D866" t="s">
        <v>267</v>
      </c>
      <c r="E866">
        <v>8</v>
      </c>
      <c r="F866" t="s">
        <v>272</v>
      </c>
      <c r="G866" t="s">
        <v>48</v>
      </c>
      <c r="H866" t="s">
        <v>29</v>
      </c>
      <c r="I866" s="1">
        <v>34</v>
      </c>
      <c r="J866" s="2">
        <v>0</v>
      </c>
      <c r="K866" s="2">
        <v>0</v>
      </c>
      <c r="L866" s="2">
        <v>0</v>
      </c>
      <c r="M866" s="1">
        <v>34</v>
      </c>
      <c r="N866" s="3">
        <v>45</v>
      </c>
      <c r="O866" s="3">
        <v>0</v>
      </c>
      <c r="P866" s="3">
        <v>0</v>
      </c>
      <c r="Q866" s="1">
        <v>1530</v>
      </c>
      <c r="R866" s="1">
        <v>9</v>
      </c>
      <c r="S866" s="1">
        <v>405</v>
      </c>
      <c r="T866" s="1">
        <v>1125</v>
      </c>
      <c r="U866" s="1">
        <v>229.5</v>
      </c>
      <c r="V866" s="1">
        <v>895.5</v>
      </c>
      <c r="W866" t="s">
        <v>30</v>
      </c>
      <c r="X866" t="s">
        <v>31</v>
      </c>
    </row>
    <row r="867" spans="1:24" x14ac:dyDescent="0.35">
      <c r="A867">
        <v>2025</v>
      </c>
      <c r="B867" t="s">
        <v>233</v>
      </c>
      <c r="C867" t="s">
        <v>234</v>
      </c>
      <c r="D867" t="s">
        <v>267</v>
      </c>
      <c r="E867">
        <v>8</v>
      </c>
      <c r="F867" t="s">
        <v>272</v>
      </c>
      <c r="G867" t="s">
        <v>48</v>
      </c>
      <c r="H867" t="s">
        <v>32</v>
      </c>
      <c r="I867" s="1">
        <v>34</v>
      </c>
      <c r="J867" s="2">
        <v>10</v>
      </c>
      <c r="K867" s="2">
        <v>0</v>
      </c>
      <c r="L867" s="2">
        <v>10</v>
      </c>
      <c r="M867" s="1">
        <v>30.6</v>
      </c>
      <c r="N867" s="3">
        <v>32</v>
      </c>
      <c r="O867" s="3">
        <v>320</v>
      </c>
      <c r="P867" s="3">
        <v>0</v>
      </c>
      <c r="Q867" s="1">
        <v>979.2</v>
      </c>
      <c r="R867" s="1">
        <v>9</v>
      </c>
      <c r="S867" s="1">
        <v>288</v>
      </c>
      <c r="T867" s="1">
        <v>691.2</v>
      </c>
      <c r="U867" s="1">
        <v>146.88</v>
      </c>
      <c r="V867" s="1">
        <v>544.32000000000005</v>
      </c>
      <c r="W867" t="s">
        <v>30</v>
      </c>
      <c r="X867" t="s">
        <v>31</v>
      </c>
    </row>
    <row r="868" spans="1:24" x14ac:dyDescent="0.35">
      <c r="A868">
        <v>2025</v>
      </c>
      <c r="B868" t="s">
        <v>233</v>
      </c>
      <c r="C868" t="s">
        <v>234</v>
      </c>
      <c r="D868" t="s">
        <v>267</v>
      </c>
      <c r="E868">
        <v>8</v>
      </c>
      <c r="F868" t="s">
        <v>272</v>
      </c>
      <c r="G868" t="s">
        <v>48</v>
      </c>
      <c r="H868" t="s">
        <v>33</v>
      </c>
      <c r="I868" s="1">
        <v>34</v>
      </c>
      <c r="J868" s="2">
        <v>15</v>
      </c>
      <c r="K868" s="2">
        <v>0</v>
      </c>
      <c r="L868" s="2">
        <v>15</v>
      </c>
      <c r="M868" s="1">
        <v>28.9</v>
      </c>
      <c r="N868" s="3">
        <v>20</v>
      </c>
      <c r="O868" s="3">
        <v>300</v>
      </c>
      <c r="P868" s="3">
        <v>0</v>
      </c>
      <c r="Q868" s="1">
        <v>578</v>
      </c>
      <c r="R868" s="1">
        <v>9</v>
      </c>
      <c r="S868" s="1">
        <v>180</v>
      </c>
      <c r="T868" s="1">
        <v>398</v>
      </c>
      <c r="U868" s="1">
        <v>86.7</v>
      </c>
      <c r="V868" s="1">
        <v>311.3</v>
      </c>
      <c r="W868" t="s">
        <v>30</v>
      </c>
      <c r="X868" t="s">
        <v>31</v>
      </c>
    </row>
    <row r="869" spans="1:24" x14ac:dyDescent="0.35">
      <c r="A869">
        <v>2025</v>
      </c>
      <c r="B869" t="s">
        <v>233</v>
      </c>
      <c r="C869" t="s">
        <v>234</v>
      </c>
      <c r="D869" t="s">
        <v>267</v>
      </c>
      <c r="E869">
        <v>8</v>
      </c>
      <c r="F869" t="s">
        <v>272</v>
      </c>
      <c r="G869" t="s">
        <v>48</v>
      </c>
      <c r="H869" t="s">
        <v>34</v>
      </c>
      <c r="I869" s="1">
        <v>34</v>
      </c>
      <c r="J869" s="2">
        <v>20</v>
      </c>
      <c r="K869" s="2">
        <v>0</v>
      </c>
      <c r="L869" s="2">
        <v>20</v>
      </c>
      <c r="M869" s="1">
        <v>27.2</v>
      </c>
      <c r="N869" s="3">
        <v>12</v>
      </c>
      <c r="O869" s="3">
        <v>240</v>
      </c>
      <c r="P869" s="3">
        <v>0</v>
      </c>
      <c r="Q869" s="1">
        <v>326.39999999999998</v>
      </c>
      <c r="R869" s="1">
        <v>9</v>
      </c>
      <c r="S869" s="1">
        <v>108</v>
      </c>
      <c r="T869" s="1">
        <v>218.4</v>
      </c>
      <c r="U869" s="1">
        <v>48.96</v>
      </c>
      <c r="V869" s="1">
        <v>169.44</v>
      </c>
      <c r="W869" t="s">
        <v>30</v>
      </c>
      <c r="X869" t="s">
        <v>31</v>
      </c>
    </row>
    <row r="870" spans="1:24" x14ac:dyDescent="0.35">
      <c r="A870">
        <v>2025</v>
      </c>
      <c r="B870" t="s">
        <v>233</v>
      </c>
      <c r="C870" t="s">
        <v>234</v>
      </c>
      <c r="D870" t="s">
        <v>267</v>
      </c>
      <c r="E870">
        <v>8</v>
      </c>
      <c r="F870" t="s">
        <v>273</v>
      </c>
      <c r="G870" t="s">
        <v>28</v>
      </c>
      <c r="H870" t="s">
        <v>29</v>
      </c>
      <c r="I870" s="1">
        <v>34</v>
      </c>
      <c r="J870" s="2">
        <v>0</v>
      </c>
      <c r="K870" s="2">
        <v>0</v>
      </c>
      <c r="L870" s="2">
        <v>0</v>
      </c>
      <c r="M870" s="1">
        <v>34</v>
      </c>
      <c r="N870" s="3">
        <v>56</v>
      </c>
      <c r="O870" s="3">
        <v>0</v>
      </c>
      <c r="P870" s="3">
        <v>0</v>
      </c>
      <c r="Q870" s="1">
        <v>1904</v>
      </c>
      <c r="R870" s="1">
        <v>9</v>
      </c>
      <c r="S870" s="1">
        <v>504</v>
      </c>
      <c r="T870" s="1">
        <v>1400</v>
      </c>
      <c r="U870" s="1">
        <v>285.60000000000002</v>
      </c>
      <c r="V870" s="1">
        <v>1114.4000000000001</v>
      </c>
      <c r="W870" t="s">
        <v>30</v>
      </c>
      <c r="X870" t="s">
        <v>31</v>
      </c>
    </row>
    <row r="871" spans="1:24" x14ac:dyDescent="0.35">
      <c r="A871">
        <v>2025</v>
      </c>
      <c r="B871" t="s">
        <v>233</v>
      </c>
      <c r="C871" t="s">
        <v>234</v>
      </c>
      <c r="D871" t="s">
        <v>267</v>
      </c>
      <c r="E871">
        <v>8</v>
      </c>
      <c r="F871" t="s">
        <v>273</v>
      </c>
      <c r="G871" t="s">
        <v>28</v>
      </c>
      <c r="H871" t="s">
        <v>32</v>
      </c>
      <c r="I871" s="1">
        <v>34</v>
      </c>
      <c r="J871" s="2">
        <v>10</v>
      </c>
      <c r="K871" s="2">
        <v>0</v>
      </c>
      <c r="L871" s="2">
        <v>10</v>
      </c>
      <c r="M871" s="1">
        <v>30.6</v>
      </c>
      <c r="N871" s="3">
        <v>39</v>
      </c>
      <c r="O871" s="3">
        <v>390</v>
      </c>
      <c r="P871" s="3">
        <v>0</v>
      </c>
      <c r="Q871" s="1">
        <v>1193.4000000000001</v>
      </c>
      <c r="R871" s="1">
        <v>9</v>
      </c>
      <c r="S871" s="1">
        <v>351</v>
      </c>
      <c r="T871" s="1">
        <v>842.4</v>
      </c>
      <c r="U871" s="1">
        <v>179.01</v>
      </c>
      <c r="V871" s="1">
        <v>663.39</v>
      </c>
      <c r="W871" t="s">
        <v>30</v>
      </c>
      <c r="X871" t="s">
        <v>31</v>
      </c>
    </row>
    <row r="872" spans="1:24" x14ac:dyDescent="0.35">
      <c r="A872">
        <v>2025</v>
      </c>
      <c r="B872" t="s">
        <v>233</v>
      </c>
      <c r="C872" t="s">
        <v>234</v>
      </c>
      <c r="D872" t="s">
        <v>267</v>
      </c>
      <c r="E872">
        <v>8</v>
      </c>
      <c r="F872" t="s">
        <v>273</v>
      </c>
      <c r="G872" t="s">
        <v>28</v>
      </c>
      <c r="H872" t="s">
        <v>33</v>
      </c>
      <c r="I872" s="1">
        <v>34</v>
      </c>
      <c r="J872" s="2">
        <v>15</v>
      </c>
      <c r="K872" s="2">
        <v>0</v>
      </c>
      <c r="L872" s="2">
        <v>15</v>
      </c>
      <c r="M872" s="1">
        <v>28.9</v>
      </c>
      <c r="N872" s="3">
        <v>25</v>
      </c>
      <c r="O872" s="3">
        <v>375</v>
      </c>
      <c r="P872" s="3">
        <v>0</v>
      </c>
      <c r="Q872" s="1">
        <v>722.5</v>
      </c>
      <c r="R872" s="1">
        <v>9</v>
      </c>
      <c r="S872" s="1">
        <v>225</v>
      </c>
      <c r="T872" s="1">
        <v>497.5</v>
      </c>
      <c r="U872" s="1">
        <v>108.38</v>
      </c>
      <c r="V872" s="1">
        <v>389.12</v>
      </c>
      <c r="W872" t="s">
        <v>30</v>
      </c>
      <c r="X872" t="s">
        <v>31</v>
      </c>
    </row>
    <row r="873" spans="1:24" x14ac:dyDescent="0.35">
      <c r="A873">
        <v>2025</v>
      </c>
      <c r="B873" t="s">
        <v>233</v>
      </c>
      <c r="C873" t="s">
        <v>234</v>
      </c>
      <c r="D873" t="s">
        <v>267</v>
      </c>
      <c r="E873">
        <v>8</v>
      </c>
      <c r="F873" t="s">
        <v>273</v>
      </c>
      <c r="G873" t="s">
        <v>28</v>
      </c>
      <c r="H873" t="s">
        <v>34</v>
      </c>
      <c r="I873" s="1">
        <v>34</v>
      </c>
      <c r="J873" s="2">
        <v>20</v>
      </c>
      <c r="K873" s="2">
        <v>0</v>
      </c>
      <c r="L873" s="2">
        <v>20</v>
      </c>
      <c r="M873" s="1">
        <v>27.2</v>
      </c>
      <c r="N873" s="3">
        <v>15</v>
      </c>
      <c r="O873" s="3">
        <v>300</v>
      </c>
      <c r="P873" s="3">
        <v>0</v>
      </c>
      <c r="Q873" s="1">
        <v>408</v>
      </c>
      <c r="R873" s="1">
        <v>9</v>
      </c>
      <c r="S873" s="1">
        <v>135</v>
      </c>
      <c r="T873" s="1">
        <v>273</v>
      </c>
      <c r="U873" s="1">
        <v>61.2</v>
      </c>
      <c r="V873" s="1">
        <v>211.8</v>
      </c>
      <c r="W873" t="s">
        <v>30</v>
      </c>
      <c r="X873" t="s">
        <v>31</v>
      </c>
    </row>
    <row r="874" spans="1:24" x14ac:dyDescent="0.35">
      <c r="A874">
        <v>2025</v>
      </c>
      <c r="B874" t="s">
        <v>233</v>
      </c>
      <c r="C874" t="s">
        <v>234</v>
      </c>
      <c r="D874" t="s">
        <v>267</v>
      </c>
      <c r="E874">
        <v>8</v>
      </c>
      <c r="F874" t="s">
        <v>274</v>
      </c>
      <c r="G874" t="s">
        <v>36</v>
      </c>
      <c r="H874" t="s">
        <v>29</v>
      </c>
      <c r="I874" s="1">
        <v>34</v>
      </c>
      <c r="J874" s="2">
        <v>0</v>
      </c>
      <c r="K874" s="2">
        <v>0</v>
      </c>
      <c r="L874" s="2">
        <v>0</v>
      </c>
      <c r="M874" s="1">
        <v>34</v>
      </c>
      <c r="N874" s="3">
        <v>49</v>
      </c>
      <c r="O874" s="3">
        <v>0</v>
      </c>
      <c r="P874" s="3">
        <v>0</v>
      </c>
      <c r="Q874" s="1">
        <v>1666</v>
      </c>
      <c r="R874" s="1">
        <v>9</v>
      </c>
      <c r="S874" s="1">
        <v>441</v>
      </c>
      <c r="T874" s="1">
        <v>1225</v>
      </c>
      <c r="U874" s="1">
        <v>249.9</v>
      </c>
      <c r="V874" s="1">
        <v>975.1</v>
      </c>
      <c r="W874" t="s">
        <v>30</v>
      </c>
      <c r="X874" t="s">
        <v>31</v>
      </c>
    </row>
    <row r="875" spans="1:24" x14ac:dyDescent="0.35">
      <c r="A875">
        <v>2025</v>
      </c>
      <c r="B875" t="s">
        <v>233</v>
      </c>
      <c r="C875" t="s">
        <v>234</v>
      </c>
      <c r="D875" t="s">
        <v>267</v>
      </c>
      <c r="E875">
        <v>8</v>
      </c>
      <c r="F875" t="s">
        <v>274</v>
      </c>
      <c r="G875" t="s">
        <v>36</v>
      </c>
      <c r="H875" t="s">
        <v>32</v>
      </c>
      <c r="I875" s="1">
        <v>34</v>
      </c>
      <c r="J875" s="2">
        <v>10</v>
      </c>
      <c r="K875" s="2">
        <v>0</v>
      </c>
      <c r="L875" s="2">
        <v>10</v>
      </c>
      <c r="M875" s="1">
        <v>30.6</v>
      </c>
      <c r="N875" s="3">
        <v>34</v>
      </c>
      <c r="O875" s="3">
        <v>340</v>
      </c>
      <c r="P875" s="3">
        <v>0</v>
      </c>
      <c r="Q875" s="1">
        <v>1040.4000000000001</v>
      </c>
      <c r="R875" s="1">
        <v>9</v>
      </c>
      <c r="S875" s="1">
        <v>306</v>
      </c>
      <c r="T875" s="1">
        <v>734.4</v>
      </c>
      <c r="U875" s="1">
        <v>156.06</v>
      </c>
      <c r="V875" s="1">
        <v>578.34</v>
      </c>
      <c r="W875" t="s">
        <v>30</v>
      </c>
      <c r="X875" t="s">
        <v>31</v>
      </c>
    </row>
    <row r="876" spans="1:24" x14ac:dyDescent="0.35">
      <c r="A876">
        <v>2025</v>
      </c>
      <c r="B876" t="s">
        <v>233</v>
      </c>
      <c r="C876" t="s">
        <v>234</v>
      </c>
      <c r="D876" t="s">
        <v>267</v>
      </c>
      <c r="E876">
        <v>8</v>
      </c>
      <c r="F876" t="s">
        <v>274</v>
      </c>
      <c r="G876" t="s">
        <v>36</v>
      </c>
      <c r="H876" t="s">
        <v>33</v>
      </c>
      <c r="I876" s="1">
        <v>34</v>
      </c>
      <c r="J876" s="2">
        <v>15</v>
      </c>
      <c r="K876" s="2">
        <v>0</v>
      </c>
      <c r="L876" s="2">
        <v>15</v>
      </c>
      <c r="M876" s="1">
        <v>28.9</v>
      </c>
      <c r="N876" s="3">
        <v>22</v>
      </c>
      <c r="O876" s="3">
        <v>330</v>
      </c>
      <c r="P876" s="3">
        <v>0</v>
      </c>
      <c r="Q876" s="1">
        <v>635.79999999999995</v>
      </c>
      <c r="R876" s="1">
        <v>9</v>
      </c>
      <c r="S876" s="1">
        <v>198</v>
      </c>
      <c r="T876" s="1">
        <v>437.8</v>
      </c>
      <c r="U876" s="1">
        <v>95.37</v>
      </c>
      <c r="V876" s="1">
        <v>342.43</v>
      </c>
      <c r="W876" t="s">
        <v>30</v>
      </c>
      <c r="X876" t="s">
        <v>31</v>
      </c>
    </row>
    <row r="877" spans="1:24" x14ac:dyDescent="0.35">
      <c r="A877">
        <v>2025</v>
      </c>
      <c r="B877" t="s">
        <v>233</v>
      </c>
      <c r="C877" t="s">
        <v>234</v>
      </c>
      <c r="D877" t="s">
        <v>267</v>
      </c>
      <c r="E877">
        <v>8</v>
      </c>
      <c r="F877" t="s">
        <v>274</v>
      </c>
      <c r="G877" t="s">
        <v>36</v>
      </c>
      <c r="H877" t="s">
        <v>34</v>
      </c>
      <c r="I877" s="1">
        <v>34</v>
      </c>
      <c r="J877" s="2">
        <v>20</v>
      </c>
      <c r="K877" s="2">
        <v>0</v>
      </c>
      <c r="L877" s="2">
        <v>20</v>
      </c>
      <c r="M877" s="1">
        <v>27.2</v>
      </c>
      <c r="N877" s="3">
        <v>13</v>
      </c>
      <c r="O877" s="3">
        <v>260</v>
      </c>
      <c r="P877" s="3">
        <v>0</v>
      </c>
      <c r="Q877" s="1">
        <v>353.6</v>
      </c>
      <c r="R877" s="1">
        <v>9</v>
      </c>
      <c r="S877" s="1">
        <v>117</v>
      </c>
      <c r="T877" s="1">
        <v>236.6</v>
      </c>
      <c r="U877" s="1">
        <v>53.04</v>
      </c>
      <c r="V877" s="1">
        <v>183.56</v>
      </c>
      <c r="W877" t="s">
        <v>30</v>
      </c>
      <c r="X877" t="s">
        <v>31</v>
      </c>
    </row>
    <row r="878" spans="1:24" x14ac:dyDescent="0.35">
      <c r="A878">
        <v>2025</v>
      </c>
      <c r="B878" t="s">
        <v>233</v>
      </c>
      <c r="C878" t="s">
        <v>234</v>
      </c>
      <c r="D878" t="s">
        <v>267</v>
      </c>
      <c r="E878">
        <v>8</v>
      </c>
      <c r="F878" t="s">
        <v>275</v>
      </c>
      <c r="G878" t="s">
        <v>38</v>
      </c>
      <c r="H878" t="s">
        <v>29</v>
      </c>
      <c r="I878" s="1">
        <v>34</v>
      </c>
      <c r="J878" s="2">
        <v>0</v>
      </c>
      <c r="K878" s="2">
        <v>0</v>
      </c>
      <c r="L878" s="2">
        <v>0</v>
      </c>
      <c r="M878" s="1">
        <v>34</v>
      </c>
      <c r="N878" s="3">
        <v>66</v>
      </c>
      <c r="O878" s="3">
        <v>0</v>
      </c>
      <c r="P878" s="3">
        <v>0</v>
      </c>
      <c r="Q878" s="1">
        <v>2244</v>
      </c>
      <c r="R878" s="1">
        <v>9</v>
      </c>
      <c r="S878" s="1">
        <v>594</v>
      </c>
      <c r="T878" s="1">
        <v>1650</v>
      </c>
      <c r="U878" s="1">
        <v>336.6</v>
      </c>
      <c r="V878" s="1">
        <v>1313.4</v>
      </c>
      <c r="W878" t="s">
        <v>30</v>
      </c>
      <c r="X878" t="s">
        <v>31</v>
      </c>
    </row>
    <row r="879" spans="1:24" x14ac:dyDescent="0.35">
      <c r="A879">
        <v>2025</v>
      </c>
      <c r="B879" t="s">
        <v>233</v>
      </c>
      <c r="C879" t="s">
        <v>234</v>
      </c>
      <c r="D879" t="s">
        <v>267</v>
      </c>
      <c r="E879">
        <v>8</v>
      </c>
      <c r="F879" t="s">
        <v>275</v>
      </c>
      <c r="G879" t="s">
        <v>38</v>
      </c>
      <c r="H879" t="s">
        <v>32</v>
      </c>
      <c r="I879" s="1">
        <v>34</v>
      </c>
      <c r="J879" s="2">
        <v>10</v>
      </c>
      <c r="K879" s="2">
        <v>0</v>
      </c>
      <c r="L879" s="2">
        <v>10</v>
      </c>
      <c r="M879" s="1">
        <v>30.6</v>
      </c>
      <c r="N879" s="3">
        <v>46</v>
      </c>
      <c r="O879" s="3">
        <v>460</v>
      </c>
      <c r="P879" s="3">
        <v>0</v>
      </c>
      <c r="Q879" s="1">
        <v>1407.6</v>
      </c>
      <c r="R879" s="1">
        <v>9</v>
      </c>
      <c r="S879" s="1">
        <v>414</v>
      </c>
      <c r="T879" s="1">
        <v>993.6</v>
      </c>
      <c r="U879" s="1">
        <v>211.14</v>
      </c>
      <c r="V879" s="1">
        <v>782.46</v>
      </c>
      <c r="W879" t="s">
        <v>30</v>
      </c>
      <c r="X879" t="s">
        <v>31</v>
      </c>
    </row>
    <row r="880" spans="1:24" x14ac:dyDescent="0.35">
      <c r="A880">
        <v>2025</v>
      </c>
      <c r="B880" t="s">
        <v>233</v>
      </c>
      <c r="C880" t="s">
        <v>234</v>
      </c>
      <c r="D880" t="s">
        <v>267</v>
      </c>
      <c r="E880">
        <v>8</v>
      </c>
      <c r="F880" t="s">
        <v>275</v>
      </c>
      <c r="G880" t="s">
        <v>38</v>
      </c>
      <c r="H880" t="s">
        <v>33</v>
      </c>
      <c r="I880" s="1">
        <v>34</v>
      </c>
      <c r="J880" s="2">
        <v>15</v>
      </c>
      <c r="K880" s="2">
        <v>0</v>
      </c>
      <c r="L880" s="2">
        <v>15</v>
      </c>
      <c r="M880" s="1">
        <v>28.9</v>
      </c>
      <c r="N880" s="3">
        <v>29</v>
      </c>
      <c r="O880" s="3">
        <v>435</v>
      </c>
      <c r="P880" s="3">
        <v>0</v>
      </c>
      <c r="Q880" s="1">
        <v>838.1</v>
      </c>
      <c r="R880" s="1">
        <v>9</v>
      </c>
      <c r="S880" s="1">
        <v>261</v>
      </c>
      <c r="T880" s="1">
        <v>577.1</v>
      </c>
      <c r="U880" s="1">
        <v>125.71</v>
      </c>
      <c r="V880" s="1">
        <v>451.38</v>
      </c>
      <c r="W880" t="s">
        <v>30</v>
      </c>
      <c r="X880" t="s">
        <v>31</v>
      </c>
    </row>
    <row r="881" spans="1:24" x14ac:dyDescent="0.35">
      <c r="A881">
        <v>2025</v>
      </c>
      <c r="B881" t="s">
        <v>233</v>
      </c>
      <c r="C881" t="s">
        <v>234</v>
      </c>
      <c r="D881" t="s">
        <v>267</v>
      </c>
      <c r="E881">
        <v>8</v>
      </c>
      <c r="F881" t="s">
        <v>275</v>
      </c>
      <c r="G881" t="s">
        <v>38</v>
      </c>
      <c r="H881" t="s">
        <v>34</v>
      </c>
      <c r="I881" s="1">
        <v>34</v>
      </c>
      <c r="J881" s="2">
        <v>20</v>
      </c>
      <c r="K881" s="2">
        <v>0</v>
      </c>
      <c r="L881" s="2">
        <v>20</v>
      </c>
      <c r="M881" s="1">
        <v>27.2</v>
      </c>
      <c r="N881" s="3">
        <v>17</v>
      </c>
      <c r="O881" s="3">
        <v>340</v>
      </c>
      <c r="P881" s="3">
        <v>0</v>
      </c>
      <c r="Q881" s="1">
        <v>462.4</v>
      </c>
      <c r="R881" s="1">
        <v>9</v>
      </c>
      <c r="S881" s="1">
        <v>153</v>
      </c>
      <c r="T881" s="1">
        <v>309.39999999999998</v>
      </c>
      <c r="U881" s="1">
        <v>69.36</v>
      </c>
      <c r="V881" s="1">
        <v>240.04</v>
      </c>
      <c r="W881" t="s">
        <v>30</v>
      </c>
      <c r="X881" t="s">
        <v>31</v>
      </c>
    </row>
    <row r="882" spans="1:24" x14ac:dyDescent="0.35">
      <c r="A882">
        <v>2025</v>
      </c>
      <c r="B882" t="s">
        <v>233</v>
      </c>
      <c r="C882" t="s">
        <v>234</v>
      </c>
      <c r="D882" t="s">
        <v>267</v>
      </c>
      <c r="E882">
        <v>8</v>
      </c>
      <c r="F882" t="s">
        <v>276</v>
      </c>
      <c r="G882" t="s">
        <v>40</v>
      </c>
      <c r="H882" t="s">
        <v>29</v>
      </c>
      <c r="I882" s="1">
        <v>34</v>
      </c>
      <c r="J882" s="2">
        <v>0</v>
      </c>
      <c r="K882" s="2">
        <v>0</v>
      </c>
      <c r="L882" s="2">
        <v>0</v>
      </c>
      <c r="M882" s="1">
        <v>34</v>
      </c>
      <c r="N882" s="3">
        <v>83</v>
      </c>
      <c r="O882" s="3">
        <v>0</v>
      </c>
      <c r="P882" s="3">
        <v>0</v>
      </c>
      <c r="Q882" s="1">
        <v>2822</v>
      </c>
      <c r="R882" s="1">
        <v>9</v>
      </c>
      <c r="S882" s="1">
        <v>747</v>
      </c>
      <c r="T882" s="1">
        <v>2075</v>
      </c>
      <c r="U882" s="1">
        <v>423.3</v>
      </c>
      <c r="V882" s="1">
        <v>1651.7</v>
      </c>
      <c r="W882" t="s">
        <v>30</v>
      </c>
      <c r="X882" t="s">
        <v>31</v>
      </c>
    </row>
    <row r="883" spans="1:24" x14ac:dyDescent="0.35">
      <c r="A883">
        <v>2025</v>
      </c>
      <c r="B883" t="s">
        <v>233</v>
      </c>
      <c r="C883" t="s">
        <v>234</v>
      </c>
      <c r="D883" t="s">
        <v>267</v>
      </c>
      <c r="E883">
        <v>8</v>
      </c>
      <c r="F883" t="s">
        <v>276</v>
      </c>
      <c r="G883" t="s">
        <v>40</v>
      </c>
      <c r="H883" t="s">
        <v>32</v>
      </c>
      <c r="I883" s="1">
        <v>34</v>
      </c>
      <c r="J883" s="2">
        <v>10</v>
      </c>
      <c r="K883" s="2">
        <v>0</v>
      </c>
      <c r="L883" s="2">
        <v>10</v>
      </c>
      <c r="M883" s="1">
        <v>30.6</v>
      </c>
      <c r="N883" s="3">
        <v>58</v>
      </c>
      <c r="O883" s="3">
        <v>580</v>
      </c>
      <c r="P883" s="3">
        <v>0</v>
      </c>
      <c r="Q883" s="1">
        <v>1774.8</v>
      </c>
      <c r="R883" s="1">
        <v>9</v>
      </c>
      <c r="S883" s="1">
        <v>522</v>
      </c>
      <c r="T883" s="1">
        <v>1252.8</v>
      </c>
      <c r="U883" s="1">
        <v>266.22000000000003</v>
      </c>
      <c r="V883" s="1">
        <v>986.58</v>
      </c>
      <c r="W883" t="s">
        <v>30</v>
      </c>
      <c r="X883" t="s">
        <v>31</v>
      </c>
    </row>
    <row r="884" spans="1:24" x14ac:dyDescent="0.35">
      <c r="A884">
        <v>2025</v>
      </c>
      <c r="B884" t="s">
        <v>233</v>
      </c>
      <c r="C884" t="s">
        <v>234</v>
      </c>
      <c r="D884" t="s">
        <v>267</v>
      </c>
      <c r="E884">
        <v>8</v>
      </c>
      <c r="F884" t="s">
        <v>276</v>
      </c>
      <c r="G884" t="s">
        <v>40</v>
      </c>
      <c r="H884" t="s">
        <v>33</v>
      </c>
      <c r="I884" s="1">
        <v>34</v>
      </c>
      <c r="J884" s="2">
        <v>15</v>
      </c>
      <c r="K884" s="2">
        <v>0</v>
      </c>
      <c r="L884" s="2">
        <v>15</v>
      </c>
      <c r="M884" s="1">
        <v>28.9</v>
      </c>
      <c r="N884" s="3">
        <v>37</v>
      </c>
      <c r="O884" s="3">
        <v>555</v>
      </c>
      <c r="P884" s="3">
        <v>0</v>
      </c>
      <c r="Q884" s="1">
        <v>1069.3</v>
      </c>
      <c r="R884" s="1">
        <v>9</v>
      </c>
      <c r="S884" s="1">
        <v>333</v>
      </c>
      <c r="T884" s="1">
        <v>736.3</v>
      </c>
      <c r="U884" s="1">
        <v>160.38999999999999</v>
      </c>
      <c r="V884" s="1">
        <v>575.9</v>
      </c>
      <c r="W884" t="s">
        <v>30</v>
      </c>
      <c r="X884" t="s">
        <v>31</v>
      </c>
    </row>
    <row r="885" spans="1:24" x14ac:dyDescent="0.35">
      <c r="A885">
        <v>2025</v>
      </c>
      <c r="B885" t="s">
        <v>233</v>
      </c>
      <c r="C885" t="s">
        <v>234</v>
      </c>
      <c r="D885" t="s">
        <v>267</v>
      </c>
      <c r="E885">
        <v>8</v>
      </c>
      <c r="F885" t="s">
        <v>276</v>
      </c>
      <c r="G885" t="s">
        <v>40</v>
      </c>
      <c r="H885" t="s">
        <v>34</v>
      </c>
      <c r="I885" s="1">
        <v>34</v>
      </c>
      <c r="J885" s="2">
        <v>20</v>
      </c>
      <c r="K885" s="2">
        <v>0</v>
      </c>
      <c r="L885" s="2">
        <v>20</v>
      </c>
      <c r="M885" s="1">
        <v>27.2</v>
      </c>
      <c r="N885" s="3">
        <v>22</v>
      </c>
      <c r="O885" s="3">
        <v>440</v>
      </c>
      <c r="P885" s="3">
        <v>0</v>
      </c>
      <c r="Q885" s="1">
        <v>598.4</v>
      </c>
      <c r="R885" s="1">
        <v>9</v>
      </c>
      <c r="S885" s="1">
        <v>198</v>
      </c>
      <c r="T885" s="1">
        <v>400.4</v>
      </c>
      <c r="U885" s="1">
        <v>89.76</v>
      </c>
      <c r="V885" s="1">
        <v>310.64</v>
      </c>
      <c r="W885" t="s">
        <v>30</v>
      </c>
      <c r="X885" t="s">
        <v>31</v>
      </c>
    </row>
    <row r="886" spans="1:24" x14ac:dyDescent="0.35">
      <c r="A886">
        <v>2025</v>
      </c>
      <c r="B886" t="s">
        <v>233</v>
      </c>
      <c r="C886" t="s">
        <v>234</v>
      </c>
      <c r="D886" t="s">
        <v>267</v>
      </c>
      <c r="E886">
        <v>8</v>
      </c>
      <c r="F886" t="s">
        <v>277</v>
      </c>
      <c r="G886" t="s">
        <v>42</v>
      </c>
      <c r="H886" t="s">
        <v>29</v>
      </c>
      <c r="I886" s="1">
        <v>34</v>
      </c>
      <c r="J886" s="2">
        <v>0</v>
      </c>
      <c r="K886" s="2">
        <v>0</v>
      </c>
      <c r="L886" s="2">
        <v>0</v>
      </c>
      <c r="M886" s="1">
        <v>34</v>
      </c>
      <c r="N886" s="3">
        <v>49</v>
      </c>
      <c r="O886" s="3">
        <v>0</v>
      </c>
      <c r="P886" s="3">
        <v>0</v>
      </c>
      <c r="Q886" s="1">
        <v>1666</v>
      </c>
      <c r="R886" s="1">
        <v>9</v>
      </c>
      <c r="S886" s="1">
        <v>441</v>
      </c>
      <c r="T886" s="1">
        <v>1225</v>
      </c>
      <c r="U886" s="1">
        <v>249.9</v>
      </c>
      <c r="V886" s="1">
        <v>975.1</v>
      </c>
      <c r="W886" t="s">
        <v>30</v>
      </c>
      <c r="X886" t="s">
        <v>31</v>
      </c>
    </row>
    <row r="887" spans="1:24" x14ac:dyDescent="0.35">
      <c r="A887">
        <v>2025</v>
      </c>
      <c r="B887" t="s">
        <v>233</v>
      </c>
      <c r="C887" t="s">
        <v>234</v>
      </c>
      <c r="D887" t="s">
        <v>267</v>
      </c>
      <c r="E887">
        <v>8</v>
      </c>
      <c r="F887" t="s">
        <v>277</v>
      </c>
      <c r="G887" t="s">
        <v>42</v>
      </c>
      <c r="H887" t="s">
        <v>32</v>
      </c>
      <c r="I887" s="1">
        <v>34</v>
      </c>
      <c r="J887" s="2">
        <v>10</v>
      </c>
      <c r="K887" s="2">
        <v>0</v>
      </c>
      <c r="L887" s="2">
        <v>10</v>
      </c>
      <c r="M887" s="1">
        <v>30.6</v>
      </c>
      <c r="N887" s="3">
        <v>34</v>
      </c>
      <c r="O887" s="3">
        <v>340</v>
      </c>
      <c r="P887" s="3">
        <v>0</v>
      </c>
      <c r="Q887" s="1">
        <v>1040.4000000000001</v>
      </c>
      <c r="R887" s="1">
        <v>9</v>
      </c>
      <c r="S887" s="1">
        <v>306</v>
      </c>
      <c r="T887" s="1">
        <v>734.4</v>
      </c>
      <c r="U887" s="1">
        <v>156.06</v>
      </c>
      <c r="V887" s="1">
        <v>578.34</v>
      </c>
      <c r="W887" t="s">
        <v>30</v>
      </c>
      <c r="X887" t="s">
        <v>31</v>
      </c>
    </row>
    <row r="888" spans="1:24" x14ac:dyDescent="0.35">
      <c r="A888">
        <v>2025</v>
      </c>
      <c r="B888" t="s">
        <v>233</v>
      </c>
      <c r="C888" t="s">
        <v>234</v>
      </c>
      <c r="D888" t="s">
        <v>267</v>
      </c>
      <c r="E888">
        <v>8</v>
      </c>
      <c r="F888" t="s">
        <v>277</v>
      </c>
      <c r="G888" t="s">
        <v>42</v>
      </c>
      <c r="H888" t="s">
        <v>33</v>
      </c>
      <c r="I888" s="1">
        <v>34</v>
      </c>
      <c r="J888" s="2">
        <v>15</v>
      </c>
      <c r="K888" s="2">
        <v>0</v>
      </c>
      <c r="L888" s="2">
        <v>15</v>
      </c>
      <c r="M888" s="1">
        <v>28.9</v>
      </c>
      <c r="N888" s="3">
        <v>22</v>
      </c>
      <c r="O888" s="3">
        <v>330</v>
      </c>
      <c r="P888" s="3">
        <v>0</v>
      </c>
      <c r="Q888" s="1">
        <v>635.79999999999995</v>
      </c>
      <c r="R888" s="1">
        <v>9</v>
      </c>
      <c r="S888" s="1">
        <v>198</v>
      </c>
      <c r="T888" s="1">
        <v>437.8</v>
      </c>
      <c r="U888" s="1">
        <v>95.37</v>
      </c>
      <c r="V888" s="1">
        <v>342.43</v>
      </c>
      <c r="W888" t="s">
        <v>30</v>
      </c>
      <c r="X888" t="s">
        <v>31</v>
      </c>
    </row>
    <row r="889" spans="1:24" x14ac:dyDescent="0.35">
      <c r="A889">
        <v>2025</v>
      </c>
      <c r="B889" t="s">
        <v>233</v>
      </c>
      <c r="C889" t="s">
        <v>234</v>
      </c>
      <c r="D889" t="s">
        <v>267</v>
      </c>
      <c r="E889">
        <v>8</v>
      </c>
      <c r="F889" t="s">
        <v>277</v>
      </c>
      <c r="G889" t="s">
        <v>42</v>
      </c>
      <c r="H889" t="s">
        <v>34</v>
      </c>
      <c r="I889" s="1">
        <v>34</v>
      </c>
      <c r="J889" s="2">
        <v>20</v>
      </c>
      <c r="K889" s="2">
        <v>0</v>
      </c>
      <c r="L889" s="2">
        <v>20</v>
      </c>
      <c r="M889" s="1">
        <v>27.2</v>
      </c>
      <c r="N889" s="3">
        <v>13</v>
      </c>
      <c r="O889" s="3">
        <v>260</v>
      </c>
      <c r="P889" s="3">
        <v>0</v>
      </c>
      <c r="Q889" s="1">
        <v>353.6</v>
      </c>
      <c r="R889" s="1">
        <v>9</v>
      </c>
      <c r="S889" s="1">
        <v>117</v>
      </c>
      <c r="T889" s="1">
        <v>236.6</v>
      </c>
      <c r="U889" s="1">
        <v>53.04</v>
      </c>
      <c r="V889" s="1">
        <v>183.56</v>
      </c>
      <c r="W889" t="s">
        <v>30</v>
      </c>
      <c r="X889" t="s">
        <v>31</v>
      </c>
    </row>
    <row r="890" spans="1:24" x14ac:dyDescent="0.35">
      <c r="A890">
        <v>2025</v>
      </c>
      <c r="B890" t="s">
        <v>233</v>
      </c>
      <c r="C890" t="s">
        <v>234</v>
      </c>
      <c r="D890" t="s">
        <v>267</v>
      </c>
      <c r="E890">
        <v>8</v>
      </c>
      <c r="F890" t="s">
        <v>278</v>
      </c>
      <c r="G890" t="s">
        <v>44</v>
      </c>
      <c r="H890" t="s">
        <v>29</v>
      </c>
      <c r="I890" s="1">
        <v>34</v>
      </c>
      <c r="J890" s="2">
        <v>0</v>
      </c>
      <c r="K890" s="2">
        <v>0</v>
      </c>
      <c r="L890" s="2">
        <v>0</v>
      </c>
      <c r="M890" s="1">
        <v>34</v>
      </c>
      <c r="N890" s="3">
        <v>45</v>
      </c>
      <c r="O890" s="3">
        <v>0</v>
      </c>
      <c r="P890" s="3">
        <v>0</v>
      </c>
      <c r="Q890" s="1">
        <v>1530</v>
      </c>
      <c r="R890" s="1">
        <v>9</v>
      </c>
      <c r="S890" s="1">
        <v>405</v>
      </c>
      <c r="T890" s="1">
        <v>1125</v>
      </c>
      <c r="U890" s="1">
        <v>229.5</v>
      </c>
      <c r="V890" s="1">
        <v>895.5</v>
      </c>
      <c r="W890" t="s">
        <v>30</v>
      </c>
      <c r="X890" t="s">
        <v>31</v>
      </c>
    </row>
    <row r="891" spans="1:24" x14ac:dyDescent="0.35">
      <c r="A891">
        <v>2025</v>
      </c>
      <c r="B891" t="s">
        <v>233</v>
      </c>
      <c r="C891" t="s">
        <v>234</v>
      </c>
      <c r="D891" t="s">
        <v>267</v>
      </c>
      <c r="E891">
        <v>8</v>
      </c>
      <c r="F891" t="s">
        <v>278</v>
      </c>
      <c r="G891" t="s">
        <v>44</v>
      </c>
      <c r="H891" t="s">
        <v>32</v>
      </c>
      <c r="I891" s="1">
        <v>34</v>
      </c>
      <c r="J891" s="2">
        <v>10</v>
      </c>
      <c r="K891" s="2">
        <v>0</v>
      </c>
      <c r="L891" s="2">
        <v>10</v>
      </c>
      <c r="M891" s="1">
        <v>30.6</v>
      </c>
      <c r="N891" s="3">
        <v>32</v>
      </c>
      <c r="O891" s="3">
        <v>320</v>
      </c>
      <c r="P891" s="3">
        <v>0</v>
      </c>
      <c r="Q891" s="1">
        <v>979.2</v>
      </c>
      <c r="R891" s="1">
        <v>9</v>
      </c>
      <c r="S891" s="1">
        <v>288</v>
      </c>
      <c r="T891" s="1">
        <v>691.2</v>
      </c>
      <c r="U891" s="1">
        <v>146.88</v>
      </c>
      <c r="V891" s="1">
        <v>544.32000000000005</v>
      </c>
      <c r="W891" t="s">
        <v>30</v>
      </c>
      <c r="X891" t="s">
        <v>31</v>
      </c>
    </row>
    <row r="892" spans="1:24" x14ac:dyDescent="0.35">
      <c r="A892">
        <v>2025</v>
      </c>
      <c r="B892" t="s">
        <v>233</v>
      </c>
      <c r="C892" t="s">
        <v>234</v>
      </c>
      <c r="D892" t="s">
        <v>267</v>
      </c>
      <c r="E892">
        <v>8</v>
      </c>
      <c r="F892" t="s">
        <v>278</v>
      </c>
      <c r="G892" t="s">
        <v>44</v>
      </c>
      <c r="H892" t="s">
        <v>33</v>
      </c>
      <c r="I892" s="1">
        <v>34</v>
      </c>
      <c r="J892" s="2">
        <v>15</v>
      </c>
      <c r="K892" s="2">
        <v>0</v>
      </c>
      <c r="L892" s="2">
        <v>15</v>
      </c>
      <c r="M892" s="1">
        <v>28.9</v>
      </c>
      <c r="N892" s="3">
        <v>20</v>
      </c>
      <c r="O892" s="3">
        <v>300</v>
      </c>
      <c r="P892" s="3">
        <v>0</v>
      </c>
      <c r="Q892" s="1">
        <v>578</v>
      </c>
      <c r="R892" s="1">
        <v>9</v>
      </c>
      <c r="S892" s="1">
        <v>180</v>
      </c>
      <c r="T892" s="1">
        <v>398</v>
      </c>
      <c r="U892" s="1">
        <v>86.7</v>
      </c>
      <c r="V892" s="1">
        <v>311.3</v>
      </c>
      <c r="W892" t="s">
        <v>30</v>
      </c>
      <c r="X892" t="s">
        <v>31</v>
      </c>
    </row>
    <row r="893" spans="1:24" x14ac:dyDescent="0.35">
      <c r="A893">
        <v>2025</v>
      </c>
      <c r="B893" t="s">
        <v>233</v>
      </c>
      <c r="C893" t="s">
        <v>234</v>
      </c>
      <c r="D893" t="s">
        <v>267</v>
      </c>
      <c r="E893">
        <v>8</v>
      </c>
      <c r="F893" t="s">
        <v>278</v>
      </c>
      <c r="G893" t="s">
        <v>44</v>
      </c>
      <c r="H893" t="s">
        <v>34</v>
      </c>
      <c r="I893" s="1">
        <v>34</v>
      </c>
      <c r="J893" s="2">
        <v>20</v>
      </c>
      <c r="K893" s="2">
        <v>0</v>
      </c>
      <c r="L893" s="2">
        <v>20</v>
      </c>
      <c r="M893" s="1">
        <v>27.2</v>
      </c>
      <c r="N893" s="3">
        <v>12</v>
      </c>
      <c r="O893" s="3">
        <v>240</v>
      </c>
      <c r="P893" s="3">
        <v>0</v>
      </c>
      <c r="Q893" s="1">
        <v>326.39999999999998</v>
      </c>
      <c r="R893" s="1">
        <v>9</v>
      </c>
      <c r="S893" s="1">
        <v>108</v>
      </c>
      <c r="T893" s="1">
        <v>218.4</v>
      </c>
      <c r="U893" s="1">
        <v>48.96</v>
      </c>
      <c r="V893" s="1">
        <v>169.44</v>
      </c>
      <c r="W893" t="s">
        <v>30</v>
      </c>
      <c r="X893" t="s">
        <v>31</v>
      </c>
    </row>
    <row r="894" spans="1:24" x14ac:dyDescent="0.35">
      <c r="A894">
        <v>2025</v>
      </c>
      <c r="B894" t="s">
        <v>233</v>
      </c>
      <c r="C894" t="s">
        <v>234</v>
      </c>
      <c r="D894" t="s">
        <v>267</v>
      </c>
      <c r="E894">
        <v>8</v>
      </c>
      <c r="F894" t="s">
        <v>279</v>
      </c>
      <c r="G894" t="s">
        <v>48</v>
      </c>
      <c r="H894" t="s">
        <v>29</v>
      </c>
      <c r="I894" s="1">
        <v>34</v>
      </c>
      <c r="J894" s="2">
        <v>0</v>
      </c>
      <c r="K894" s="2">
        <v>0</v>
      </c>
      <c r="L894" s="2">
        <v>0</v>
      </c>
      <c r="M894" s="1">
        <v>34</v>
      </c>
      <c r="N894" s="3">
        <v>48</v>
      </c>
      <c r="O894" s="3">
        <v>0</v>
      </c>
      <c r="P894" s="3">
        <v>0</v>
      </c>
      <c r="Q894" s="1">
        <v>1632</v>
      </c>
      <c r="R894" s="1">
        <v>9</v>
      </c>
      <c r="S894" s="1">
        <v>432</v>
      </c>
      <c r="T894" s="1">
        <v>1200</v>
      </c>
      <c r="U894" s="1">
        <v>244.8</v>
      </c>
      <c r="V894" s="1">
        <v>955.2</v>
      </c>
      <c r="W894" t="s">
        <v>30</v>
      </c>
      <c r="X894" t="s">
        <v>31</v>
      </c>
    </row>
    <row r="895" spans="1:24" x14ac:dyDescent="0.35">
      <c r="A895">
        <v>2025</v>
      </c>
      <c r="B895" t="s">
        <v>233</v>
      </c>
      <c r="C895" t="s">
        <v>234</v>
      </c>
      <c r="D895" t="s">
        <v>267</v>
      </c>
      <c r="E895">
        <v>8</v>
      </c>
      <c r="F895" t="s">
        <v>279</v>
      </c>
      <c r="G895" t="s">
        <v>48</v>
      </c>
      <c r="H895" t="s">
        <v>32</v>
      </c>
      <c r="I895" s="1">
        <v>34</v>
      </c>
      <c r="J895" s="2">
        <v>10</v>
      </c>
      <c r="K895" s="2">
        <v>0</v>
      </c>
      <c r="L895" s="2">
        <v>10</v>
      </c>
      <c r="M895" s="1">
        <v>30.6</v>
      </c>
      <c r="N895" s="3">
        <v>34</v>
      </c>
      <c r="O895" s="3">
        <v>340</v>
      </c>
      <c r="P895" s="3">
        <v>0</v>
      </c>
      <c r="Q895" s="1">
        <v>1040.4000000000001</v>
      </c>
      <c r="R895" s="1">
        <v>9</v>
      </c>
      <c r="S895" s="1">
        <v>306</v>
      </c>
      <c r="T895" s="1">
        <v>734.4</v>
      </c>
      <c r="U895" s="1">
        <v>156.06</v>
      </c>
      <c r="V895" s="1">
        <v>578.34</v>
      </c>
      <c r="W895" t="s">
        <v>30</v>
      </c>
      <c r="X895" t="s">
        <v>31</v>
      </c>
    </row>
    <row r="896" spans="1:24" x14ac:dyDescent="0.35">
      <c r="A896">
        <v>2025</v>
      </c>
      <c r="B896" t="s">
        <v>233</v>
      </c>
      <c r="C896" t="s">
        <v>234</v>
      </c>
      <c r="D896" t="s">
        <v>267</v>
      </c>
      <c r="E896">
        <v>8</v>
      </c>
      <c r="F896" t="s">
        <v>279</v>
      </c>
      <c r="G896" t="s">
        <v>48</v>
      </c>
      <c r="H896" t="s">
        <v>33</v>
      </c>
      <c r="I896" s="1">
        <v>34</v>
      </c>
      <c r="J896" s="2">
        <v>15</v>
      </c>
      <c r="K896" s="2">
        <v>0</v>
      </c>
      <c r="L896" s="2">
        <v>15</v>
      </c>
      <c r="M896" s="1">
        <v>28.9</v>
      </c>
      <c r="N896" s="3">
        <v>21</v>
      </c>
      <c r="O896" s="3">
        <v>315</v>
      </c>
      <c r="P896" s="3">
        <v>0</v>
      </c>
      <c r="Q896" s="1">
        <v>606.9</v>
      </c>
      <c r="R896" s="1">
        <v>9</v>
      </c>
      <c r="S896" s="1">
        <v>189</v>
      </c>
      <c r="T896" s="1">
        <v>417.9</v>
      </c>
      <c r="U896" s="1">
        <v>91.03</v>
      </c>
      <c r="V896" s="1">
        <v>326.87</v>
      </c>
      <c r="W896" t="s">
        <v>30</v>
      </c>
      <c r="X896" t="s">
        <v>31</v>
      </c>
    </row>
    <row r="897" spans="1:24" x14ac:dyDescent="0.35">
      <c r="A897">
        <v>2025</v>
      </c>
      <c r="B897" t="s">
        <v>233</v>
      </c>
      <c r="C897" t="s">
        <v>234</v>
      </c>
      <c r="D897" t="s">
        <v>267</v>
      </c>
      <c r="E897">
        <v>8</v>
      </c>
      <c r="F897" t="s">
        <v>279</v>
      </c>
      <c r="G897" t="s">
        <v>48</v>
      </c>
      <c r="H897" t="s">
        <v>34</v>
      </c>
      <c r="I897" s="1">
        <v>34</v>
      </c>
      <c r="J897" s="2">
        <v>20</v>
      </c>
      <c r="K897" s="2">
        <v>0</v>
      </c>
      <c r="L897" s="2">
        <v>20</v>
      </c>
      <c r="M897" s="1">
        <v>27.2</v>
      </c>
      <c r="N897" s="3">
        <v>13</v>
      </c>
      <c r="O897" s="3">
        <v>260</v>
      </c>
      <c r="P897" s="3">
        <v>0</v>
      </c>
      <c r="Q897" s="1">
        <v>353.6</v>
      </c>
      <c r="R897" s="1">
        <v>9</v>
      </c>
      <c r="S897" s="1">
        <v>117</v>
      </c>
      <c r="T897" s="1">
        <v>236.6</v>
      </c>
      <c r="U897" s="1">
        <v>53.04</v>
      </c>
      <c r="V897" s="1">
        <v>183.56</v>
      </c>
      <c r="W897" t="s">
        <v>30</v>
      </c>
      <c r="X897" t="s">
        <v>31</v>
      </c>
    </row>
    <row r="898" spans="1:24" x14ac:dyDescent="0.35">
      <c r="A898">
        <v>2025</v>
      </c>
      <c r="B898" t="s">
        <v>233</v>
      </c>
      <c r="C898" t="s">
        <v>234</v>
      </c>
      <c r="D898" t="s">
        <v>267</v>
      </c>
      <c r="E898">
        <v>8</v>
      </c>
      <c r="F898" t="s">
        <v>280</v>
      </c>
      <c r="G898" t="s">
        <v>28</v>
      </c>
      <c r="H898" t="s">
        <v>29</v>
      </c>
      <c r="I898" s="1">
        <v>34</v>
      </c>
      <c r="J898" s="2">
        <v>0</v>
      </c>
      <c r="K898" s="2">
        <v>0</v>
      </c>
      <c r="L898" s="2">
        <v>0</v>
      </c>
      <c r="M898" s="1">
        <v>34</v>
      </c>
      <c r="N898" s="3">
        <v>47</v>
      </c>
      <c r="O898" s="3">
        <v>0</v>
      </c>
      <c r="P898" s="3">
        <v>0</v>
      </c>
      <c r="Q898" s="1">
        <v>1598</v>
      </c>
      <c r="R898" s="1">
        <v>9</v>
      </c>
      <c r="S898" s="1">
        <v>423</v>
      </c>
      <c r="T898" s="1">
        <v>1175</v>
      </c>
      <c r="U898" s="1">
        <v>239.7</v>
      </c>
      <c r="V898" s="1">
        <v>935.3</v>
      </c>
      <c r="W898" t="s">
        <v>30</v>
      </c>
      <c r="X898" t="s">
        <v>31</v>
      </c>
    </row>
    <row r="899" spans="1:24" x14ac:dyDescent="0.35">
      <c r="A899">
        <v>2025</v>
      </c>
      <c r="B899" t="s">
        <v>233</v>
      </c>
      <c r="C899" t="s">
        <v>234</v>
      </c>
      <c r="D899" t="s">
        <v>267</v>
      </c>
      <c r="E899">
        <v>8</v>
      </c>
      <c r="F899" t="s">
        <v>280</v>
      </c>
      <c r="G899" t="s">
        <v>28</v>
      </c>
      <c r="H899" t="s">
        <v>32</v>
      </c>
      <c r="I899" s="1">
        <v>34</v>
      </c>
      <c r="J899" s="2">
        <v>10</v>
      </c>
      <c r="K899" s="2">
        <v>0</v>
      </c>
      <c r="L899" s="2">
        <v>10</v>
      </c>
      <c r="M899" s="1">
        <v>30.6</v>
      </c>
      <c r="N899" s="3">
        <v>33</v>
      </c>
      <c r="O899" s="3">
        <v>330</v>
      </c>
      <c r="P899" s="3">
        <v>0</v>
      </c>
      <c r="Q899" s="1">
        <v>1009.8</v>
      </c>
      <c r="R899" s="1">
        <v>9</v>
      </c>
      <c r="S899" s="1">
        <v>297</v>
      </c>
      <c r="T899" s="1">
        <v>712.8</v>
      </c>
      <c r="U899" s="1">
        <v>151.47</v>
      </c>
      <c r="V899" s="1">
        <v>561.33000000000004</v>
      </c>
      <c r="W899" t="s">
        <v>30</v>
      </c>
      <c r="X899" t="s">
        <v>31</v>
      </c>
    </row>
    <row r="900" spans="1:24" x14ac:dyDescent="0.35">
      <c r="A900">
        <v>2025</v>
      </c>
      <c r="B900" t="s">
        <v>233</v>
      </c>
      <c r="C900" t="s">
        <v>234</v>
      </c>
      <c r="D900" t="s">
        <v>267</v>
      </c>
      <c r="E900">
        <v>8</v>
      </c>
      <c r="F900" t="s">
        <v>280</v>
      </c>
      <c r="G900" t="s">
        <v>28</v>
      </c>
      <c r="H900" t="s">
        <v>33</v>
      </c>
      <c r="I900" s="1">
        <v>34</v>
      </c>
      <c r="J900" s="2">
        <v>15</v>
      </c>
      <c r="K900" s="2">
        <v>0</v>
      </c>
      <c r="L900" s="2">
        <v>15</v>
      </c>
      <c r="M900" s="1">
        <v>28.9</v>
      </c>
      <c r="N900" s="3">
        <v>21</v>
      </c>
      <c r="O900" s="3">
        <v>315</v>
      </c>
      <c r="P900" s="3">
        <v>0</v>
      </c>
      <c r="Q900" s="1">
        <v>606.9</v>
      </c>
      <c r="R900" s="1">
        <v>9</v>
      </c>
      <c r="S900" s="1">
        <v>189</v>
      </c>
      <c r="T900" s="1">
        <v>417.9</v>
      </c>
      <c r="U900" s="1">
        <v>91.03</v>
      </c>
      <c r="V900" s="1">
        <v>326.87</v>
      </c>
      <c r="W900" t="s">
        <v>30</v>
      </c>
      <c r="X900" t="s">
        <v>31</v>
      </c>
    </row>
    <row r="901" spans="1:24" x14ac:dyDescent="0.35">
      <c r="A901">
        <v>2025</v>
      </c>
      <c r="B901" t="s">
        <v>233</v>
      </c>
      <c r="C901" t="s">
        <v>234</v>
      </c>
      <c r="D901" t="s">
        <v>267</v>
      </c>
      <c r="E901">
        <v>8</v>
      </c>
      <c r="F901" t="s">
        <v>280</v>
      </c>
      <c r="G901" t="s">
        <v>28</v>
      </c>
      <c r="H901" t="s">
        <v>34</v>
      </c>
      <c r="I901" s="1">
        <v>34</v>
      </c>
      <c r="J901" s="2">
        <v>20</v>
      </c>
      <c r="K901" s="2">
        <v>0</v>
      </c>
      <c r="L901" s="2">
        <v>20</v>
      </c>
      <c r="M901" s="1">
        <v>27.2</v>
      </c>
      <c r="N901" s="3">
        <v>12</v>
      </c>
      <c r="O901" s="3">
        <v>240</v>
      </c>
      <c r="P901" s="3">
        <v>0</v>
      </c>
      <c r="Q901" s="1">
        <v>326.39999999999998</v>
      </c>
      <c r="R901" s="1">
        <v>9</v>
      </c>
      <c r="S901" s="1">
        <v>108</v>
      </c>
      <c r="T901" s="1">
        <v>218.4</v>
      </c>
      <c r="U901" s="1">
        <v>48.96</v>
      </c>
      <c r="V901" s="1">
        <v>169.44</v>
      </c>
      <c r="W901" t="s">
        <v>30</v>
      </c>
      <c r="X901" t="s">
        <v>31</v>
      </c>
    </row>
    <row r="902" spans="1:24" x14ac:dyDescent="0.35">
      <c r="A902">
        <v>2025</v>
      </c>
      <c r="B902" t="s">
        <v>233</v>
      </c>
      <c r="C902" t="s">
        <v>234</v>
      </c>
      <c r="D902" t="s">
        <v>267</v>
      </c>
      <c r="E902">
        <v>8</v>
      </c>
      <c r="F902" t="s">
        <v>281</v>
      </c>
      <c r="G902" t="s">
        <v>36</v>
      </c>
      <c r="H902" t="s">
        <v>29</v>
      </c>
      <c r="I902" s="1">
        <v>34</v>
      </c>
      <c r="J902" s="2">
        <v>0</v>
      </c>
      <c r="K902" s="2">
        <v>0</v>
      </c>
      <c r="L902" s="2">
        <v>0</v>
      </c>
      <c r="M902" s="1">
        <v>34</v>
      </c>
      <c r="N902" s="3">
        <v>54</v>
      </c>
      <c r="O902" s="3">
        <v>0</v>
      </c>
      <c r="P902" s="3">
        <v>0</v>
      </c>
      <c r="Q902" s="1">
        <v>1836</v>
      </c>
      <c r="R902" s="1">
        <v>9</v>
      </c>
      <c r="S902" s="1">
        <v>486</v>
      </c>
      <c r="T902" s="1">
        <v>1350</v>
      </c>
      <c r="U902" s="1">
        <v>275.39999999999998</v>
      </c>
      <c r="V902" s="1">
        <v>1074.5999999999999</v>
      </c>
      <c r="W902" t="s">
        <v>30</v>
      </c>
      <c r="X902" t="s">
        <v>31</v>
      </c>
    </row>
    <row r="903" spans="1:24" x14ac:dyDescent="0.35">
      <c r="A903">
        <v>2025</v>
      </c>
      <c r="B903" t="s">
        <v>233</v>
      </c>
      <c r="C903" t="s">
        <v>234</v>
      </c>
      <c r="D903" t="s">
        <v>267</v>
      </c>
      <c r="E903">
        <v>8</v>
      </c>
      <c r="F903" t="s">
        <v>281</v>
      </c>
      <c r="G903" t="s">
        <v>36</v>
      </c>
      <c r="H903" t="s">
        <v>32</v>
      </c>
      <c r="I903" s="1">
        <v>34</v>
      </c>
      <c r="J903" s="2">
        <v>10</v>
      </c>
      <c r="K903" s="2">
        <v>0</v>
      </c>
      <c r="L903" s="2">
        <v>10</v>
      </c>
      <c r="M903" s="1">
        <v>30.6</v>
      </c>
      <c r="N903" s="3">
        <v>38</v>
      </c>
      <c r="O903" s="3">
        <v>380</v>
      </c>
      <c r="P903" s="3">
        <v>0</v>
      </c>
      <c r="Q903" s="1">
        <v>1162.8</v>
      </c>
      <c r="R903" s="1">
        <v>9</v>
      </c>
      <c r="S903" s="1">
        <v>342</v>
      </c>
      <c r="T903" s="1">
        <v>820.8</v>
      </c>
      <c r="U903" s="1">
        <v>174.42</v>
      </c>
      <c r="V903" s="1">
        <v>646.38</v>
      </c>
      <c r="W903" t="s">
        <v>30</v>
      </c>
      <c r="X903" t="s">
        <v>31</v>
      </c>
    </row>
    <row r="904" spans="1:24" x14ac:dyDescent="0.35">
      <c r="A904">
        <v>2025</v>
      </c>
      <c r="B904" t="s">
        <v>233</v>
      </c>
      <c r="C904" t="s">
        <v>234</v>
      </c>
      <c r="D904" t="s">
        <v>267</v>
      </c>
      <c r="E904">
        <v>8</v>
      </c>
      <c r="F904" t="s">
        <v>281</v>
      </c>
      <c r="G904" t="s">
        <v>36</v>
      </c>
      <c r="H904" t="s">
        <v>33</v>
      </c>
      <c r="I904" s="1">
        <v>34</v>
      </c>
      <c r="J904" s="2">
        <v>15</v>
      </c>
      <c r="K904" s="2">
        <v>0</v>
      </c>
      <c r="L904" s="2">
        <v>15</v>
      </c>
      <c r="M904" s="1">
        <v>28.9</v>
      </c>
      <c r="N904" s="3">
        <v>24</v>
      </c>
      <c r="O904" s="3">
        <v>360</v>
      </c>
      <c r="P904" s="3">
        <v>0</v>
      </c>
      <c r="Q904" s="1">
        <v>693.6</v>
      </c>
      <c r="R904" s="1">
        <v>9</v>
      </c>
      <c r="S904" s="1">
        <v>216</v>
      </c>
      <c r="T904" s="1">
        <v>477.6</v>
      </c>
      <c r="U904" s="1">
        <v>104.04</v>
      </c>
      <c r="V904" s="1">
        <v>373.56</v>
      </c>
      <c r="W904" t="s">
        <v>30</v>
      </c>
      <c r="X904" t="s">
        <v>31</v>
      </c>
    </row>
    <row r="905" spans="1:24" x14ac:dyDescent="0.35">
      <c r="A905">
        <v>2025</v>
      </c>
      <c r="B905" t="s">
        <v>233</v>
      </c>
      <c r="C905" t="s">
        <v>234</v>
      </c>
      <c r="D905" t="s">
        <v>267</v>
      </c>
      <c r="E905">
        <v>8</v>
      </c>
      <c r="F905" t="s">
        <v>281</v>
      </c>
      <c r="G905" t="s">
        <v>36</v>
      </c>
      <c r="H905" t="s">
        <v>34</v>
      </c>
      <c r="I905" s="1">
        <v>34</v>
      </c>
      <c r="J905" s="2">
        <v>20</v>
      </c>
      <c r="K905" s="2">
        <v>0</v>
      </c>
      <c r="L905" s="2">
        <v>20</v>
      </c>
      <c r="M905" s="1">
        <v>27.2</v>
      </c>
      <c r="N905" s="3">
        <v>14</v>
      </c>
      <c r="O905" s="3">
        <v>280</v>
      </c>
      <c r="P905" s="3">
        <v>0</v>
      </c>
      <c r="Q905" s="1">
        <v>380.8</v>
      </c>
      <c r="R905" s="1">
        <v>9</v>
      </c>
      <c r="S905" s="1">
        <v>126</v>
      </c>
      <c r="T905" s="1">
        <v>254.8</v>
      </c>
      <c r="U905" s="1">
        <v>57.12</v>
      </c>
      <c r="V905" s="1">
        <v>197.68</v>
      </c>
      <c r="W905" t="s">
        <v>30</v>
      </c>
      <c r="X905" t="s">
        <v>31</v>
      </c>
    </row>
    <row r="906" spans="1:24" x14ac:dyDescent="0.35">
      <c r="A906">
        <v>2025</v>
      </c>
      <c r="B906" t="s">
        <v>233</v>
      </c>
      <c r="C906" t="s">
        <v>234</v>
      </c>
      <c r="D906" t="s">
        <v>267</v>
      </c>
      <c r="E906">
        <v>8</v>
      </c>
      <c r="F906" t="s">
        <v>282</v>
      </c>
      <c r="G906" t="s">
        <v>38</v>
      </c>
      <c r="H906" t="s">
        <v>29</v>
      </c>
      <c r="I906" s="1">
        <v>34</v>
      </c>
      <c r="J906" s="2">
        <v>0</v>
      </c>
      <c r="K906" s="2">
        <v>0</v>
      </c>
      <c r="L906" s="2">
        <v>0</v>
      </c>
      <c r="M906" s="1">
        <v>34</v>
      </c>
      <c r="N906" s="3">
        <v>69</v>
      </c>
      <c r="O906" s="3">
        <v>0</v>
      </c>
      <c r="P906" s="3">
        <v>0</v>
      </c>
      <c r="Q906" s="1">
        <v>2346</v>
      </c>
      <c r="R906" s="1">
        <v>9</v>
      </c>
      <c r="S906" s="1">
        <v>621</v>
      </c>
      <c r="T906" s="1">
        <v>1725</v>
      </c>
      <c r="U906" s="1">
        <v>351.9</v>
      </c>
      <c r="V906" s="1">
        <v>1373.1</v>
      </c>
      <c r="W906" t="s">
        <v>30</v>
      </c>
      <c r="X906" t="s">
        <v>31</v>
      </c>
    </row>
    <row r="907" spans="1:24" x14ac:dyDescent="0.35">
      <c r="A907">
        <v>2025</v>
      </c>
      <c r="B907" t="s">
        <v>233</v>
      </c>
      <c r="C907" t="s">
        <v>234</v>
      </c>
      <c r="D907" t="s">
        <v>267</v>
      </c>
      <c r="E907">
        <v>8</v>
      </c>
      <c r="F907" t="s">
        <v>282</v>
      </c>
      <c r="G907" t="s">
        <v>38</v>
      </c>
      <c r="H907" t="s">
        <v>32</v>
      </c>
      <c r="I907" s="1">
        <v>34</v>
      </c>
      <c r="J907" s="2">
        <v>10</v>
      </c>
      <c r="K907" s="2">
        <v>0</v>
      </c>
      <c r="L907" s="2">
        <v>10</v>
      </c>
      <c r="M907" s="1">
        <v>30.6</v>
      </c>
      <c r="N907" s="3">
        <v>49</v>
      </c>
      <c r="O907" s="3">
        <v>490</v>
      </c>
      <c r="P907" s="3">
        <v>0</v>
      </c>
      <c r="Q907" s="1">
        <v>1499.4</v>
      </c>
      <c r="R907" s="1">
        <v>9</v>
      </c>
      <c r="S907" s="1">
        <v>441</v>
      </c>
      <c r="T907" s="1">
        <v>1058.4000000000001</v>
      </c>
      <c r="U907" s="1">
        <v>224.91</v>
      </c>
      <c r="V907" s="1">
        <v>833.49</v>
      </c>
      <c r="W907" t="s">
        <v>30</v>
      </c>
      <c r="X907" t="s">
        <v>31</v>
      </c>
    </row>
    <row r="908" spans="1:24" x14ac:dyDescent="0.35">
      <c r="A908">
        <v>2025</v>
      </c>
      <c r="B908" t="s">
        <v>233</v>
      </c>
      <c r="C908" t="s">
        <v>234</v>
      </c>
      <c r="D908" t="s">
        <v>267</v>
      </c>
      <c r="E908">
        <v>8</v>
      </c>
      <c r="F908" t="s">
        <v>282</v>
      </c>
      <c r="G908" t="s">
        <v>38</v>
      </c>
      <c r="H908" t="s">
        <v>33</v>
      </c>
      <c r="I908" s="1">
        <v>34</v>
      </c>
      <c r="J908" s="2">
        <v>15</v>
      </c>
      <c r="K908" s="2">
        <v>0</v>
      </c>
      <c r="L908" s="2">
        <v>15</v>
      </c>
      <c r="M908" s="1">
        <v>28.9</v>
      </c>
      <c r="N908" s="3">
        <v>31</v>
      </c>
      <c r="O908" s="3">
        <v>465</v>
      </c>
      <c r="P908" s="3">
        <v>0</v>
      </c>
      <c r="Q908" s="1">
        <v>895.9</v>
      </c>
      <c r="R908" s="1">
        <v>9</v>
      </c>
      <c r="S908" s="1">
        <v>279</v>
      </c>
      <c r="T908" s="1">
        <v>616.9</v>
      </c>
      <c r="U908" s="1">
        <v>134.38</v>
      </c>
      <c r="V908" s="1">
        <v>482.51</v>
      </c>
      <c r="W908" t="s">
        <v>30</v>
      </c>
      <c r="X908" t="s">
        <v>31</v>
      </c>
    </row>
    <row r="909" spans="1:24" x14ac:dyDescent="0.35">
      <c r="A909">
        <v>2025</v>
      </c>
      <c r="B909" t="s">
        <v>233</v>
      </c>
      <c r="C909" t="s">
        <v>234</v>
      </c>
      <c r="D909" t="s">
        <v>267</v>
      </c>
      <c r="E909">
        <v>8</v>
      </c>
      <c r="F909" t="s">
        <v>282</v>
      </c>
      <c r="G909" t="s">
        <v>38</v>
      </c>
      <c r="H909" t="s">
        <v>34</v>
      </c>
      <c r="I909" s="1">
        <v>34</v>
      </c>
      <c r="J909" s="2">
        <v>20</v>
      </c>
      <c r="K909" s="2">
        <v>0</v>
      </c>
      <c r="L909" s="2">
        <v>20</v>
      </c>
      <c r="M909" s="1">
        <v>27.2</v>
      </c>
      <c r="N909" s="3">
        <v>18</v>
      </c>
      <c r="O909" s="3">
        <v>360</v>
      </c>
      <c r="P909" s="3">
        <v>0</v>
      </c>
      <c r="Q909" s="1">
        <v>489.6</v>
      </c>
      <c r="R909" s="1">
        <v>9</v>
      </c>
      <c r="S909" s="1">
        <v>162</v>
      </c>
      <c r="T909" s="1">
        <v>327.60000000000002</v>
      </c>
      <c r="U909" s="1">
        <v>73.44</v>
      </c>
      <c r="V909" s="1">
        <v>254.16</v>
      </c>
      <c r="W909" t="s">
        <v>30</v>
      </c>
      <c r="X909" t="s">
        <v>31</v>
      </c>
    </row>
    <row r="910" spans="1:24" x14ac:dyDescent="0.35">
      <c r="A910">
        <v>2025</v>
      </c>
      <c r="B910" t="s">
        <v>233</v>
      </c>
      <c r="C910" t="s">
        <v>234</v>
      </c>
      <c r="D910" t="s">
        <v>267</v>
      </c>
      <c r="E910">
        <v>8</v>
      </c>
      <c r="F910" t="s">
        <v>283</v>
      </c>
      <c r="G910" t="s">
        <v>40</v>
      </c>
      <c r="H910" t="s">
        <v>29</v>
      </c>
      <c r="I910" s="1">
        <v>34</v>
      </c>
      <c r="J910" s="2">
        <v>0</v>
      </c>
      <c r="K910" s="2">
        <v>0</v>
      </c>
      <c r="L910" s="2">
        <v>0</v>
      </c>
      <c r="M910" s="1">
        <v>34</v>
      </c>
      <c r="N910" s="3">
        <v>81</v>
      </c>
      <c r="O910" s="3">
        <v>0</v>
      </c>
      <c r="P910" s="3">
        <v>0</v>
      </c>
      <c r="Q910" s="1">
        <v>2754</v>
      </c>
      <c r="R910" s="1">
        <v>9</v>
      </c>
      <c r="S910" s="1">
        <v>729</v>
      </c>
      <c r="T910" s="1">
        <v>2025</v>
      </c>
      <c r="U910" s="1">
        <v>413.1</v>
      </c>
      <c r="V910" s="1">
        <v>1611.9</v>
      </c>
      <c r="W910" t="s">
        <v>30</v>
      </c>
      <c r="X910" t="s">
        <v>31</v>
      </c>
    </row>
    <row r="911" spans="1:24" x14ac:dyDescent="0.35">
      <c r="A911">
        <v>2025</v>
      </c>
      <c r="B911" t="s">
        <v>233</v>
      </c>
      <c r="C911" t="s">
        <v>234</v>
      </c>
      <c r="D911" t="s">
        <v>267</v>
      </c>
      <c r="E911">
        <v>8</v>
      </c>
      <c r="F911" t="s">
        <v>283</v>
      </c>
      <c r="G911" t="s">
        <v>40</v>
      </c>
      <c r="H911" t="s">
        <v>32</v>
      </c>
      <c r="I911" s="1">
        <v>34</v>
      </c>
      <c r="J911" s="2">
        <v>10</v>
      </c>
      <c r="K911" s="2">
        <v>0</v>
      </c>
      <c r="L911" s="2">
        <v>10</v>
      </c>
      <c r="M911" s="1">
        <v>30.6</v>
      </c>
      <c r="N911" s="3">
        <v>57</v>
      </c>
      <c r="O911" s="3">
        <v>570</v>
      </c>
      <c r="P911" s="3">
        <v>0</v>
      </c>
      <c r="Q911" s="1">
        <v>1744.2</v>
      </c>
      <c r="R911" s="1">
        <v>9</v>
      </c>
      <c r="S911" s="1">
        <v>513</v>
      </c>
      <c r="T911" s="1">
        <v>1231.2</v>
      </c>
      <c r="U911" s="1">
        <v>261.63</v>
      </c>
      <c r="V911" s="1">
        <v>969.57</v>
      </c>
      <c r="W911" t="s">
        <v>30</v>
      </c>
      <c r="X911" t="s">
        <v>31</v>
      </c>
    </row>
    <row r="912" spans="1:24" x14ac:dyDescent="0.35">
      <c r="A912">
        <v>2025</v>
      </c>
      <c r="B912" t="s">
        <v>233</v>
      </c>
      <c r="C912" t="s">
        <v>234</v>
      </c>
      <c r="D912" t="s">
        <v>267</v>
      </c>
      <c r="E912">
        <v>8</v>
      </c>
      <c r="F912" t="s">
        <v>283</v>
      </c>
      <c r="G912" t="s">
        <v>40</v>
      </c>
      <c r="H912" t="s">
        <v>33</v>
      </c>
      <c r="I912" s="1">
        <v>34</v>
      </c>
      <c r="J912" s="2">
        <v>15</v>
      </c>
      <c r="K912" s="2">
        <v>0</v>
      </c>
      <c r="L912" s="2">
        <v>15</v>
      </c>
      <c r="M912" s="1">
        <v>28.9</v>
      </c>
      <c r="N912" s="3">
        <v>36</v>
      </c>
      <c r="O912" s="3">
        <v>540</v>
      </c>
      <c r="P912" s="3">
        <v>0</v>
      </c>
      <c r="Q912" s="1">
        <v>1040.4000000000001</v>
      </c>
      <c r="R912" s="1">
        <v>9</v>
      </c>
      <c r="S912" s="1">
        <v>324</v>
      </c>
      <c r="T912" s="1">
        <v>716.4</v>
      </c>
      <c r="U912" s="1">
        <v>156.06</v>
      </c>
      <c r="V912" s="1">
        <v>560.34</v>
      </c>
      <c r="W912" t="s">
        <v>30</v>
      </c>
      <c r="X912" t="s">
        <v>31</v>
      </c>
    </row>
    <row r="913" spans="1:24" x14ac:dyDescent="0.35">
      <c r="A913">
        <v>2025</v>
      </c>
      <c r="B913" t="s">
        <v>233</v>
      </c>
      <c r="C913" t="s">
        <v>234</v>
      </c>
      <c r="D913" t="s">
        <v>267</v>
      </c>
      <c r="E913">
        <v>8</v>
      </c>
      <c r="F913" t="s">
        <v>283</v>
      </c>
      <c r="G913" t="s">
        <v>40</v>
      </c>
      <c r="H913" t="s">
        <v>34</v>
      </c>
      <c r="I913" s="1">
        <v>34</v>
      </c>
      <c r="J913" s="2">
        <v>20</v>
      </c>
      <c r="K913" s="2">
        <v>0</v>
      </c>
      <c r="L913" s="2">
        <v>20</v>
      </c>
      <c r="M913" s="1">
        <v>27.2</v>
      </c>
      <c r="N913" s="3">
        <v>22</v>
      </c>
      <c r="O913" s="3">
        <v>440</v>
      </c>
      <c r="P913" s="3">
        <v>0</v>
      </c>
      <c r="Q913" s="1">
        <v>598.4</v>
      </c>
      <c r="R913" s="1">
        <v>9</v>
      </c>
      <c r="S913" s="1">
        <v>198</v>
      </c>
      <c r="T913" s="1">
        <v>400.4</v>
      </c>
      <c r="U913" s="1">
        <v>89.76</v>
      </c>
      <c r="V913" s="1">
        <v>310.64</v>
      </c>
      <c r="W913" t="s">
        <v>30</v>
      </c>
      <c r="X913" t="s">
        <v>31</v>
      </c>
    </row>
    <row r="914" spans="1:24" x14ac:dyDescent="0.35">
      <c r="A914">
        <v>2025</v>
      </c>
      <c r="B914" t="s">
        <v>233</v>
      </c>
      <c r="C914" t="s">
        <v>234</v>
      </c>
      <c r="D914" t="s">
        <v>267</v>
      </c>
      <c r="E914">
        <v>8</v>
      </c>
      <c r="F914" t="s">
        <v>284</v>
      </c>
      <c r="G914" t="s">
        <v>42</v>
      </c>
      <c r="H914" t="s">
        <v>29</v>
      </c>
      <c r="I914" s="1">
        <v>34</v>
      </c>
      <c r="J914" s="2">
        <v>0</v>
      </c>
      <c r="K914" s="2">
        <v>0</v>
      </c>
      <c r="L914" s="2">
        <v>0</v>
      </c>
      <c r="M914" s="1">
        <v>34</v>
      </c>
      <c r="N914" s="3">
        <v>44</v>
      </c>
      <c r="O914" s="3">
        <v>0</v>
      </c>
      <c r="P914" s="3">
        <v>0</v>
      </c>
      <c r="Q914" s="1">
        <v>1496</v>
      </c>
      <c r="R914" s="1">
        <v>9</v>
      </c>
      <c r="S914" s="1">
        <v>396</v>
      </c>
      <c r="T914" s="1">
        <v>1100</v>
      </c>
      <c r="U914" s="1">
        <v>224.4</v>
      </c>
      <c r="V914" s="1">
        <v>875.6</v>
      </c>
      <c r="W914" t="s">
        <v>30</v>
      </c>
      <c r="X914" t="s">
        <v>31</v>
      </c>
    </row>
    <row r="915" spans="1:24" x14ac:dyDescent="0.35">
      <c r="A915">
        <v>2025</v>
      </c>
      <c r="B915" t="s">
        <v>233</v>
      </c>
      <c r="C915" t="s">
        <v>234</v>
      </c>
      <c r="D915" t="s">
        <v>267</v>
      </c>
      <c r="E915">
        <v>8</v>
      </c>
      <c r="F915" t="s">
        <v>284</v>
      </c>
      <c r="G915" t="s">
        <v>42</v>
      </c>
      <c r="H915" t="s">
        <v>32</v>
      </c>
      <c r="I915" s="1">
        <v>34</v>
      </c>
      <c r="J915" s="2">
        <v>10</v>
      </c>
      <c r="K915" s="2">
        <v>0</v>
      </c>
      <c r="L915" s="2">
        <v>10</v>
      </c>
      <c r="M915" s="1">
        <v>30.6</v>
      </c>
      <c r="N915" s="3">
        <v>31</v>
      </c>
      <c r="O915" s="3">
        <v>310</v>
      </c>
      <c r="P915" s="3">
        <v>0</v>
      </c>
      <c r="Q915" s="1">
        <v>948.6</v>
      </c>
      <c r="R915" s="1">
        <v>9</v>
      </c>
      <c r="S915" s="1">
        <v>279</v>
      </c>
      <c r="T915" s="1">
        <v>669.6</v>
      </c>
      <c r="U915" s="1">
        <v>142.29</v>
      </c>
      <c r="V915" s="1">
        <v>527.30999999999995</v>
      </c>
      <c r="W915" t="s">
        <v>30</v>
      </c>
      <c r="X915" t="s">
        <v>31</v>
      </c>
    </row>
    <row r="916" spans="1:24" x14ac:dyDescent="0.35">
      <c r="A916">
        <v>2025</v>
      </c>
      <c r="B916" t="s">
        <v>233</v>
      </c>
      <c r="C916" t="s">
        <v>234</v>
      </c>
      <c r="D916" t="s">
        <v>267</v>
      </c>
      <c r="E916">
        <v>8</v>
      </c>
      <c r="F916" t="s">
        <v>284</v>
      </c>
      <c r="G916" t="s">
        <v>42</v>
      </c>
      <c r="H916" t="s">
        <v>33</v>
      </c>
      <c r="I916" s="1">
        <v>34</v>
      </c>
      <c r="J916" s="2">
        <v>15</v>
      </c>
      <c r="K916" s="2">
        <v>0</v>
      </c>
      <c r="L916" s="2">
        <v>15</v>
      </c>
      <c r="M916" s="1">
        <v>28.9</v>
      </c>
      <c r="N916" s="3">
        <v>19</v>
      </c>
      <c r="O916" s="3">
        <v>285</v>
      </c>
      <c r="P916" s="3">
        <v>0</v>
      </c>
      <c r="Q916" s="1">
        <v>549.1</v>
      </c>
      <c r="R916" s="1">
        <v>9</v>
      </c>
      <c r="S916" s="1">
        <v>171</v>
      </c>
      <c r="T916" s="1">
        <v>378.1</v>
      </c>
      <c r="U916" s="1">
        <v>82.36</v>
      </c>
      <c r="V916" s="1">
        <v>295.74</v>
      </c>
      <c r="W916" t="s">
        <v>30</v>
      </c>
      <c r="X916" t="s">
        <v>31</v>
      </c>
    </row>
    <row r="917" spans="1:24" x14ac:dyDescent="0.35">
      <c r="A917">
        <v>2025</v>
      </c>
      <c r="B917" t="s">
        <v>233</v>
      </c>
      <c r="C917" t="s">
        <v>234</v>
      </c>
      <c r="D917" t="s">
        <v>267</v>
      </c>
      <c r="E917">
        <v>8</v>
      </c>
      <c r="F917" t="s">
        <v>284</v>
      </c>
      <c r="G917" t="s">
        <v>42</v>
      </c>
      <c r="H917" t="s">
        <v>34</v>
      </c>
      <c r="I917" s="1">
        <v>34</v>
      </c>
      <c r="J917" s="2">
        <v>20</v>
      </c>
      <c r="K917" s="2">
        <v>0</v>
      </c>
      <c r="L917" s="2">
        <v>20</v>
      </c>
      <c r="M917" s="1">
        <v>27.2</v>
      </c>
      <c r="N917" s="3">
        <v>11</v>
      </c>
      <c r="O917" s="3">
        <v>220</v>
      </c>
      <c r="P917" s="3">
        <v>0</v>
      </c>
      <c r="Q917" s="1">
        <v>299.2</v>
      </c>
      <c r="R917" s="1">
        <v>9</v>
      </c>
      <c r="S917" s="1">
        <v>99</v>
      </c>
      <c r="T917" s="1">
        <v>200.2</v>
      </c>
      <c r="U917" s="1">
        <v>44.88</v>
      </c>
      <c r="V917" s="1">
        <v>155.32</v>
      </c>
      <c r="W917" t="s">
        <v>30</v>
      </c>
      <c r="X917" t="s">
        <v>31</v>
      </c>
    </row>
    <row r="918" spans="1:24" x14ac:dyDescent="0.35">
      <c r="A918">
        <v>2025</v>
      </c>
      <c r="B918" t="s">
        <v>233</v>
      </c>
      <c r="C918" t="s">
        <v>234</v>
      </c>
      <c r="D918" t="s">
        <v>267</v>
      </c>
      <c r="E918">
        <v>8</v>
      </c>
      <c r="F918" t="s">
        <v>285</v>
      </c>
      <c r="G918" t="s">
        <v>44</v>
      </c>
      <c r="H918" t="s">
        <v>29</v>
      </c>
      <c r="I918" s="1">
        <v>34</v>
      </c>
      <c r="J918" s="2">
        <v>0</v>
      </c>
      <c r="K918" s="2">
        <v>0</v>
      </c>
      <c r="L918" s="2">
        <v>0</v>
      </c>
      <c r="M918" s="1">
        <v>34</v>
      </c>
      <c r="N918" s="3">
        <v>50</v>
      </c>
      <c r="O918" s="3">
        <v>0</v>
      </c>
      <c r="P918" s="3">
        <v>0</v>
      </c>
      <c r="Q918" s="1">
        <v>1700</v>
      </c>
      <c r="R918" s="1">
        <v>9</v>
      </c>
      <c r="S918" s="1">
        <v>450</v>
      </c>
      <c r="T918" s="1">
        <v>1250</v>
      </c>
      <c r="U918" s="1">
        <v>255</v>
      </c>
      <c r="V918" s="1">
        <v>995</v>
      </c>
      <c r="W918" t="s">
        <v>30</v>
      </c>
      <c r="X918" t="s">
        <v>31</v>
      </c>
    </row>
    <row r="919" spans="1:24" x14ac:dyDescent="0.35">
      <c r="A919">
        <v>2025</v>
      </c>
      <c r="B919" t="s">
        <v>233</v>
      </c>
      <c r="C919" t="s">
        <v>234</v>
      </c>
      <c r="D919" t="s">
        <v>267</v>
      </c>
      <c r="E919">
        <v>8</v>
      </c>
      <c r="F919" t="s">
        <v>285</v>
      </c>
      <c r="G919" t="s">
        <v>44</v>
      </c>
      <c r="H919" t="s">
        <v>32</v>
      </c>
      <c r="I919" s="1">
        <v>34</v>
      </c>
      <c r="J919" s="2">
        <v>10</v>
      </c>
      <c r="K919" s="2">
        <v>0</v>
      </c>
      <c r="L919" s="2">
        <v>10</v>
      </c>
      <c r="M919" s="1">
        <v>30.6</v>
      </c>
      <c r="N919" s="3">
        <v>35</v>
      </c>
      <c r="O919" s="3">
        <v>350</v>
      </c>
      <c r="P919" s="3">
        <v>0</v>
      </c>
      <c r="Q919" s="1">
        <v>1071</v>
      </c>
      <c r="R919" s="1">
        <v>9</v>
      </c>
      <c r="S919" s="1">
        <v>315</v>
      </c>
      <c r="T919" s="1">
        <v>756</v>
      </c>
      <c r="U919" s="1">
        <v>160.65</v>
      </c>
      <c r="V919" s="1">
        <v>595.35</v>
      </c>
      <c r="W919" t="s">
        <v>30</v>
      </c>
      <c r="X919" t="s">
        <v>31</v>
      </c>
    </row>
    <row r="920" spans="1:24" x14ac:dyDescent="0.35">
      <c r="A920">
        <v>2025</v>
      </c>
      <c r="B920" t="s">
        <v>233</v>
      </c>
      <c r="C920" t="s">
        <v>234</v>
      </c>
      <c r="D920" t="s">
        <v>267</v>
      </c>
      <c r="E920">
        <v>8</v>
      </c>
      <c r="F920" t="s">
        <v>285</v>
      </c>
      <c r="G920" t="s">
        <v>44</v>
      </c>
      <c r="H920" t="s">
        <v>33</v>
      </c>
      <c r="I920" s="1">
        <v>34</v>
      </c>
      <c r="J920" s="2">
        <v>15</v>
      </c>
      <c r="K920" s="2">
        <v>0</v>
      </c>
      <c r="L920" s="2">
        <v>15</v>
      </c>
      <c r="M920" s="1">
        <v>28.9</v>
      </c>
      <c r="N920" s="3">
        <v>22</v>
      </c>
      <c r="O920" s="3">
        <v>330</v>
      </c>
      <c r="P920" s="3">
        <v>0</v>
      </c>
      <c r="Q920" s="1">
        <v>635.79999999999995</v>
      </c>
      <c r="R920" s="1">
        <v>9</v>
      </c>
      <c r="S920" s="1">
        <v>198</v>
      </c>
      <c r="T920" s="1">
        <v>437.8</v>
      </c>
      <c r="U920" s="1">
        <v>95.37</v>
      </c>
      <c r="V920" s="1">
        <v>342.43</v>
      </c>
      <c r="W920" t="s">
        <v>30</v>
      </c>
      <c r="X920" t="s">
        <v>31</v>
      </c>
    </row>
    <row r="921" spans="1:24" x14ac:dyDescent="0.35">
      <c r="A921">
        <v>2025</v>
      </c>
      <c r="B921" t="s">
        <v>233</v>
      </c>
      <c r="C921" t="s">
        <v>234</v>
      </c>
      <c r="D921" t="s">
        <v>267</v>
      </c>
      <c r="E921">
        <v>8</v>
      </c>
      <c r="F921" t="s">
        <v>285</v>
      </c>
      <c r="G921" t="s">
        <v>44</v>
      </c>
      <c r="H921" t="s">
        <v>34</v>
      </c>
      <c r="I921" s="1">
        <v>34</v>
      </c>
      <c r="J921" s="2">
        <v>20</v>
      </c>
      <c r="K921" s="2">
        <v>0</v>
      </c>
      <c r="L921" s="2">
        <v>20</v>
      </c>
      <c r="M921" s="1">
        <v>27.2</v>
      </c>
      <c r="N921" s="3">
        <v>13</v>
      </c>
      <c r="O921" s="3">
        <v>260</v>
      </c>
      <c r="P921" s="3">
        <v>0</v>
      </c>
      <c r="Q921" s="1">
        <v>353.6</v>
      </c>
      <c r="R921" s="1">
        <v>9</v>
      </c>
      <c r="S921" s="1">
        <v>117</v>
      </c>
      <c r="T921" s="1">
        <v>236.6</v>
      </c>
      <c r="U921" s="1">
        <v>53.04</v>
      </c>
      <c r="V921" s="1">
        <v>183.56</v>
      </c>
      <c r="W921" t="s">
        <v>30</v>
      </c>
      <c r="X921" t="s">
        <v>31</v>
      </c>
    </row>
    <row r="922" spans="1:24" x14ac:dyDescent="0.35">
      <c r="A922">
        <v>2025</v>
      </c>
      <c r="B922" t="s">
        <v>233</v>
      </c>
      <c r="C922" t="s">
        <v>234</v>
      </c>
      <c r="D922" t="s">
        <v>267</v>
      </c>
      <c r="E922">
        <v>8</v>
      </c>
      <c r="F922" t="s">
        <v>286</v>
      </c>
      <c r="G922" t="s">
        <v>48</v>
      </c>
      <c r="H922" t="s">
        <v>29</v>
      </c>
      <c r="I922" s="1">
        <v>34</v>
      </c>
      <c r="J922" s="2">
        <v>0</v>
      </c>
      <c r="K922" s="2">
        <v>0</v>
      </c>
      <c r="L922" s="2">
        <v>0</v>
      </c>
      <c r="M922" s="1">
        <v>34</v>
      </c>
      <c r="N922" s="3">
        <v>40</v>
      </c>
      <c r="O922" s="3">
        <v>0</v>
      </c>
      <c r="P922" s="3">
        <v>0</v>
      </c>
      <c r="Q922" s="1">
        <v>1360</v>
      </c>
      <c r="R922" s="1">
        <v>9</v>
      </c>
      <c r="S922" s="1">
        <v>360</v>
      </c>
      <c r="T922" s="1">
        <v>1000</v>
      </c>
      <c r="U922" s="1">
        <v>204</v>
      </c>
      <c r="V922" s="1">
        <v>796</v>
      </c>
      <c r="W922" t="s">
        <v>30</v>
      </c>
      <c r="X922" t="s">
        <v>31</v>
      </c>
    </row>
    <row r="923" spans="1:24" x14ac:dyDescent="0.35">
      <c r="A923">
        <v>2025</v>
      </c>
      <c r="B923" t="s">
        <v>233</v>
      </c>
      <c r="C923" t="s">
        <v>234</v>
      </c>
      <c r="D923" t="s">
        <v>267</v>
      </c>
      <c r="E923">
        <v>8</v>
      </c>
      <c r="F923" t="s">
        <v>286</v>
      </c>
      <c r="G923" t="s">
        <v>48</v>
      </c>
      <c r="H923" t="s">
        <v>32</v>
      </c>
      <c r="I923" s="1">
        <v>34</v>
      </c>
      <c r="J923" s="2">
        <v>10</v>
      </c>
      <c r="K923" s="2">
        <v>0</v>
      </c>
      <c r="L923" s="2">
        <v>10</v>
      </c>
      <c r="M923" s="1">
        <v>30.6</v>
      </c>
      <c r="N923" s="3">
        <v>28</v>
      </c>
      <c r="O923" s="3">
        <v>280</v>
      </c>
      <c r="P923" s="3">
        <v>0</v>
      </c>
      <c r="Q923" s="1">
        <v>856.8</v>
      </c>
      <c r="R923" s="1">
        <v>9</v>
      </c>
      <c r="S923" s="1">
        <v>252</v>
      </c>
      <c r="T923" s="1">
        <v>604.79999999999995</v>
      </c>
      <c r="U923" s="1">
        <v>128.52000000000001</v>
      </c>
      <c r="V923" s="1">
        <v>476.28</v>
      </c>
      <c r="W923" t="s">
        <v>30</v>
      </c>
      <c r="X923" t="s">
        <v>31</v>
      </c>
    </row>
    <row r="924" spans="1:24" x14ac:dyDescent="0.35">
      <c r="A924">
        <v>2025</v>
      </c>
      <c r="B924" t="s">
        <v>233</v>
      </c>
      <c r="C924" t="s">
        <v>234</v>
      </c>
      <c r="D924" t="s">
        <v>267</v>
      </c>
      <c r="E924">
        <v>8</v>
      </c>
      <c r="F924" t="s">
        <v>286</v>
      </c>
      <c r="G924" t="s">
        <v>48</v>
      </c>
      <c r="H924" t="s">
        <v>33</v>
      </c>
      <c r="I924" s="1">
        <v>34</v>
      </c>
      <c r="J924" s="2">
        <v>15</v>
      </c>
      <c r="K924" s="2">
        <v>0</v>
      </c>
      <c r="L924" s="2">
        <v>15</v>
      </c>
      <c r="M924" s="1">
        <v>28.9</v>
      </c>
      <c r="N924" s="3">
        <v>18</v>
      </c>
      <c r="O924" s="3">
        <v>270</v>
      </c>
      <c r="P924" s="3">
        <v>0</v>
      </c>
      <c r="Q924" s="1">
        <v>520.20000000000005</v>
      </c>
      <c r="R924" s="1">
        <v>9</v>
      </c>
      <c r="S924" s="1">
        <v>162</v>
      </c>
      <c r="T924" s="1">
        <v>358.2</v>
      </c>
      <c r="U924" s="1">
        <v>78.03</v>
      </c>
      <c r="V924" s="1">
        <v>280.17</v>
      </c>
      <c r="W924" t="s">
        <v>30</v>
      </c>
      <c r="X924" t="s">
        <v>31</v>
      </c>
    </row>
    <row r="925" spans="1:24" x14ac:dyDescent="0.35">
      <c r="A925">
        <v>2025</v>
      </c>
      <c r="B925" t="s">
        <v>233</v>
      </c>
      <c r="C925" t="s">
        <v>234</v>
      </c>
      <c r="D925" t="s">
        <v>267</v>
      </c>
      <c r="E925">
        <v>8</v>
      </c>
      <c r="F925" t="s">
        <v>286</v>
      </c>
      <c r="G925" t="s">
        <v>48</v>
      </c>
      <c r="H925" t="s">
        <v>34</v>
      </c>
      <c r="I925" s="1">
        <v>34</v>
      </c>
      <c r="J925" s="2">
        <v>20</v>
      </c>
      <c r="K925" s="2">
        <v>0</v>
      </c>
      <c r="L925" s="2">
        <v>20</v>
      </c>
      <c r="M925" s="1">
        <v>27.2</v>
      </c>
      <c r="N925" s="3">
        <v>11</v>
      </c>
      <c r="O925" s="3">
        <v>220</v>
      </c>
      <c r="P925" s="3">
        <v>0</v>
      </c>
      <c r="Q925" s="1">
        <v>299.2</v>
      </c>
      <c r="R925" s="1">
        <v>9</v>
      </c>
      <c r="S925" s="1">
        <v>99</v>
      </c>
      <c r="T925" s="1">
        <v>200.2</v>
      </c>
      <c r="U925" s="1">
        <v>44.88</v>
      </c>
      <c r="V925" s="1">
        <v>155.32</v>
      </c>
      <c r="W925" t="s">
        <v>30</v>
      </c>
      <c r="X925" t="s">
        <v>31</v>
      </c>
    </row>
    <row r="926" spans="1:24" x14ac:dyDescent="0.35">
      <c r="A926">
        <v>2025</v>
      </c>
      <c r="B926" t="s">
        <v>233</v>
      </c>
      <c r="C926" t="s">
        <v>234</v>
      </c>
      <c r="D926" t="s">
        <v>267</v>
      </c>
      <c r="E926">
        <v>8</v>
      </c>
      <c r="F926" t="s">
        <v>287</v>
      </c>
      <c r="G926" t="s">
        <v>28</v>
      </c>
      <c r="H926" t="s">
        <v>29</v>
      </c>
      <c r="I926" s="1">
        <v>34</v>
      </c>
      <c r="J926" s="2">
        <v>0</v>
      </c>
      <c r="K926" s="2">
        <v>0</v>
      </c>
      <c r="L926" s="2">
        <v>0</v>
      </c>
      <c r="M926" s="1">
        <v>34</v>
      </c>
      <c r="N926" s="3">
        <v>49</v>
      </c>
      <c r="O926" s="3">
        <v>0</v>
      </c>
      <c r="P926" s="3">
        <v>0</v>
      </c>
      <c r="Q926" s="1">
        <v>1666</v>
      </c>
      <c r="R926" s="1">
        <v>9</v>
      </c>
      <c r="S926" s="1">
        <v>441</v>
      </c>
      <c r="T926" s="1">
        <v>1225</v>
      </c>
      <c r="U926" s="1">
        <v>249.9</v>
      </c>
      <c r="V926" s="1">
        <v>975.1</v>
      </c>
      <c r="W926" t="s">
        <v>30</v>
      </c>
      <c r="X926" t="s">
        <v>31</v>
      </c>
    </row>
    <row r="927" spans="1:24" x14ac:dyDescent="0.35">
      <c r="A927">
        <v>2025</v>
      </c>
      <c r="B927" t="s">
        <v>233</v>
      </c>
      <c r="C927" t="s">
        <v>234</v>
      </c>
      <c r="D927" t="s">
        <v>267</v>
      </c>
      <c r="E927">
        <v>8</v>
      </c>
      <c r="F927" t="s">
        <v>287</v>
      </c>
      <c r="G927" t="s">
        <v>28</v>
      </c>
      <c r="H927" t="s">
        <v>32</v>
      </c>
      <c r="I927" s="1">
        <v>34</v>
      </c>
      <c r="J927" s="2">
        <v>10</v>
      </c>
      <c r="K927" s="2">
        <v>0</v>
      </c>
      <c r="L927" s="2">
        <v>10</v>
      </c>
      <c r="M927" s="1">
        <v>30.6</v>
      </c>
      <c r="N927" s="3">
        <v>34</v>
      </c>
      <c r="O927" s="3">
        <v>340</v>
      </c>
      <c r="P927" s="3">
        <v>0</v>
      </c>
      <c r="Q927" s="1">
        <v>1040.4000000000001</v>
      </c>
      <c r="R927" s="1">
        <v>9</v>
      </c>
      <c r="S927" s="1">
        <v>306</v>
      </c>
      <c r="T927" s="1">
        <v>734.4</v>
      </c>
      <c r="U927" s="1">
        <v>156.06</v>
      </c>
      <c r="V927" s="1">
        <v>578.34</v>
      </c>
      <c r="W927" t="s">
        <v>30</v>
      </c>
      <c r="X927" t="s">
        <v>31</v>
      </c>
    </row>
    <row r="928" spans="1:24" x14ac:dyDescent="0.35">
      <c r="A928">
        <v>2025</v>
      </c>
      <c r="B928" t="s">
        <v>233</v>
      </c>
      <c r="C928" t="s">
        <v>234</v>
      </c>
      <c r="D928" t="s">
        <v>267</v>
      </c>
      <c r="E928">
        <v>8</v>
      </c>
      <c r="F928" t="s">
        <v>287</v>
      </c>
      <c r="G928" t="s">
        <v>28</v>
      </c>
      <c r="H928" t="s">
        <v>33</v>
      </c>
      <c r="I928" s="1">
        <v>34</v>
      </c>
      <c r="J928" s="2">
        <v>15</v>
      </c>
      <c r="K928" s="2">
        <v>0</v>
      </c>
      <c r="L928" s="2">
        <v>15</v>
      </c>
      <c r="M928" s="1">
        <v>28.9</v>
      </c>
      <c r="N928" s="3">
        <v>22</v>
      </c>
      <c r="O928" s="3">
        <v>330</v>
      </c>
      <c r="P928" s="3">
        <v>0</v>
      </c>
      <c r="Q928" s="1">
        <v>635.79999999999995</v>
      </c>
      <c r="R928" s="1">
        <v>9</v>
      </c>
      <c r="S928" s="1">
        <v>198</v>
      </c>
      <c r="T928" s="1">
        <v>437.8</v>
      </c>
      <c r="U928" s="1">
        <v>95.37</v>
      </c>
      <c r="V928" s="1">
        <v>342.43</v>
      </c>
      <c r="W928" t="s">
        <v>30</v>
      </c>
      <c r="X928" t="s">
        <v>31</v>
      </c>
    </row>
    <row r="929" spans="1:24" x14ac:dyDescent="0.35">
      <c r="A929">
        <v>2025</v>
      </c>
      <c r="B929" t="s">
        <v>233</v>
      </c>
      <c r="C929" t="s">
        <v>234</v>
      </c>
      <c r="D929" t="s">
        <v>267</v>
      </c>
      <c r="E929">
        <v>8</v>
      </c>
      <c r="F929" t="s">
        <v>287</v>
      </c>
      <c r="G929" t="s">
        <v>28</v>
      </c>
      <c r="H929" t="s">
        <v>34</v>
      </c>
      <c r="I929" s="1">
        <v>34</v>
      </c>
      <c r="J929" s="2">
        <v>20</v>
      </c>
      <c r="K929" s="2">
        <v>0</v>
      </c>
      <c r="L929" s="2">
        <v>20</v>
      </c>
      <c r="M929" s="1">
        <v>27.2</v>
      </c>
      <c r="N929" s="3">
        <v>13</v>
      </c>
      <c r="O929" s="3">
        <v>260</v>
      </c>
      <c r="P929" s="3">
        <v>0</v>
      </c>
      <c r="Q929" s="1">
        <v>353.6</v>
      </c>
      <c r="R929" s="1">
        <v>9</v>
      </c>
      <c r="S929" s="1">
        <v>117</v>
      </c>
      <c r="T929" s="1">
        <v>236.6</v>
      </c>
      <c r="U929" s="1">
        <v>53.04</v>
      </c>
      <c r="V929" s="1">
        <v>183.56</v>
      </c>
      <c r="W929" t="s">
        <v>30</v>
      </c>
      <c r="X929" t="s">
        <v>31</v>
      </c>
    </row>
    <row r="930" spans="1:24" x14ac:dyDescent="0.35">
      <c r="A930">
        <v>2025</v>
      </c>
      <c r="B930" t="s">
        <v>233</v>
      </c>
      <c r="C930" t="s">
        <v>234</v>
      </c>
      <c r="D930" t="s">
        <v>267</v>
      </c>
      <c r="E930">
        <v>8</v>
      </c>
      <c r="F930" t="s">
        <v>288</v>
      </c>
      <c r="G930" t="s">
        <v>36</v>
      </c>
      <c r="H930" t="s">
        <v>29</v>
      </c>
      <c r="I930" s="1">
        <v>34</v>
      </c>
      <c r="J930" s="2">
        <v>0</v>
      </c>
      <c r="K930" s="2">
        <v>0</v>
      </c>
      <c r="L930" s="2">
        <v>0</v>
      </c>
      <c r="M930" s="1">
        <v>34</v>
      </c>
      <c r="N930" s="3">
        <v>54</v>
      </c>
      <c r="O930" s="3">
        <v>0</v>
      </c>
      <c r="P930" s="3">
        <v>0</v>
      </c>
      <c r="Q930" s="1">
        <v>1836</v>
      </c>
      <c r="R930" s="1">
        <v>9</v>
      </c>
      <c r="S930" s="1">
        <v>486</v>
      </c>
      <c r="T930" s="1">
        <v>1350</v>
      </c>
      <c r="U930" s="1">
        <v>275.39999999999998</v>
      </c>
      <c r="V930" s="1">
        <v>1074.5999999999999</v>
      </c>
      <c r="W930" t="s">
        <v>30</v>
      </c>
      <c r="X930" t="s">
        <v>31</v>
      </c>
    </row>
    <row r="931" spans="1:24" x14ac:dyDescent="0.35">
      <c r="A931">
        <v>2025</v>
      </c>
      <c r="B931" t="s">
        <v>233</v>
      </c>
      <c r="C931" t="s">
        <v>234</v>
      </c>
      <c r="D931" t="s">
        <v>267</v>
      </c>
      <c r="E931">
        <v>8</v>
      </c>
      <c r="F931" t="s">
        <v>288</v>
      </c>
      <c r="G931" t="s">
        <v>36</v>
      </c>
      <c r="H931" t="s">
        <v>32</v>
      </c>
      <c r="I931" s="1">
        <v>34</v>
      </c>
      <c r="J931" s="2">
        <v>10</v>
      </c>
      <c r="K931" s="2">
        <v>0</v>
      </c>
      <c r="L931" s="2">
        <v>10</v>
      </c>
      <c r="M931" s="1">
        <v>30.6</v>
      </c>
      <c r="N931" s="3">
        <v>38</v>
      </c>
      <c r="O931" s="3">
        <v>380</v>
      </c>
      <c r="P931" s="3">
        <v>0</v>
      </c>
      <c r="Q931" s="1">
        <v>1162.8</v>
      </c>
      <c r="R931" s="1">
        <v>9</v>
      </c>
      <c r="S931" s="1">
        <v>342</v>
      </c>
      <c r="T931" s="1">
        <v>820.8</v>
      </c>
      <c r="U931" s="1">
        <v>174.42</v>
      </c>
      <c r="V931" s="1">
        <v>646.38</v>
      </c>
      <c r="W931" t="s">
        <v>30</v>
      </c>
      <c r="X931" t="s">
        <v>31</v>
      </c>
    </row>
    <row r="932" spans="1:24" x14ac:dyDescent="0.35">
      <c r="A932">
        <v>2025</v>
      </c>
      <c r="B932" t="s">
        <v>233</v>
      </c>
      <c r="C932" t="s">
        <v>234</v>
      </c>
      <c r="D932" t="s">
        <v>267</v>
      </c>
      <c r="E932">
        <v>8</v>
      </c>
      <c r="F932" t="s">
        <v>288</v>
      </c>
      <c r="G932" t="s">
        <v>36</v>
      </c>
      <c r="H932" t="s">
        <v>33</v>
      </c>
      <c r="I932" s="1">
        <v>34</v>
      </c>
      <c r="J932" s="2">
        <v>15</v>
      </c>
      <c r="K932" s="2">
        <v>0</v>
      </c>
      <c r="L932" s="2">
        <v>15</v>
      </c>
      <c r="M932" s="1">
        <v>28.9</v>
      </c>
      <c r="N932" s="3">
        <v>24</v>
      </c>
      <c r="O932" s="3">
        <v>360</v>
      </c>
      <c r="P932" s="3">
        <v>0</v>
      </c>
      <c r="Q932" s="1">
        <v>693.6</v>
      </c>
      <c r="R932" s="1">
        <v>9</v>
      </c>
      <c r="S932" s="1">
        <v>216</v>
      </c>
      <c r="T932" s="1">
        <v>477.6</v>
      </c>
      <c r="U932" s="1">
        <v>104.04</v>
      </c>
      <c r="V932" s="1">
        <v>373.56</v>
      </c>
      <c r="W932" t="s">
        <v>30</v>
      </c>
      <c r="X932" t="s">
        <v>31</v>
      </c>
    </row>
    <row r="933" spans="1:24" x14ac:dyDescent="0.35">
      <c r="A933">
        <v>2025</v>
      </c>
      <c r="B933" t="s">
        <v>233</v>
      </c>
      <c r="C933" t="s">
        <v>234</v>
      </c>
      <c r="D933" t="s">
        <v>267</v>
      </c>
      <c r="E933">
        <v>8</v>
      </c>
      <c r="F933" t="s">
        <v>288</v>
      </c>
      <c r="G933" t="s">
        <v>36</v>
      </c>
      <c r="H933" t="s">
        <v>34</v>
      </c>
      <c r="I933" s="1">
        <v>34</v>
      </c>
      <c r="J933" s="2">
        <v>20</v>
      </c>
      <c r="K933" s="2">
        <v>0</v>
      </c>
      <c r="L933" s="2">
        <v>20</v>
      </c>
      <c r="M933" s="1">
        <v>27.2</v>
      </c>
      <c r="N933" s="3">
        <v>14</v>
      </c>
      <c r="O933" s="3">
        <v>280</v>
      </c>
      <c r="P933" s="3">
        <v>0</v>
      </c>
      <c r="Q933" s="1">
        <v>380.8</v>
      </c>
      <c r="R933" s="1">
        <v>9</v>
      </c>
      <c r="S933" s="1">
        <v>126</v>
      </c>
      <c r="T933" s="1">
        <v>254.8</v>
      </c>
      <c r="U933" s="1">
        <v>57.12</v>
      </c>
      <c r="V933" s="1">
        <v>197.68</v>
      </c>
      <c r="W933" t="s">
        <v>30</v>
      </c>
      <c r="X933" t="s">
        <v>31</v>
      </c>
    </row>
    <row r="934" spans="1:24" x14ac:dyDescent="0.35">
      <c r="A934">
        <v>2025</v>
      </c>
      <c r="B934" t="s">
        <v>233</v>
      </c>
      <c r="C934" t="s">
        <v>234</v>
      </c>
      <c r="D934" t="s">
        <v>267</v>
      </c>
      <c r="E934">
        <v>8</v>
      </c>
      <c r="F934" t="s">
        <v>289</v>
      </c>
      <c r="G934" t="s">
        <v>38</v>
      </c>
      <c r="H934" t="s">
        <v>29</v>
      </c>
      <c r="I934" s="1">
        <v>34</v>
      </c>
      <c r="J934" s="2">
        <v>0</v>
      </c>
      <c r="K934" s="2">
        <v>0</v>
      </c>
      <c r="L934" s="2">
        <v>0</v>
      </c>
      <c r="M934" s="1">
        <v>34</v>
      </c>
      <c r="N934" s="3">
        <v>72</v>
      </c>
      <c r="O934" s="3">
        <v>0</v>
      </c>
      <c r="P934" s="3">
        <v>0</v>
      </c>
      <c r="Q934" s="1">
        <v>2448</v>
      </c>
      <c r="R934" s="1">
        <v>9</v>
      </c>
      <c r="S934" s="1">
        <v>648</v>
      </c>
      <c r="T934" s="1">
        <v>1800</v>
      </c>
      <c r="U934" s="1">
        <v>367.2</v>
      </c>
      <c r="V934" s="1">
        <v>1432.8</v>
      </c>
      <c r="W934" t="s">
        <v>30</v>
      </c>
      <c r="X934" t="s">
        <v>31</v>
      </c>
    </row>
    <row r="935" spans="1:24" x14ac:dyDescent="0.35">
      <c r="A935">
        <v>2025</v>
      </c>
      <c r="B935" t="s">
        <v>233</v>
      </c>
      <c r="C935" t="s">
        <v>234</v>
      </c>
      <c r="D935" t="s">
        <v>267</v>
      </c>
      <c r="E935">
        <v>8</v>
      </c>
      <c r="F935" t="s">
        <v>289</v>
      </c>
      <c r="G935" t="s">
        <v>38</v>
      </c>
      <c r="H935" t="s">
        <v>32</v>
      </c>
      <c r="I935" s="1">
        <v>34</v>
      </c>
      <c r="J935" s="2">
        <v>10</v>
      </c>
      <c r="K935" s="2">
        <v>0</v>
      </c>
      <c r="L935" s="2">
        <v>10</v>
      </c>
      <c r="M935" s="1">
        <v>30.6</v>
      </c>
      <c r="N935" s="3">
        <v>51</v>
      </c>
      <c r="O935" s="3">
        <v>510</v>
      </c>
      <c r="P935" s="3">
        <v>0</v>
      </c>
      <c r="Q935" s="1">
        <v>1560.6</v>
      </c>
      <c r="R935" s="1">
        <v>9</v>
      </c>
      <c r="S935" s="1">
        <v>459</v>
      </c>
      <c r="T935" s="1">
        <v>1101.5999999999999</v>
      </c>
      <c r="U935" s="1">
        <v>234.09</v>
      </c>
      <c r="V935" s="1">
        <v>867.51</v>
      </c>
      <c r="W935" t="s">
        <v>30</v>
      </c>
      <c r="X935" t="s">
        <v>31</v>
      </c>
    </row>
    <row r="936" spans="1:24" x14ac:dyDescent="0.35">
      <c r="A936">
        <v>2025</v>
      </c>
      <c r="B936" t="s">
        <v>233</v>
      </c>
      <c r="C936" t="s">
        <v>234</v>
      </c>
      <c r="D936" t="s">
        <v>267</v>
      </c>
      <c r="E936">
        <v>8</v>
      </c>
      <c r="F936" t="s">
        <v>289</v>
      </c>
      <c r="G936" t="s">
        <v>38</v>
      </c>
      <c r="H936" t="s">
        <v>33</v>
      </c>
      <c r="I936" s="1">
        <v>34</v>
      </c>
      <c r="J936" s="2">
        <v>15</v>
      </c>
      <c r="K936" s="2">
        <v>0</v>
      </c>
      <c r="L936" s="2">
        <v>15</v>
      </c>
      <c r="M936" s="1">
        <v>28.9</v>
      </c>
      <c r="N936" s="3">
        <v>32</v>
      </c>
      <c r="O936" s="3">
        <v>480</v>
      </c>
      <c r="P936" s="3">
        <v>0</v>
      </c>
      <c r="Q936" s="1">
        <v>924.8</v>
      </c>
      <c r="R936" s="1">
        <v>9</v>
      </c>
      <c r="S936" s="1">
        <v>288</v>
      </c>
      <c r="T936" s="1">
        <v>636.79999999999995</v>
      </c>
      <c r="U936" s="1">
        <v>138.72</v>
      </c>
      <c r="V936" s="1">
        <v>498.08</v>
      </c>
      <c r="W936" t="s">
        <v>30</v>
      </c>
      <c r="X936" t="s">
        <v>31</v>
      </c>
    </row>
    <row r="937" spans="1:24" x14ac:dyDescent="0.35">
      <c r="A937">
        <v>2025</v>
      </c>
      <c r="B937" t="s">
        <v>233</v>
      </c>
      <c r="C937" t="s">
        <v>234</v>
      </c>
      <c r="D937" t="s">
        <v>267</v>
      </c>
      <c r="E937">
        <v>8</v>
      </c>
      <c r="F937" t="s">
        <v>289</v>
      </c>
      <c r="G937" t="s">
        <v>38</v>
      </c>
      <c r="H937" t="s">
        <v>34</v>
      </c>
      <c r="I937" s="1">
        <v>34</v>
      </c>
      <c r="J937" s="2">
        <v>20</v>
      </c>
      <c r="K937" s="2">
        <v>0</v>
      </c>
      <c r="L937" s="2">
        <v>20</v>
      </c>
      <c r="M937" s="1">
        <v>27.2</v>
      </c>
      <c r="N937" s="3">
        <v>19</v>
      </c>
      <c r="O937" s="3">
        <v>380</v>
      </c>
      <c r="P937" s="3">
        <v>0</v>
      </c>
      <c r="Q937" s="1">
        <v>516.79999999999995</v>
      </c>
      <c r="R937" s="1">
        <v>9</v>
      </c>
      <c r="S937" s="1">
        <v>171</v>
      </c>
      <c r="T937" s="1">
        <v>345.8</v>
      </c>
      <c r="U937" s="1">
        <v>77.52</v>
      </c>
      <c r="V937" s="1">
        <v>268.27999999999997</v>
      </c>
      <c r="W937" t="s">
        <v>30</v>
      </c>
      <c r="X937" t="s">
        <v>31</v>
      </c>
    </row>
    <row r="938" spans="1:24" x14ac:dyDescent="0.35">
      <c r="A938">
        <v>2025</v>
      </c>
      <c r="B938" t="s">
        <v>233</v>
      </c>
      <c r="C938" t="s">
        <v>234</v>
      </c>
      <c r="D938" t="s">
        <v>267</v>
      </c>
      <c r="E938">
        <v>8</v>
      </c>
      <c r="F938" t="s">
        <v>290</v>
      </c>
      <c r="G938" t="s">
        <v>40</v>
      </c>
      <c r="H938" t="s">
        <v>29</v>
      </c>
      <c r="I938" s="1">
        <v>34</v>
      </c>
      <c r="J938" s="2">
        <v>0</v>
      </c>
      <c r="K938" s="2">
        <v>0</v>
      </c>
      <c r="L938" s="2">
        <v>0</v>
      </c>
      <c r="M938" s="1">
        <v>34</v>
      </c>
      <c r="N938" s="3">
        <v>70</v>
      </c>
      <c r="O938" s="3">
        <v>0</v>
      </c>
      <c r="P938" s="3">
        <v>0</v>
      </c>
      <c r="Q938" s="1">
        <v>2380</v>
      </c>
      <c r="R938" s="1">
        <v>9</v>
      </c>
      <c r="S938" s="1">
        <v>630</v>
      </c>
      <c r="T938" s="1">
        <v>1750</v>
      </c>
      <c r="U938" s="1">
        <v>357</v>
      </c>
      <c r="V938" s="1">
        <v>1393</v>
      </c>
      <c r="W938" t="s">
        <v>30</v>
      </c>
      <c r="X938" t="s">
        <v>31</v>
      </c>
    </row>
    <row r="939" spans="1:24" x14ac:dyDescent="0.35">
      <c r="A939">
        <v>2025</v>
      </c>
      <c r="B939" t="s">
        <v>233</v>
      </c>
      <c r="C939" t="s">
        <v>234</v>
      </c>
      <c r="D939" t="s">
        <v>267</v>
      </c>
      <c r="E939">
        <v>8</v>
      </c>
      <c r="F939" t="s">
        <v>290</v>
      </c>
      <c r="G939" t="s">
        <v>40</v>
      </c>
      <c r="H939" t="s">
        <v>32</v>
      </c>
      <c r="I939" s="1">
        <v>34</v>
      </c>
      <c r="J939" s="2">
        <v>10</v>
      </c>
      <c r="K939" s="2">
        <v>0</v>
      </c>
      <c r="L939" s="2">
        <v>10</v>
      </c>
      <c r="M939" s="1">
        <v>30.6</v>
      </c>
      <c r="N939" s="3">
        <v>49</v>
      </c>
      <c r="O939" s="3">
        <v>490</v>
      </c>
      <c r="P939" s="3">
        <v>0</v>
      </c>
      <c r="Q939" s="1">
        <v>1499.4</v>
      </c>
      <c r="R939" s="1">
        <v>9</v>
      </c>
      <c r="S939" s="1">
        <v>441</v>
      </c>
      <c r="T939" s="1">
        <v>1058.4000000000001</v>
      </c>
      <c r="U939" s="1">
        <v>224.91</v>
      </c>
      <c r="V939" s="1">
        <v>833.49</v>
      </c>
      <c r="W939" t="s">
        <v>30</v>
      </c>
      <c r="X939" t="s">
        <v>31</v>
      </c>
    </row>
    <row r="940" spans="1:24" x14ac:dyDescent="0.35">
      <c r="A940">
        <v>2025</v>
      </c>
      <c r="B940" t="s">
        <v>233</v>
      </c>
      <c r="C940" t="s">
        <v>234</v>
      </c>
      <c r="D940" t="s">
        <v>267</v>
      </c>
      <c r="E940">
        <v>8</v>
      </c>
      <c r="F940" t="s">
        <v>290</v>
      </c>
      <c r="G940" t="s">
        <v>40</v>
      </c>
      <c r="H940" t="s">
        <v>33</v>
      </c>
      <c r="I940" s="1">
        <v>34</v>
      </c>
      <c r="J940" s="2">
        <v>15</v>
      </c>
      <c r="K940" s="2">
        <v>0</v>
      </c>
      <c r="L940" s="2">
        <v>15</v>
      </c>
      <c r="M940" s="1">
        <v>28.9</v>
      </c>
      <c r="N940" s="3">
        <v>31</v>
      </c>
      <c r="O940" s="3">
        <v>465</v>
      </c>
      <c r="P940" s="3">
        <v>0</v>
      </c>
      <c r="Q940" s="1">
        <v>895.9</v>
      </c>
      <c r="R940" s="1">
        <v>9</v>
      </c>
      <c r="S940" s="1">
        <v>279</v>
      </c>
      <c r="T940" s="1">
        <v>616.9</v>
      </c>
      <c r="U940" s="1">
        <v>134.38</v>
      </c>
      <c r="V940" s="1">
        <v>482.51</v>
      </c>
      <c r="W940" t="s">
        <v>30</v>
      </c>
      <c r="X940" t="s">
        <v>31</v>
      </c>
    </row>
    <row r="941" spans="1:24" x14ac:dyDescent="0.35">
      <c r="A941">
        <v>2025</v>
      </c>
      <c r="B941" t="s">
        <v>233</v>
      </c>
      <c r="C941" t="s">
        <v>234</v>
      </c>
      <c r="D941" t="s">
        <v>267</v>
      </c>
      <c r="E941">
        <v>8</v>
      </c>
      <c r="F941" t="s">
        <v>290</v>
      </c>
      <c r="G941" t="s">
        <v>40</v>
      </c>
      <c r="H941" t="s">
        <v>34</v>
      </c>
      <c r="I941" s="1">
        <v>34</v>
      </c>
      <c r="J941" s="2">
        <v>20</v>
      </c>
      <c r="K941" s="2">
        <v>0</v>
      </c>
      <c r="L941" s="2">
        <v>20</v>
      </c>
      <c r="M941" s="1">
        <v>27.2</v>
      </c>
      <c r="N941" s="3">
        <v>19</v>
      </c>
      <c r="O941" s="3">
        <v>380</v>
      </c>
      <c r="P941" s="3">
        <v>0</v>
      </c>
      <c r="Q941" s="1">
        <v>516.79999999999995</v>
      </c>
      <c r="R941" s="1">
        <v>9</v>
      </c>
      <c r="S941" s="1">
        <v>171</v>
      </c>
      <c r="T941" s="1">
        <v>345.8</v>
      </c>
      <c r="U941" s="1">
        <v>77.52</v>
      </c>
      <c r="V941" s="1">
        <v>268.27999999999997</v>
      </c>
      <c r="W941" t="s">
        <v>30</v>
      </c>
      <c r="X941" t="s">
        <v>31</v>
      </c>
    </row>
    <row r="942" spans="1:24" x14ac:dyDescent="0.35">
      <c r="A942">
        <v>2025</v>
      </c>
      <c r="B942" t="s">
        <v>233</v>
      </c>
      <c r="C942" t="s">
        <v>234</v>
      </c>
      <c r="D942" t="s">
        <v>267</v>
      </c>
      <c r="E942">
        <v>8</v>
      </c>
      <c r="F942" t="s">
        <v>291</v>
      </c>
      <c r="G942" t="s">
        <v>42</v>
      </c>
      <c r="H942" t="s">
        <v>29</v>
      </c>
      <c r="I942" s="1">
        <v>34</v>
      </c>
      <c r="J942" s="2">
        <v>0</v>
      </c>
      <c r="K942" s="2">
        <v>0</v>
      </c>
      <c r="L942" s="2">
        <v>0</v>
      </c>
      <c r="M942" s="1">
        <v>34</v>
      </c>
      <c r="N942" s="3">
        <v>43</v>
      </c>
      <c r="O942" s="3">
        <v>0</v>
      </c>
      <c r="P942" s="3">
        <v>0</v>
      </c>
      <c r="Q942" s="1">
        <v>1462</v>
      </c>
      <c r="R942" s="1">
        <v>9</v>
      </c>
      <c r="S942" s="1">
        <v>387</v>
      </c>
      <c r="T942" s="1">
        <v>1075</v>
      </c>
      <c r="U942" s="1">
        <v>219.3</v>
      </c>
      <c r="V942" s="1">
        <v>855.7</v>
      </c>
      <c r="W942" t="s">
        <v>30</v>
      </c>
      <c r="X942" t="s">
        <v>31</v>
      </c>
    </row>
    <row r="943" spans="1:24" x14ac:dyDescent="0.35">
      <c r="A943">
        <v>2025</v>
      </c>
      <c r="B943" t="s">
        <v>233</v>
      </c>
      <c r="C943" t="s">
        <v>234</v>
      </c>
      <c r="D943" t="s">
        <v>267</v>
      </c>
      <c r="E943">
        <v>8</v>
      </c>
      <c r="F943" t="s">
        <v>291</v>
      </c>
      <c r="G943" t="s">
        <v>42</v>
      </c>
      <c r="H943" t="s">
        <v>32</v>
      </c>
      <c r="I943" s="1">
        <v>34</v>
      </c>
      <c r="J943" s="2">
        <v>10</v>
      </c>
      <c r="K943" s="2">
        <v>0</v>
      </c>
      <c r="L943" s="2">
        <v>10</v>
      </c>
      <c r="M943" s="1">
        <v>30.6</v>
      </c>
      <c r="N943" s="3">
        <v>30</v>
      </c>
      <c r="O943" s="3">
        <v>300</v>
      </c>
      <c r="P943" s="3">
        <v>0</v>
      </c>
      <c r="Q943" s="1">
        <v>918</v>
      </c>
      <c r="R943" s="1">
        <v>9</v>
      </c>
      <c r="S943" s="1">
        <v>270</v>
      </c>
      <c r="T943" s="1">
        <v>648</v>
      </c>
      <c r="U943" s="1">
        <v>137.69999999999999</v>
      </c>
      <c r="V943" s="1">
        <v>510.3</v>
      </c>
      <c r="W943" t="s">
        <v>30</v>
      </c>
      <c r="X943" t="s">
        <v>31</v>
      </c>
    </row>
    <row r="944" spans="1:24" x14ac:dyDescent="0.35">
      <c r="A944">
        <v>2025</v>
      </c>
      <c r="B944" t="s">
        <v>233</v>
      </c>
      <c r="C944" t="s">
        <v>234</v>
      </c>
      <c r="D944" t="s">
        <v>267</v>
      </c>
      <c r="E944">
        <v>8</v>
      </c>
      <c r="F944" t="s">
        <v>291</v>
      </c>
      <c r="G944" t="s">
        <v>42</v>
      </c>
      <c r="H944" t="s">
        <v>33</v>
      </c>
      <c r="I944" s="1">
        <v>34</v>
      </c>
      <c r="J944" s="2">
        <v>15</v>
      </c>
      <c r="K944" s="2">
        <v>0</v>
      </c>
      <c r="L944" s="2">
        <v>15</v>
      </c>
      <c r="M944" s="1">
        <v>28.9</v>
      </c>
      <c r="N944" s="3">
        <v>19</v>
      </c>
      <c r="O944" s="3">
        <v>285</v>
      </c>
      <c r="P944" s="3">
        <v>0</v>
      </c>
      <c r="Q944" s="1">
        <v>549.1</v>
      </c>
      <c r="R944" s="1">
        <v>9</v>
      </c>
      <c r="S944" s="1">
        <v>171</v>
      </c>
      <c r="T944" s="1">
        <v>378.1</v>
      </c>
      <c r="U944" s="1">
        <v>82.36</v>
      </c>
      <c r="V944" s="1">
        <v>295.74</v>
      </c>
      <c r="W944" t="s">
        <v>30</v>
      </c>
      <c r="X944" t="s">
        <v>31</v>
      </c>
    </row>
    <row r="945" spans="1:24" x14ac:dyDescent="0.35">
      <c r="A945">
        <v>2025</v>
      </c>
      <c r="B945" t="s">
        <v>233</v>
      </c>
      <c r="C945" t="s">
        <v>234</v>
      </c>
      <c r="D945" t="s">
        <v>267</v>
      </c>
      <c r="E945">
        <v>8</v>
      </c>
      <c r="F945" t="s">
        <v>291</v>
      </c>
      <c r="G945" t="s">
        <v>42</v>
      </c>
      <c r="H945" t="s">
        <v>34</v>
      </c>
      <c r="I945" s="1">
        <v>34</v>
      </c>
      <c r="J945" s="2">
        <v>20</v>
      </c>
      <c r="K945" s="2">
        <v>0</v>
      </c>
      <c r="L945" s="2">
        <v>20</v>
      </c>
      <c r="M945" s="1">
        <v>27.2</v>
      </c>
      <c r="N945" s="3">
        <v>11</v>
      </c>
      <c r="O945" s="3">
        <v>220</v>
      </c>
      <c r="P945" s="3">
        <v>0</v>
      </c>
      <c r="Q945" s="1">
        <v>299.2</v>
      </c>
      <c r="R945" s="1">
        <v>9</v>
      </c>
      <c r="S945" s="1">
        <v>99</v>
      </c>
      <c r="T945" s="1">
        <v>200.2</v>
      </c>
      <c r="U945" s="1">
        <v>44.88</v>
      </c>
      <c r="V945" s="1">
        <v>155.32</v>
      </c>
      <c r="W945" t="s">
        <v>30</v>
      </c>
      <c r="X945" t="s">
        <v>31</v>
      </c>
    </row>
    <row r="946" spans="1:24" x14ac:dyDescent="0.35">
      <c r="A946">
        <v>2025</v>
      </c>
      <c r="B946" t="s">
        <v>233</v>
      </c>
      <c r="C946" t="s">
        <v>234</v>
      </c>
      <c r="D946" t="s">
        <v>267</v>
      </c>
      <c r="E946">
        <v>8</v>
      </c>
      <c r="F946" t="s">
        <v>292</v>
      </c>
      <c r="G946" t="s">
        <v>44</v>
      </c>
      <c r="H946" t="s">
        <v>29</v>
      </c>
      <c r="I946" s="1">
        <v>34</v>
      </c>
      <c r="J946" s="2">
        <v>0</v>
      </c>
      <c r="K946" s="2">
        <v>0</v>
      </c>
      <c r="L946" s="2">
        <v>0</v>
      </c>
      <c r="M946" s="1">
        <v>34</v>
      </c>
      <c r="N946" s="3">
        <v>64</v>
      </c>
      <c r="O946" s="3">
        <v>0</v>
      </c>
      <c r="P946" s="3">
        <v>0</v>
      </c>
      <c r="Q946" s="1">
        <v>2176</v>
      </c>
      <c r="R946" s="1">
        <v>9</v>
      </c>
      <c r="S946" s="1">
        <v>576</v>
      </c>
      <c r="T946" s="1">
        <v>1600</v>
      </c>
      <c r="U946" s="1">
        <v>326.39999999999998</v>
      </c>
      <c r="V946" s="1">
        <v>1273.5999999999999</v>
      </c>
      <c r="W946" t="s">
        <v>293</v>
      </c>
      <c r="X946" t="s">
        <v>46</v>
      </c>
    </row>
    <row r="947" spans="1:24" x14ac:dyDescent="0.35">
      <c r="A947">
        <v>2025</v>
      </c>
      <c r="B947" t="s">
        <v>233</v>
      </c>
      <c r="C947" t="s">
        <v>234</v>
      </c>
      <c r="D947" t="s">
        <v>267</v>
      </c>
      <c r="E947">
        <v>8</v>
      </c>
      <c r="F947" t="s">
        <v>292</v>
      </c>
      <c r="G947" t="s">
        <v>44</v>
      </c>
      <c r="H947" t="s">
        <v>32</v>
      </c>
      <c r="I947" s="1">
        <v>34</v>
      </c>
      <c r="J947" s="2">
        <v>10</v>
      </c>
      <c r="K947" s="2">
        <v>0</v>
      </c>
      <c r="L947" s="2">
        <v>10</v>
      </c>
      <c r="M947" s="1">
        <v>30.6</v>
      </c>
      <c r="N947" s="3">
        <v>45</v>
      </c>
      <c r="O947" s="3">
        <v>450</v>
      </c>
      <c r="P947" s="3">
        <v>0</v>
      </c>
      <c r="Q947" s="1">
        <v>1377</v>
      </c>
      <c r="R947" s="1">
        <v>9</v>
      </c>
      <c r="S947" s="1">
        <v>405</v>
      </c>
      <c r="T947" s="1">
        <v>972</v>
      </c>
      <c r="U947" s="1">
        <v>206.55</v>
      </c>
      <c r="V947" s="1">
        <v>765.45</v>
      </c>
      <c r="W947" t="s">
        <v>293</v>
      </c>
      <c r="X947" t="s">
        <v>46</v>
      </c>
    </row>
    <row r="948" spans="1:24" x14ac:dyDescent="0.35">
      <c r="A948">
        <v>2025</v>
      </c>
      <c r="B948" t="s">
        <v>233</v>
      </c>
      <c r="C948" t="s">
        <v>234</v>
      </c>
      <c r="D948" t="s">
        <v>267</v>
      </c>
      <c r="E948">
        <v>8</v>
      </c>
      <c r="F948" t="s">
        <v>292</v>
      </c>
      <c r="G948" t="s">
        <v>44</v>
      </c>
      <c r="H948" t="s">
        <v>33</v>
      </c>
      <c r="I948" s="1">
        <v>34</v>
      </c>
      <c r="J948" s="2">
        <v>15</v>
      </c>
      <c r="K948" s="2">
        <v>0</v>
      </c>
      <c r="L948" s="2">
        <v>15</v>
      </c>
      <c r="M948" s="1">
        <v>28.9</v>
      </c>
      <c r="N948" s="3">
        <v>29</v>
      </c>
      <c r="O948" s="3">
        <v>435</v>
      </c>
      <c r="P948" s="3">
        <v>0</v>
      </c>
      <c r="Q948" s="1">
        <v>838.1</v>
      </c>
      <c r="R948" s="1">
        <v>9</v>
      </c>
      <c r="S948" s="1">
        <v>261</v>
      </c>
      <c r="T948" s="1">
        <v>577.1</v>
      </c>
      <c r="U948" s="1">
        <v>125.71</v>
      </c>
      <c r="V948" s="1">
        <v>451.38</v>
      </c>
      <c r="W948" t="s">
        <v>293</v>
      </c>
      <c r="X948" t="s">
        <v>46</v>
      </c>
    </row>
    <row r="949" spans="1:24" x14ac:dyDescent="0.35">
      <c r="A949">
        <v>2025</v>
      </c>
      <c r="B949" t="s">
        <v>233</v>
      </c>
      <c r="C949" t="s">
        <v>234</v>
      </c>
      <c r="D949" t="s">
        <v>267</v>
      </c>
      <c r="E949">
        <v>8</v>
      </c>
      <c r="F949" t="s">
        <v>292</v>
      </c>
      <c r="G949" t="s">
        <v>44</v>
      </c>
      <c r="H949" t="s">
        <v>34</v>
      </c>
      <c r="I949" s="1">
        <v>34</v>
      </c>
      <c r="J949" s="2">
        <v>20</v>
      </c>
      <c r="K949" s="2">
        <v>0</v>
      </c>
      <c r="L949" s="2">
        <v>20</v>
      </c>
      <c r="M949" s="1">
        <v>27.2</v>
      </c>
      <c r="N949" s="3">
        <v>17</v>
      </c>
      <c r="O949" s="3">
        <v>340</v>
      </c>
      <c r="P949" s="3">
        <v>0</v>
      </c>
      <c r="Q949" s="1">
        <v>462.4</v>
      </c>
      <c r="R949" s="1">
        <v>9</v>
      </c>
      <c r="S949" s="1">
        <v>153</v>
      </c>
      <c r="T949" s="1">
        <v>309.39999999999998</v>
      </c>
      <c r="U949" s="1">
        <v>69.36</v>
      </c>
      <c r="V949" s="1">
        <v>240.04</v>
      </c>
      <c r="W949" t="s">
        <v>293</v>
      </c>
      <c r="X949" t="s">
        <v>46</v>
      </c>
    </row>
    <row r="950" spans="1:24" x14ac:dyDescent="0.35">
      <c r="A950">
        <v>2025</v>
      </c>
      <c r="B950" t="s">
        <v>233</v>
      </c>
      <c r="C950" t="s">
        <v>234</v>
      </c>
      <c r="D950" t="s">
        <v>267</v>
      </c>
      <c r="E950">
        <v>8</v>
      </c>
      <c r="F950" t="s">
        <v>294</v>
      </c>
      <c r="G950" t="s">
        <v>48</v>
      </c>
      <c r="H950" t="s">
        <v>29</v>
      </c>
      <c r="I950" s="1">
        <v>34</v>
      </c>
      <c r="J950" s="2">
        <v>0</v>
      </c>
      <c r="K950" s="2">
        <v>0</v>
      </c>
      <c r="L950" s="2">
        <v>0</v>
      </c>
      <c r="M950" s="1">
        <v>34</v>
      </c>
      <c r="N950" s="3">
        <v>55</v>
      </c>
      <c r="O950" s="3">
        <v>0</v>
      </c>
      <c r="P950" s="3">
        <v>0</v>
      </c>
      <c r="Q950" s="1">
        <v>1870</v>
      </c>
      <c r="R950" s="1">
        <v>9</v>
      </c>
      <c r="S950" s="1">
        <v>495</v>
      </c>
      <c r="T950" s="1">
        <v>1375</v>
      </c>
      <c r="U950" s="1">
        <v>280.5</v>
      </c>
      <c r="V950" s="1">
        <v>1094.5</v>
      </c>
      <c r="W950" t="s">
        <v>293</v>
      </c>
      <c r="X950" t="s">
        <v>46</v>
      </c>
    </row>
    <row r="951" spans="1:24" x14ac:dyDescent="0.35">
      <c r="A951">
        <v>2025</v>
      </c>
      <c r="B951" t="s">
        <v>233</v>
      </c>
      <c r="C951" t="s">
        <v>234</v>
      </c>
      <c r="D951" t="s">
        <v>267</v>
      </c>
      <c r="E951">
        <v>8</v>
      </c>
      <c r="F951" t="s">
        <v>294</v>
      </c>
      <c r="G951" t="s">
        <v>48</v>
      </c>
      <c r="H951" t="s">
        <v>32</v>
      </c>
      <c r="I951" s="1">
        <v>34</v>
      </c>
      <c r="J951" s="2">
        <v>10</v>
      </c>
      <c r="K951" s="2">
        <v>0</v>
      </c>
      <c r="L951" s="2">
        <v>10</v>
      </c>
      <c r="M951" s="1">
        <v>30.6</v>
      </c>
      <c r="N951" s="3">
        <v>38</v>
      </c>
      <c r="O951" s="3">
        <v>380</v>
      </c>
      <c r="P951" s="3">
        <v>0</v>
      </c>
      <c r="Q951" s="1">
        <v>1162.8</v>
      </c>
      <c r="R951" s="1">
        <v>9</v>
      </c>
      <c r="S951" s="1">
        <v>342</v>
      </c>
      <c r="T951" s="1">
        <v>820.8</v>
      </c>
      <c r="U951" s="1">
        <v>174.42</v>
      </c>
      <c r="V951" s="1">
        <v>646.38</v>
      </c>
      <c r="W951" t="s">
        <v>293</v>
      </c>
      <c r="X951" t="s">
        <v>46</v>
      </c>
    </row>
    <row r="952" spans="1:24" x14ac:dyDescent="0.35">
      <c r="A952">
        <v>2025</v>
      </c>
      <c r="B952" t="s">
        <v>233</v>
      </c>
      <c r="C952" t="s">
        <v>234</v>
      </c>
      <c r="D952" t="s">
        <v>267</v>
      </c>
      <c r="E952">
        <v>8</v>
      </c>
      <c r="F952" t="s">
        <v>294</v>
      </c>
      <c r="G952" t="s">
        <v>48</v>
      </c>
      <c r="H952" t="s">
        <v>33</v>
      </c>
      <c r="I952" s="1">
        <v>34</v>
      </c>
      <c r="J952" s="2">
        <v>15</v>
      </c>
      <c r="K952" s="2">
        <v>0</v>
      </c>
      <c r="L952" s="2">
        <v>15</v>
      </c>
      <c r="M952" s="1">
        <v>28.9</v>
      </c>
      <c r="N952" s="3">
        <v>24</v>
      </c>
      <c r="O952" s="3">
        <v>360</v>
      </c>
      <c r="P952" s="3">
        <v>0</v>
      </c>
      <c r="Q952" s="1">
        <v>693.6</v>
      </c>
      <c r="R952" s="1">
        <v>9</v>
      </c>
      <c r="S952" s="1">
        <v>216</v>
      </c>
      <c r="T952" s="1">
        <v>477.6</v>
      </c>
      <c r="U952" s="1">
        <v>104.04</v>
      </c>
      <c r="V952" s="1">
        <v>373.56</v>
      </c>
      <c r="W952" t="s">
        <v>293</v>
      </c>
      <c r="X952" t="s">
        <v>46</v>
      </c>
    </row>
    <row r="953" spans="1:24" x14ac:dyDescent="0.35">
      <c r="A953">
        <v>2025</v>
      </c>
      <c r="B953" t="s">
        <v>233</v>
      </c>
      <c r="C953" t="s">
        <v>234</v>
      </c>
      <c r="D953" t="s">
        <v>267</v>
      </c>
      <c r="E953">
        <v>8</v>
      </c>
      <c r="F953" t="s">
        <v>294</v>
      </c>
      <c r="G953" t="s">
        <v>48</v>
      </c>
      <c r="H953" t="s">
        <v>34</v>
      </c>
      <c r="I953" s="1">
        <v>34</v>
      </c>
      <c r="J953" s="2">
        <v>20</v>
      </c>
      <c r="K953" s="2">
        <v>0</v>
      </c>
      <c r="L953" s="2">
        <v>20</v>
      </c>
      <c r="M953" s="1">
        <v>27.2</v>
      </c>
      <c r="N953" s="3">
        <v>14</v>
      </c>
      <c r="O953" s="3">
        <v>280</v>
      </c>
      <c r="P953" s="3">
        <v>0</v>
      </c>
      <c r="Q953" s="1">
        <v>380.8</v>
      </c>
      <c r="R953" s="1">
        <v>9</v>
      </c>
      <c r="S953" s="1">
        <v>126</v>
      </c>
      <c r="T953" s="1">
        <v>254.8</v>
      </c>
      <c r="U953" s="1">
        <v>57.12</v>
      </c>
      <c r="V953" s="1">
        <v>197.68</v>
      </c>
      <c r="W953" t="s">
        <v>293</v>
      </c>
      <c r="X953" t="s">
        <v>46</v>
      </c>
    </row>
    <row r="954" spans="1:24" x14ac:dyDescent="0.35">
      <c r="A954">
        <v>2025</v>
      </c>
      <c r="B954" t="s">
        <v>233</v>
      </c>
      <c r="C954" t="s">
        <v>234</v>
      </c>
      <c r="D954" t="s">
        <v>267</v>
      </c>
      <c r="E954">
        <v>8</v>
      </c>
      <c r="F954" t="s">
        <v>295</v>
      </c>
      <c r="G954" t="s">
        <v>28</v>
      </c>
      <c r="H954" t="s">
        <v>29</v>
      </c>
      <c r="I954" s="1">
        <v>34</v>
      </c>
      <c r="J954" s="2">
        <v>0</v>
      </c>
      <c r="K954" s="2">
        <v>0</v>
      </c>
      <c r="L954" s="2">
        <v>0</v>
      </c>
      <c r="M954" s="1">
        <v>34</v>
      </c>
      <c r="N954" s="3">
        <v>70</v>
      </c>
      <c r="O954" s="3">
        <v>0</v>
      </c>
      <c r="P954" s="3">
        <v>0</v>
      </c>
      <c r="Q954" s="1">
        <v>2380</v>
      </c>
      <c r="R954" s="1">
        <v>9</v>
      </c>
      <c r="S954" s="1">
        <v>630</v>
      </c>
      <c r="T954" s="1">
        <v>1750</v>
      </c>
      <c r="U954" s="1">
        <v>357</v>
      </c>
      <c r="V954" s="1">
        <v>1393</v>
      </c>
      <c r="W954" t="s">
        <v>293</v>
      </c>
      <c r="X954" t="s">
        <v>46</v>
      </c>
    </row>
    <row r="955" spans="1:24" x14ac:dyDescent="0.35">
      <c r="A955">
        <v>2025</v>
      </c>
      <c r="B955" t="s">
        <v>233</v>
      </c>
      <c r="C955" t="s">
        <v>234</v>
      </c>
      <c r="D955" t="s">
        <v>267</v>
      </c>
      <c r="E955">
        <v>8</v>
      </c>
      <c r="F955" t="s">
        <v>295</v>
      </c>
      <c r="G955" t="s">
        <v>28</v>
      </c>
      <c r="H955" t="s">
        <v>32</v>
      </c>
      <c r="I955" s="1">
        <v>34</v>
      </c>
      <c r="J955" s="2">
        <v>10</v>
      </c>
      <c r="K955" s="2">
        <v>0</v>
      </c>
      <c r="L955" s="2">
        <v>10</v>
      </c>
      <c r="M955" s="1">
        <v>30.6</v>
      </c>
      <c r="N955" s="3">
        <v>49</v>
      </c>
      <c r="O955" s="3">
        <v>490</v>
      </c>
      <c r="P955" s="3">
        <v>0</v>
      </c>
      <c r="Q955" s="1">
        <v>1499.4</v>
      </c>
      <c r="R955" s="1">
        <v>9</v>
      </c>
      <c r="S955" s="1">
        <v>441</v>
      </c>
      <c r="T955" s="1">
        <v>1058.4000000000001</v>
      </c>
      <c r="U955" s="1">
        <v>224.91</v>
      </c>
      <c r="V955" s="1">
        <v>833.49</v>
      </c>
      <c r="W955" t="s">
        <v>293</v>
      </c>
      <c r="X955" t="s">
        <v>46</v>
      </c>
    </row>
    <row r="956" spans="1:24" x14ac:dyDescent="0.35">
      <c r="A956">
        <v>2025</v>
      </c>
      <c r="B956" t="s">
        <v>233</v>
      </c>
      <c r="C956" t="s">
        <v>234</v>
      </c>
      <c r="D956" t="s">
        <v>267</v>
      </c>
      <c r="E956">
        <v>8</v>
      </c>
      <c r="F956" t="s">
        <v>295</v>
      </c>
      <c r="G956" t="s">
        <v>28</v>
      </c>
      <c r="H956" t="s">
        <v>33</v>
      </c>
      <c r="I956" s="1">
        <v>34</v>
      </c>
      <c r="J956" s="2">
        <v>15</v>
      </c>
      <c r="K956" s="2">
        <v>0</v>
      </c>
      <c r="L956" s="2">
        <v>15</v>
      </c>
      <c r="M956" s="1">
        <v>28.9</v>
      </c>
      <c r="N956" s="3">
        <v>31</v>
      </c>
      <c r="O956" s="3">
        <v>465</v>
      </c>
      <c r="P956" s="3">
        <v>0</v>
      </c>
      <c r="Q956" s="1">
        <v>895.9</v>
      </c>
      <c r="R956" s="1">
        <v>9</v>
      </c>
      <c r="S956" s="1">
        <v>279</v>
      </c>
      <c r="T956" s="1">
        <v>616.9</v>
      </c>
      <c r="U956" s="1">
        <v>134.38</v>
      </c>
      <c r="V956" s="1">
        <v>482.51</v>
      </c>
      <c r="W956" t="s">
        <v>293</v>
      </c>
      <c r="X956" t="s">
        <v>46</v>
      </c>
    </row>
    <row r="957" spans="1:24" x14ac:dyDescent="0.35">
      <c r="A957">
        <v>2025</v>
      </c>
      <c r="B957" t="s">
        <v>233</v>
      </c>
      <c r="C957" t="s">
        <v>234</v>
      </c>
      <c r="D957" t="s">
        <v>267</v>
      </c>
      <c r="E957">
        <v>8</v>
      </c>
      <c r="F957" t="s">
        <v>295</v>
      </c>
      <c r="G957" t="s">
        <v>28</v>
      </c>
      <c r="H957" t="s">
        <v>34</v>
      </c>
      <c r="I957" s="1">
        <v>34</v>
      </c>
      <c r="J957" s="2">
        <v>20</v>
      </c>
      <c r="K957" s="2">
        <v>0</v>
      </c>
      <c r="L957" s="2">
        <v>20</v>
      </c>
      <c r="M957" s="1">
        <v>27.2</v>
      </c>
      <c r="N957" s="3">
        <v>19</v>
      </c>
      <c r="O957" s="3">
        <v>380</v>
      </c>
      <c r="P957" s="3">
        <v>0</v>
      </c>
      <c r="Q957" s="1">
        <v>516.79999999999995</v>
      </c>
      <c r="R957" s="1">
        <v>9</v>
      </c>
      <c r="S957" s="1">
        <v>171</v>
      </c>
      <c r="T957" s="1">
        <v>345.8</v>
      </c>
      <c r="U957" s="1">
        <v>77.52</v>
      </c>
      <c r="V957" s="1">
        <v>268.27999999999997</v>
      </c>
      <c r="W957" t="s">
        <v>293</v>
      </c>
      <c r="X957" t="s">
        <v>46</v>
      </c>
    </row>
    <row r="958" spans="1:24" x14ac:dyDescent="0.35">
      <c r="A958">
        <v>2025</v>
      </c>
      <c r="B958" t="s">
        <v>233</v>
      </c>
      <c r="C958" t="s">
        <v>234</v>
      </c>
      <c r="D958" t="s">
        <v>267</v>
      </c>
      <c r="E958">
        <v>8</v>
      </c>
      <c r="F958" t="s">
        <v>296</v>
      </c>
      <c r="G958" t="s">
        <v>36</v>
      </c>
      <c r="H958" t="s">
        <v>29</v>
      </c>
      <c r="I958" s="1">
        <v>34</v>
      </c>
      <c r="J958" s="2">
        <v>0</v>
      </c>
      <c r="K958" s="2">
        <v>0</v>
      </c>
      <c r="L958" s="2">
        <v>0</v>
      </c>
      <c r="M958" s="1">
        <v>34</v>
      </c>
      <c r="N958" s="3">
        <v>71</v>
      </c>
      <c r="O958" s="3">
        <v>0</v>
      </c>
      <c r="P958" s="3">
        <v>0</v>
      </c>
      <c r="Q958" s="1">
        <v>2414</v>
      </c>
      <c r="R958" s="1">
        <v>9</v>
      </c>
      <c r="S958" s="1">
        <v>639</v>
      </c>
      <c r="T958" s="1">
        <v>1775</v>
      </c>
      <c r="U958" s="1">
        <v>362.1</v>
      </c>
      <c r="V958" s="1">
        <v>1412.9</v>
      </c>
      <c r="W958" t="s">
        <v>293</v>
      </c>
      <c r="X958" t="s">
        <v>46</v>
      </c>
    </row>
    <row r="959" spans="1:24" x14ac:dyDescent="0.35">
      <c r="A959">
        <v>2025</v>
      </c>
      <c r="B959" t="s">
        <v>233</v>
      </c>
      <c r="C959" t="s">
        <v>234</v>
      </c>
      <c r="D959" t="s">
        <v>267</v>
      </c>
      <c r="E959">
        <v>8</v>
      </c>
      <c r="F959" t="s">
        <v>296</v>
      </c>
      <c r="G959" t="s">
        <v>36</v>
      </c>
      <c r="H959" t="s">
        <v>32</v>
      </c>
      <c r="I959" s="1">
        <v>34</v>
      </c>
      <c r="J959" s="2">
        <v>10</v>
      </c>
      <c r="K959" s="2">
        <v>0</v>
      </c>
      <c r="L959" s="2">
        <v>10</v>
      </c>
      <c r="M959" s="1">
        <v>30.6</v>
      </c>
      <c r="N959" s="3">
        <v>50</v>
      </c>
      <c r="O959" s="3">
        <v>500</v>
      </c>
      <c r="P959" s="3">
        <v>0</v>
      </c>
      <c r="Q959" s="1">
        <v>1530</v>
      </c>
      <c r="R959" s="1">
        <v>9</v>
      </c>
      <c r="S959" s="1">
        <v>450</v>
      </c>
      <c r="T959" s="1">
        <v>1080</v>
      </c>
      <c r="U959" s="1">
        <v>229.5</v>
      </c>
      <c r="V959" s="1">
        <v>850.5</v>
      </c>
      <c r="W959" t="s">
        <v>293</v>
      </c>
      <c r="X959" t="s">
        <v>46</v>
      </c>
    </row>
    <row r="960" spans="1:24" x14ac:dyDescent="0.35">
      <c r="A960">
        <v>2025</v>
      </c>
      <c r="B960" t="s">
        <v>233</v>
      </c>
      <c r="C960" t="s">
        <v>234</v>
      </c>
      <c r="D960" t="s">
        <v>267</v>
      </c>
      <c r="E960">
        <v>8</v>
      </c>
      <c r="F960" t="s">
        <v>296</v>
      </c>
      <c r="G960" t="s">
        <v>36</v>
      </c>
      <c r="H960" t="s">
        <v>33</v>
      </c>
      <c r="I960" s="1">
        <v>34</v>
      </c>
      <c r="J960" s="2">
        <v>15</v>
      </c>
      <c r="K960" s="2">
        <v>0</v>
      </c>
      <c r="L960" s="2">
        <v>15</v>
      </c>
      <c r="M960" s="1">
        <v>28.9</v>
      </c>
      <c r="N960" s="3">
        <v>32</v>
      </c>
      <c r="O960" s="3">
        <v>480</v>
      </c>
      <c r="P960" s="3">
        <v>0</v>
      </c>
      <c r="Q960" s="1">
        <v>924.8</v>
      </c>
      <c r="R960" s="1">
        <v>9</v>
      </c>
      <c r="S960" s="1">
        <v>288</v>
      </c>
      <c r="T960" s="1">
        <v>636.79999999999995</v>
      </c>
      <c r="U960" s="1">
        <v>138.72</v>
      </c>
      <c r="V960" s="1">
        <v>498.08</v>
      </c>
      <c r="W960" t="s">
        <v>293</v>
      </c>
      <c r="X960" t="s">
        <v>46</v>
      </c>
    </row>
    <row r="961" spans="1:24" x14ac:dyDescent="0.35">
      <c r="A961">
        <v>2025</v>
      </c>
      <c r="B961" t="s">
        <v>233</v>
      </c>
      <c r="C961" t="s">
        <v>234</v>
      </c>
      <c r="D961" t="s">
        <v>267</v>
      </c>
      <c r="E961">
        <v>8</v>
      </c>
      <c r="F961" t="s">
        <v>296</v>
      </c>
      <c r="G961" t="s">
        <v>36</v>
      </c>
      <c r="H961" t="s">
        <v>34</v>
      </c>
      <c r="I961" s="1">
        <v>34</v>
      </c>
      <c r="J961" s="2">
        <v>20</v>
      </c>
      <c r="K961" s="2">
        <v>0</v>
      </c>
      <c r="L961" s="2">
        <v>20</v>
      </c>
      <c r="M961" s="1">
        <v>27.2</v>
      </c>
      <c r="N961" s="3">
        <v>19</v>
      </c>
      <c r="O961" s="3">
        <v>380</v>
      </c>
      <c r="P961" s="3">
        <v>0</v>
      </c>
      <c r="Q961" s="1">
        <v>516.79999999999995</v>
      </c>
      <c r="R961" s="1">
        <v>9</v>
      </c>
      <c r="S961" s="1">
        <v>171</v>
      </c>
      <c r="T961" s="1">
        <v>345.8</v>
      </c>
      <c r="U961" s="1">
        <v>77.52</v>
      </c>
      <c r="V961" s="1">
        <v>268.27999999999997</v>
      </c>
      <c r="W961" t="s">
        <v>293</v>
      </c>
      <c r="X961" t="s">
        <v>46</v>
      </c>
    </row>
    <row r="962" spans="1:24" x14ac:dyDescent="0.35">
      <c r="A962">
        <v>2025</v>
      </c>
      <c r="B962" t="s">
        <v>233</v>
      </c>
      <c r="C962" t="s">
        <v>234</v>
      </c>
      <c r="D962" t="s">
        <v>267</v>
      </c>
      <c r="E962">
        <v>8</v>
      </c>
      <c r="F962" t="s">
        <v>297</v>
      </c>
      <c r="G962" t="s">
        <v>38</v>
      </c>
      <c r="H962" t="s">
        <v>29</v>
      </c>
      <c r="I962" s="1">
        <v>34</v>
      </c>
      <c r="J962" s="2">
        <v>0</v>
      </c>
      <c r="K962" s="2">
        <v>0</v>
      </c>
      <c r="L962" s="2">
        <v>0</v>
      </c>
      <c r="M962" s="1">
        <v>34</v>
      </c>
      <c r="N962" s="3">
        <v>88</v>
      </c>
      <c r="O962" s="3">
        <v>0</v>
      </c>
      <c r="P962" s="3">
        <v>0</v>
      </c>
      <c r="Q962" s="1">
        <v>2992</v>
      </c>
      <c r="R962" s="1">
        <v>9</v>
      </c>
      <c r="S962" s="1">
        <v>792</v>
      </c>
      <c r="T962" s="1">
        <v>2200</v>
      </c>
      <c r="U962" s="1">
        <v>448.8</v>
      </c>
      <c r="V962" s="1">
        <v>1751.2</v>
      </c>
      <c r="W962" t="s">
        <v>293</v>
      </c>
      <c r="X962" t="s">
        <v>46</v>
      </c>
    </row>
    <row r="963" spans="1:24" x14ac:dyDescent="0.35">
      <c r="A963">
        <v>2025</v>
      </c>
      <c r="B963" t="s">
        <v>233</v>
      </c>
      <c r="C963" t="s">
        <v>234</v>
      </c>
      <c r="D963" t="s">
        <v>267</v>
      </c>
      <c r="E963">
        <v>8</v>
      </c>
      <c r="F963" t="s">
        <v>297</v>
      </c>
      <c r="G963" t="s">
        <v>38</v>
      </c>
      <c r="H963" t="s">
        <v>32</v>
      </c>
      <c r="I963" s="1">
        <v>34</v>
      </c>
      <c r="J963" s="2">
        <v>10</v>
      </c>
      <c r="K963" s="2">
        <v>0</v>
      </c>
      <c r="L963" s="2">
        <v>10</v>
      </c>
      <c r="M963" s="1">
        <v>30.6</v>
      </c>
      <c r="N963" s="3">
        <v>62</v>
      </c>
      <c r="O963" s="3">
        <v>620</v>
      </c>
      <c r="P963" s="3">
        <v>0</v>
      </c>
      <c r="Q963" s="1">
        <v>1897.2</v>
      </c>
      <c r="R963" s="1">
        <v>9</v>
      </c>
      <c r="S963" s="1">
        <v>558</v>
      </c>
      <c r="T963" s="1">
        <v>1339.2</v>
      </c>
      <c r="U963" s="1">
        <v>284.58</v>
      </c>
      <c r="V963" s="1">
        <v>1054.6199999999999</v>
      </c>
      <c r="W963" t="s">
        <v>293</v>
      </c>
      <c r="X963" t="s">
        <v>46</v>
      </c>
    </row>
    <row r="964" spans="1:24" x14ac:dyDescent="0.35">
      <c r="A964">
        <v>2025</v>
      </c>
      <c r="B964" t="s">
        <v>233</v>
      </c>
      <c r="C964" t="s">
        <v>234</v>
      </c>
      <c r="D964" t="s">
        <v>267</v>
      </c>
      <c r="E964">
        <v>8</v>
      </c>
      <c r="F964" t="s">
        <v>297</v>
      </c>
      <c r="G964" t="s">
        <v>38</v>
      </c>
      <c r="H964" t="s">
        <v>33</v>
      </c>
      <c r="I964" s="1">
        <v>34</v>
      </c>
      <c r="J964" s="2">
        <v>15</v>
      </c>
      <c r="K964" s="2">
        <v>0</v>
      </c>
      <c r="L964" s="2">
        <v>15</v>
      </c>
      <c r="M964" s="1">
        <v>28.9</v>
      </c>
      <c r="N964" s="3">
        <v>39</v>
      </c>
      <c r="O964" s="3">
        <v>585</v>
      </c>
      <c r="P964" s="3">
        <v>0</v>
      </c>
      <c r="Q964" s="1">
        <v>1127.0999999999999</v>
      </c>
      <c r="R964" s="1">
        <v>9</v>
      </c>
      <c r="S964" s="1">
        <v>351</v>
      </c>
      <c r="T964" s="1">
        <v>776.1</v>
      </c>
      <c r="U964" s="1">
        <v>169.06</v>
      </c>
      <c r="V964" s="1">
        <v>607.03</v>
      </c>
      <c r="W964" t="s">
        <v>293</v>
      </c>
      <c r="X964" t="s">
        <v>46</v>
      </c>
    </row>
    <row r="965" spans="1:24" x14ac:dyDescent="0.35">
      <c r="A965">
        <v>2025</v>
      </c>
      <c r="B965" t="s">
        <v>233</v>
      </c>
      <c r="C965" t="s">
        <v>234</v>
      </c>
      <c r="D965" t="s">
        <v>267</v>
      </c>
      <c r="E965">
        <v>8</v>
      </c>
      <c r="F965" t="s">
        <v>297</v>
      </c>
      <c r="G965" t="s">
        <v>38</v>
      </c>
      <c r="H965" t="s">
        <v>34</v>
      </c>
      <c r="I965" s="1">
        <v>34</v>
      </c>
      <c r="J965" s="2">
        <v>20</v>
      </c>
      <c r="K965" s="2">
        <v>0</v>
      </c>
      <c r="L965" s="2">
        <v>20</v>
      </c>
      <c r="M965" s="1">
        <v>27.2</v>
      </c>
      <c r="N965" s="3">
        <v>24</v>
      </c>
      <c r="O965" s="3">
        <v>480</v>
      </c>
      <c r="P965" s="3">
        <v>0</v>
      </c>
      <c r="Q965" s="1">
        <v>652.79999999999995</v>
      </c>
      <c r="R965" s="1">
        <v>9</v>
      </c>
      <c r="S965" s="1">
        <v>216</v>
      </c>
      <c r="T965" s="1">
        <v>436.8</v>
      </c>
      <c r="U965" s="1">
        <v>97.92</v>
      </c>
      <c r="V965" s="1">
        <v>338.88</v>
      </c>
      <c r="W965" t="s">
        <v>293</v>
      </c>
      <c r="X965" t="s">
        <v>46</v>
      </c>
    </row>
    <row r="966" spans="1:24" x14ac:dyDescent="0.35">
      <c r="A966">
        <v>2025</v>
      </c>
      <c r="B966" t="s">
        <v>233</v>
      </c>
      <c r="C966" t="s">
        <v>234</v>
      </c>
      <c r="D966" t="s">
        <v>267</v>
      </c>
      <c r="E966">
        <v>8</v>
      </c>
      <c r="F966" t="s">
        <v>298</v>
      </c>
      <c r="G966" t="s">
        <v>40</v>
      </c>
      <c r="H966" t="s">
        <v>29</v>
      </c>
      <c r="I966" s="1">
        <v>34</v>
      </c>
      <c r="J966" s="2">
        <v>0</v>
      </c>
      <c r="K966" s="2">
        <v>0</v>
      </c>
      <c r="L966" s="2">
        <v>0</v>
      </c>
      <c r="M966" s="1">
        <v>34</v>
      </c>
      <c r="N966" s="3">
        <v>99</v>
      </c>
      <c r="O966" s="3">
        <v>0</v>
      </c>
      <c r="P966" s="3">
        <v>0</v>
      </c>
      <c r="Q966" s="1">
        <v>3366</v>
      </c>
      <c r="R966" s="1">
        <v>9</v>
      </c>
      <c r="S966" s="1">
        <v>891</v>
      </c>
      <c r="T966" s="1">
        <v>2475</v>
      </c>
      <c r="U966" s="1">
        <v>504.9</v>
      </c>
      <c r="V966" s="1">
        <v>1970.1</v>
      </c>
      <c r="W966" t="s">
        <v>293</v>
      </c>
      <c r="X966" t="s">
        <v>46</v>
      </c>
    </row>
    <row r="967" spans="1:24" x14ac:dyDescent="0.35">
      <c r="A967">
        <v>2025</v>
      </c>
      <c r="B967" t="s">
        <v>233</v>
      </c>
      <c r="C967" t="s">
        <v>234</v>
      </c>
      <c r="D967" t="s">
        <v>267</v>
      </c>
      <c r="E967">
        <v>8</v>
      </c>
      <c r="F967" t="s">
        <v>298</v>
      </c>
      <c r="G967" t="s">
        <v>40</v>
      </c>
      <c r="H967" t="s">
        <v>32</v>
      </c>
      <c r="I967" s="1">
        <v>34</v>
      </c>
      <c r="J967" s="2">
        <v>10</v>
      </c>
      <c r="K967" s="2">
        <v>0</v>
      </c>
      <c r="L967" s="2">
        <v>10</v>
      </c>
      <c r="M967" s="1">
        <v>30.6</v>
      </c>
      <c r="N967" s="3">
        <v>70</v>
      </c>
      <c r="O967" s="3">
        <v>700</v>
      </c>
      <c r="P967" s="3">
        <v>0</v>
      </c>
      <c r="Q967" s="1">
        <v>2142</v>
      </c>
      <c r="R967" s="1">
        <v>9</v>
      </c>
      <c r="S967" s="1">
        <v>630</v>
      </c>
      <c r="T967" s="1">
        <v>1512</v>
      </c>
      <c r="U967" s="1">
        <v>321.3</v>
      </c>
      <c r="V967" s="1">
        <v>1190.7</v>
      </c>
      <c r="W967" t="s">
        <v>293</v>
      </c>
      <c r="X967" t="s">
        <v>46</v>
      </c>
    </row>
    <row r="968" spans="1:24" x14ac:dyDescent="0.35">
      <c r="A968">
        <v>2025</v>
      </c>
      <c r="B968" t="s">
        <v>233</v>
      </c>
      <c r="C968" t="s">
        <v>234</v>
      </c>
      <c r="D968" t="s">
        <v>267</v>
      </c>
      <c r="E968">
        <v>8</v>
      </c>
      <c r="F968" t="s">
        <v>298</v>
      </c>
      <c r="G968" t="s">
        <v>40</v>
      </c>
      <c r="H968" t="s">
        <v>33</v>
      </c>
      <c r="I968" s="1">
        <v>34</v>
      </c>
      <c r="J968" s="2">
        <v>15</v>
      </c>
      <c r="K968" s="2">
        <v>0</v>
      </c>
      <c r="L968" s="2">
        <v>15</v>
      </c>
      <c r="M968" s="1">
        <v>28.9</v>
      </c>
      <c r="N968" s="3">
        <v>44</v>
      </c>
      <c r="O968" s="3">
        <v>660</v>
      </c>
      <c r="P968" s="3">
        <v>0</v>
      </c>
      <c r="Q968" s="1">
        <v>1271.5999999999999</v>
      </c>
      <c r="R968" s="1">
        <v>9</v>
      </c>
      <c r="S968" s="1">
        <v>396</v>
      </c>
      <c r="T968" s="1">
        <v>875.6</v>
      </c>
      <c r="U968" s="1">
        <v>190.74</v>
      </c>
      <c r="V968" s="1">
        <v>684.86</v>
      </c>
      <c r="W968" t="s">
        <v>293</v>
      </c>
      <c r="X968" t="s">
        <v>46</v>
      </c>
    </row>
    <row r="969" spans="1:24" x14ac:dyDescent="0.35">
      <c r="A969">
        <v>2025</v>
      </c>
      <c r="B969" t="s">
        <v>233</v>
      </c>
      <c r="C969" t="s">
        <v>234</v>
      </c>
      <c r="D969" t="s">
        <v>267</v>
      </c>
      <c r="E969">
        <v>8</v>
      </c>
      <c r="F969" t="s">
        <v>298</v>
      </c>
      <c r="G969" t="s">
        <v>40</v>
      </c>
      <c r="H969" t="s">
        <v>34</v>
      </c>
      <c r="I969" s="1">
        <v>34</v>
      </c>
      <c r="J969" s="2">
        <v>20</v>
      </c>
      <c r="K969" s="2">
        <v>0</v>
      </c>
      <c r="L969" s="2">
        <v>20</v>
      </c>
      <c r="M969" s="1">
        <v>27.2</v>
      </c>
      <c r="N969" s="3">
        <v>26</v>
      </c>
      <c r="O969" s="3">
        <v>520</v>
      </c>
      <c r="P969" s="3">
        <v>0</v>
      </c>
      <c r="Q969" s="1">
        <v>707.2</v>
      </c>
      <c r="R969" s="1">
        <v>9</v>
      </c>
      <c r="S969" s="1">
        <v>234</v>
      </c>
      <c r="T969" s="1">
        <v>473.2</v>
      </c>
      <c r="U969" s="1">
        <v>106.08</v>
      </c>
      <c r="V969" s="1">
        <v>367.12</v>
      </c>
      <c r="W969" t="s">
        <v>293</v>
      </c>
      <c r="X969" t="s">
        <v>46</v>
      </c>
    </row>
    <row r="970" spans="1:24" x14ac:dyDescent="0.35">
      <c r="A970">
        <v>2025</v>
      </c>
      <c r="B970" t="s">
        <v>233</v>
      </c>
      <c r="C970" t="s">
        <v>234</v>
      </c>
      <c r="D970" t="s">
        <v>267</v>
      </c>
      <c r="E970">
        <v>8</v>
      </c>
      <c r="F970" t="s">
        <v>299</v>
      </c>
      <c r="G970" t="s">
        <v>42</v>
      </c>
      <c r="H970" t="s">
        <v>29</v>
      </c>
      <c r="I970" s="1">
        <v>34</v>
      </c>
      <c r="J970" s="2">
        <v>0</v>
      </c>
      <c r="K970" s="2">
        <v>0</v>
      </c>
      <c r="L970" s="2">
        <v>0</v>
      </c>
      <c r="M970" s="1">
        <v>34</v>
      </c>
      <c r="N970" s="3">
        <v>62</v>
      </c>
      <c r="O970" s="3">
        <v>0</v>
      </c>
      <c r="P970" s="3">
        <v>0</v>
      </c>
      <c r="Q970" s="1">
        <v>2108</v>
      </c>
      <c r="R970" s="1">
        <v>9</v>
      </c>
      <c r="S970" s="1">
        <v>558</v>
      </c>
      <c r="T970" s="1">
        <v>1550</v>
      </c>
      <c r="U970" s="1">
        <v>316.2</v>
      </c>
      <c r="V970" s="1">
        <v>1233.8</v>
      </c>
      <c r="W970" t="s">
        <v>293</v>
      </c>
      <c r="X970" t="s">
        <v>46</v>
      </c>
    </row>
    <row r="971" spans="1:24" x14ac:dyDescent="0.35">
      <c r="A971">
        <v>2025</v>
      </c>
      <c r="B971" t="s">
        <v>233</v>
      </c>
      <c r="C971" t="s">
        <v>234</v>
      </c>
      <c r="D971" t="s">
        <v>267</v>
      </c>
      <c r="E971">
        <v>8</v>
      </c>
      <c r="F971" t="s">
        <v>299</v>
      </c>
      <c r="G971" t="s">
        <v>42</v>
      </c>
      <c r="H971" t="s">
        <v>32</v>
      </c>
      <c r="I971" s="1">
        <v>34</v>
      </c>
      <c r="J971" s="2">
        <v>10</v>
      </c>
      <c r="K971" s="2">
        <v>0</v>
      </c>
      <c r="L971" s="2">
        <v>10</v>
      </c>
      <c r="M971" s="1">
        <v>30.6</v>
      </c>
      <c r="N971" s="3">
        <v>44</v>
      </c>
      <c r="O971" s="3">
        <v>440</v>
      </c>
      <c r="P971" s="3">
        <v>0</v>
      </c>
      <c r="Q971" s="1">
        <v>1346.4</v>
      </c>
      <c r="R971" s="1">
        <v>9</v>
      </c>
      <c r="S971" s="1">
        <v>396</v>
      </c>
      <c r="T971" s="1">
        <v>950.4</v>
      </c>
      <c r="U971" s="1">
        <v>201.96</v>
      </c>
      <c r="V971" s="1">
        <v>748.44</v>
      </c>
      <c r="W971" t="s">
        <v>293</v>
      </c>
      <c r="X971" t="s">
        <v>46</v>
      </c>
    </row>
    <row r="972" spans="1:24" x14ac:dyDescent="0.35">
      <c r="A972">
        <v>2025</v>
      </c>
      <c r="B972" t="s">
        <v>233</v>
      </c>
      <c r="C972" t="s">
        <v>234</v>
      </c>
      <c r="D972" t="s">
        <v>267</v>
      </c>
      <c r="E972">
        <v>8</v>
      </c>
      <c r="F972" t="s">
        <v>299</v>
      </c>
      <c r="G972" t="s">
        <v>42</v>
      </c>
      <c r="H972" t="s">
        <v>33</v>
      </c>
      <c r="I972" s="1">
        <v>34</v>
      </c>
      <c r="J972" s="2">
        <v>15</v>
      </c>
      <c r="K972" s="2">
        <v>0</v>
      </c>
      <c r="L972" s="2">
        <v>15</v>
      </c>
      <c r="M972" s="1">
        <v>28.9</v>
      </c>
      <c r="N972" s="3">
        <v>28</v>
      </c>
      <c r="O972" s="3">
        <v>420</v>
      </c>
      <c r="P972" s="3">
        <v>0</v>
      </c>
      <c r="Q972" s="1">
        <v>809.2</v>
      </c>
      <c r="R972" s="1">
        <v>9</v>
      </c>
      <c r="S972" s="1">
        <v>252</v>
      </c>
      <c r="T972" s="1">
        <v>557.20000000000005</v>
      </c>
      <c r="U972" s="1">
        <v>121.38</v>
      </c>
      <c r="V972" s="1">
        <v>435.82</v>
      </c>
      <c r="W972" t="s">
        <v>293</v>
      </c>
      <c r="X972" t="s">
        <v>46</v>
      </c>
    </row>
    <row r="973" spans="1:24" x14ac:dyDescent="0.35">
      <c r="A973">
        <v>2025</v>
      </c>
      <c r="B973" t="s">
        <v>233</v>
      </c>
      <c r="C973" t="s">
        <v>234</v>
      </c>
      <c r="D973" t="s">
        <v>267</v>
      </c>
      <c r="E973">
        <v>8</v>
      </c>
      <c r="F973" t="s">
        <v>299</v>
      </c>
      <c r="G973" t="s">
        <v>42</v>
      </c>
      <c r="H973" t="s">
        <v>34</v>
      </c>
      <c r="I973" s="1">
        <v>34</v>
      </c>
      <c r="J973" s="2">
        <v>20</v>
      </c>
      <c r="K973" s="2">
        <v>0</v>
      </c>
      <c r="L973" s="2">
        <v>20</v>
      </c>
      <c r="M973" s="1">
        <v>27.2</v>
      </c>
      <c r="N973" s="3">
        <v>17</v>
      </c>
      <c r="O973" s="3">
        <v>340</v>
      </c>
      <c r="P973" s="3">
        <v>0</v>
      </c>
      <c r="Q973" s="1">
        <v>462.4</v>
      </c>
      <c r="R973" s="1">
        <v>9</v>
      </c>
      <c r="S973" s="1">
        <v>153</v>
      </c>
      <c r="T973" s="1">
        <v>309.39999999999998</v>
      </c>
      <c r="U973" s="1">
        <v>69.36</v>
      </c>
      <c r="V973" s="1">
        <v>240.04</v>
      </c>
      <c r="W973" t="s">
        <v>293</v>
      </c>
      <c r="X973" t="s">
        <v>46</v>
      </c>
    </row>
    <row r="974" spans="1:24" x14ac:dyDescent="0.35">
      <c r="A974">
        <v>2025</v>
      </c>
      <c r="B974" t="s">
        <v>233</v>
      </c>
      <c r="C974" t="s">
        <v>234</v>
      </c>
      <c r="D974" t="s">
        <v>300</v>
      </c>
      <c r="E974">
        <v>9</v>
      </c>
      <c r="F974" t="s">
        <v>301</v>
      </c>
      <c r="G974" t="s">
        <v>44</v>
      </c>
      <c r="H974" t="s">
        <v>29</v>
      </c>
      <c r="I974" s="1">
        <v>34</v>
      </c>
      <c r="J974" s="2">
        <v>0</v>
      </c>
      <c r="K974" s="2">
        <v>0</v>
      </c>
      <c r="L974" s="2">
        <v>0</v>
      </c>
      <c r="M974" s="1">
        <v>34</v>
      </c>
      <c r="N974" s="3">
        <v>97</v>
      </c>
      <c r="O974" s="3">
        <v>0</v>
      </c>
      <c r="P974" s="3">
        <v>0</v>
      </c>
      <c r="Q974" s="1">
        <v>3298</v>
      </c>
      <c r="R974" s="1">
        <v>9</v>
      </c>
      <c r="S974" s="1">
        <v>873</v>
      </c>
      <c r="T974" s="1">
        <v>2425</v>
      </c>
      <c r="U974" s="1">
        <v>494.7</v>
      </c>
      <c r="V974" s="1">
        <v>1930.3</v>
      </c>
      <c r="W974" t="s">
        <v>293</v>
      </c>
      <c r="X974" t="s">
        <v>46</v>
      </c>
    </row>
    <row r="975" spans="1:24" x14ac:dyDescent="0.35">
      <c r="A975">
        <v>2025</v>
      </c>
      <c r="B975" t="s">
        <v>233</v>
      </c>
      <c r="C975" t="s">
        <v>234</v>
      </c>
      <c r="D975" t="s">
        <v>300</v>
      </c>
      <c r="E975">
        <v>9</v>
      </c>
      <c r="F975" t="s">
        <v>301</v>
      </c>
      <c r="G975" t="s">
        <v>44</v>
      </c>
      <c r="H975" t="s">
        <v>32</v>
      </c>
      <c r="I975" s="1">
        <v>34</v>
      </c>
      <c r="J975" s="2">
        <v>10</v>
      </c>
      <c r="K975" s="2">
        <v>0</v>
      </c>
      <c r="L975" s="2">
        <v>10</v>
      </c>
      <c r="M975" s="1">
        <v>30.6</v>
      </c>
      <c r="N975" s="3">
        <v>72</v>
      </c>
      <c r="O975" s="3">
        <v>720</v>
      </c>
      <c r="P975" s="3">
        <v>0</v>
      </c>
      <c r="Q975" s="1">
        <v>2203.1999999999998</v>
      </c>
      <c r="R975" s="1">
        <v>9</v>
      </c>
      <c r="S975" s="1">
        <v>648</v>
      </c>
      <c r="T975" s="1">
        <v>1555.2</v>
      </c>
      <c r="U975" s="1">
        <v>330.48</v>
      </c>
      <c r="V975" s="1">
        <v>1224.72</v>
      </c>
      <c r="W975" t="s">
        <v>293</v>
      </c>
      <c r="X975" t="s">
        <v>46</v>
      </c>
    </row>
    <row r="976" spans="1:24" x14ac:dyDescent="0.35">
      <c r="A976">
        <v>2025</v>
      </c>
      <c r="B976" t="s">
        <v>233</v>
      </c>
      <c r="C976" t="s">
        <v>234</v>
      </c>
      <c r="D976" t="s">
        <v>300</v>
      </c>
      <c r="E976">
        <v>9</v>
      </c>
      <c r="F976" t="s">
        <v>301</v>
      </c>
      <c r="G976" t="s">
        <v>44</v>
      </c>
      <c r="H976" t="s">
        <v>33</v>
      </c>
      <c r="I976" s="1">
        <v>34</v>
      </c>
      <c r="J976" s="2">
        <v>15</v>
      </c>
      <c r="K976" s="2">
        <v>0</v>
      </c>
      <c r="L976" s="2">
        <v>15</v>
      </c>
      <c r="M976" s="1">
        <v>28.9</v>
      </c>
      <c r="N976" s="3">
        <v>46</v>
      </c>
      <c r="O976" s="3">
        <v>690</v>
      </c>
      <c r="P976" s="3">
        <v>0</v>
      </c>
      <c r="Q976" s="1">
        <v>1329.4</v>
      </c>
      <c r="R976" s="1">
        <v>9</v>
      </c>
      <c r="S976" s="1">
        <v>414</v>
      </c>
      <c r="T976" s="1">
        <v>915.4</v>
      </c>
      <c r="U976" s="1">
        <v>199.41</v>
      </c>
      <c r="V976" s="1">
        <v>715.99</v>
      </c>
      <c r="W976" t="s">
        <v>293</v>
      </c>
      <c r="X976" t="s">
        <v>46</v>
      </c>
    </row>
    <row r="977" spans="1:24" x14ac:dyDescent="0.35">
      <c r="A977">
        <v>2025</v>
      </c>
      <c r="B977" t="s">
        <v>233</v>
      </c>
      <c r="C977" t="s">
        <v>234</v>
      </c>
      <c r="D977" t="s">
        <v>300</v>
      </c>
      <c r="E977">
        <v>9</v>
      </c>
      <c r="F977" t="s">
        <v>301</v>
      </c>
      <c r="G977" t="s">
        <v>44</v>
      </c>
      <c r="H977" t="s">
        <v>34</v>
      </c>
      <c r="I977" s="1">
        <v>34</v>
      </c>
      <c r="J977" s="2">
        <v>20</v>
      </c>
      <c r="K977" s="2">
        <v>0</v>
      </c>
      <c r="L977" s="2">
        <v>20</v>
      </c>
      <c r="M977" s="1">
        <v>27.2</v>
      </c>
      <c r="N977" s="3">
        <v>27</v>
      </c>
      <c r="O977" s="3">
        <v>540</v>
      </c>
      <c r="P977" s="3">
        <v>0</v>
      </c>
      <c r="Q977" s="1">
        <v>734.4</v>
      </c>
      <c r="R977" s="1">
        <v>9</v>
      </c>
      <c r="S977" s="1">
        <v>243</v>
      </c>
      <c r="T977" s="1">
        <v>491.4</v>
      </c>
      <c r="U977" s="1">
        <v>110.16</v>
      </c>
      <c r="V977" s="1">
        <v>381.24</v>
      </c>
      <c r="W977" t="s">
        <v>293</v>
      </c>
      <c r="X977" t="s">
        <v>46</v>
      </c>
    </row>
    <row r="978" spans="1:24" x14ac:dyDescent="0.35">
      <c r="A978">
        <v>2025</v>
      </c>
      <c r="B978" t="s">
        <v>233</v>
      </c>
      <c r="C978" t="s">
        <v>234</v>
      </c>
      <c r="D978" t="s">
        <v>300</v>
      </c>
      <c r="E978">
        <v>9</v>
      </c>
      <c r="F978" t="s">
        <v>302</v>
      </c>
      <c r="G978" t="s">
        <v>48</v>
      </c>
      <c r="H978" t="s">
        <v>29</v>
      </c>
      <c r="I978" s="1">
        <v>34</v>
      </c>
      <c r="J978" s="2">
        <v>0</v>
      </c>
      <c r="K978" s="2">
        <v>0</v>
      </c>
      <c r="L978" s="2">
        <v>0</v>
      </c>
      <c r="M978" s="1">
        <v>34</v>
      </c>
      <c r="N978" s="3">
        <v>82</v>
      </c>
      <c r="O978" s="3">
        <v>0</v>
      </c>
      <c r="P978" s="3">
        <v>0</v>
      </c>
      <c r="Q978" s="1">
        <v>2788</v>
      </c>
      <c r="R978" s="1">
        <v>9</v>
      </c>
      <c r="S978" s="1">
        <v>738</v>
      </c>
      <c r="T978" s="1">
        <v>2050</v>
      </c>
      <c r="U978" s="1">
        <v>418.2</v>
      </c>
      <c r="V978" s="1">
        <v>1631.8</v>
      </c>
      <c r="W978" t="s">
        <v>293</v>
      </c>
      <c r="X978" t="s">
        <v>46</v>
      </c>
    </row>
    <row r="979" spans="1:24" x14ac:dyDescent="0.35">
      <c r="A979">
        <v>2025</v>
      </c>
      <c r="B979" t="s">
        <v>233</v>
      </c>
      <c r="C979" t="s">
        <v>234</v>
      </c>
      <c r="D979" t="s">
        <v>300</v>
      </c>
      <c r="E979">
        <v>9</v>
      </c>
      <c r="F979" t="s">
        <v>302</v>
      </c>
      <c r="G979" t="s">
        <v>48</v>
      </c>
      <c r="H979" t="s">
        <v>32</v>
      </c>
      <c r="I979" s="1">
        <v>34</v>
      </c>
      <c r="J979" s="2">
        <v>10</v>
      </c>
      <c r="K979" s="2">
        <v>0</v>
      </c>
      <c r="L979" s="2">
        <v>10</v>
      </c>
      <c r="M979" s="1">
        <v>30.6</v>
      </c>
      <c r="N979" s="3">
        <v>60</v>
      </c>
      <c r="O979" s="3">
        <v>600</v>
      </c>
      <c r="P979" s="3">
        <v>0</v>
      </c>
      <c r="Q979" s="1">
        <v>1836</v>
      </c>
      <c r="R979" s="1">
        <v>9</v>
      </c>
      <c r="S979" s="1">
        <v>540</v>
      </c>
      <c r="T979" s="1">
        <v>1296</v>
      </c>
      <c r="U979" s="1">
        <v>275.39999999999998</v>
      </c>
      <c r="V979" s="1">
        <v>1020.6</v>
      </c>
      <c r="W979" t="s">
        <v>293</v>
      </c>
      <c r="X979" t="s">
        <v>46</v>
      </c>
    </row>
    <row r="980" spans="1:24" x14ac:dyDescent="0.35">
      <c r="A980">
        <v>2025</v>
      </c>
      <c r="B980" t="s">
        <v>233</v>
      </c>
      <c r="C980" t="s">
        <v>234</v>
      </c>
      <c r="D980" t="s">
        <v>300</v>
      </c>
      <c r="E980">
        <v>9</v>
      </c>
      <c r="F980" t="s">
        <v>302</v>
      </c>
      <c r="G980" t="s">
        <v>48</v>
      </c>
      <c r="H980" t="s">
        <v>33</v>
      </c>
      <c r="I980" s="1">
        <v>34</v>
      </c>
      <c r="J980" s="2">
        <v>15</v>
      </c>
      <c r="K980" s="2">
        <v>0</v>
      </c>
      <c r="L980" s="2">
        <v>15</v>
      </c>
      <c r="M980" s="1">
        <v>28.9</v>
      </c>
      <c r="N980" s="3">
        <v>38</v>
      </c>
      <c r="O980" s="3">
        <v>570</v>
      </c>
      <c r="P980" s="3">
        <v>0</v>
      </c>
      <c r="Q980" s="1">
        <v>1098.2</v>
      </c>
      <c r="R980" s="1">
        <v>9</v>
      </c>
      <c r="S980" s="1">
        <v>342</v>
      </c>
      <c r="T980" s="1">
        <v>756.2</v>
      </c>
      <c r="U980" s="1">
        <v>164.73</v>
      </c>
      <c r="V980" s="1">
        <v>591.47</v>
      </c>
      <c r="W980" t="s">
        <v>293</v>
      </c>
      <c r="X980" t="s">
        <v>46</v>
      </c>
    </row>
    <row r="981" spans="1:24" x14ac:dyDescent="0.35">
      <c r="A981">
        <v>2025</v>
      </c>
      <c r="B981" t="s">
        <v>233</v>
      </c>
      <c r="C981" t="s">
        <v>234</v>
      </c>
      <c r="D981" t="s">
        <v>300</v>
      </c>
      <c r="E981">
        <v>9</v>
      </c>
      <c r="F981" t="s">
        <v>302</v>
      </c>
      <c r="G981" t="s">
        <v>48</v>
      </c>
      <c r="H981" t="s">
        <v>34</v>
      </c>
      <c r="I981" s="1">
        <v>34</v>
      </c>
      <c r="J981" s="2">
        <v>20</v>
      </c>
      <c r="K981" s="2">
        <v>0</v>
      </c>
      <c r="L981" s="2">
        <v>20</v>
      </c>
      <c r="M981" s="1">
        <v>27.2</v>
      </c>
      <c r="N981" s="3">
        <v>23</v>
      </c>
      <c r="O981" s="3">
        <v>460</v>
      </c>
      <c r="P981" s="3">
        <v>0</v>
      </c>
      <c r="Q981" s="1">
        <v>625.6</v>
      </c>
      <c r="R981" s="1">
        <v>9</v>
      </c>
      <c r="S981" s="1">
        <v>207</v>
      </c>
      <c r="T981" s="1">
        <v>418.6</v>
      </c>
      <c r="U981" s="1">
        <v>93.84</v>
      </c>
      <c r="V981" s="1">
        <v>324.76</v>
      </c>
      <c r="W981" t="s">
        <v>293</v>
      </c>
      <c r="X981" t="s">
        <v>46</v>
      </c>
    </row>
    <row r="982" spans="1:24" x14ac:dyDescent="0.35">
      <c r="A982">
        <v>2025</v>
      </c>
      <c r="B982" t="s">
        <v>233</v>
      </c>
      <c r="C982" t="s">
        <v>234</v>
      </c>
      <c r="D982" t="s">
        <v>300</v>
      </c>
      <c r="E982">
        <v>9</v>
      </c>
      <c r="F982" t="s">
        <v>303</v>
      </c>
      <c r="G982" t="s">
        <v>28</v>
      </c>
      <c r="H982" t="s">
        <v>29</v>
      </c>
      <c r="I982" s="1">
        <v>34</v>
      </c>
      <c r="J982" s="2">
        <v>0</v>
      </c>
      <c r="K982" s="2">
        <v>0</v>
      </c>
      <c r="L982" s="2">
        <v>0</v>
      </c>
      <c r="M982" s="1">
        <v>34</v>
      </c>
      <c r="N982" s="3">
        <v>109</v>
      </c>
      <c r="O982" s="3">
        <v>0</v>
      </c>
      <c r="P982" s="3">
        <v>0</v>
      </c>
      <c r="Q982" s="1">
        <v>3706</v>
      </c>
      <c r="R982" s="1">
        <v>9</v>
      </c>
      <c r="S982" s="1">
        <v>981</v>
      </c>
      <c r="T982" s="1">
        <v>2725</v>
      </c>
      <c r="U982" s="1">
        <v>555.9</v>
      </c>
      <c r="V982" s="1">
        <v>2169.1</v>
      </c>
      <c r="W982" t="s">
        <v>293</v>
      </c>
      <c r="X982" t="s">
        <v>46</v>
      </c>
    </row>
    <row r="983" spans="1:24" x14ac:dyDescent="0.35">
      <c r="A983">
        <v>2025</v>
      </c>
      <c r="B983" t="s">
        <v>233</v>
      </c>
      <c r="C983" t="s">
        <v>234</v>
      </c>
      <c r="D983" t="s">
        <v>300</v>
      </c>
      <c r="E983">
        <v>9</v>
      </c>
      <c r="F983" t="s">
        <v>303</v>
      </c>
      <c r="G983" t="s">
        <v>28</v>
      </c>
      <c r="H983" t="s">
        <v>32</v>
      </c>
      <c r="I983" s="1">
        <v>34</v>
      </c>
      <c r="J983" s="2">
        <v>10</v>
      </c>
      <c r="K983" s="2">
        <v>0</v>
      </c>
      <c r="L983" s="2">
        <v>10</v>
      </c>
      <c r="M983" s="1">
        <v>30.6</v>
      </c>
      <c r="N983" s="3">
        <v>80</v>
      </c>
      <c r="O983" s="3">
        <v>800</v>
      </c>
      <c r="P983" s="3">
        <v>0</v>
      </c>
      <c r="Q983" s="1">
        <v>2448</v>
      </c>
      <c r="R983" s="1">
        <v>9</v>
      </c>
      <c r="S983" s="1">
        <v>720</v>
      </c>
      <c r="T983" s="1">
        <v>1728</v>
      </c>
      <c r="U983" s="1">
        <v>367.2</v>
      </c>
      <c r="V983" s="1">
        <v>1360.8</v>
      </c>
      <c r="W983" t="s">
        <v>293</v>
      </c>
      <c r="X983" t="s">
        <v>46</v>
      </c>
    </row>
    <row r="984" spans="1:24" x14ac:dyDescent="0.35">
      <c r="A984">
        <v>2025</v>
      </c>
      <c r="B984" t="s">
        <v>233</v>
      </c>
      <c r="C984" t="s">
        <v>234</v>
      </c>
      <c r="D984" t="s">
        <v>300</v>
      </c>
      <c r="E984">
        <v>9</v>
      </c>
      <c r="F984" t="s">
        <v>303</v>
      </c>
      <c r="G984" t="s">
        <v>28</v>
      </c>
      <c r="H984" t="s">
        <v>33</v>
      </c>
      <c r="I984" s="1">
        <v>34</v>
      </c>
      <c r="J984" s="2">
        <v>15</v>
      </c>
      <c r="K984" s="2">
        <v>0</v>
      </c>
      <c r="L984" s="2">
        <v>15</v>
      </c>
      <c r="M984" s="1">
        <v>28.9</v>
      </c>
      <c r="N984" s="3">
        <v>51</v>
      </c>
      <c r="O984" s="3">
        <v>765</v>
      </c>
      <c r="P984" s="3">
        <v>0</v>
      </c>
      <c r="Q984" s="1">
        <v>1473.9</v>
      </c>
      <c r="R984" s="1">
        <v>9</v>
      </c>
      <c r="S984" s="1">
        <v>459</v>
      </c>
      <c r="T984" s="1">
        <v>1014.9</v>
      </c>
      <c r="U984" s="1">
        <v>221.08</v>
      </c>
      <c r="V984" s="1">
        <v>793.81</v>
      </c>
      <c r="W984" t="s">
        <v>293</v>
      </c>
      <c r="X984" t="s">
        <v>46</v>
      </c>
    </row>
    <row r="985" spans="1:24" x14ac:dyDescent="0.35">
      <c r="A985">
        <v>2025</v>
      </c>
      <c r="B985" t="s">
        <v>233</v>
      </c>
      <c r="C985" t="s">
        <v>234</v>
      </c>
      <c r="D985" t="s">
        <v>300</v>
      </c>
      <c r="E985">
        <v>9</v>
      </c>
      <c r="F985" t="s">
        <v>303</v>
      </c>
      <c r="G985" t="s">
        <v>28</v>
      </c>
      <c r="H985" t="s">
        <v>34</v>
      </c>
      <c r="I985" s="1">
        <v>34</v>
      </c>
      <c r="J985" s="2">
        <v>20</v>
      </c>
      <c r="K985" s="2">
        <v>0</v>
      </c>
      <c r="L985" s="2">
        <v>20</v>
      </c>
      <c r="M985" s="1">
        <v>27.2</v>
      </c>
      <c r="N985" s="3">
        <v>31</v>
      </c>
      <c r="O985" s="3">
        <v>620</v>
      </c>
      <c r="P985" s="3">
        <v>0</v>
      </c>
      <c r="Q985" s="1">
        <v>843.2</v>
      </c>
      <c r="R985" s="1">
        <v>9</v>
      </c>
      <c r="S985" s="1">
        <v>279</v>
      </c>
      <c r="T985" s="1">
        <v>564.20000000000005</v>
      </c>
      <c r="U985" s="1">
        <v>126.48</v>
      </c>
      <c r="V985" s="1">
        <v>437.72</v>
      </c>
      <c r="W985" t="s">
        <v>293</v>
      </c>
      <c r="X985" t="s">
        <v>46</v>
      </c>
    </row>
    <row r="986" spans="1:24" x14ac:dyDescent="0.35">
      <c r="A986">
        <v>2025</v>
      </c>
      <c r="B986" t="s">
        <v>233</v>
      </c>
      <c r="C986" t="s">
        <v>234</v>
      </c>
      <c r="D986" t="s">
        <v>300</v>
      </c>
      <c r="E986">
        <v>9</v>
      </c>
      <c r="F986" t="s">
        <v>304</v>
      </c>
      <c r="G986" t="s">
        <v>36</v>
      </c>
      <c r="H986" t="s">
        <v>29</v>
      </c>
      <c r="I986" s="1">
        <v>34</v>
      </c>
      <c r="J986" s="2">
        <v>0</v>
      </c>
      <c r="K986" s="2">
        <v>0</v>
      </c>
      <c r="L986" s="2">
        <v>0</v>
      </c>
      <c r="M986" s="1">
        <v>34</v>
      </c>
      <c r="N986" s="3">
        <v>97</v>
      </c>
      <c r="O986" s="3">
        <v>0</v>
      </c>
      <c r="P986" s="3">
        <v>0</v>
      </c>
      <c r="Q986" s="1">
        <v>3298</v>
      </c>
      <c r="R986" s="1">
        <v>9</v>
      </c>
      <c r="S986" s="1">
        <v>873</v>
      </c>
      <c r="T986" s="1">
        <v>2425</v>
      </c>
      <c r="U986" s="1">
        <v>494.7</v>
      </c>
      <c r="V986" s="1">
        <v>1930.3</v>
      </c>
      <c r="W986" t="s">
        <v>293</v>
      </c>
      <c r="X986" t="s">
        <v>46</v>
      </c>
    </row>
    <row r="987" spans="1:24" x14ac:dyDescent="0.35">
      <c r="A987">
        <v>2025</v>
      </c>
      <c r="B987" t="s">
        <v>233</v>
      </c>
      <c r="C987" t="s">
        <v>234</v>
      </c>
      <c r="D987" t="s">
        <v>300</v>
      </c>
      <c r="E987">
        <v>9</v>
      </c>
      <c r="F987" t="s">
        <v>304</v>
      </c>
      <c r="G987" t="s">
        <v>36</v>
      </c>
      <c r="H987" t="s">
        <v>32</v>
      </c>
      <c r="I987" s="1">
        <v>34</v>
      </c>
      <c r="J987" s="2">
        <v>10</v>
      </c>
      <c r="K987" s="2">
        <v>0</v>
      </c>
      <c r="L987" s="2">
        <v>10</v>
      </c>
      <c r="M987" s="1">
        <v>30.6</v>
      </c>
      <c r="N987" s="3">
        <v>72</v>
      </c>
      <c r="O987" s="3">
        <v>720</v>
      </c>
      <c r="P987" s="3">
        <v>0</v>
      </c>
      <c r="Q987" s="1">
        <v>2203.1999999999998</v>
      </c>
      <c r="R987" s="1">
        <v>9</v>
      </c>
      <c r="S987" s="1">
        <v>648</v>
      </c>
      <c r="T987" s="1">
        <v>1555.2</v>
      </c>
      <c r="U987" s="1">
        <v>330.48</v>
      </c>
      <c r="V987" s="1">
        <v>1224.72</v>
      </c>
      <c r="W987" t="s">
        <v>293</v>
      </c>
      <c r="X987" t="s">
        <v>46</v>
      </c>
    </row>
    <row r="988" spans="1:24" x14ac:dyDescent="0.35">
      <c r="A988">
        <v>2025</v>
      </c>
      <c r="B988" t="s">
        <v>233</v>
      </c>
      <c r="C988" t="s">
        <v>234</v>
      </c>
      <c r="D988" t="s">
        <v>300</v>
      </c>
      <c r="E988">
        <v>9</v>
      </c>
      <c r="F988" t="s">
        <v>304</v>
      </c>
      <c r="G988" t="s">
        <v>36</v>
      </c>
      <c r="H988" t="s">
        <v>33</v>
      </c>
      <c r="I988" s="1">
        <v>34</v>
      </c>
      <c r="J988" s="2">
        <v>15</v>
      </c>
      <c r="K988" s="2">
        <v>0</v>
      </c>
      <c r="L988" s="2">
        <v>15</v>
      </c>
      <c r="M988" s="1">
        <v>28.9</v>
      </c>
      <c r="N988" s="3">
        <v>46</v>
      </c>
      <c r="O988" s="3">
        <v>690</v>
      </c>
      <c r="P988" s="3">
        <v>0</v>
      </c>
      <c r="Q988" s="1">
        <v>1329.4</v>
      </c>
      <c r="R988" s="1">
        <v>9</v>
      </c>
      <c r="S988" s="1">
        <v>414</v>
      </c>
      <c r="T988" s="1">
        <v>915.4</v>
      </c>
      <c r="U988" s="1">
        <v>199.41</v>
      </c>
      <c r="V988" s="1">
        <v>715.99</v>
      </c>
      <c r="W988" t="s">
        <v>293</v>
      </c>
      <c r="X988" t="s">
        <v>46</v>
      </c>
    </row>
    <row r="989" spans="1:24" x14ac:dyDescent="0.35">
      <c r="A989">
        <v>2025</v>
      </c>
      <c r="B989" t="s">
        <v>233</v>
      </c>
      <c r="C989" t="s">
        <v>234</v>
      </c>
      <c r="D989" t="s">
        <v>300</v>
      </c>
      <c r="E989">
        <v>9</v>
      </c>
      <c r="F989" t="s">
        <v>304</v>
      </c>
      <c r="G989" t="s">
        <v>36</v>
      </c>
      <c r="H989" t="s">
        <v>34</v>
      </c>
      <c r="I989" s="1">
        <v>34</v>
      </c>
      <c r="J989" s="2">
        <v>20</v>
      </c>
      <c r="K989" s="2">
        <v>0</v>
      </c>
      <c r="L989" s="2">
        <v>20</v>
      </c>
      <c r="M989" s="1">
        <v>27.2</v>
      </c>
      <c r="N989" s="3">
        <v>27</v>
      </c>
      <c r="O989" s="3">
        <v>540</v>
      </c>
      <c r="P989" s="3">
        <v>0</v>
      </c>
      <c r="Q989" s="1">
        <v>734.4</v>
      </c>
      <c r="R989" s="1">
        <v>9</v>
      </c>
      <c r="S989" s="1">
        <v>243</v>
      </c>
      <c r="T989" s="1">
        <v>491.4</v>
      </c>
      <c r="U989" s="1">
        <v>110.16</v>
      </c>
      <c r="V989" s="1">
        <v>381.24</v>
      </c>
      <c r="W989" t="s">
        <v>293</v>
      </c>
      <c r="X989" t="s">
        <v>46</v>
      </c>
    </row>
    <row r="990" spans="1:24" x14ac:dyDescent="0.35">
      <c r="A990">
        <v>2025</v>
      </c>
      <c r="B990" t="s">
        <v>233</v>
      </c>
      <c r="C990" t="s">
        <v>234</v>
      </c>
      <c r="D990" t="s">
        <v>300</v>
      </c>
      <c r="E990">
        <v>9</v>
      </c>
      <c r="F990" t="s">
        <v>305</v>
      </c>
      <c r="G990" t="s">
        <v>38</v>
      </c>
      <c r="H990" t="s">
        <v>29</v>
      </c>
      <c r="I990" s="1">
        <v>34</v>
      </c>
      <c r="J990" s="2">
        <v>0</v>
      </c>
      <c r="K990" s="2">
        <v>0</v>
      </c>
      <c r="L990" s="2">
        <v>0</v>
      </c>
      <c r="M990" s="1">
        <v>34</v>
      </c>
      <c r="N990" s="3">
        <v>131</v>
      </c>
      <c r="O990" s="3">
        <v>0</v>
      </c>
      <c r="P990" s="3">
        <v>0</v>
      </c>
      <c r="Q990" s="1">
        <v>4454</v>
      </c>
      <c r="R990" s="1">
        <v>9</v>
      </c>
      <c r="S990" s="1">
        <v>1179</v>
      </c>
      <c r="T990" s="1">
        <v>3275</v>
      </c>
      <c r="U990" s="1">
        <v>668.1</v>
      </c>
      <c r="V990" s="1">
        <v>2606.9</v>
      </c>
      <c r="W990" t="s">
        <v>293</v>
      </c>
      <c r="X990" t="s">
        <v>46</v>
      </c>
    </row>
    <row r="991" spans="1:24" x14ac:dyDescent="0.35">
      <c r="A991">
        <v>2025</v>
      </c>
      <c r="B991" t="s">
        <v>233</v>
      </c>
      <c r="C991" t="s">
        <v>234</v>
      </c>
      <c r="D991" t="s">
        <v>300</v>
      </c>
      <c r="E991">
        <v>9</v>
      </c>
      <c r="F991" t="s">
        <v>305</v>
      </c>
      <c r="G991" t="s">
        <v>38</v>
      </c>
      <c r="H991" t="s">
        <v>32</v>
      </c>
      <c r="I991" s="1">
        <v>34</v>
      </c>
      <c r="J991" s="2">
        <v>10</v>
      </c>
      <c r="K991" s="2">
        <v>0</v>
      </c>
      <c r="L991" s="2">
        <v>10</v>
      </c>
      <c r="M991" s="1">
        <v>30.6</v>
      </c>
      <c r="N991" s="3">
        <v>97</v>
      </c>
      <c r="O991" s="3">
        <v>970</v>
      </c>
      <c r="P991" s="3">
        <v>0</v>
      </c>
      <c r="Q991" s="1">
        <v>2968.2</v>
      </c>
      <c r="R991" s="1">
        <v>9</v>
      </c>
      <c r="S991" s="1">
        <v>873</v>
      </c>
      <c r="T991" s="1">
        <v>2095.1999999999998</v>
      </c>
      <c r="U991" s="1">
        <v>445.23</v>
      </c>
      <c r="V991" s="1">
        <v>1649.97</v>
      </c>
      <c r="W991" t="s">
        <v>293</v>
      </c>
      <c r="X991" t="s">
        <v>46</v>
      </c>
    </row>
    <row r="992" spans="1:24" x14ac:dyDescent="0.35">
      <c r="A992">
        <v>2025</v>
      </c>
      <c r="B992" t="s">
        <v>233</v>
      </c>
      <c r="C992" t="s">
        <v>234</v>
      </c>
      <c r="D992" t="s">
        <v>300</v>
      </c>
      <c r="E992">
        <v>9</v>
      </c>
      <c r="F992" t="s">
        <v>305</v>
      </c>
      <c r="G992" t="s">
        <v>38</v>
      </c>
      <c r="H992" t="s">
        <v>33</v>
      </c>
      <c r="I992" s="1">
        <v>34</v>
      </c>
      <c r="J992" s="2">
        <v>15</v>
      </c>
      <c r="K992" s="2">
        <v>0</v>
      </c>
      <c r="L992" s="2">
        <v>15</v>
      </c>
      <c r="M992" s="1">
        <v>28.9</v>
      </c>
      <c r="N992" s="3">
        <v>62</v>
      </c>
      <c r="O992" s="3">
        <v>930</v>
      </c>
      <c r="P992" s="3">
        <v>0</v>
      </c>
      <c r="Q992" s="1">
        <v>1791.8</v>
      </c>
      <c r="R992" s="1">
        <v>9</v>
      </c>
      <c r="S992" s="1">
        <v>558</v>
      </c>
      <c r="T992" s="1">
        <v>1233.8</v>
      </c>
      <c r="U992" s="1">
        <v>268.77</v>
      </c>
      <c r="V992" s="1">
        <v>965.03</v>
      </c>
      <c r="W992" t="s">
        <v>293</v>
      </c>
      <c r="X992" t="s">
        <v>46</v>
      </c>
    </row>
    <row r="993" spans="1:24" x14ac:dyDescent="0.35">
      <c r="A993">
        <v>2025</v>
      </c>
      <c r="B993" t="s">
        <v>233</v>
      </c>
      <c r="C993" t="s">
        <v>234</v>
      </c>
      <c r="D993" t="s">
        <v>300</v>
      </c>
      <c r="E993">
        <v>9</v>
      </c>
      <c r="F993" t="s">
        <v>305</v>
      </c>
      <c r="G993" t="s">
        <v>38</v>
      </c>
      <c r="H993" t="s">
        <v>34</v>
      </c>
      <c r="I993" s="1">
        <v>34</v>
      </c>
      <c r="J993" s="2">
        <v>20</v>
      </c>
      <c r="K993" s="2">
        <v>0</v>
      </c>
      <c r="L993" s="2">
        <v>20</v>
      </c>
      <c r="M993" s="1">
        <v>27.2</v>
      </c>
      <c r="N993" s="3">
        <v>37</v>
      </c>
      <c r="O993" s="3">
        <v>740</v>
      </c>
      <c r="P993" s="3">
        <v>0</v>
      </c>
      <c r="Q993" s="1">
        <v>1006.4</v>
      </c>
      <c r="R993" s="1">
        <v>9</v>
      </c>
      <c r="S993" s="1">
        <v>333</v>
      </c>
      <c r="T993" s="1">
        <v>673.4</v>
      </c>
      <c r="U993" s="1">
        <v>150.96</v>
      </c>
      <c r="V993" s="1">
        <v>522.44000000000005</v>
      </c>
      <c r="W993" t="s">
        <v>293</v>
      </c>
      <c r="X993" t="s">
        <v>46</v>
      </c>
    </row>
    <row r="994" spans="1:24" x14ac:dyDescent="0.35">
      <c r="A994">
        <v>2025</v>
      </c>
      <c r="B994" t="s">
        <v>233</v>
      </c>
      <c r="C994" t="s">
        <v>234</v>
      </c>
      <c r="D994" t="s">
        <v>300</v>
      </c>
      <c r="E994">
        <v>9</v>
      </c>
      <c r="F994" t="s">
        <v>306</v>
      </c>
      <c r="G994" t="s">
        <v>40</v>
      </c>
      <c r="H994" t="s">
        <v>29</v>
      </c>
      <c r="I994" s="1">
        <v>34</v>
      </c>
      <c r="J994" s="2">
        <v>0</v>
      </c>
      <c r="K994" s="2">
        <v>0</v>
      </c>
      <c r="L994" s="2">
        <v>0</v>
      </c>
      <c r="M994" s="1">
        <v>34</v>
      </c>
      <c r="N994" s="3">
        <v>151</v>
      </c>
      <c r="O994" s="3">
        <v>0</v>
      </c>
      <c r="P994" s="3">
        <v>0</v>
      </c>
      <c r="Q994" s="1">
        <v>5134</v>
      </c>
      <c r="R994" s="1">
        <v>9</v>
      </c>
      <c r="S994" s="1">
        <v>1359</v>
      </c>
      <c r="T994" s="1">
        <v>3775</v>
      </c>
      <c r="U994" s="1">
        <v>770.1</v>
      </c>
      <c r="V994" s="1">
        <v>3004.9</v>
      </c>
      <c r="W994" t="s">
        <v>293</v>
      </c>
      <c r="X994" t="s">
        <v>46</v>
      </c>
    </row>
    <row r="995" spans="1:24" x14ac:dyDescent="0.35">
      <c r="A995">
        <v>2025</v>
      </c>
      <c r="B995" t="s">
        <v>233</v>
      </c>
      <c r="C995" t="s">
        <v>234</v>
      </c>
      <c r="D995" t="s">
        <v>300</v>
      </c>
      <c r="E995">
        <v>9</v>
      </c>
      <c r="F995" t="s">
        <v>306</v>
      </c>
      <c r="G995" t="s">
        <v>40</v>
      </c>
      <c r="H995" t="s">
        <v>32</v>
      </c>
      <c r="I995" s="1">
        <v>34</v>
      </c>
      <c r="J995" s="2">
        <v>10</v>
      </c>
      <c r="K995" s="2">
        <v>0</v>
      </c>
      <c r="L995" s="2">
        <v>10</v>
      </c>
      <c r="M995" s="1">
        <v>30.6</v>
      </c>
      <c r="N995" s="3">
        <v>112</v>
      </c>
      <c r="O995" s="3">
        <v>1120</v>
      </c>
      <c r="P995" s="3">
        <v>0</v>
      </c>
      <c r="Q995" s="1">
        <v>3427.2</v>
      </c>
      <c r="R995" s="1">
        <v>9</v>
      </c>
      <c r="S995" s="1">
        <v>1008</v>
      </c>
      <c r="T995" s="1">
        <v>2419.1999999999998</v>
      </c>
      <c r="U995" s="1">
        <v>514.08000000000004</v>
      </c>
      <c r="V995" s="1">
        <v>1905.12</v>
      </c>
      <c r="W995" t="s">
        <v>293</v>
      </c>
      <c r="X995" t="s">
        <v>46</v>
      </c>
    </row>
    <row r="996" spans="1:24" x14ac:dyDescent="0.35">
      <c r="A996">
        <v>2025</v>
      </c>
      <c r="B996" t="s">
        <v>233</v>
      </c>
      <c r="C996" t="s">
        <v>234</v>
      </c>
      <c r="D996" t="s">
        <v>300</v>
      </c>
      <c r="E996">
        <v>9</v>
      </c>
      <c r="F996" t="s">
        <v>306</v>
      </c>
      <c r="G996" t="s">
        <v>40</v>
      </c>
      <c r="H996" t="s">
        <v>33</v>
      </c>
      <c r="I996" s="1">
        <v>34</v>
      </c>
      <c r="J996" s="2">
        <v>15</v>
      </c>
      <c r="K996" s="2">
        <v>0</v>
      </c>
      <c r="L996" s="2">
        <v>15</v>
      </c>
      <c r="M996" s="1">
        <v>28.9</v>
      </c>
      <c r="N996" s="3">
        <v>71</v>
      </c>
      <c r="O996" s="3">
        <v>1065</v>
      </c>
      <c r="P996" s="3">
        <v>0</v>
      </c>
      <c r="Q996" s="1">
        <v>2051.9</v>
      </c>
      <c r="R996" s="1">
        <v>9</v>
      </c>
      <c r="S996" s="1">
        <v>639</v>
      </c>
      <c r="T996" s="1">
        <v>1412.9</v>
      </c>
      <c r="U996" s="1">
        <v>307.79000000000002</v>
      </c>
      <c r="V996" s="1">
        <v>1105.1199999999999</v>
      </c>
      <c r="W996" t="s">
        <v>293</v>
      </c>
      <c r="X996" t="s">
        <v>46</v>
      </c>
    </row>
    <row r="997" spans="1:24" x14ac:dyDescent="0.35">
      <c r="A997">
        <v>2025</v>
      </c>
      <c r="B997" t="s">
        <v>233</v>
      </c>
      <c r="C997" t="s">
        <v>234</v>
      </c>
      <c r="D997" t="s">
        <v>300</v>
      </c>
      <c r="E997">
        <v>9</v>
      </c>
      <c r="F997" t="s">
        <v>306</v>
      </c>
      <c r="G997" t="s">
        <v>40</v>
      </c>
      <c r="H997" t="s">
        <v>34</v>
      </c>
      <c r="I997" s="1">
        <v>34</v>
      </c>
      <c r="J997" s="2">
        <v>20</v>
      </c>
      <c r="K997" s="2">
        <v>0</v>
      </c>
      <c r="L997" s="2">
        <v>20</v>
      </c>
      <c r="M997" s="1">
        <v>27.2</v>
      </c>
      <c r="N997" s="3">
        <v>42</v>
      </c>
      <c r="O997" s="3">
        <v>840</v>
      </c>
      <c r="P997" s="3">
        <v>0</v>
      </c>
      <c r="Q997" s="1">
        <v>1142.4000000000001</v>
      </c>
      <c r="R997" s="1">
        <v>9</v>
      </c>
      <c r="S997" s="1">
        <v>378</v>
      </c>
      <c r="T997" s="1">
        <v>764.4</v>
      </c>
      <c r="U997" s="1">
        <v>171.36</v>
      </c>
      <c r="V997" s="1">
        <v>593.04</v>
      </c>
      <c r="W997" t="s">
        <v>293</v>
      </c>
      <c r="X997" t="s">
        <v>46</v>
      </c>
    </row>
    <row r="998" spans="1:24" x14ac:dyDescent="0.35">
      <c r="A998">
        <v>2025</v>
      </c>
      <c r="B998" t="s">
        <v>233</v>
      </c>
      <c r="C998" t="s">
        <v>234</v>
      </c>
      <c r="D998" t="s">
        <v>300</v>
      </c>
      <c r="E998">
        <v>9</v>
      </c>
      <c r="F998" t="s">
        <v>307</v>
      </c>
      <c r="G998" t="s">
        <v>42</v>
      </c>
      <c r="H998" t="s">
        <v>29</v>
      </c>
      <c r="I998" s="1">
        <v>34</v>
      </c>
      <c r="J998" s="2">
        <v>0</v>
      </c>
      <c r="K998" s="2">
        <v>0</v>
      </c>
      <c r="L998" s="2">
        <v>0</v>
      </c>
      <c r="M998" s="1">
        <v>34</v>
      </c>
      <c r="N998" s="3">
        <v>88</v>
      </c>
      <c r="O998" s="3">
        <v>0</v>
      </c>
      <c r="P998" s="3">
        <v>0</v>
      </c>
      <c r="Q998" s="1">
        <v>2992</v>
      </c>
      <c r="R998" s="1">
        <v>9</v>
      </c>
      <c r="S998" s="1">
        <v>792</v>
      </c>
      <c r="T998" s="1">
        <v>2200</v>
      </c>
      <c r="U998" s="1">
        <v>448.8</v>
      </c>
      <c r="V998" s="1">
        <v>1751.2</v>
      </c>
      <c r="W998" t="s">
        <v>293</v>
      </c>
      <c r="X998" t="s">
        <v>46</v>
      </c>
    </row>
    <row r="999" spans="1:24" x14ac:dyDescent="0.35">
      <c r="A999">
        <v>2025</v>
      </c>
      <c r="B999" t="s">
        <v>233</v>
      </c>
      <c r="C999" t="s">
        <v>234</v>
      </c>
      <c r="D999" t="s">
        <v>300</v>
      </c>
      <c r="E999">
        <v>9</v>
      </c>
      <c r="F999" t="s">
        <v>307</v>
      </c>
      <c r="G999" t="s">
        <v>42</v>
      </c>
      <c r="H999" t="s">
        <v>32</v>
      </c>
      <c r="I999" s="1">
        <v>34</v>
      </c>
      <c r="J999" s="2">
        <v>10</v>
      </c>
      <c r="K999" s="2">
        <v>0</v>
      </c>
      <c r="L999" s="2">
        <v>10</v>
      </c>
      <c r="M999" s="1">
        <v>30.6</v>
      </c>
      <c r="N999" s="3">
        <v>65</v>
      </c>
      <c r="O999" s="3">
        <v>650</v>
      </c>
      <c r="P999" s="3">
        <v>0</v>
      </c>
      <c r="Q999" s="1">
        <v>1989</v>
      </c>
      <c r="R999" s="1">
        <v>9</v>
      </c>
      <c r="S999" s="1">
        <v>585</v>
      </c>
      <c r="T999" s="1">
        <v>1404</v>
      </c>
      <c r="U999" s="1">
        <v>298.35000000000002</v>
      </c>
      <c r="V999" s="1">
        <v>1105.6500000000001</v>
      </c>
      <c r="W999" t="s">
        <v>293</v>
      </c>
      <c r="X999" t="s">
        <v>46</v>
      </c>
    </row>
    <row r="1000" spans="1:24" x14ac:dyDescent="0.35">
      <c r="A1000">
        <v>2025</v>
      </c>
      <c r="B1000" t="s">
        <v>233</v>
      </c>
      <c r="C1000" t="s">
        <v>234</v>
      </c>
      <c r="D1000" t="s">
        <v>300</v>
      </c>
      <c r="E1000">
        <v>9</v>
      </c>
      <c r="F1000" t="s">
        <v>307</v>
      </c>
      <c r="G1000" t="s">
        <v>42</v>
      </c>
      <c r="H1000" t="s">
        <v>33</v>
      </c>
      <c r="I1000" s="1">
        <v>34</v>
      </c>
      <c r="J1000" s="2">
        <v>15</v>
      </c>
      <c r="K1000" s="2">
        <v>0</v>
      </c>
      <c r="L1000" s="2">
        <v>15</v>
      </c>
      <c r="M1000" s="1">
        <v>28.9</v>
      </c>
      <c r="N1000" s="3">
        <v>42</v>
      </c>
      <c r="O1000" s="3">
        <v>630</v>
      </c>
      <c r="P1000" s="3">
        <v>0</v>
      </c>
      <c r="Q1000" s="1">
        <v>1213.8</v>
      </c>
      <c r="R1000" s="1">
        <v>9</v>
      </c>
      <c r="S1000" s="1">
        <v>378</v>
      </c>
      <c r="T1000" s="1">
        <v>835.8</v>
      </c>
      <c r="U1000" s="1">
        <v>182.07</v>
      </c>
      <c r="V1000" s="1">
        <v>653.73</v>
      </c>
      <c r="W1000" t="s">
        <v>293</v>
      </c>
      <c r="X1000" t="s">
        <v>46</v>
      </c>
    </row>
    <row r="1001" spans="1:24" x14ac:dyDescent="0.35">
      <c r="A1001">
        <v>2025</v>
      </c>
      <c r="B1001" t="s">
        <v>233</v>
      </c>
      <c r="C1001" t="s">
        <v>234</v>
      </c>
      <c r="D1001" t="s">
        <v>300</v>
      </c>
      <c r="E1001">
        <v>9</v>
      </c>
      <c r="F1001" t="s">
        <v>307</v>
      </c>
      <c r="G1001" t="s">
        <v>42</v>
      </c>
      <c r="H1001" t="s">
        <v>34</v>
      </c>
      <c r="I1001" s="1">
        <v>34</v>
      </c>
      <c r="J1001" s="2">
        <v>20</v>
      </c>
      <c r="K1001" s="2">
        <v>0</v>
      </c>
      <c r="L1001" s="2">
        <v>20</v>
      </c>
      <c r="M1001" s="1">
        <v>27.2</v>
      </c>
      <c r="N1001" s="3">
        <v>25</v>
      </c>
      <c r="O1001" s="3">
        <v>500</v>
      </c>
      <c r="P1001" s="3">
        <v>0</v>
      </c>
      <c r="Q1001" s="1">
        <v>680</v>
      </c>
      <c r="R1001" s="1">
        <v>9</v>
      </c>
      <c r="S1001" s="1">
        <v>225</v>
      </c>
      <c r="T1001" s="1">
        <v>455</v>
      </c>
      <c r="U1001" s="1">
        <v>102</v>
      </c>
      <c r="V1001" s="1">
        <v>353</v>
      </c>
      <c r="W1001" t="s">
        <v>293</v>
      </c>
      <c r="X1001" t="s">
        <v>46</v>
      </c>
    </row>
    <row r="1002" spans="1:24" x14ac:dyDescent="0.35">
      <c r="A1002">
        <v>2025</v>
      </c>
      <c r="B1002" t="s">
        <v>233</v>
      </c>
      <c r="C1002" t="s">
        <v>234</v>
      </c>
      <c r="D1002" t="s">
        <v>300</v>
      </c>
      <c r="E1002">
        <v>9</v>
      </c>
      <c r="F1002" t="s">
        <v>308</v>
      </c>
      <c r="G1002" t="s">
        <v>44</v>
      </c>
      <c r="H1002" t="s">
        <v>29</v>
      </c>
      <c r="I1002" s="1">
        <v>34</v>
      </c>
      <c r="J1002" s="2">
        <v>0</v>
      </c>
      <c r="K1002" s="2">
        <v>0</v>
      </c>
      <c r="L1002" s="2">
        <v>0</v>
      </c>
      <c r="M1002" s="1">
        <v>34</v>
      </c>
      <c r="N1002" s="3">
        <v>64</v>
      </c>
      <c r="O1002" s="3">
        <v>0</v>
      </c>
      <c r="P1002" s="3">
        <v>0</v>
      </c>
      <c r="Q1002" s="1">
        <v>2176</v>
      </c>
      <c r="R1002" s="1">
        <v>9</v>
      </c>
      <c r="S1002" s="1">
        <v>576</v>
      </c>
      <c r="T1002" s="1">
        <v>1600</v>
      </c>
      <c r="U1002" s="1">
        <v>326.39999999999998</v>
      </c>
      <c r="V1002" s="1">
        <v>1273.5999999999999</v>
      </c>
      <c r="W1002" t="s">
        <v>30</v>
      </c>
      <c r="X1002" t="s">
        <v>31</v>
      </c>
    </row>
    <row r="1003" spans="1:24" x14ac:dyDescent="0.35">
      <c r="A1003">
        <v>2025</v>
      </c>
      <c r="B1003" t="s">
        <v>233</v>
      </c>
      <c r="C1003" t="s">
        <v>234</v>
      </c>
      <c r="D1003" t="s">
        <v>300</v>
      </c>
      <c r="E1003">
        <v>9</v>
      </c>
      <c r="F1003" t="s">
        <v>308</v>
      </c>
      <c r="G1003" t="s">
        <v>44</v>
      </c>
      <c r="H1003" t="s">
        <v>32</v>
      </c>
      <c r="I1003" s="1">
        <v>34</v>
      </c>
      <c r="J1003" s="2">
        <v>10</v>
      </c>
      <c r="K1003" s="2">
        <v>0</v>
      </c>
      <c r="L1003" s="2">
        <v>10</v>
      </c>
      <c r="M1003" s="1">
        <v>30.6</v>
      </c>
      <c r="N1003" s="3">
        <v>48</v>
      </c>
      <c r="O1003" s="3">
        <v>480</v>
      </c>
      <c r="P1003" s="3">
        <v>0</v>
      </c>
      <c r="Q1003" s="1">
        <v>1468.8</v>
      </c>
      <c r="R1003" s="1">
        <v>9</v>
      </c>
      <c r="S1003" s="1">
        <v>432</v>
      </c>
      <c r="T1003" s="1">
        <v>1036.8</v>
      </c>
      <c r="U1003" s="1">
        <v>220.32</v>
      </c>
      <c r="V1003" s="1">
        <v>816.48</v>
      </c>
      <c r="W1003" t="s">
        <v>30</v>
      </c>
      <c r="X1003" t="s">
        <v>31</v>
      </c>
    </row>
    <row r="1004" spans="1:24" x14ac:dyDescent="0.35">
      <c r="A1004">
        <v>2025</v>
      </c>
      <c r="B1004" t="s">
        <v>233</v>
      </c>
      <c r="C1004" t="s">
        <v>234</v>
      </c>
      <c r="D1004" t="s">
        <v>300</v>
      </c>
      <c r="E1004">
        <v>9</v>
      </c>
      <c r="F1004" t="s">
        <v>308</v>
      </c>
      <c r="G1004" t="s">
        <v>44</v>
      </c>
      <c r="H1004" t="s">
        <v>33</v>
      </c>
      <c r="I1004" s="1">
        <v>34</v>
      </c>
      <c r="J1004" s="2">
        <v>15</v>
      </c>
      <c r="K1004" s="2">
        <v>0</v>
      </c>
      <c r="L1004" s="2">
        <v>15</v>
      </c>
      <c r="M1004" s="1">
        <v>28.9</v>
      </c>
      <c r="N1004" s="3">
        <v>30</v>
      </c>
      <c r="O1004" s="3">
        <v>450</v>
      </c>
      <c r="P1004" s="3">
        <v>0</v>
      </c>
      <c r="Q1004" s="1">
        <v>867</v>
      </c>
      <c r="R1004" s="1">
        <v>9</v>
      </c>
      <c r="S1004" s="1">
        <v>270</v>
      </c>
      <c r="T1004" s="1">
        <v>597</v>
      </c>
      <c r="U1004" s="1">
        <v>130.05000000000001</v>
      </c>
      <c r="V1004" s="1">
        <v>466.95</v>
      </c>
      <c r="W1004" t="s">
        <v>30</v>
      </c>
      <c r="X1004" t="s">
        <v>31</v>
      </c>
    </row>
    <row r="1005" spans="1:24" x14ac:dyDescent="0.35">
      <c r="A1005">
        <v>2025</v>
      </c>
      <c r="B1005" t="s">
        <v>233</v>
      </c>
      <c r="C1005" t="s">
        <v>234</v>
      </c>
      <c r="D1005" t="s">
        <v>300</v>
      </c>
      <c r="E1005">
        <v>9</v>
      </c>
      <c r="F1005" t="s">
        <v>308</v>
      </c>
      <c r="G1005" t="s">
        <v>44</v>
      </c>
      <c r="H1005" t="s">
        <v>34</v>
      </c>
      <c r="I1005" s="1">
        <v>34</v>
      </c>
      <c r="J1005" s="2">
        <v>20</v>
      </c>
      <c r="K1005" s="2">
        <v>0</v>
      </c>
      <c r="L1005" s="2">
        <v>20</v>
      </c>
      <c r="M1005" s="1">
        <v>27.2</v>
      </c>
      <c r="N1005" s="3">
        <v>18</v>
      </c>
      <c r="O1005" s="3">
        <v>360</v>
      </c>
      <c r="P1005" s="3">
        <v>0</v>
      </c>
      <c r="Q1005" s="1">
        <v>489.6</v>
      </c>
      <c r="R1005" s="1">
        <v>9</v>
      </c>
      <c r="S1005" s="1">
        <v>162</v>
      </c>
      <c r="T1005" s="1">
        <v>327.60000000000002</v>
      </c>
      <c r="U1005" s="1">
        <v>73.44</v>
      </c>
      <c r="V1005" s="1">
        <v>254.16</v>
      </c>
      <c r="W1005" t="s">
        <v>30</v>
      </c>
      <c r="X1005" t="s">
        <v>31</v>
      </c>
    </row>
    <row r="1006" spans="1:24" x14ac:dyDescent="0.35">
      <c r="A1006">
        <v>2025</v>
      </c>
      <c r="B1006" t="s">
        <v>233</v>
      </c>
      <c r="C1006" t="s">
        <v>234</v>
      </c>
      <c r="D1006" t="s">
        <v>300</v>
      </c>
      <c r="E1006">
        <v>9</v>
      </c>
      <c r="F1006" t="s">
        <v>309</v>
      </c>
      <c r="G1006" t="s">
        <v>48</v>
      </c>
      <c r="H1006" t="s">
        <v>29</v>
      </c>
      <c r="I1006" s="1">
        <v>34</v>
      </c>
      <c r="J1006" s="2">
        <v>0</v>
      </c>
      <c r="K1006" s="2">
        <v>0</v>
      </c>
      <c r="L1006" s="2">
        <v>0</v>
      </c>
      <c r="M1006" s="1">
        <v>34</v>
      </c>
      <c r="N1006" s="3">
        <v>72</v>
      </c>
      <c r="O1006" s="3">
        <v>0</v>
      </c>
      <c r="P1006" s="3">
        <v>0</v>
      </c>
      <c r="Q1006" s="1">
        <v>2448</v>
      </c>
      <c r="R1006" s="1">
        <v>9</v>
      </c>
      <c r="S1006" s="1">
        <v>648</v>
      </c>
      <c r="T1006" s="1">
        <v>1800</v>
      </c>
      <c r="U1006" s="1">
        <v>367.2</v>
      </c>
      <c r="V1006" s="1">
        <v>1432.8</v>
      </c>
      <c r="W1006" t="s">
        <v>30</v>
      </c>
      <c r="X1006" t="s">
        <v>31</v>
      </c>
    </row>
    <row r="1007" spans="1:24" x14ac:dyDescent="0.35">
      <c r="A1007">
        <v>2025</v>
      </c>
      <c r="B1007" t="s">
        <v>233</v>
      </c>
      <c r="C1007" t="s">
        <v>234</v>
      </c>
      <c r="D1007" t="s">
        <v>300</v>
      </c>
      <c r="E1007">
        <v>9</v>
      </c>
      <c r="F1007" t="s">
        <v>309</v>
      </c>
      <c r="G1007" t="s">
        <v>48</v>
      </c>
      <c r="H1007" t="s">
        <v>32</v>
      </c>
      <c r="I1007" s="1">
        <v>34</v>
      </c>
      <c r="J1007" s="2">
        <v>10</v>
      </c>
      <c r="K1007" s="2">
        <v>0</v>
      </c>
      <c r="L1007" s="2">
        <v>10</v>
      </c>
      <c r="M1007" s="1">
        <v>30.6</v>
      </c>
      <c r="N1007" s="3">
        <v>53</v>
      </c>
      <c r="O1007" s="3">
        <v>530</v>
      </c>
      <c r="P1007" s="3">
        <v>0</v>
      </c>
      <c r="Q1007" s="1">
        <v>1621.8</v>
      </c>
      <c r="R1007" s="1">
        <v>9</v>
      </c>
      <c r="S1007" s="1">
        <v>477</v>
      </c>
      <c r="T1007" s="1">
        <v>1144.8</v>
      </c>
      <c r="U1007" s="1">
        <v>243.27</v>
      </c>
      <c r="V1007" s="1">
        <v>901.53</v>
      </c>
      <c r="W1007" t="s">
        <v>30</v>
      </c>
      <c r="X1007" t="s">
        <v>31</v>
      </c>
    </row>
    <row r="1008" spans="1:24" x14ac:dyDescent="0.35">
      <c r="A1008">
        <v>2025</v>
      </c>
      <c r="B1008" t="s">
        <v>233</v>
      </c>
      <c r="C1008" t="s">
        <v>234</v>
      </c>
      <c r="D1008" t="s">
        <v>300</v>
      </c>
      <c r="E1008">
        <v>9</v>
      </c>
      <c r="F1008" t="s">
        <v>309</v>
      </c>
      <c r="G1008" t="s">
        <v>48</v>
      </c>
      <c r="H1008" t="s">
        <v>33</v>
      </c>
      <c r="I1008" s="1">
        <v>34</v>
      </c>
      <c r="J1008" s="2">
        <v>15</v>
      </c>
      <c r="K1008" s="2">
        <v>0</v>
      </c>
      <c r="L1008" s="2">
        <v>15</v>
      </c>
      <c r="M1008" s="1">
        <v>28.9</v>
      </c>
      <c r="N1008" s="3">
        <v>34</v>
      </c>
      <c r="O1008" s="3">
        <v>510</v>
      </c>
      <c r="P1008" s="3">
        <v>0</v>
      </c>
      <c r="Q1008" s="1">
        <v>982.6</v>
      </c>
      <c r="R1008" s="1">
        <v>9</v>
      </c>
      <c r="S1008" s="1">
        <v>306</v>
      </c>
      <c r="T1008" s="1">
        <v>676.6</v>
      </c>
      <c r="U1008" s="1">
        <v>147.38999999999999</v>
      </c>
      <c r="V1008" s="1">
        <v>529.21</v>
      </c>
      <c r="W1008" t="s">
        <v>30</v>
      </c>
      <c r="X1008" t="s">
        <v>31</v>
      </c>
    </row>
    <row r="1009" spans="1:24" x14ac:dyDescent="0.35">
      <c r="A1009">
        <v>2025</v>
      </c>
      <c r="B1009" t="s">
        <v>233</v>
      </c>
      <c r="C1009" t="s">
        <v>234</v>
      </c>
      <c r="D1009" t="s">
        <v>300</v>
      </c>
      <c r="E1009">
        <v>9</v>
      </c>
      <c r="F1009" t="s">
        <v>309</v>
      </c>
      <c r="G1009" t="s">
        <v>48</v>
      </c>
      <c r="H1009" t="s">
        <v>34</v>
      </c>
      <c r="I1009" s="1">
        <v>34</v>
      </c>
      <c r="J1009" s="2">
        <v>20</v>
      </c>
      <c r="K1009" s="2">
        <v>0</v>
      </c>
      <c r="L1009" s="2">
        <v>20</v>
      </c>
      <c r="M1009" s="1">
        <v>27.2</v>
      </c>
      <c r="N1009" s="3">
        <v>20</v>
      </c>
      <c r="O1009" s="3">
        <v>400</v>
      </c>
      <c r="P1009" s="3">
        <v>0</v>
      </c>
      <c r="Q1009" s="1">
        <v>544</v>
      </c>
      <c r="R1009" s="1">
        <v>9</v>
      </c>
      <c r="S1009" s="1">
        <v>180</v>
      </c>
      <c r="T1009" s="1">
        <v>364</v>
      </c>
      <c r="U1009" s="1">
        <v>81.599999999999994</v>
      </c>
      <c r="V1009" s="1">
        <v>282.39999999999998</v>
      </c>
      <c r="W1009" t="s">
        <v>30</v>
      </c>
      <c r="X1009" t="s">
        <v>31</v>
      </c>
    </row>
    <row r="1010" spans="1:24" x14ac:dyDescent="0.35">
      <c r="A1010">
        <v>2025</v>
      </c>
      <c r="B1010" t="s">
        <v>233</v>
      </c>
      <c r="C1010" t="s">
        <v>234</v>
      </c>
      <c r="D1010" t="s">
        <v>300</v>
      </c>
      <c r="E1010">
        <v>9</v>
      </c>
      <c r="F1010" t="s">
        <v>310</v>
      </c>
      <c r="G1010" t="s">
        <v>28</v>
      </c>
      <c r="H1010" t="s">
        <v>29</v>
      </c>
      <c r="I1010" s="1">
        <v>34</v>
      </c>
      <c r="J1010" s="2">
        <v>0</v>
      </c>
      <c r="K1010" s="2">
        <v>0</v>
      </c>
      <c r="L1010" s="2">
        <v>0</v>
      </c>
      <c r="M1010" s="1">
        <v>34</v>
      </c>
      <c r="N1010" s="3">
        <v>71</v>
      </c>
      <c r="O1010" s="3">
        <v>0</v>
      </c>
      <c r="P1010" s="3">
        <v>0</v>
      </c>
      <c r="Q1010" s="1">
        <v>2414</v>
      </c>
      <c r="R1010" s="1">
        <v>9</v>
      </c>
      <c r="S1010" s="1">
        <v>639</v>
      </c>
      <c r="T1010" s="1">
        <v>1775</v>
      </c>
      <c r="U1010" s="1">
        <v>362.1</v>
      </c>
      <c r="V1010" s="1">
        <v>1412.9</v>
      </c>
      <c r="W1010" t="s">
        <v>30</v>
      </c>
      <c r="X1010" t="s">
        <v>31</v>
      </c>
    </row>
    <row r="1011" spans="1:24" x14ac:dyDescent="0.35">
      <c r="A1011">
        <v>2025</v>
      </c>
      <c r="B1011" t="s">
        <v>233</v>
      </c>
      <c r="C1011" t="s">
        <v>234</v>
      </c>
      <c r="D1011" t="s">
        <v>300</v>
      </c>
      <c r="E1011">
        <v>9</v>
      </c>
      <c r="F1011" t="s">
        <v>310</v>
      </c>
      <c r="G1011" t="s">
        <v>28</v>
      </c>
      <c r="H1011" t="s">
        <v>32</v>
      </c>
      <c r="I1011" s="1">
        <v>34</v>
      </c>
      <c r="J1011" s="2">
        <v>10</v>
      </c>
      <c r="K1011" s="2">
        <v>0</v>
      </c>
      <c r="L1011" s="2">
        <v>10</v>
      </c>
      <c r="M1011" s="1">
        <v>30.6</v>
      </c>
      <c r="N1011" s="3">
        <v>53</v>
      </c>
      <c r="O1011" s="3">
        <v>530</v>
      </c>
      <c r="P1011" s="3">
        <v>0</v>
      </c>
      <c r="Q1011" s="1">
        <v>1621.8</v>
      </c>
      <c r="R1011" s="1">
        <v>9</v>
      </c>
      <c r="S1011" s="1">
        <v>477</v>
      </c>
      <c r="T1011" s="1">
        <v>1144.8</v>
      </c>
      <c r="U1011" s="1">
        <v>243.27</v>
      </c>
      <c r="V1011" s="1">
        <v>901.53</v>
      </c>
      <c r="W1011" t="s">
        <v>30</v>
      </c>
      <c r="X1011" t="s">
        <v>31</v>
      </c>
    </row>
    <row r="1012" spans="1:24" x14ac:dyDescent="0.35">
      <c r="A1012">
        <v>2025</v>
      </c>
      <c r="B1012" t="s">
        <v>233</v>
      </c>
      <c r="C1012" t="s">
        <v>234</v>
      </c>
      <c r="D1012" t="s">
        <v>300</v>
      </c>
      <c r="E1012">
        <v>9</v>
      </c>
      <c r="F1012" t="s">
        <v>310</v>
      </c>
      <c r="G1012" t="s">
        <v>28</v>
      </c>
      <c r="H1012" t="s">
        <v>33</v>
      </c>
      <c r="I1012" s="1">
        <v>34</v>
      </c>
      <c r="J1012" s="2">
        <v>15</v>
      </c>
      <c r="K1012" s="2">
        <v>0</v>
      </c>
      <c r="L1012" s="2">
        <v>15</v>
      </c>
      <c r="M1012" s="1">
        <v>28.9</v>
      </c>
      <c r="N1012" s="3">
        <v>34</v>
      </c>
      <c r="O1012" s="3">
        <v>510</v>
      </c>
      <c r="P1012" s="3">
        <v>0</v>
      </c>
      <c r="Q1012" s="1">
        <v>982.6</v>
      </c>
      <c r="R1012" s="1">
        <v>9</v>
      </c>
      <c r="S1012" s="1">
        <v>306</v>
      </c>
      <c r="T1012" s="1">
        <v>676.6</v>
      </c>
      <c r="U1012" s="1">
        <v>147.38999999999999</v>
      </c>
      <c r="V1012" s="1">
        <v>529.21</v>
      </c>
      <c r="W1012" t="s">
        <v>30</v>
      </c>
      <c r="X1012" t="s">
        <v>31</v>
      </c>
    </row>
    <row r="1013" spans="1:24" x14ac:dyDescent="0.35">
      <c r="A1013">
        <v>2025</v>
      </c>
      <c r="B1013" t="s">
        <v>233</v>
      </c>
      <c r="C1013" t="s">
        <v>234</v>
      </c>
      <c r="D1013" t="s">
        <v>300</v>
      </c>
      <c r="E1013">
        <v>9</v>
      </c>
      <c r="F1013" t="s">
        <v>310</v>
      </c>
      <c r="G1013" t="s">
        <v>28</v>
      </c>
      <c r="H1013" t="s">
        <v>34</v>
      </c>
      <c r="I1013" s="1">
        <v>34</v>
      </c>
      <c r="J1013" s="2">
        <v>20</v>
      </c>
      <c r="K1013" s="2">
        <v>0</v>
      </c>
      <c r="L1013" s="2">
        <v>20</v>
      </c>
      <c r="M1013" s="1">
        <v>27.2</v>
      </c>
      <c r="N1013" s="3">
        <v>20</v>
      </c>
      <c r="O1013" s="3">
        <v>400</v>
      </c>
      <c r="P1013" s="3">
        <v>0</v>
      </c>
      <c r="Q1013" s="1">
        <v>544</v>
      </c>
      <c r="R1013" s="1">
        <v>9</v>
      </c>
      <c r="S1013" s="1">
        <v>180</v>
      </c>
      <c r="T1013" s="1">
        <v>364</v>
      </c>
      <c r="U1013" s="1">
        <v>81.599999999999994</v>
      </c>
      <c r="V1013" s="1">
        <v>282.39999999999998</v>
      </c>
      <c r="W1013" t="s">
        <v>30</v>
      </c>
      <c r="X1013" t="s">
        <v>31</v>
      </c>
    </row>
    <row r="1014" spans="1:24" x14ac:dyDescent="0.35">
      <c r="A1014">
        <v>2025</v>
      </c>
      <c r="B1014" t="s">
        <v>233</v>
      </c>
      <c r="C1014" t="s">
        <v>234</v>
      </c>
      <c r="D1014" t="s">
        <v>300</v>
      </c>
      <c r="E1014">
        <v>9</v>
      </c>
      <c r="F1014" t="s">
        <v>311</v>
      </c>
      <c r="G1014" t="s">
        <v>36</v>
      </c>
      <c r="H1014" t="s">
        <v>29</v>
      </c>
      <c r="I1014" s="1">
        <v>34</v>
      </c>
      <c r="J1014" s="2">
        <v>0</v>
      </c>
      <c r="K1014" s="2">
        <v>0</v>
      </c>
      <c r="L1014" s="2">
        <v>0</v>
      </c>
      <c r="M1014" s="1">
        <v>34</v>
      </c>
      <c r="N1014" s="3">
        <v>78</v>
      </c>
      <c r="O1014" s="3">
        <v>0</v>
      </c>
      <c r="P1014" s="3">
        <v>0</v>
      </c>
      <c r="Q1014" s="1">
        <v>2652</v>
      </c>
      <c r="R1014" s="1">
        <v>9</v>
      </c>
      <c r="S1014" s="1">
        <v>702</v>
      </c>
      <c r="T1014" s="1">
        <v>1950</v>
      </c>
      <c r="U1014" s="1">
        <v>397.8</v>
      </c>
      <c r="V1014" s="1">
        <v>1552.2</v>
      </c>
      <c r="W1014" t="s">
        <v>30</v>
      </c>
      <c r="X1014" t="s">
        <v>31</v>
      </c>
    </row>
    <row r="1015" spans="1:24" x14ac:dyDescent="0.35">
      <c r="A1015">
        <v>2025</v>
      </c>
      <c r="B1015" t="s">
        <v>233</v>
      </c>
      <c r="C1015" t="s">
        <v>234</v>
      </c>
      <c r="D1015" t="s">
        <v>300</v>
      </c>
      <c r="E1015">
        <v>9</v>
      </c>
      <c r="F1015" t="s">
        <v>311</v>
      </c>
      <c r="G1015" t="s">
        <v>36</v>
      </c>
      <c r="H1015" t="s">
        <v>32</v>
      </c>
      <c r="I1015" s="1">
        <v>34</v>
      </c>
      <c r="J1015" s="2">
        <v>10</v>
      </c>
      <c r="K1015" s="2">
        <v>0</v>
      </c>
      <c r="L1015" s="2">
        <v>10</v>
      </c>
      <c r="M1015" s="1">
        <v>30.6</v>
      </c>
      <c r="N1015" s="3">
        <v>58</v>
      </c>
      <c r="O1015" s="3">
        <v>580</v>
      </c>
      <c r="P1015" s="3">
        <v>0</v>
      </c>
      <c r="Q1015" s="1">
        <v>1774.8</v>
      </c>
      <c r="R1015" s="1">
        <v>9</v>
      </c>
      <c r="S1015" s="1">
        <v>522</v>
      </c>
      <c r="T1015" s="1">
        <v>1252.8</v>
      </c>
      <c r="U1015" s="1">
        <v>266.22000000000003</v>
      </c>
      <c r="V1015" s="1">
        <v>986.58</v>
      </c>
      <c r="W1015" t="s">
        <v>30</v>
      </c>
      <c r="X1015" t="s">
        <v>31</v>
      </c>
    </row>
    <row r="1016" spans="1:24" x14ac:dyDescent="0.35">
      <c r="A1016">
        <v>2025</v>
      </c>
      <c r="B1016" t="s">
        <v>233</v>
      </c>
      <c r="C1016" t="s">
        <v>234</v>
      </c>
      <c r="D1016" t="s">
        <v>300</v>
      </c>
      <c r="E1016">
        <v>9</v>
      </c>
      <c r="F1016" t="s">
        <v>311</v>
      </c>
      <c r="G1016" t="s">
        <v>36</v>
      </c>
      <c r="H1016" t="s">
        <v>33</v>
      </c>
      <c r="I1016" s="1">
        <v>34</v>
      </c>
      <c r="J1016" s="2">
        <v>15</v>
      </c>
      <c r="K1016" s="2">
        <v>0</v>
      </c>
      <c r="L1016" s="2">
        <v>15</v>
      </c>
      <c r="M1016" s="1">
        <v>28.9</v>
      </c>
      <c r="N1016" s="3">
        <v>37</v>
      </c>
      <c r="O1016" s="3">
        <v>555</v>
      </c>
      <c r="P1016" s="3">
        <v>0</v>
      </c>
      <c r="Q1016" s="1">
        <v>1069.3</v>
      </c>
      <c r="R1016" s="1">
        <v>9</v>
      </c>
      <c r="S1016" s="1">
        <v>333</v>
      </c>
      <c r="T1016" s="1">
        <v>736.3</v>
      </c>
      <c r="U1016" s="1">
        <v>160.38999999999999</v>
      </c>
      <c r="V1016" s="1">
        <v>575.9</v>
      </c>
      <c r="W1016" t="s">
        <v>30</v>
      </c>
      <c r="X1016" t="s">
        <v>31</v>
      </c>
    </row>
    <row r="1017" spans="1:24" x14ac:dyDescent="0.35">
      <c r="A1017">
        <v>2025</v>
      </c>
      <c r="B1017" t="s">
        <v>233</v>
      </c>
      <c r="C1017" t="s">
        <v>234</v>
      </c>
      <c r="D1017" t="s">
        <v>300</v>
      </c>
      <c r="E1017">
        <v>9</v>
      </c>
      <c r="F1017" t="s">
        <v>311</v>
      </c>
      <c r="G1017" t="s">
        <v>36</v>
      </c>
      <c r="H1017" t="s">
        <v>34</v>
      </c>
      <c r="I1017" s="1">
        <v>34</v>
      </c>
      <c r="J1017" s="2">
        <v>20</v>
      </c>
      <c r="K1017" s="2">
        <v>0</v>
      </c>
      <c r="L1017" s="2">
        <v>20</v>
      </c>
      <c r="M1017" s="1">
        <v>27.2</v>
      </c>
      <c r="N1017" s="3">
        <v>22</v>
      </c>
      <c r="O1017" s="3">
        <v>440</v>
      </c>
      <c r="P1017" s="3">
        <v>0</v>
      </c>
      <c r="Q1017" s="1">
        <v>598.4</v>
      </c>
      <c r="R1017" s="1">
        <v>9</v>
      </c>
      <c r="S1017" s="1">
        <v>198</v>
      </c>
      <c r="T1017" s="1">
        <v>400.4</v>
      </c>
      <c r="U1017" s="1">
        <v>89.76</v>
      </c>
      <c r="V1017" s="1">
        <v>310.64</v>
      </c>
      <c r="W1017" t="s">
        <v>30</v>
      </c>
      <c r="X1017" t="s">
        <v>31</v>
      </c>
    </row>
    <row r="1018" spans="1:24" x14ac:dyDescent="0.35">
      <c r="A1018">
        <v>2025</v>
      </c>
      <c r="B1018" t="s">
        <v>233</v>
      </c>
      <c r="C1018" t="s">
        <v>234</v>
      </c>
      <c r="D1018" t="s">
        <v>300</v>
      </c>
      <c r="E1018">
        <v>9</v>
      </c>
      <c r="F1018" t="s">
        <v>312</v>
      </c>
      <c r="G1018" t="s">
        <v>38</v>
      </c>
      <c r="H1018" t="s">
        <v>29</v>
      </c>
      <c r="I1018" s="1">
        <v>34</v>
      </c>
      <c r="J1018" s="2">
        <v>0</v>
      </c>
      <c r="K1018" s="2">
        <v>0</v>
      </c>
      <c r="L1018" s="2">
        <v>0</v>
      </c>
      <c r="M1018" s="1">
        <v>34</v>
      </c>
      <c r="N1018" s="3">
        <v>116</v>
      </c>
      <c r="O1018" s="3">
        <v>0</v>
      </c>
      <c r="P1018" s="3">
        <v>0</v>
      </c>
      <c r="Q1018" s="1">
        <v>3944</v>
      </c>
      <c r="R1018" s="1">
        <v>9</v>
      </c>
      <c r="S1018" s="1">
        <v>1044</v>
      </c>
      <c r="T1018" s="1">
        <v>2900</v>
      </c>
      <c r="U1018" s="1">
        <v>591.6</v>
      </c>
      <c r="V1018" s="1">
        <v>2308.4</v>
      </c>
      <c r="W1018" t="s">
        <v>30</v>
      </c>
      <c r="X1018" t="s">
        <v>31</v>
      </c>
    </row>
    <row r="1019" spans="1:24" x14ac:dyDescent="0.35">
      <c r="A1019">
        <v>2025</v>
      </c>
      <c r="B1019" t="s">
        <v>233</v>
      </c>
      <c r="C1019" t="s">
        <v>234</v>
      </c>
      <c r="D1019" t="s">
        <v>300</v>
      </c>
      <c r="E1019">
        <v>9</v>
      </c>
      <c r="F1019" t="s">
        <v>312</v>
      </c>
      <c r="G1019" t="s">
        <v>38</v>
      </c>
      <c r="H1019" t="s">
        <v>32</v>
      </c>
      <c r="I1019" s="1">
        <v>34</v>
      </c>
      <c r="J1019" s="2">
        <v>10</v>
      </c>
      <c r="K1019" s="2">
        <v>0</v>
      </c>
      <c r="L1019" s="2">
        <v>10</v>
      </c>
      <c r="M1019" s="1">
        <v>30.6</v>
      </c>
      <c r="N1019" s="3">
        <v>86</v>
      </c>
      <c r="O1019" s="3">
        <v>860</v>
      </c>
      <c r="P1019" s="3">
        <v>0</v>
      </c>
      <c r="Q1019" s="1">
        <v>2631.6</v>
      </c>
      <c r="R1019" s="1">
        <v>9</v>
      </c>
      <c r="S1019" s="1">
        <v>774</v>
      </c>
      <c r="T1019" s="1">
        <v>1857.6</v>
      </c>
      <c r="U1019" s="1">
        <v>394.74</v>
      </c>
      <c r="V1019" s="1">
        <v>1462.86</v>
      </c>
      <c r="W1019" t="s">
        <v>30</v>
      </c>
      <c r="X1019" t="s">
        <v>31</v>
      </c>
    </row>
    <row r="1020" spans="1:24" x14ac:dyDescent="0.35">
      <c r="A1020">
        <v>2025</v>
      </c>
      <c r="B1020" t="s">
        <v>233</v>
      </c>
      <c r="C1020" t="s">
        <v>234</v>
      </c>
      <c r="D1020" t="s">
        <v>300</v>
      </c>
      <c r="E1020">
        <v>9</v>
      </c>
      <c r="F1020" t="s">
        <v>312</v>
      </c>
      <c r="G1020" t="s">
        <v>38</v>
      </c>
      <c r="H1020" t="s">
        <v>33</v>
      </c>
      <c r="I1020" s="1">
        <v>34</v>
      </c>
      <c r="J1020" s="2">
        <v>15</v>
      </c>
      <c r="K1020" s="2">
        <v>0</v>
      </c>
      <c r="L1020" s="2">
        <v>15</v>
      </c>
      <c r="M1020" s="1">
        <v>28.9</v>
      </c>
      <c r="N1020" s="3">
        <v>55</v>
      </c>
      <c r="O1020" s="3">
        <v>825</v>
      </c>
      <c r="P1020" s="3">
        <v>0</v>
      </c>
      <c r="Q1020" s="1">
        <v>1589.5</v>
      </c>
      <c r="R1020" s="1">
        <v>9</v>
      </c>
      <c r="S1020" s="1">
        <v>495</v>
      </c>
      <c r="T1020" s="1">
        <v>1094.5</v>
      </c>
      <c r="U1020" s="1">
        <v>238.42</v>
      </c>
      <c r="V1020" s="1">
        <v>856.08</v>
      </c>
      <c r="W1020" t="s">
        <v>30</v>
      </c>
      <c r="X1020" t="s">
        <v>31</v>
      </c>
    </row>
    <row r="1021" spans="1:24" x14ac:dyDescent="0.35">
      <c r="A1021">
        <v>2025</v>
      </c>
      <c r="B1021" t="s">
        <v>233</v>
      </c>
      <c r="C1021" t="s">
        <v>234</v>
      </c>
      <c r="D1021" t="s">
        <v>300</v>
      </c>
      <c r="E1021">
        <v>9</v>
      </c>
      <c r="F1021" t="s">
        <v>312</v>
      </c>
      <c r="G1021" t="s">
        <v>38</v>
      </c>
      <c r="H1021" t="s">
        <v>34</v>
      </c>
      <c r="I1021" s="1">
        <v>34</v>
      </c>
      <c r="J1021" s="2">
        <v>20</v>
      </c>
      <c r="K1021" s="2">
        <v>0</v>
      </c>
      <c r="L1021" s="2">
        <v>20</v>
      </c>
      <c r="M1021" s="1">
        <v>27.2</v>
      </c>
      <c r="N1021" s="3">
        <v>33</v>
      </c>
      <c r="O1021" s="3">
        <v>660</v>
      </c>
      <c r="P1021" s="3">
        <v>0</v>
      </c>
      <c r="Q1021" s="1">
        <v>897.6</v>
      </c>
      <c r="R1021" s="1">
        <v>9</v>
      </c>
      <c r="S1021" s="1">
        <v>297</v>
      </c>
      <c r="T1021" s="1">
        <v>600.6</v>
      </c>
      <c r="U1021" s="1">
        <v>134.63999999999999</v>
      </c>
      <c r="V1021" s="1">
        <v>465.96</v>
      </c>
      <c r="W1021" t="s">
        <v>30</v>
      </c>
      <c r="X1021" t="s">
        <v>31</v>
      </c>
    </row>
    <row r="1022" spans="1:24" x14ac:dyDescent="0.35">
      <c r="A1022">
        <v>2025</v>
      </c>
      <c r="B1022" t="s">
        <v>233</v>
      </c>
      <c r="C1022" t="s">
        <v>234</v>
      </c>
      <c r="D1022" t="s">
        <v>300</v>
      </c>
      <c r="E1022">
        <v>9</v>
      </c>
      <c r="F1022" t="s">
        <v>313</v>
      </c>
      <c r="G1022" t="s">
        <v>40</v>
      </c>
      <c r="H1022" t="s">
        <v>29</v>
      </c>
      <c r="I1022" s="1">
        <v>34</v>
      </c>
      <c r="J1022" s="2">
        <v>0</v>
      </c>
      <c r="K1022" s="2">
        <v>0</v>
      </c>
      <c r="L1022" s="2">
        <v>0</v>
      </c>
      <c r="M1022" s="1">
        <v>34</v>
      </c>
      <c r="N1022" s="3">
        <v>125</v>
      </c>
      <c r="O1022" s="3">
        <v>0</v>
      </c>
      <c r="P1022" s="3">
        <v>0</v>
      </c>
      <c r="Q1022" s="1">
        <v>4250</v>
      </c>
      <c r="R1022" s="1">
        <v>9</v>
      </c>
      <c r="S1022" s="1">
        <v>1125</v>
      </c>
      <c r="T1022" s="1">
        <v>3125</v>
      </c>
      <c r="U1022" s="1">
        <v>637.5</v>
      </c>
      <c r="V1022" s="1">
        <v>2487.5</v>
      </c>
      <c r="W1022" t="s">
        <v>30</v>
      </c>
      <c r="X1022" t="s">
        <v>31</v>
      </c>
    </row>
    <row r="1023" spans="1:24" x14ac:dyDescent="0.35">
      <c r="A1023">
        <v>2025</v>
      </c>
      <c r="B1023" t="s">
        <v>233</v>
      </c>
      <c r="C1023" t="s">
        <v>234</v>
      </c>
      <c r="D1023" t="s">
        <v>300</v>
      </c>
      <c r="E1023">
        <v>9</v>
      </c>
      <c r="F1023" t="s">
        <v>313</v>
      </c>
      <c r="G1023" t="s">
        <v>40</v>
      </c>
      <c r="H1023" t="s">
        <v>32</v>
      </c>
      <c r="I1023" s="1">
        <v>34</v>
      </c>
      <c r="J1023" s="2">
        <v>10</v>
      </c>
      <c r="K1023" s="2">
        <v>0</v>
      </c>
      <c r="L1023" s="2">
        <v>10</v>
      </c>
      <c r="M1023" s="1">
        <v>30.6</v>
      </c>
      <c r="N1023" s="3">
        <v>92</v>
      </c>
      <c r="O1023" s="3">
        <v>920</v>
      </c>
      <c r="P1023" s="3">
        <v>0</v>
      </c>
      <c r="Q1023" s="1">
        <v>2815.2</v>
      </c>
      <c r="R1023" s="1">
        <v>9</v>
      </c>
      <c r="S1023" s="1">
        <v>828</v>
      </c>
      <c r="T1023" s="1">
        <v>1987.2</v>
      </c>
      <c r="U1023" s="1">
        <v>422.28</v>
      </c>
      <c r="V1023" s="1">
        <v>1564.92</v>
      </c>
      <c r="W1023" t="s">
        <v>30</v>
      </c>
      <c r="X1023" t="s">
        <v>31</v>
      </c>
    </row>
    <row r="1024" spans="1:24" x14ac:dyDescent="0.35">
      <c r="A1024">
        <v>2025</v>
      </c>
      <c r="B1024" t="s">
        <v>233</v>
      </c>
      <c r="C1024" t="s">
        <v>234</v>
      </c>
      <c r="D1024" t="s">
        <v>300</v>
      </c>
      <c r="E1024">
        <v>9</v>
      </c>
      <c r="F1024" t="s">
        <v>313</v>
      </c>
      <c r="G1024" t="s">
        <v>40</v>
      </c>
      <c r="H1024" t="s">
        <v>33</v>
      </c>
      <c r="I1024" s="1">
        <v>34</v>
      </c>
      <c r="J1024" s="2">
        <v>15</v>
      </c>
      <c r="K1024" s="2">
        <v>0</v>
      </c>
      <c r="L1024" s="2">
        <v>15</v>
      </c>
      <c r="M1024" s="1">
        <v>28.9</v>
      </c>
      <c r="N1024" s="3">
        <v>59</v>
      </c>
      <c r="O1024" s="3">
        <v>885</v>
      </c>
      <c r="P1024" s="3">
        <v>0</v>
      </c>
      <c r="Q1024" s="1">
        <v>1705.1</v>
      </c>
      <c r="R1024" s="1">
        <v>9</v>
      </c>
      <c r="S1024" s="1">
        <v>531</v>
      </c>
      <c r="T1024" s="1">
        <v>1174.0999999999999</v>
      </c>
      <c r="U1024" s="1">
        <v>255.76</v>
      </c>
      <c r="V1024" s="1">
        <v>918.33</v>
      </c>
      <c r="W1024" t="s">
        <v>30</v>
      </c>
      <c r="X1024" t="s">
        <v>31</v>
      </c>
    </row>
    <row r="1025" spans="1:24" x14ac:dyDescent="0.35">
      <c r="A1025">
        <v>2025</v>
      </c>
      <c r="B1025" t="s">
        <v>233</v>
      </c>
      <c r="C1025" t="s">
        <v>234</v>
      </c>
      <c r="D1025" t="s">
        <v>300</v>
      </c>
      <c r="E1025">
        <v>9</v>
      </c>
      <c r="F1025" t="s">
        <v>313</v>
      </c>
      <c r="G1025" t="s">
        <v>40</v>
      </c>
      <c r="H1025" t="s">
        <v>34</v>
      </c>
      <c r="I1025" s="1">
        <v>34</v>
      </c>
      <c r="J1025" s="2">
        <v>20</v>
      </c>
      <c r="K1025" s="2">
        <v>0</v>
      </c>
      <c r="L1025" s="2">
        <v>20</v>
      </c>
      <c r="M1025" s="1">
        <v>27.2</v>
      </c>
      <c r="N1025" s="3">
        <v>35</v>
      </c>
      <c r="O1025" s="3">
        <v>700</v>
      </c>
      <c r="P1025" s="3">
        <v>0</v>
      </c>
      <c r="Q1025" s="1">
        <v>952</v>
      </c>
      <c r="R1025" s="1">
        <v>9</v>
      </c>
      <c r="S1025" s="1">
        <v>315</v>
      </c>
      <c r="T1025" s="1">
        <v>637</v>
      </c>
      <c r="U1025" s="1">
        <v>142.80000000000001</v>
      </c>
      <c r="V1025" s="1">
        <v>494.2</v>
      </c>
      <c r="W1025" t="s">
        <v>30</v>
      </c>
      <c r="X1025" t="s">
        <v>31</v>
      </c>
    </row>
    <row r="1026" spans="1:24" x14ac:dyDescent="0.35">
      <c r="A1026">
        <v>2025</v>
      </c>
      <c r="B1026" t="s">
        <v>233</v>
      </c>
      <c r="C1026" t="s">
        <v>234</v>
      </c>
      <c r="D1026" t="s">
        <v>300</v>
      </c>
      <c r="E1026">
        <v>9</v>
      </c>
      <c r="F1026" t="s">
        <v>314</v>
      </c>
      <c r="G1026" t="s">
        <v>42</v>
      </c>
      <c r="H1026" t="s">
        <v>29</v>
      </c>
      <c r="I1026" s="1">
        <v>34</v>
      </c>
      <c r="J1026" s="2">
        <v>0</v>
      </c>
      <c r="K1026" s="2">
        <v>0</v>
      </c>
      <c r="L1026" s="2">
        <v>0</v>
      </c>
      <c r="M1026" s="1">
        <v>34</v>
      </c>
      <c r="N1026" s="3">
        <v>64</v>
      </c>
      <c r="O1026" s="3">
        <v>0</v>
      </c>
      <c r="P1026" s="3">
        <v>0</v>
      </c>
      <c r="Q1026" s="1">
        <v>2176</v>
      </c>
      <c r="R1026" s="1">
        <v>9</v>
      </c>
      <c r="S1026" s="1">
        <v>576</v>
      </c>
      <c r="T1026" s="1">
        <v>1600</v>
      </c>
      <c r="U1026" s="1">
        <v>326.39999999999998</v>
      </c>
      <c r="V1026" s="1">
        <v>1273.5999999999999</v>
      </c>
      <c r="W1026" t="s">
        <v>30</v>
      </c>
      <c r="X1026" t="s">
        <v>31</v>
      </c>
    </row>
    <row r="1027" spans="1:24" x14ac:dyDescent="0.35">
      <c r="A1027">
        <v>2025</v>
      </c>
      <c r="B1027" t="s">
        <v>233</v>
      </c>
      <c r="C1027" t="s">
        <v>234</v>
      </c>
      <c r="D1027" t="s">
        <v>300</v>
      </c>
      <c r="E1027">
        <v>9</v>
      </c>
      <c r="F1027" t="s">
        <v>314</v>
      </c>
      <c r="G1027" t="s">
        <v>42</v>
      </c>
      <c r="H1027" t="s">
        <v>32</v>
      </c>
      <c r="I1027" s="1">
        <v>34</v>
      </c>
      <c r="J1027" s="2">
        <v>10</v>
      </c>
      <c r="K1027" s="2">
        <v>0</v>
      </c>
      <c r="L1027" s="2">
        <v>10</v>
      </c>
      <c r="M1027" s="1">
        <v>30.6</v>
      </c>
      <c r="N1027" s="3">
        <v>47</v>
      </c>
      <c r="O1027" s="3">
        <v>470</v>
      </c>
      <c r="P1027" s="3">
        <v>0</v>
      </c>
      <c r="Q1027" s="1">
        <v>1438.2</v>
      </c>
      <c r="R1027" s="1">
        <v>9</v>
      </c>
      <c r="S1027" s="1">
        <v>423</v>
      </c>
      <c r="T1027" s="1">
        <v>1015.2</v>
      </c>
      <c r="U1027" s="1">
        <v>215.73</v>
      </c>
      <c r="V1027" s="1">
        <v>799.47</v>
      </c>
      <c r="W1027" t="s">
        <v>30</v>
      </c>
      <c r="X1027" t="s">
        <v>31</v>
      </c>
    </row>
    <row r="1028" spans="1:24" x14ac:dyDescent="0.35">
      <c r="A1028">
        <v>2025</v>
      </c>
      <c r="B1028" t="s">
        <v>233</v>
      </c>
      <c r="C1028" t="s">
        <v>234</v>
      </c>
      <c r="D1028" t="s">
        <v>300</v>
      </c>
      <c r="E1028">
        <v>9</v>
      </c>
      <c r="F1028" t="s">
        <v>314</v>
      </c>
      <c r="G1028" t="s">
        <v>42</v>
      </c>
      <c r="H1028" t="s">
        <v>33</v>
      </c>
      <c r="I1028" s="1">
        <v>34</v>
      </c>
      <c r="J1028" s="2">
        <v>15</v>
      </c>
      <c r="K1028" s="2">
        <v>0</v>
      </c>
      <c r="L1028" s="2">
        <v>15</v>
      </c>
      <c r="M1028" s="1">
        <v>28.9</v>
      </c>
      <c r="N1028" s="3">
        <v>30</v>
      </c>
      <c r="O1028" s="3">
        <v>450</v>
      </c>
      <c r="P1028" s="3">
        <v>0</v>
      </c>
      <c r="Q1028" s="1">
        <v>867</v>
      </c>
      <c r="R1028" s="1">
        <v>9</v>
      </c>
      <c r="S1028" s="1">
        <v>270</v>
      </c>
      <c r="T1028" s="1">
        <v>597</v>
      </c>
      <c r="U1028" s="1">
        <v>130.05000000000001</v>
      </c>
      <c r="V1028" s="1">
        <v>466.95</v>
      </c>
      <c r="W1028" t="s">
        <v>30</v>
      </c>
      <c r="X1028" t="s">
        <v>31</v>
      </c>
    </row>
    <row r="1029" spans="1:24" x14ac:dyDescent="0.35">
      <c r="A1029">
        <v>2025</v>
      </c>
      <c r="B1029" t="s">
        <v>233</v>
      </c>
      <c r="C1029" t="s">
        <v>234</v>
      </c>
      <c r="D1029" t="s">
        <v>300</v>
      </c>
      <c r="E1029">
        <v>9</v>
      </c>
      <c r="F1029" t="s">
        <v>314</v>
      </c>
      <c r="G1029" t="s">
        <v>42</v>
      </c>
      <c r="H1029" t="s">
        <v>34</v>
      </c>
      <c r="I1029" s="1">
        <v>34</v>
      </c>
      <c r="J1029" s="2">
        <v>20</v>
      </c>
      <c r="K1029" s="2">
        <v>0</v>
      </c>
      <c r="L1029" s="2">
        <v>20</v>
      </c>
      <c r="M1029" s="1">
        <v>27.2</v>
      </c>
      <c r="N1029" s="3">
        <v>18</v>
      </c>
      <c r="O1029" s="3">
        <v>360</v>
      </c>
      <c r="P1029" s="3">
        <v>0</v>
      </c>
      <c r="Q1029" s="1">
        <v>489.6</v>
      </c>
      <c r="R1029" s="1">
        <v>9</v>
      </c>
      <c r="S1029" s="1">
        <v>162</v>
      </c>
      <c r="T1029" s="1">
        <v>327.60000000000002</v>
      </c>
      <c r="U1029" s="1">
        <v>73.44</v>
      </c>
      <c r="V1029" s="1">
        <v>254.16</v>
      </c>
      <c r="W1029" t="s">
        <v>30</v>
      </c>
      <c r="X1029" t="s">
        <v>31</v>
      </c>
    </row>
    <row r="1030" spans="1:24" x14ac:dyDescent="0.35">
      <c r="A1030">
        <v>2025</v>
      </c>
      <c r="B1030" t="s">
        <v>233</v>
      </c>
      <c r="C1030" t="s">
        <v>234</v>
      </c>
      <c r="D1030" t="s">
        <v>300</v>
      </c>
      <c r="E1030">
        <v>9</v>
      </c>
      <c r="F1030" t="s">
        <v>315</v>
      </c>
      <c r="G1030" t="s">
        <v>44</v>
      </c>
      <c r="H1030" t="s">
        <v>29</v>
      </c>
      <c r="I1030" s="1">
        <v>34</v>
      </c>
      <c r="J1030" s="2">
        <v>0</v>
      </c>
      <c r="K1030" s="2">
        <v>0</v>
      </c>
      <c r="L1030" s="2">
        <v>0</v>
      </c>
      <c r="M1030" s="1">
        <v>34</v>
      </c>
      <c r="N1030" s="3">
        <v>63</v>
      </c>
      <c r="O1030" s="3">
        <v>0</v>
      </c>
      <c r="P1030" s="3">
        <v>0</v>
      </c>
      <c r="Q1030" s="1">
        <v>2142</v>
      </c>
      <c r="R1030" s="1">
        <v>9</v>
      </c>
      <c r="S1030" s="1">
        <v>567</v>
      </c>
      <c r="T1030" s="1">
        <v>1575</v>
      </c>
      <c r="U1030" s="1">
        <v>321.3</v>
      </c>
      <c r="V1030" s="1">
        <v>1253.7</v>
      </c>
      <c r="W1030" t="s">
        <v>30</v>
      </c>
      <c r="X1030" t="s">
        <v>31</v>
      </c>
    </row>
    <row r="1031" spans="1:24" x14ac:dyDescent="0.35">
      <c r="A1031">
        <v>2025</v>
      </c>
      <c r="B1031" t="s">
        <v>233</v>
      </c>
      <c r="C1031" t="s">
        <v>234</v>
      </c>
      <c r="D1031" t="s">
        <v>300</v>
      </c>
      <c r="E1031">
        <v>9</v>
      </c>
      <c r="F1031" t="s">
        <v>315</v>
      </c>
      <c r="G1031" t="s">
        <v>44</v>
      </c>
      <c r="H1031" t="s">
        <v>32</v>
      </c>
      <c r="I1031" s="1">
        <v>34</v>
      </c>
      <c r="J1031" s="2">
        <v>10</v>
      </c>
      <c r="K1031" s="2">
        <v>0</v>
      </c>
      <c r="L1031" s="2">
        <v>10</v>
      </c>
      <c r="M1031" s="1">
        <v>30.6</v>
      </c>
      <c r="N1031" s="3">
        <v>46</v>
      </c>
      <c r="O1031" s="3">
        <v>460</v>
      </c>
      <c r="P1031" s="3">
        <v>0</v>
      </c>
      <c r="Q1031" s="1">
        <v>1407.6</v>
      </c>
      <c r="R1031" s="1">
        <v>9</v>
      </c>
      <c r="S1031" s="1">
        <v>414</v>
      </c>
      <c r="T1031" s="1">
        <v>993.6</v>
      </c>
      <c r="U1031" s="1">
        <v>211.14</v>
      </c>
      <c r="V1031" s="1">
        <v>782.46</v>
      </c>
      <c r="W1031" t="s">
        <v>30</v>
      </c>
      <c r="X1031" t="s">
        <v>31</v>
      </c>
    </row>
    <row r="1032" spans="1:24" x14ac:dyDescent="0.35">
      <c r="A1032">
        <v>2025</v>
      </c>
      <c r="B1032" t="s">
        <v>233</v>
      </c>
      <c r="C1032" t="s">
        <v>234</v>
      </c>
      <c r="D1032" t="s">
        <v>300</v>
      </c>
      <c r="E1032">
        <v>9</v>
      </c>
      <c r="F1032" t="s">
        <v>315</v>
      </c>
      <c r="G1032" t="s">
        <v>44</v>
      </c>
      <c r="H1032" t="s">
        <v>33</v>
      </c>
      <c r="I1032" s="1">
        <v>34</v>
      </c>
      <c r="J1032" s="2">
        <v>15</v>
      </c>
      <c r="K1032" s="2">
        <v>0</v>
      </c>
      <c r="L1032" s="2">
        <v>15</v>
      </c>
      <c r="M1032" s="1">
        <v>28.9</v>
      </c>
      <c r="N1032" s="3">
        <v>30</v>
      </c>
      <c r="O1032" s="3">
        <v>450</v>
      </c>
      <c r="P1032" s="3">
        <v>0</v>
      </c>
      <c r="Q1032" s="1">
        <v>867</v>
      </c>
      <c r="R1032" s="1">
        <v>9</v>
      </c>
      <c r="S1032" s="1">
        <v>270</v>
      </c>
      <c r="T1032" s="1">
        <v>597</v>
      </c>
      <c r="U1032" s="1">
        <v>130.05000000000001</v>
      </c>
      <c r="V1032" s="1">
        <v>466.95</v>
      </c>
      <c r="W1032" t="s">
        <v>30</v>
      </c>
      <c r="X1032" t="s">
        <v>31</v>
      </c>
    </row>
    <row r="1033" spans="1:24" x14ac:dyDescent="0.35">
      <c r="A1033">
        <v>2025</v>
      </c>
      <c r="B1033" t="s">
        <v>233</v>
      </c>
      <c r="C1033" t="s">
        <v>234</v>
      </c>
      <c r="D1033" t="s">
        <v>300</v>
      </c>
      <c r="E1033">
        <v>9</v>
      </c>
      <c r="F1033" t="s">
        <v>315</v>
      </c>
      <c r="G1033" t="s">
        <v>44</v>
      </c>
      <c r="H1033" t="s">
        <v>34</v>
      </c>
      <c r="I1033" s="1">
        <v>34</v>
      </c>
      <c r="J1033" s="2">
        <v>20</v>
      </c>
      <c r="K1033" s="2">
        <v>0</v>
      </c>
      <c r="L1033" s="2">
        <v>20</v>
      </c>
      <c r="M1033" s="1">
        <v>27.2</v>
      </c>
      <c r="N1033" s="3">
        <v>17</v>
      </c>
      <c r="O1033" s="3">
        <v>340</v>
      </c>
      <c r="P1033" s="3">
        <v>0</v>
      </c>
      <c r="Q1033" s="1">
        <v>462.4</v>
      </c>
      <c r="R1033" s="1">
        <v>9</v>
      </c>
      <c r="S1033" s="1">
        <v>153</v>
      </c>
      <c r="T1033" s="1">
        <v>309.39999999999998</v>
      </c>
      <c r="U1033" s="1">
        <v>69.36</v>
      </c>
      <c r="V1033" s="1">
        <v>240.04</v>
      </c>
      <c r="W1033" t="s">
        <v>30</v>
      </c>
      <c r="X1033" t="s">
        <v>31</v>
      </c>
    </row>
    <row r="1034" spans="1:24" x14ac:dyDescent="0.35">
      <c r="A1034">
        <v>2025</v>
      </c>
      <c r="B1034" t="s">
        <v>233</v>
      </c>
      <c r="C1034" t="s">
        <v>234</v>
      </c>
      <c r="D1034" t="s">
        <v>300</v>
      </c>
      <c r="E1034">
        <v>9</v>
      </c>
      <c r="F1034" t="s">
        <v>316</v>
      </c>
      <c r="G1034" t="s">
        <v>48</v>
      </c>
      <c r="H1034" t="s">
        <v>29</v>
      </c>
      <c r="I1034" s="1">
        <v>34</v>
      </c>
      <c r="J1034" s="2">
        <v>0</v>
      </c>
      <c r="K1034" s="2">
        <v>0</v>
      </c>
      <c r="L1034" s="2">
        <v>0</v>
      </c>
      <c r="M1034" s="1">
        <v>34</v>
      </c>
      <c r="N1034" s="3">
        <v>64</v>
      </c>
      <c r="O1034" s="3">
        <v>0</v>
      </c>
      <c r="P1034" s="3">
        <v>0</v>
      </c>
      <c r="Q1034" s="1">
        <v>2176</v>
      </c>
      <c r="R1034" s="1">
        <v>9</v>
      </c>
      <c r="S1034" s="1">
        <v>576</v>
      </c>
      <c r="T1034" s="1">
        <v>1600</v>
      </c>
      <c r="U1034" s="1">
        <v>326.39999999999998</v>
      </c>
      <c r="V1034" s="1">
        <v>1273.5999999999999</v>
      </c>
      <c r="W1034" t="s">
        <v>30</v>
      </c>
      <c r="X1034" t="s">
        <v>31</v>
      </c>
    </row>
    <row r="1035" spans="1:24" x14ac:dyDescent="0.35">
      <c r="A1035">
        <v>2025</v>
      </c>
      <c r="B1035" t="s">
        <v>233</v>
      </c>
      <c r="C1035" t="s">
        <v>234</v>
      </c>
      <c r="D1035" t="s">
        <v>300</v>
      </c>
      <c r="E1035">
        <v>9</v>
      </c>
      <c r="F1035" t="s">
        <v>316</v>
      </c>
      <c r="G1035" t="s">
        <v>48</v>
      </c>
      <c r="H1035" t="s">
        <v>32</v>
      </c>
      <c r="I1035" s="1">
        <v>34</v>
      </c>
      <c r="J1035" s="2">
        <v>10</v>
      </c>
      <c r="K1035" s="2">
        <v>0</v>
      </c>
      <c r="L1035" s="2">
        <v>10</v>
      </c>
      <c r="M1035" s="1">
        <v>30.6</v>
      </c>
      <c r="N1035" s="3">
        <v>47</v>
      </c>
      <c r="O1035" s="3">
        <v>470</v>
      </c>
      <c r="P1035" s="3">
        <v>0</v>
      </c>
      <c r="Q1035" s="1">
        <v>1438.2</v>
      </c>
      <c r="R1035" s="1">
        <v>9</v>
      </c>
      <c r="S1035" s="1">
        <v>423</v>
      </c>
      <c r="T1035" s="1">
        <v>1015.2</v>
      </c>
      <c r="U1035" s="1">
        <v>215.73</v>
      </c>
      <c r="V1035" s="1">
        <v>799.47</v>
      </c>
      <c r="W1035" t="s">
        <v>30</v>
      </c>
      <c r="X1035" t="s">
        <v>31</v>
      </c>
    </row>
    <row r="1036" spans="1:24" x14ac:dyDescent="0.35">
      <c r="A1036">
        <v>2025</v>
      </c>
      <c r="B1036" t="s">
        <v>233</v>
      </c>
      <c r="C1036" t="s">
        <v>234</v>
      </c>
      <c r="D1036" t="s">
        <v>300</v>
      </c>
      <c r="E1036">
        <v>9</v>
      </c>
      <c r="F1036" t="s">
        <v>316</v>
      </c>
      <c r="G1036" t="s">
        <v>48</v>
      </c>
      <c r="H1036" t="s">
        <v>33</v>
      </c>
      <c r="I1036" s="1">
        <v>34</v>
      </c>
      <c r="J1036" s="2">
        <v>15</v>
      </c>
      <c r="K1036" s="2">
        <v>0</v>
      </c>
      <c r="L1036" s="2">
        <v>15</v>
      </c>
      <c r="M1036" s="1">
        <v>28.9</v>
      </c>
      <c r="N1036" s="3">
        <v>30</v>
      </c>
      <c r="O1036" s="3">
        <v>450</v>
      </c>
      <c r="P1036" s="3">
        <v>0</v>
      </c>
      <c r="Q1036" s="1">
        <v>867</v>
      </c>
      <c r="R1036" s="1">
        <v>9</v>
      </c>
      <c r="S1036" s="1">
        <v>270</v>
      </c>
      <c r="T1036" s="1">
        <v>597</v>
      </c>
      <c r="U1036" s="1">
        <v>130.05000000000001</v>
      </c>
      <c r="V1036" s="1">
        <v>466.95</v>
      </c>
      <c r="W1036" t="s">
        <v>30</v>
      </c>
      <c r="X1036" t="s">
        <v>31</v>
      </c>
    </row>
    <row r="1037" spans="1:24" x14ac:dyDescent="0.35">
      <c r="A1037">
        <v>2025</v>
      </c>
      <c r="B1037" t="s">
        <v>233</v>
      </c>
      <c r="C1037" t="s">
        <v>234</v>
      </c>
      <c r="D1037" t="s">
        <v>300</v>
      </c>
      <c r="E1037">
        <v>9</v>
      </c>
      <c r="F1037" t="s">
        <v>316</v>
      </c>
      <c r="G1037" t="s">
        <v>48</v>
      </c>
      <c r="H1037" t="s">
        <v>34</v>
      </c>
      <c r="I1037" s="1">
        <v>34</v>
      </c>
      <c r="J1037" s="2">
        <v>20</v>
      </c>
      <c r="K1037" s="2">
        <v>0</v>
      </c>
      <c r="L1037" s="2">
        <v>20</v>
      </c>
      <c r="M1037" s="1">
        <v>27.2</v>
      </c>
      <c r="N1037" s="3">
        <v>18</v>
      </c>
      <c r="O1037" s="3">
        <v>360</v>
      </c>
      <c r="P1037" s="3">
        <v>0</v>
      </c>
      <c r="Q1037" s="1">
        <v>489.6</v>
      </c>
      <c r="R1037" s="1">
        <v>9</v>
      </c>
      <c r="S1037" s="1">
        <v>162</v>
      </c>
      <c r="T1037" s="1">
        <v>327.60000000000002</v>
      </c>
      <c r="U1037" s="1">
        <v>73.44</v>
      </c>
      <c r="V1037" s="1">
        <v>254.16</v>
      </c>
      <c r="W1037" t="s">
        <v>30</v>
      </c>
      <c r="X1037" t="s">
        <v>31</v>
      </c>
    </row>
    <row r="1038" spans="1:24" x14ac:dyDescent="0.35">
      <c r="A1038">
        <v>2025</v>
      </c>
      <c r="B1038" t="s">
        <v>233</v>
      </c>
      <c r="C1038" t="s">
        <v>234</v>
      </c>
      <c r="D1038" t="s">
        <v>300</v>
      </c>
      <c r="E1038">
        <v>9</v>
      </c>
      <c r="F1038" t="s">
        <v>317</v>
      </c>
      <c r="G1038" t="s">
        <v>28</v>
      </c>
      <c r="H1038" t="s">
        <v>29</v>
      </c>
      <c r="I1038" s="1">
        <v>34</v>
      </c>
      <c r="J1038" s="2">
        <v>0</v>
      </c>
      <c r="K1038" s="2">
        <v>0</v>
      </c>
      <c r="L1038" s="2">
        <v>0</v>
      </c>
      <c r="M1038" s="1">
        <v>34</v>
      </c>
      <c r="N1038" s="3">
        <v>88</v>
      </c>
      <c r="O1038" s="3">
        <v>0</v>
      </c>
      <c r="P1038" s="3">
        <v>0</v>
      </c>
      <c r="Q1038" s="1">
        <v>2992</v>
      </c>
      <c r="R1038" s="1">
        <v>9</v>
      </c>
      <c r="S1038" s="1">
        <v>792</v>
      </c>
      <c r="T1038" s="1">
        <v>2200</v>
      </c>
      <c r="U1038" s="1">
        <v>448.8</v>
      </c>
      <c r="V1038" s="1">
        <v>1751.2</v>
      </c>
      <c r="W1038" t="s">
        <v>30</v>
      </c>
      <c r="X1038" t="s">
        <v>31</v>
      </c>
    </row>
    <row r="1039" spans="1:24" x14ac:dyDescent="0.35">
      <c r="A1039">
        <v>2025</v>
      </c>
      <c r="B1039" t="s">
        <v>233</v>
      </c>
      <c r="C1039" t="s">
        <v>234</v>
      </c>
      <c r="D1039" t="s">
        <v>300</v>
      </c>
      <c r="E1039">
        <v>9</v>
      </c>
      <c r="F1039" t="s">
        <v>317</v>
      </c>
      <c r="G1039" t="s">
        <v>28</v>
      </c>
      <c r="H1039" t="s">
        <v>32</v>
      </c>
      <c r="I1039" s="1">
        <v>34</v>
      </c>
      <c r="J1039" s="2">
        <v>10</v>
      </c>
      <c r="K1039" s="2">
        <v>0</v>
      </c>
      <c r="L1039" s="2">
        <v>10</v>
      </c>
      <c r="M1039" s="1">
        <v>30.6</v>
      </c>
      <c r="N1039" s="3">
        <v>65</v>
      </c>
      <c r="O1039" s="3">
        <v>650</v>
      </c>
      <c r="P1039" s="3">
        <v>0</v>
      </c>
      <c r="Q1039" s="1">
        <v>1989</v>
      </c>
      <c r="R1039" s="1">
        <v>9</v>
      </c>
      <c r="S1039" s="1">
        <v>585</v>
      </c>
      <c r="T1039" s="1">
        <v>1404</v>
      </c>
      <c r="U1039" s="1">
        <v>298.35000000000002</v>
      </c>
      <c r="V1039" s="1">
        <v>1105.6500000000001</v>
      </c>
      <c r="W1039" t="s">
        <v>30</v>
      </c>
      <c r="X1039" t="s">
        <v>31</v>
      </c>
    </row>
    <row r="1040" spans="1:24" x14ac:dyDescent="0.35">
      <c r="A1040">
        <v>2025</v>
      </c>
      <c r="B1040" t="s">
        <v>233</v>
      </c>
      <c r="C1040" t="s">
        <v>234</v>
      </c>
      <c r="D1040" t="s">
        <v>300</v>
      </c>
      <c r="E1040">
        <v>9</v>
      </c>
      <c r="F1040" t="s">
        <v>317</v>
      </c>
      <c r="G1040" t="s">
        <v>28</v>
      </c>
      <c r="H1040" t="s">
        <v>33</v>
      </c>
      <c r="I1040" s="1">
        <v>34</v>
      </c>
      <c r="J1040" s="2">
        <v>15</v>
      </c>
      <c r="K1040" s="2">
        <v>0</v>
      </c>
      <c r="L1040" s="2">
        <v>15</v>
      </c>
      <c r="M1040" s="1">
        <v>28.9</v>
      </c>
      <c r="N1040" s="3">
        <v>41</v>
      </c>
      <c r="O1040" s="3">
        <v>615</v>
      </c>
      <c r="P1040" s="3">
        <v>0</v>
      </c>
      <c r="Q1040" s="1">
        <v>1184.9000000000001</v>
      </c>
      <c r="R1040" s="1">
        <v>9</v>
      </c>
      <c r="S1040" s="1">
        <v>369</v>
      </c>
      <c r="T1040" s="1">
        <v>815.9</v>
      </c>
      <c r="U1040" s="1">
        <v>177.73</v>
      </c>
      <c r="V1040" s="1">
        <v>638.16</v>
      </c>
      <c r="W1040" t="s">
        <v>30</v>
      </c>
      <c r="X1040" t="s">
        <v>31</v>
      </c>
    </row>
    <row r="1041" spans="1:24" x14ac:dyDescent="0.35">
      <c r="A1041">
        <v>2025</v>
      </c>
      <c r="B1041" t="s">
        <v>233</v>
      </c>
      <c r="C1041" t="s">
        <v>234</v>
      </c>
      <c r="D1041" t="s">
        <v>300</v>
      </c>
      <c r="E1041">
        <v>9</v>
      </c>
      <c r="F1041" t="s">
        <v>317</v>
      </c>
      <c r="G1041" t="s">
        <v>28</v>
      </c>
      <c r="H1041" t="s">
        <v>34</v>
      </c>
      <c r="I1041" s="1">
        <v>34</v>
      </c>
      <c r="J1041" s="2">
        <v>20</v>
      </c>
      <c r="K1041" s="2">
        <v>0</v>
      </c>
      <c r="L1041" s="2">
        <v>20</v>
      </c>
      <c r="M1041" s="1">
        <v>27.2</v>
      </c>
      <c r="N1041" s="3">
        <v>24</v>
      </c>
      <c r="O1041" s="3">
        <v>480</v>
      </c>
      <c r="P1041" s="3">
        <v>0</v>
      </c>
      <c r="Q1041" s="1">
        <v>652.79999999999995</v>
      </c>
      <c r="R1041" s="1">
        <v>9</v>
      </c>
      <c r="S1041" s="1">
        <v>216</v>
      </c>
      <c r="T1041" s="1">
        <v>436.8</v>
      </c>
      <c r="U1041" s="1">
        <v>97.92</v>
      </c>
      <c r="V1041" s="1">
        <v>338.88</v>
      </c>
      <c r="W1041" t="s">
        <v>30</v>
      </c>
      <c r="X1041" t="s">
        <v>31</v>
      </c>
    </row>
    <row r="1042" spans="1:24" x14ac:dyDescent="0.35">
      <c r="A1042">
        <v>2025</v>
      </c>
      <c r="B1042" t="s">
        <v>233</v>
      </c>
      <c r="C1042" t="s">
        <v>234</v>
      </c>
      <c r="D1042" t="s">
        <v>300</v>
      </c>
      <c r="E1042">
        <v>9</v>
      </c>
      <c r="F1042" t="s">
        <v>318</v>
      </c>
      <c r="G1042" t="s">
        <v>36</v>
      </c>
      <c r="H1042" t="s">
        <v>29</v>
      </c>
      <c r="I1042" s="1">
        <v>34</v>
      </c>
      <c r="J1042" s="2">
        <v>0</v>
      </c>
      <c r="K1042" s="2">
        <v>0</v>
      </c>
      <c r="L1042" s="2">
        <v>0</v>
      </c>
      <c r="M1042" s="1">
        <v>34</v>
      </c>
      <c r="N1042" s="3">
        <v>87</v>
      </c>
      <c r="O1042" s="3">
        <v>0</v>
      </c>
      <c r="P1042" s="3">
        <v>0</v>
      </c>
      <c r="Q1042" s="1">
        <v>2958</v>
      </c>
      <c r="R1042" s="1">
        <v>9</v>
      </c>
      <c r="S1042" s="1">
        <v>783</v>
      </c>
      <c r="T1042" s="1">
        <v>2175</v>
      </c>
      <c r="U1042" s="1">
        <v>443.7</v>
      </c>
      <c r="V1042" s="1">
        <v>1731.3</v>
      </c>
      <c r="W1042" t="s">
        <v>30</v>
      </c>
      <c r="X1042" t="s">
        <v>31</v>
      </c>
    </row>
    <row r="1043" spans="1:24" x14ac:dyDescent="0.35">
      <c r="A1043">
        <v>2025</v>
      </c>
      <c r="B1043" t="s">
        <v>233</v>
      </c>
      <c r="C1043" t="s">
        <v>234</v>
      </c>
      <c r="D1043" t="s">
        <v>300</v>
      </c>
      <c r="E1043">
        <v>9</v>
      </c>
      <c r="F1043" t="s">
        <v>318</v>
      </c>
      <c r="G1043" t="s">
        <v>36</v>
      </c>
      <c r="H1043" t="s">
        <v>32</v>
      </c>
      <c r="I1043" s="1">
        <v>34</v>
      </c>
      <c r="J1043" s="2">
        <v>10</v>
      </c>
      <c r="K1043" s="2">
        <v>0</v>
      </c>
      <c r="L1043" s="2">
        <v>10</v>
      </c>
      <c r="M1043" s="1">
        <v>30.6</v>
      </c>
      <c r="N1043" s="3">
        <v>64</v>
      </c>
      <c r="O1043" s="3">
        <v>640</v>
      </c>
      <c r="P1043" s="3">
        <v>0</v>
      </c>
      <c r="Q1043" s="1">
        <v>1958.4</v>
      </c>
      <c r="R1043" s="1">
        <v>9</v>
      </c>
      <c r="S1043" s="1">
        <v>576</v>
      </c>
      <c r="T1043" s="1">
        <v>1382.4</v>
      </c>
      <c r="U1043" s="1">
        <v>293.76</v>
      </c>
      <c r="V1043" s="1">
        <v>1088.6400000000001</v>
      </c>
      <c r="W1043" t="s">
        <v>30</v>
      </c>
      <c r="X1043" t="s">
        <v>31</v>
      </c>
    </row>
    <row r="1044" spans="1:24" x14ac:dyDescent="0.35">
      <c r="A1044">
        <v>2025</v>
      </c>
      <c r="B1044" t="s">
        <v>233</v>
      </c>
      <c r="C1044" t="s">
        <v>234</v>
      </c>
      <c r="D1044" t="s">
        <v>300</v>
      </c>
      <c r="E1044">
        <v>9</v>
      </c>
      <c r="F1044" t="s">
        <v>318</v>
      </c>
      <c r="G1044" t="s">
        <v>36</v>
      </c>
      <c r="H1044" t="s">
        <v>33</v>
      </c>
      <c r="I1044" s="1">
        <v>34</v>
      </c>
      <c r="J1044" s="2">
        <v>15</v>
      </c>
      <c r="K1044" s="2">
        <v>0</v>
      </c>
      <c r="L1044" s="2">
        <v>15</v>
      </c>
      <c r="M1044" s="1">
        <v>28.9</v>
      </c>
      <c r="N1044" s="3">
        <v>41</v>
      </c>
      <c r="O1044" s="3">
        <v>615</v>
      </c>
      <c r="P1044" s="3">
        <v>0</v>
      </c>
      <c r="Q1044" s="1">
        <v>1184.9000000000001</v>
      </c>
      <c r="R1044" s="1">
        <v>9</v>
      </c>
      <c r="S1044" s="1">
        <v>369</v>
      </c>
      <c r="T1044" s="1">
        <v>815.9</v>
      </c>
      <c r="U1044" s="1">
        <v>177.73</v>
      </c>
      <c r="V1044" s="1">
        <v>638.16</v>
      </c>
      <c r="W1044" t="s">
        <v>30</v>
      </c>
      <c r="X1044" t="s">
        <v>31</v>
      </c>
    </row>
    <row r="1045" spans="1:24" x14ac:dyDescent="0.35">
      <c r="A1045">
        <v>2025</v>
      </c>
      <c r="B1045" t="s">
        <v>233</v>
      </c>
      <c r="C1045" t="s">
        <v>234</v>
      </c>
      <c r="D1045" t="s">
        <v>300</v>
      </c>
      <c r="E1045">
        <v>9</v>
      </c>
      <c r="F1045" t="s">
        <v>318</v>
      </c>
      <c r="G1045" t="s">
        <v>36</v>
      </c>
      <c r="H1045" t="s">
        <v>34</v>
      </c>
      <c r="I1045" s="1">
        <v>34</v>
      </c>
      <c r="J1045" s="2">
        <v>20</v>
      </c>
      <c r="K1045" s="2">
        <v>0</v>
      </c>
      <c r="L1045" s="2">
        <v>20</v>
      </c>
      <c r="M1045" s="1">
        <v>27.2</v>
      </c>
      <c r="N1045" s="3">
        <v>24</v>
      </c>
      <c r="O1045" s="3">
        <v>480</v>
      </c>
      <c r="P1045" s="3">
        <v>0</v>
      </c>
      <c r="Q1045" s="1">
        <v>652.79999999999995</v>
      </c>
      <c r="R1045" s="1">
        <v>9</v>
      </c>
      <c r="S1045" s="1">
        <v>216</v>
      </c>
      <c r="T1045" s="1">
        <v>436.8</v>
      </c>
      <c r="U1045" s="1">
        <v>97.92</v>
      </c>
      <c r="V1045" s="1">
        <v>338.88</v>
      </c>
      <c r="W1045" t="s">
        <v>30</v>
      </c>
      <c r="X1045" t="s">
        <v>31</v>
      </c>
    </row>
    <row r="1046" spans="1:24" x14ac:dyDescent="0.35">
      <c r="A1046">
        <v>2025</v>
      </c>
      <c r="B1046" t="s">
        <v>233</v>
      </c>
      <c r="C1046" t="s">
        <v>234</v>
      </c>
      <c r="D1046" t="s">
        <v>300</v>
      </c>
      <c r="E1046">
        <v>9</v>
      </c>
      <c r="F1046" t="s">
        <v>319</v>
      </c>
      <c r="G1046" t="s">
        <v>38</v>
      </c>
      <c r="H1046" t="s">
        <v>29</v>
      </c>
      <c r="I1046" s="1">
        <v>34</v>
      </c>
      <c r="J1046" s="2">
        <v>0</v>
      </c>
      <c r="K1046" s="2">
        <v>0</v>
      </c>
      <c r="L1046" s="2">
        <v>0</v>
      </c>
      <c r="M1046" s="1">
        <v>34</v>
      </c>
      <c r="N1046" s="3">
        <v>113</v>
      </c>
      <c r="O1046" s="3">
        <v>0</v>
      </c>
      <c r="P1046" s="3">
        <v>0</v>
      </c>
      <c r="Q1046" s="1">
        <v>3842</v>
      </c>
      <c r="R1046" s="1">
        <v>9</v>
      </c>
      <c r="S1046" s="1">
        <v>1017</v>
      </c>
      <c r="T1046" s="1">
        <v>2825</v>
      </c>
      <c r="U1046" s="1">
        <v>576.29999999999995</v>
      </c>
      <c r="V1046" s="1">
        <v>2248.6999999999998</v>
      </c>
      <c r="W1046" t="s">
        <v>30</v>
      </c>
      <c r="X1046" t="s">
        <v>31</v>
      </c>
    </row>
    <row r="1047" spans="1:24" x14ac:dyDescent="0.35">
      <c r="A1047">
        <v>2025</v>
      </c>
      <c r="B1047" t="s">
        <v>233</v>
      </c>
      <c r="C1047" t="s">
        <v>234</v>
      </c>
      <c r="D1047" t="s">
        <v>300</v>
      </c>
      <c r="E1047">
        <v>9</v>
      </c>
      <c r="F1047" t="s">
        <v>319</v>
      </c>
      <c r="G1047" t="s">
        <v>38</v>
      </c>
      <c r="H1047" t="s">
        <v>32</v>
      </c>
      <c r="I1047" s="1">
        <v>34</v>
      </c>
      <c r="J1047" s="2">
        <v>10</v>
      </c>
      <c r="K1047" s="2">
        <v>0</v>
      </c>
      <c r="L1047" s="2">
        <v>10</v>
      </c>
      <c r="M1047" s="1">
        <v>30.6</v>
      </c>
      <c r="N1047" s="3">
        <v>83</v>
      </c>
      <c r="O1047" s="3">
        <v>830</v>
      </c>
      <c r="P1047" s="3">
        <v>0</v>
      </c>
      <c r="Q1047" s="1">
        <v>2539.8000000000002</v>
      </c>
      <c r="R1047" s="1">
        <v>9</v>
      </c>
      <c r="S1047" s="1">
        <v>747</v>
      </c>
      <c r="T1047" s="1">
        <v>1792.8</v>
      </c>
      <c r="U1047" s="1">
        <v>380.97</v>
      </c>
      <c r="V1047" s="1">
        <v>1411.83</v>
      </c>
      <c r="W1047" t="s">
        <v>30</v>
      </c>
      <c r="X1047" t="s">
        <v>31</v>
      </c>
    </row>
    <row r="1048" spans="1:24" x14ac:dyDescent="0.35">
      <c r="A1048">
        <v>2025</v>
      </c>
      <c r="B1048" t="s">
        <v>233</v>
      </c>
      <c r="C1048" t="s">
        <v>234</v>
      </c>
      <c r="D1048" t="s">
        <v>300</v>
      </c>
      <c r="E1048">
        <v>9</v>
      </c>
      <c r="F1048" t="s">
        <v>319</v>
      </c>
      <c r="G1048" t="s">
        <v>38</v>
      </c>
      <c r="H1048" t="s">
        <v>33</v>
      </c>
      <c r="I1048" s="1">
        <v>34</v>
      </c>
      <c r="J1048" s="2">
        <v>15</v>
      </c>
      <c r="K1048" s="2">
        <v>0</v>
      </c>
      <c r="L1048" s="2">
        <v>15</v>
      </c>
      <c r="M1048" s="1">
        <v>28.9</v>
      </c>
      <c r="N1048" s="3">
        <v>53</v>
      </c>
      <c r="O1048" s="3">
        <v>795</v>
      </c>
      <c r="P1048" s="3">
        <v>0</v>
      </c>
      <c r="Q1048" s="1">
        <v>1531.7</v>
      </c>
      <c r="R1048" s="1">
        <v>9</v>
      </c>
      <c r="S1048" s="1">
        <v>477</v>
      </c>
      <c r="T1048" s="1">
        <v>1054.7</v>
      </c>
      <c r="U1048" s="1">
        <v>229.75</v>
      </c>
      <c r="V1048" s="1">
        <v>824.94</v>
      </c>
      <c r="W1048" t="s">
        <v>30</v>
      </c>
      <c r="X1048" t="s">
        <v>31</v>
      </c>
    </row>
    <row r="1049" spans="1:24" x14ac:dyDescent="0.35">
      <c r="A1049">
        <v>2025</v>
      </c>
      <c r="B1049" t="s">
        <v>233</v>
      </c>
      <c r="C1049" t="s">
        <v>234</v>
      </c>
      <c r="D1049" t="s">
        <v>300</v>
      </c>
      <c r="E1049">
        <v>9</v>
      </c>
      <c r="F1049" t="s">
        <v>319</v>
      </c>
      <c r="G1049" t="s">
        <v>38</v>
      </c>
      <c r="H1049" t="s">
        <v>34</v>
      </c>
      <c r="I1049" s="1">
        <v>34</v>
      </c>
      <c r="J1049" s="2">
        <v>20</v>
      </c>
      <c r="K1049" s="2">
        <v>0</v>
      </c>
      <c r="L1049" s="2">
        <v>20</v>
      </c>
      <c r="M1049" s="1">
        <v>27.2</v>
      </c>
      <c r="N1049" s="3">
        <v>32</v>
      </c>
      <c r="O1049" s="3">
        <v>640</v>
      </c>
      <c r="P1049" s="3">
        <v>0</v>
      </c>
      <c r="Q1049" s="1">
        <v>870.4</v>
      </c>
      <c r="R1049" s="1">
        <v>9</v>
      </c>
      <c r="S1049" s="1">
        <v>288</v>
      </c>
      <c r="T1049" s="1">
        <v>582.4</v>
      </c>
      <c r="U1049" s="1">
        <v>130.56</v>
      </c>
      <c r="V1049" s="1">
        <v>451.84</v>
      </c>
      <c r="W1049" t="s">
        <v>30</v>
      </c>
      <c r="X1049" t="s">
        <v>31</v>
      </c>
    </row>
    <row r="1050" spans="1:24" x14ac:dyDescent="0.35">
      <c r="A1050">
        <v>2025</v>
      </c>
      <c r="B1050" t="s">
        <v>233</v>
      </c>
      <c r="C1050" t="s">
        <v>234</v>
      </c>
      <c r="D1050" t="s">
        <v>300</v>
      </c>
      <c r="E1050">
        <v>9</v>
      </c>
      <c r="F1050" t="s">
        <v>320</v>
      </c>
      <c r="G1050" t="s">
        <v>40</v>
      </c>
      <c r="H1050" t="s">
        <v>29</v>
      </c>
      <c r="I1050" s="1">
        <v>34</v>
      </c>
      <c r="J1050" s="2">
        <v>0</v>
      </c>
      <c r="K1050" s="2">
        <v>0</v>
      </c>
      <c r="L1050" s="2">
        <v>0</v>
      </c>
      <c r="M1050" s="1">
        <v>34</v>
      </c>
      <c r="N1050" s="3">
        <v>108</v>
      </c>
      <c r="O1050" s="3">
        <v>0</v>
      </c>
      <c r="P1050" s="3">
        <v>0</v>
      </c>
      <c r="Q1050" s="1">
        <v>3672</v>
      </c>
      <c r="R1050" s="1">
        <v>9</v>
      </c>
      <c r="S1050" s="1">
        <v>972</v>
      </c>
      <c r="T1050" s="1">
        <v>2700</v>
      </c>
      <c r="U1050" s="1">
        <v>550.79999999999995</v>
      </c>
      <c r="V1050" s="1">
        <v>2149.1999999999998</v>
      </c>
      <c r="W1050" t="s">
        <v>30</v>
      </c>
      <c r="X1050" t="s">
        <v>31</v>
      </c>
    </row>
    <row r="1051" spans="1:24" x14ac:dyDescent="0.35">
      <c r="A1051">
        <v>2025</v>
      </c>
      <c r="B1051" t="s">
        <v>233</v>
      </c>
      <c r="C1051" t="s">
        <v>234</v>
      </c>
      <c r="D1051" t="s">
        <v>300</v>
      </c>
      <c r="E1051">
        <v>9</v>
      </c>
      <c r="F1051" t="s">
        <v>320</v>
      </c>
      <c r="G1051" t="s">
        <v>40</v>
      </c>
      <c r="H1051" t="s">
        <v>32</v>
      </c>
      <c r="I1051" s="1">
        <v>34</v>
      </c>
      <c r="J1051" s="2">
        <v>10</v>
      </c>
      <c r="K1051" s="2">
        <v>0</v>
      </c>
      <c r="L1051" s="2">
        <v>10</v>
      </c>
      <c r="M1051" s="1">
        <v>30.6</v>
      </c>
      <c r="N1051" s="3">
        <v>80</v>
      </c>
      <c r="O1051" s="3">
        <v>800</v>
      </c>
      <c r="P1051" s="3">
        <v>0</v>
      </c>
      <c r="Q1051" s="1">
        <v>2448</v>
      </c>
      <c r="R1051" s="1">
        <v>9</v>
      </c>
      <c r="S1051" s="1">
        <v>720</v>
      </c>
      <c r="T1051" s="1">
        <v>1728</v>
      </c>
      <c r="U1051" s="1">
        <v>367.2</v>
      </c>
      <c r="V1051" s="1">
        <v>1360.8</v>
      </c>
      <c r="W1051" t="s">
        <v>30</v>
      </c>
      <c r="X1051" t="s">
        <v>31</v>
      </c>
    </row>
    <row r="1052" spans="1:24" x14ac:dyDescent="0.35">
      <c r="A1052">
        <v>2025</v>
      </c>
      <c r="B1052" t="s">
        <v>233</v>
      </c>
      <c r="C1052" t="s">
        <v>234</v>
      </c>
      <c r="D1052" t="s">
        <v>300</v>
      </c>
      <c r="E1052">
        <v>9</v>
      </c>
      <c r="F1052" t="s">
        <v>320</v>
      </c>
      <c r="G1052" t="s">
        <v>40</v>
      </c>
      <c r="H1052" t="s">
        <v>33</v>
      </c>
      <c r="I1052" s="1">
        <v>34</v>
      </c>
      <c r="J1052" s="2">
        <v>15</v>
      </c>
      <c r="K1052" s="2">
        <v>0</v>
      </c>
      <c r="L1052" s="2">
        <v>15</v>
      </c>
      <c r="M1052" s="1">
        <v>28.9</v>
      </c>
      <c r="N1052" s="3">
        <v>51</v>
      </c>
      <c r="O1052" s="3">
        <v>765</v>
      </c>
      <c r="P1052" s="3">
        <v>0</v>
      </c>
      <c r="Q1052" s="1">
        <v>1473.9</v>
      </c>
      <c r="R1052" s="1">
        <v>9</v>
      </c>
      <c r="S1052" s="1">
        <v>459</v>
      </c>
      <c r="T1052" s="1">
        <v>1014.9</v>
      </c>
      <c r="U1052" s="1">
        <v>221.08</v>
      </c>
      <c r="V1052" s="1">
        <v>793.81</v>
      </c>
      <c r="W1052" t="s">
        <v>30</v>
      </c>
      <c r="X1052" t="s">
        <v>31</v>
      </c>
    </row>
    <row r="1053" spans="1:24" x14ac:dyDescent="0.35">
      <c r="A1053">
        <v>2025</v>
      </c>
      <c r="B1053" t="s">
        <v>233</v>
      </c>
      <c r="C1053" t="s">
        <v>234</v>
      </c>
      <c r="D1053" t="s">
        <v>300</v>
      </c>
      <c r="E1053">
        <v>9</v>
      </c>
      <c r="F1053" t="s">
        <v>320</v>
      </c>
      <c r="G1053" t="s">
        <v>40</v>
      </c>
      <c r="H1053" t="s">
        <v>34</v>
      </c>
      <c r="I1053" s="1">
        <v>34</v>
      </c>
      <c r="J1053" s="2">
        <v>20</v>
      </c>
      <c r="K1053" s="2">
        <v>0</v>
      </c>
      <c r="L1053" s="2">
        <v>20</v>
      </c>
      <c r="M1053" s="1">
        <v>27.2</v>
      </c>
      <c r="N1053" s="3">
        <v>30</v>
      </c>
      <c r="O1053" s="3">
        <v>600</v>
      </c>
      <c r="P1053" s="3">
        <v>0</v>
      </c>
      <c r="Q1053" s="1">
        <v>816</v>
      </c>
      <c r="R1053" s="1">
        <v>9</v>
      </c>
      <c r="S1053" s="1">
        <v>270</v>
      </c>
      <c r="T1053" s="1">
        <v>546</v>
      </c>
      <c r="U1053" s="1">
        <v>122.4</v>
      </c>
      <c r="V1053" s="1">
        <v>423.6</v>
      </c>
      <c r="W1053" t="s">
        <v>30</v>
      </c>
      <c r="X1053" t="s">
        <v>31</v>
      </c>
    </row>
    <row r="1054" spans="1:24" x14ac:dyDescent="0.35">
      <c r="A1054">
        <v>2025</v>
      </c>
      <c r="B1054" t="s">
        <v>233</v>
      </c>
      <c r="C1054" t="s">
        <v>234</v>
      </c>
      <c r="D1054" t="s">
        <v>300</v>
      </c>
      <c r="E1054">
        <v>9</v>
      </c>
      <c r="F1054" t="s">
        <v>321</v>
      </c>
      <c r="G1054" t="s">
        <v>42</v>
      </c>
      <c r="H1054" t="s">
        <v>29</v>
      </c>
      <c r="I1054" s="1">
        <v>34</v>
      </c>
      <c r="J1054" s="2">
        <v>0</v>
      </c>
      <c r="K1054" s="2">
        <v>0</v>
      </c>
      <c r="L1054" s="2">
        <v>0</v>
      </c>
      <c r="M1054" s="1">
        <v>34</v>
      </c>
      <c r="N1054" s="3">
        <v>66</v>
      </c>
      <c r="O1054" s="3">
        <v>0</v>
      </c>
      <c r="P1054" s="3">
        <v>0</v>
      </c>
      <c r="Q1054" s="1">
        <v>2244</v>
      </c>
      <c r="R1054" s="1">
        <v>9</v>
      </c>
      <c r="S1054" s="1">
        <v>594</v>
      </c>
      <c r="T1054" s="1">
        <v>1650</v>
      </c>
      <c r="U1054" s="1">
        <v>336.6</v>
      </c>
      <c r="V1054" s="1">
        <v>1313.4</v>
      </c>
      <c r="W1054" t="s">
        <v>30</v>
      </c>
      <c r="X1054" t="s">
        <v>31</v>
      </c>
    </row>
    <row r="1055" spans="1:24" x14ac:dyDescent="0.35">
      <c r="A1055">
        <v>2025</v>
      </c>
      <c r="B1055" t="s">
        <v>233</v>
      </c>
      <c r="C1055" t="s">
        <v>234</v>
      </c>
      <c r="D1055" t="s">
        <v>300</v>
      </c>
      <c r="E1055">
        <v>9</v>
      </c>
      <c r="F1055" t="s">
        <v>321</v>
      </c>
      <c r="G1055" t="s">
        <v>42</v>
      </c>
      <c r="H1055" t="s">
        <v>32</v>
      </c>
      <c r="I1055" s="1">
        <v>34</v>
      </c>
      <c r="J1055" s="2">
        <v>10</v>
      </c>
      <c r="K1055" s="2">
        <v>0</v>
      </c>
      <c r="L1055" s="2">
        <v>10</v>
      </c>
      <c r="M1055" s="1">
        <v>30.6</v>
      </c>
      <c r="N1055" s="3">
        <v>48</v>
      </c>
      <c r="O1055" s="3">
        <v>480</v>
      </c>
      <c r="P1055" s="3">
        <v>0</v>
      </c>
      <c r="Q1055" s="1">
        <v>1468.8</v>
      </c>
      <c r="R1055" s="1">
        <v>9</v>
      </c>
      <c r="S1055" s="1">
        <v>432</v>
      </c>
      <c r="T1055" s="1">
        <v>1036.8</v>
      </c>
      <c r="U1055" s="1">
        <v>220.32</v>
      </c>
      <c r="V1055" s="1">
        <v>816.48</v>
      </c>
      <c r="W1055" t="s">
        <v>30</v>
      </c>
      <c r="X1055" t="s">
        <v>31</v>
      </c>
    </row>
    <row r="1056" spans="1:24" x14ac:dyDescent="0.35">
      <c r="A1056">
        <v>2025</v>
      </c>
      <c r="B1056" t="s">
        <v>233</v>
      </c>
      <c r="C1056" t="s">
        <v>234</v>
      </c>
      <c r="D1056" t="s">
        <v>300</v>
      </c>
      <c r="E1056">
        <v>9</v>
      </c>
      <c r="F1056" t="s">
        <v>321</v>
      </c>
      <c r="G1056" t="s">
        <v>42</v>
      </c>
      <c r="H1056" t="s">
        <v>33</v>
      </c>
      <c r="I1056" s="1">
        <v>34</v>
      </c>
      <c r="J1056" s="2">
        <v>15</v>
      </c>
      <c r="K1056" s="2">
        <v>0</v>
      </c>
      <c r="L1056" s="2">
        <v>15</v>
      </c>
      <c r="M1056" s="1">
        <v>28.9</v>
      </c>
      <c r="N1056" s="3">
        <v>31</v>
      </c>
      <c r="O1056" s="3">
        <v>465</v>
      </c>
      <c r="P1056" s="3">
        <v>0</v>
      </c>
      <c r="Q1056" s="1">
        <v>895.9</v>
      </c>
      <c r="R1056" s="1">
        <v>9</v>
      </c>
      <c r="S1056" s="1">
        <v>279</v>
      </c>
      <c r="T1056" s="1">
        <v>616.9</v>
      </c>
      <c r="U1056" s="1">
        <v>134.38</v>
      </c>
      <c r="V1056" s="1">
        <v>482.51</v>
      </c>
      <c r="W1056" t="s">
        <v>30</v>
      </c>
      <c r="X1056" t="s">
        <v>31</v>
      </c>
    </row>
    <row r="1057" spans="1:24" x14ac:dyDescent="0.35">
      <c r="A1057">
        <v>2025</v>
      </c>
      <c r="B1057" t="s">
        <v>233</v>
      </c>
      <c r="C1057" t="s">
        <v>234</v>
      </c>
      <c r="D1057" t="s">
        <v>300</v>
      </c>
      <c r="E1057">
        <v>9</v>
      </c>
      <c r="F1057" t="s">
        <v>321</v>
      </c>
      <c r="G1057" t="s">
        <v>42</v>
      </c>
      <c r="H1057" t="s">
        <v>34</v>
      </c>
      <c r="I1057" s="1">
        <v>34</v>
      </c>
      <c r="J1057" s="2">
        <v>20</v>
      </c>
      <c r="K1057" s="2">
        <v>0</v>
      </c>
      <c r="L1057" s="2">
        <v>20</v>
      </c>
      <c r="M1057" s="1">
        <v>27.2</v>
      </c>
      <c r="N1057" s="3">
        <v>18</v>
      </c>
      <c r="O1057" s="3">
        <v>360</v>
      </c>
      <c r="P1057" s="3">
        <v>0</v>
      </c>
      <c r="Q1057" s="1">
        <v>489.6</v>
      </c>
      <c r="R1057" s="1">
        <v>9</v>
      </c>
      <c r="S1057" s="1">
        <v>162</v>
      </c>
      <c r="T1057" s="1">
        <v>327.60000000000002</v>
      </c>
      <c r="U1057" s="1">
        <v>73.44</v>
      </c>
      <c r="V1057" s="1">
        <v>254.16</v>
      </c>
      <c r="W1057" t="s">
        <v>30</v>
      </c>
      <c r="X1057" t="s">
        <v>31</v>
      </c>
    </row>
    <row r="1058" spans="1:24" x14ac:dyDescent="0.35">
      <c r="A1058">
        <v>2025</v>
      </c>
      <c r="B1058" t="s">
        <v>233</v>
      </c>
      <c r="C1058" t="s">
        <v>234</v>
      </c>
      <c r="D1058" t="s">
        <v>300</v>
      </c>
      <c r="E1058">
        <v>9</v>
      </c>
      <c r="F1058" t="s">
        <v>322</v>
      </c>
      <c r="G1058" t="s">
        <v>44</v>
      </c>
      <c r="H1058" t="s">
        <v>29</v>
      </c>
      <c r="I1058" s="1">
        <v>34</v>
      </c>
      <c r="J1058" s="2">
        <v>0</v>
      </c>
      <c r="K1058" s="2">
        <v>0</v>
      </c>
      <c r="L1058" s="2">
        <v>0</v>
      </c>
      <c r="M1058" s="1">
        <v>34</v>
      </c>
      <c r="N1058" s="3">
        <v>73</v>
      </c>
      <c r="O1058" s="3">
        <v>0</v>
      </c>
      <c r="P1058" s="3">
        <v>0</v>
      </c>
      <c r="Q1058" s="1">
        <v>2482</v>
      </c>
      <c r="R1058" s="1">
        <v>9</v>
      </c>
      <c r="S1058" s="1">
        <v>657</v>
      </c>
      <c r="T1058" s="1">
        <v>1825</v>
      </c>
      <c r="U1058" s="1">
        <v>372.3</v>
      </c>
      <c r="V1058" s="1">
        <v>1452.7</v>
      </c>
      <c r="W1058" t="s">
        <v>30</v>
      </c>
      <c r="X1058" t="s">
        <v>31</v>
      </c>
    </row>
    <row r="1059" spans="1:24" x14ac:dyDescent="0.35">
      <c r="A1059">
        <v>2025</v>
      </c>
      <c r="B1059" t="s">
        <v>233</v>
      </c>
      <c r="C1059" t="s">
        <v>234</v>
      </c>
      <c r="D1059" t="s">
        <v>300</v>
      </c>
      <c r="E1059">
        <v>9</v>
      </c>
      <c r="F1059" t="s">
        <v>322</v>
      </c>
      <c r="G1059" t="s">
        <v>44</v>
      </c>
      <c r="H1059" t="s">
        <v>32</v>
      </c>
      <c r="I1059" s="1">
        <v>34</v>
      </c>
      <c r="J1059" s="2">
        <v>10</v>
      </c>
      <c r="K1059" s="2">
        <v>0</v>
      </c>
      <c r="L1059" s="2">
        <v>10</v>
      </c>
      <c r="M1059" s="1">
        <v>30.6</v>
      </c>
      <c r="N1059" s="3">
        <v>54</v>
      </c>
      <c r="O1059" s="3">
        <v>540</v>
      </c>
      <c r="P1059" s="3">
        <v>0</v>
      </c>
      <c r="Q1059" s="1">
        <v>1652.4</v>
      </c>
      <c r="R1059" s="1">
        <v>9</v>
      </c>
      <c r="S1059" s="1">
        <v>486</v>
      </c>
      <c r="T1059" s="1">
        <v>1166.4000000000001</v>
      </c>
      <c r="U1059" s="1">
        <v>247.86</v>
      </c>
      <c r="V1059" s="1">
        <v>918.54</v>
      </c>
      <c r="W1059" t="s">
        <v>30</v>
      </c>
      <c r="X1059" t="s">
        <v>31</v>
      </c>
    </row>
    <row r="1060" spans="1:24" x14ac:dyDescent="0.35">
      <c r="A1060">
        <v>2025</v>
      </c>
      <c r="B1060" t="s">
        <v>233</v>
      </c>
      <c r="C1060" t="s">
        <v>234</v>
      </c>
      <c r="D1060" t="s">
        <v>300</v>
      </c>
      <c r="E1060">
        <v>9</v>
      </c>
      <c r="F1060" t="s">
        <v>322</v>
      </c>
      <c r="G1060" t="s">
        <v>44</v>
      </c>
      <c r="H1060" t="s">
        <v>33</v>
      </c>
      <c r="I1060" s="1">
        <v>34</v>
      </c>
      <c r="J1060" s="2">
        <v>15</v>
      </c>
      <c r="K1060" s="2">
        <v>0</v>
      </c>
      <c r="L1060" s="2">
        <v>15</v>
      </c>
      <c r="M1060" s="1">
        <v>28.9</v>
      </c>
      <c r="N1060" s="3">
        <v>34</v>
      </c>
      <c r="O1060" s="3">
        <v>510</v>
      </c>
      <c r="P1060" s="3">
        <v>0</v>
      </c>
      <c r="Q1060" s="1">
        <v>982.6</v>
      </c>
      <c r="R1060" s="1">
        <v>9</v>
      </c>
      <c r="S1060" s="1">
        <v>306</v>
      </c>
      <c r="T1060" s="1">
        <v>676.6</v>
      </c>
      <c r="U1060" s="1">
        <v>147.38999999999999</v>
      </c>
      <c r="V1060" s="1">
        <v>529.21</v>
      </c>
      <c r="W1060" t="s">
        <v>30</v>
      </c>
      <c r="X1060" t="s">
        <v>31</v>
      </c>
    </row>
    <row r="1061" spans="1:24" x14ac:dyDescent="0.35">
      <c r="A1061">
        <v>2025</v>
      </c>
      <c r="B1061" t="s">
        <v>233</v>
      </c>
      <c r="C1061" t="s">
        <v>234</v>
      </c>
      <c r="D1061" t="s">
        <v>300</v>
      </c>
      <c r="E1061">
        <v>9</v>
      </c>
      <c r="F1061" t="s">
        <v>322</v>
      </c>
      <c r="G1061" t="s">
        <v>44</v>
      </c>
      <c r="H1061" t="s">
        <v>34</v>
      </c>
      <c r="I1061" s="1">
        <v>34</v>
      </c>
      <c r="J1061" s="2">
        <v>20</v>
      </c>
      <c r="K1061" s="2">
        <v>0</v>
      </c>
      <c r="L1061" s="2">
        <v>20</v>
      </c>
      <c r="M1061" s="1">
        <v>27.2</v>
      </c>
      <c r="N1061" s="3">
        <v>20</v>
      </c>
      <c r="O1061" s="3">
        <v>400</v>
      </c>
      <c r="P1061" s="3">
        <v>0</v>
      </c>
      <c r="Q1061" s="1">
        <v>544</v>
      </c>
      <c r="R1061" s="1">
        <v>9</v>
      </c>
      <c r="S1061" s="1">
        <v>180</v>
      </c>
      <c r="T1061" s="1">
        <v>364</v>
      </c>
      <c r="U1061" s="1">
        <v>81.599999999999994</v>
      </c>
      <c r="V1061" s="1">
        <v>282.39999999999998</v>
      </c>
      <c r="W1061" t="s">
        <v>30</v>
      </c>
      <c r="X1061" t="s">
        <v>31</v>
      </c>
    </row>
    <row r="1062" spans="1:24" x14ac:dyDescent="0.35">
      <c r="A1062">
        <v>2025</v>
      </c>
      <c r="B1062" t="s">
        <v>233</v>
      </c>
      <c r="C1062" t="s">
        <v>234</v>
      </c>
      <c r="D1062" t="s">
        <v>300</v>
      </c>
      <c r="E1062">
        <v>9</v>
      </c>
      <c r="F1062" t="s">
        <v>323</v>
      </c>
      <c r="G1062" t="s">
        <v>48</v>
      </c>
      <c r="H1062" t="s">
        <v>29</v>
      </c>
      <c r="I1062" s="1">
        <v>34</v>
      </c>
      <c r="J1062" s="2">
        <v>0</v>
      </c>
      <c r="K1062" s="2">
        <v>0</v>
      </c>
      <c r="L1062" s="2">
        <v>0</v>
      </c>
      <c r="M1062" s="1">
        <v>34</v>
      </c>
      <c r="N1062" s="3">
        <v>71</v>
      </c>
      <c r="O1062" s="3">
        <v>0</v>
      </c>
      <c r="P1062" s="3">
        <v>0</v>
      </c>
      <c r="Q1062" s="1">
        <v>2414</v>
      </c>
      <c r="R1062" s="1">
        <v>9</v>
      </c>
      <c r="S1062" s="1">
        <v>639</v>
      </c>
      <c r="T1062" s="1">
        <v>1775</v>
      </c>
      <c r="U1062" s="1">
        <v>362.1</v>
      </c>
      <c r="V1062" s="1">
        <v>1412.9</v>
      </c>
      <c r="W1062" t="s">
        <v>30</v>
      </c>
      <c r="X1062" t="s">
        <v>31</v>
      </c>
    </row>
    <row r="1063" spans="1:24" x14ac:dyDescent="0.35">
      <c r="A1063">
        <v>2025</v>
      </c>
      <c r="B1063" t="s">
        <v>233</v>
      </c>
      <c r="C1063" t="s">
        <v>234</v>
      </c>
      <c r="D1063" t="s">
        <v>300</v>
      </c>
      <c r="E1063">
        <v>9</v>
      </c>
      <c r="F1063" t="s">
        <v>323</v>
      </c>
      <c r="G1063" t="s">
        <v>48</v>
      </c>
      <c r="H1063" t="s">
        <v>32</v>
      </c>
      <c r="I1063" s="1">
        <v>34</v>
      </c>
      <c r="J1063" s="2">
        <v>10</v>
      </c>
      <c r="K1063" s="2">
        <v>0</v>
      </c>
      <c r="L1063" s="2">
        <v>10</v>
      </c>
      <c r="M1063" s="1">
        <v>30.6</v>
      </c>
      <c r="N1063" s="3">
        <v>52</v>
      </c>
      <c r="O1063" s="3">
        <v>520</v>
      </c>
      <c r="P1063" s="3">
        <v>0</v>
      </c>
      <c r="Q1063" s="1">
        <v>1591.2</v>
      </c>
      <c r="R1063" s="1">
        <v>9</v>
      </c>
      <c r="S1063" s="1">
        <v>468</v>
      </c>
      <c r="T1063" s="1">
        <v>1123.2</v>
      </c>
      <c r="U1063" s="1">
        <v>238.68</v>
      </c>
      <c r="V1063" s="1">
        <v>884.52</v>
      </c>
      <c r="W1063" t="s">
        <v>30</v>
      </c>
      <c r="X1063" t="s">
        <v>31</v>
      </c>
    </row>
    <row r="1064" spans="1:24" x14ac:dyDescent="0.35">
      <c r="A1064">
        <v>2025</v>
      </c>
      <c r="B1064" t="s">
        <v>233</v>
      </c>
      <c r="C1064" t="s">
        <v>234</v>
      </c>
      <c r="D1064" t="s">
        <v>300</v>
      </c>
      <c r="E1064">
        <v>9</v>
      </c>
      <c r="F1064" t="s">
        <v>323</v>
      </c>
      <c r="G1064" t="s">
        <v>48</v>
      </c>
      <c r="H1064" t="s">
        <v>33</v>
      </c>
      <c r="I1064" s="1">
        <v>34</v>
      </c>
      <c r="J1064" s="2">
        <v>15</v>
      </c>
      <c r="K1064" s="2">
        <v>0</v>
      </c>
      <c r="L1064" s="2">
        <v>15</v>
      </c>
      <c r="M1064" s="1">
        <v>28.9</v>
      </c>
      <c r="N1064" s="3">
        <v>33</v>
      </c>
      <c r="O1064" s="3">
        <v>495</v>
      </c>
      <c r="P1064" s="3">
        <v>0</v>
      </c>
      <c r="Q1064" s="1">
        <v>953.7</v>
      </c>
      <c r="R1064" s="1">
        <v>9</v>
      </c>
      <c r="S1064" s="1">
        <v>297</v>
      </c>
      <c r="T1064" s="1">
        <v>656.7</v>
      </c>
      <c r="U1064" s="1">
        <v>143.05000000000001</v>
      </c>
      <c r="V1064" s="1">
        <v>513.64</v>
      </c>
      <c r="W1064" t="s">
        <v>30</v>
      </c>
      <c r="X1064" t="s">
        <v>31</v>
      </c>
    </row>
    <row r="1065" spans="1:24" x14ac:dyDescent="0.35">
      <c r="A1065">
        <v>2025</v>
      </c>
      <c r="B1065" t="s">
        <v>233</v>
      </c>
      <c r="C1065" t="s">
        <v>234</v>
      </c>
      <c r="D1065" t="s">
        <v>300</v>
      </c>
      <c r="E1065">
        <v>9</v>
      </c>
      <c r="F1065" t="s">
        <v>323</v>
      </c>
      <c r="G1065" t="s">
        <v>48</v>
      </c>
      <c r="H1065" t="s">
        <v>34</v>
      </c>
      <c r="I1065" s="1">
        <v>34</v>
      </c>
      <c r="J1065" s="2">
        <v>20</v>
      </c>
      <c r="K1065" s="2">
        <v>0</v>
      </c>
      <c r="L1065" s="2">
        <v>20</v>
      </c>
      <c r="M1065" s="1">
        <v>27.2</v>
      </c>
      <c r="N1065" s="3">
        <v>20</v>
      </c>
      <c r="O1065" s="3">
        <v>400</v>
      </c>
      <c r="P1065" s="3">
        <v>0</v>
      </c>
      <c r="Q1065" s="1">
        <v>544</v>
      </c>
      <c r="R1065" s="1">
        <v>9</v>
      </c>
      <c r="S1065" s="1">
        <v>180</v>
      </c>
      <c r="T1065" s="1">
        <v>364</v>
      </c>
      <c r="U1065" s="1">
        <v>81.599999999999994</v>
      </c>
      <c r="V1065" s="1">
        <v>282.39999999999998</v>
      </c>
      <c r="W1065" t="s">
        <v>30</v>
      </c>
      <c r="X1065" t="s">
        <v>31</v>
      </c>
    </row>
    <row r="1066" spans="1:24" x14ac:dyDescent="0.35">
      <c r="A1066">
        <v>2025</v>
      </c>
      <c r="B1066" t="s">
        <v>233</v>
      </c>
      <c r="C1066" t="s">
        <v>234</v>
      </c>
      <c r="D1066" t="s">
        <v>300</v>
      </c>
      <c r="E1066">
        <v>9</v>
      </c>
      <c r="F1066" t="s">
        <v>324</v>
      </c>
      <c r="G1066" t="s">
        <v>28</v>
      </c>
      <c r="H1066" t="s">
        <v>29</v>
      </c>
      <c r="I1066" s="1">
        <v>34</v>
      </c>
      <c r="J1066" s="2">
        <v>0</v>
      </c>
      <c r="K1066" s="2">
        <v>0</v>
      </c>
      <c r="L1066" s="2">
        <v>0</v>
      </c>
      <c r="M1066" s="1">
        <v>34</v>
      </c>
      <c r="N1066" s="3">
        <v>82</v>
      </c>
      <c r="O1066" s="3">
        <v>0</v>
      </c>
      <c r="P1066" s="3">
        <v>0</v>
      </c>
      <c r="Q1066" s="1">
        <v>2788</v>
      </c>
      <c r="R1066" s="1">
        <v>9</v>
      </c>
      <c r="S1066" s="1">
        <v>738</v>
      </c>
      <c r="T1066" s="1">
        <v>2050</v>
      </c>
      <c r="U1066" s="1">
        <v>418.2</v>
      </c>
      <c r="V1066" s="1">
        <v>1631.8</v>
      </c>
      <c r="W1066" t="s">
        <v>30</v>
      </c>
      <c r="X1066" t="s">
        <v>31</v>
      </c>
    </row>
    <row r="1067" spans="1:24" x14ac:dyDescent="0.35">
      <c r="A1067">
        <v>2025</v>
      </c>
      <c r="B1067" t="s">
        <v>233</v>
      </c>
      <c r="C1067" t="s">
        <v>234</v>
      </c>
      <c r="D1067" t="s">
        <v>300</v>
      </c>
      <c r="E1067">
        <v>9</v>
      </c>
      <c r="F1067" t="s">
        <v>324</v>
      </c>
      <c r="G1067" t="s">
        <v>28</v>
      </c>
      <c r="H1067" t="s">
        <v>32</v>
      </c>
      <c r="I1067" s="1">
        <v>34</v>
      </c>
      <c r="J1067" s="2">
        <v>10</v>
      </c>
      <c r="K1067" s="2">
        <v>0</v>
      </c>
      <c r="L1067" s="2">
        <v>10</v>
      </c>
      <c r="M1067" s="1">
        <v>30.6</v>
      </c>
      <c r="N1067" s="3">
        <v>60</v>
      </c>
      <c r="O1067" s="3">
        <v>600</v>
      </c>
      <c r="P1067" s="3">
        <v>0</v>
      </c>
      <c r="Q1067" s="1">
        <v>1836</v>
      </c>
      <c r="R1067" s="1">
        <v>9</v>
      </c>
      <c r="S1067" s="1">
        <v>540</v>
      </c>
      <c r="T1067" s="1">
        <v>1296</v>
      </c>
      <c r="U1067" s="1">
        <v>275.39999999999998</v>
      </c>
      <c r="V1067" s="1">
        <v>1020.6</v>
      </c>
      <c r="W1067" t="s">
        <v>30</v>
      </c>
      <c r="X1067" t="s">
        <v>31</v>
      </c>
    </row>
    <row r="1068" spans="1:24" x14ac:dyDescent="0.35">
      <c r="A1068">
        <v>2025</v>
      </c>
      <c r="B1068" t="s">
        <v>233</v>
      </c>
      <c r="C1068" t="s">
        <v>234</v>
      </c>
      <c r="D1068" t="s">
        <v>300</v>
      </c>
      <c r="E1068">
        <v>9</v>
      </c>
      <c r="F1068" t="s">
        <v>324</v>
      </c>
      <c r="G1068" t="s">
        <v>28</v>
      </c>
      <c r="H1068" t="s">
        <v>33</v>
      </c>
      <c r="I1068" s="1">
        <v>34</v>
      </c>
      <c r="J1068" s="2">
        <v>15</v>
      </c>
      <c r="K1068" s="2">
        <v>0</v>
      </c>
      <c r="L1068" s="2">
        <v>15</v>
      </c>
      <c r="M1068" s="1">
        <v>28.9</v>
      </c>
      <c r="N1068" s="3">
        <v>38</v>
      </c>
      <c r="O1068" s="3">
        <v>570</v>
      </c>
      <c r="P1068" s="3">
        <v>0</v>
      </c>
      <c r="Q1068" s="1">
        <v>1098.2</v>
      </c>
      <c r="R1068" s="1">
        <v>9</v>
      </c>
      <c r="S1068" s="1">
        <v>342</v>
      </c>
      <c r="T1068" s="1">
        <v>756.2</v>
      </c>
      <c r="U1068" s="1">
        <v>164.73</v>
      </c>
      <c r="V1068" s="1">
        <v>591.47</v>
      </c>
      <c r="W1068" t="s">
        <v>30</v>
      </c>
      <c r="X1068" t="s">
        <v>31</v>
      </c>
    </row>
    <row r="1069" spans="1:24" x14ac:dyDescent="0.35">
      <c r="A1069">
        <v>2025</v>
      </c>
      <c r="B1069" t="s">
        <v>233</v>
      </c>
      <c r="C1069" t="s">
        <v>234</v>
      </c>
      <c r="D1069" t="s">
        <v>300</v>
      </c>
      <c r="E1069">
        <v>9</v>
      </c>
      <c r="F1069" t="s">
        <v>324</v>
      </c>
      <c r="G1069" t="s">
        <v>28</v>
      </c>
      <c r="H1069" t="s">
        <v>34</v>
      </c>
      <c r="I1069" s="1">
        <v>34</v>
      </c>
      <c r="J1069" s="2">
        <v>20</v>
      </c>
      <c r="K1069" s="2">
        <v>0</v>
      </c>
      <c r="L1069" s="2">
        <v>20</v>
      </c>
      <c r="M1069" s="1">
        <v>27.2</v>
      </c>
      <c r="N1069" s="3">
        <v>23</v>
      </c>
      <c r="O1069" s="3">
        <v>460</v>
      </c>
      <c r="P1069" s="3">
        <v>0</v>
      </c>
      <c r="Q1069" s="1">
        <v>625.6</v>
      </c>
      <c r="R1069" s="1">
        <v>9</v>
      </c>
      <c r="S1069" s="1">
        <v>207</v>
      </c>
      <c r="T1069" s="1">
        <v>418.6</v>
      </c>
      <c r="U1069" s="1">
        <v>93.84</v>
      </c>
      <c r="V1069" s="1">
        <v>324.76</v>
      </c>
      <c r="W1069" t="s">
        <v>30</v>
      </c>
      <c r="X1069" t="s">
        <v>31</v>
      </c>
    </row>
    <row r="1070" spans="1:24" x14ac:dyDescent="0.35">
      <c r="A1070">
        <v>2025</v>
      </c>
      <c r="B1070" t="s">
        <v>233</v>
      </c>
      <c r="C1070" t="s">
        <v>234</v>
      </c>
      <c r="D1070" t="s">
        <v>300</v>
      </c>
      <c r="E1070">
        <v>9</v>
      </c>
      <c r="F1070" t="s">
        <v>325</v>
      </c>
      <c r="G1070" t="s">
        <v>36</v>
      </c>
      <c r="H1070" t="s">
        <v>29</v>
      </c>
      <c r="I1070" s="1">
        <v>34</v>
      </c>
      <c r="J1070" s="2">
        <v>0</v>
      </c>
      <c r="K1070" s="2">
        <v>0</v>
      </c>
      <c r="L1070" s="2">
        <v>0</v>
      </c>
      <c r="M1070" s="1">
        <v>34</v>
      </c>
      <c r="N1070" s="3">
        <v>89</v>
      </c>
      <c r="O1070" s="3">
        <v>0</v>
      </c>
      <c r="P1070" s="3">
        <v>0</v>
      </c>
      <c r="Q1070" s="1">
        <v>3026</v>
      </c>
      <c r="R1070" s="1">
        <v>9</v>
      </c>
      <c r="S1070" s="1">
        <v>801</v>
      </c>
      <c r="T1070" s="1">
        <v>2225</v>
      </c>
      <c r="U1070" s="1">
        <v>453.9</v>
      </c>
      <c r="V1070" s="1">
        <v>1771.1</v>
      </c>
      <c r="W1070" t="s">
        <v>30</v>
      </c>
      <c r="X1070" t="s">
        <v>31</v>
      </c>
    </row>
    <row r="1071" spans="1:24" x14ac:dyDescent="0.35">
      <c r="A1071">
        <v>2025</v>
      </c>
      <c r="B1071" t="s">
        <v>233</v>
      </c>
      <c r="C1071" t="s">
        <v>234</v>
      </c>
      <c r="D1071" t="s">
        <v>300</v>
      </c>
      <c r="E1071">
        <v>9</v>
      </c>
      <c r="F1071" t="s">
        <v>325</v>
      </c>
      <c r="G1071" t="s">
        <v>36</v>
      </c>
      <c r="H1071" t="s">
        <v>32</v>
      </c>
      <c r="I1071" s="1">
        <v>34</v>
      </c>
      <c r="J1071" s="2">
        <v>10</v>
      </c>
      <c r="K1071" s="2">
        <v>0</v>
      </c>
      <c r="L1071" s="2">
        <v>10</v>
      </c>
      <c r="M1071" s="1">
        <v>30.6</v>
      </c>
      <c r="N1071" s="3">
        <v>66</v>
      </c>
      <c r="O1071" s="3">
        <v>660</v>
      </c>
      <c r="P1071" s="3">
        <v>0</v>
      </c>
      <c r="Q1071" s="1">
        <v>2019.6</v>
      </c>
      <c r="R1071" s="1">
        <v>9</v>
      </c>
      <c r="S1071" s="1">
        <v>594</v>
      </c>
      <c r="T1071" s="1">
        <v>1425.6</v>
      </c>
      <c r="U1071" s="1">
        <v>302.94</v>
      </c>
      <c r="V1071" s="1">
        <v>1122.6600000000001</v>
      </c>
      <c r="W1071" t="s">
        <v>30</v>
      </c>
      <c r="X1071" t="s">
        <v>31</v>
      </c>
    </row>
    <row r="1072" spans="1:24" x14ac:dyDescent="0.35">
      <c r="A1072">
        <v>2025</v>
      </c>
      <c r="B1072" t="s">
        <v>233</v>
      </c>
      <c r="C1072" t="s">
        <v>234</v>
      </c>
      <c r="D1072" t="s">
        <v>300</v>
      </c>
      <c r="E1072">
        <v>9</v>
      </c>
      <c r="F1072" t="s">
        <v>325</v>
      </c>
      <c r="G1072" t="s">
        <v>36</v>
      </c>
      <c r="H1072" t="s">
        <v>33</v>
      </c>
      <c r="I1072" s="1">
        <v>34</v>
      </c>
      <c r="J1072" s="2">
        <v>15</v>
      </c>
      <c r="K1072" s="2">
        <v>0</v>
      </c>
      <c r="L1072" s="2">
        <v>15</v>
      </c>
      <c r="M1072" s="1">
        <v>28.9</v>
      </c>
      <c r="N1072" s="3">
        <v>42</v>
      </c>
      <c r="O1072" s="3">
        <v>630</v>
      </c>
      <c r="P1072" s="3">
        <v>0</v>
      </c>
      <c r="Q1072" s="1">
        <v>1213.8</v>
      </c>
      <c r="R1072" s="1">
        <v>9</v>
      </c>
      <c r="S1072" s="1">
        <v>378</v>
      </c>
      <c r="T1072" s="1">
        <v>835.8</v>
      </c>
      <c r="U1072" s="1">
        <v>182.07</v>
      </c>
      <c r="V1072" s="1">
        <v>653.73</v>
      </c>
      <c r="W1072" t="s">
        <v>30</v>
      </c>
      <c r="X1072" t="s">
        <v>31</v>
      </c>
    </row>
    <row r="1073" spans="1:24" x14ac:dyDescent="0.35">
      <c r="A1073">
        <v>2025</v>
      </c>
      <c r="B1073" t="s">
        <v>233</v>
      </c>
      <c r="C1073" t="s">
        <v>234</v>
      </c>
      <c r="D1073" t="s">
        <v>300</v>
      </c>
      <c r="E1073">
        <v>9</v>
      </c>
      <c r="F1073" t="s">
        <v>325</v>
      </c>
      <c r="G1073" t="s">
        <v>36</v>
      </c>
      <c r="H1073" t="s">
        <v>34</v>
      </c>
      <c r="I1073" s="1">
        <v>34</v>
      </c>
      <c r="J1073" s="2">
        <v>20</v>
      </c>
      <c r="K1073" s="2">
        <v>0</v>
      </c>
      <c r="L1073" s="2">
        <v>20</v>
      </c>
      <c r="M1073" s="1">
        <v>27.2</v>
      </c>
      <c r="N1073" s="3">
        <v>25</v>
      </c>
      <c r="O1073" s="3">
        <v>500</v>
      </c>
      <c r="P1073" s="3">
        <v>0</v>
      </c>
      <c r="Q1073" s="1">
        <v>680</v>
      </c>
      <c r="R1073" s="1">
        <v>9</v>
      </c>
      <c r="S1073" s="1">
        <v>225</v>
      </c>
      <c r="T1073" s="1">
        <v>455</v>
      </c>
      <c r="U1073" s="1">
        <v>102</v>
      </c>
      <c r="V1073" s="1">
        <v>353</v>
      </c>
      <c r="W1073" t="s">
        <v>30</v>
      </c>
      <c r="X1073" t="s">
        <v>31</v>
      </c>
    </row>
    <row r="1074" spans="1:24" x14ac:dyDescent="0.35">
      <c r="A1074">
        <v>2025</v>
      </c>
      <c r="B1074" t="s">
        <v>233</v>
      </c>
      <c r="C1074" t="s">
        <v>234</v>
      </c>
      <c r="D1074" t="s">
        <v>300</v>
      </c>
      <c r="E1074">
        <v>9</v>
      </c>
      <c r="F1074" t="s">
        <v>326</v>
      </c>
      <c r="G1074" t="s">
        <v>38</v>
      </c>
      <c r="H1074" t="s">
        <v>29</v>
      </c>
      <c r="I1074" s="1">
        <v>34</v>
      </c>
      <c r="J1074" s="2">
        <v>0</v>
      </c>
      <c r="K1074" s="2">
        <v>0</v>
      </c>
      <c r="L1074" s="2">
        <v>0</v>
      </c>
      <c r="M1074" s="1">
        <v>34</v>
      </c>
      <c r="N1074" s="3">
        <v>107</v>
      </c>
      <c r="O1074" s="3">
        <v>0</v>
      </c>
      <c r="P1074" s="3">
        <v>0</v>
      </c>
      <c r="Q1074" s="1">
        <v>3638</v>
      </c>
      <c r="R1074" s="1">
        <v>9</v>
      </c>
      <c r="S1074" s="1">
        <v>963</v>
      </c>
      <c r="T1074" s="1">
        <v>2675</v>
      </c>
      <c r="U1074" s="1">
        <v>545.70000000000005</v>
      </c>
      <c r="V1074" s="1">
        <v>2129.3000000000002</v>
      </c>
      <c r="W1074" t="s">
        <v>30</v>
      </c>
      <c r="X1074" t="s">
        <v>31</v>
      </c>
    </row>
    <row r="1075" spans="1:24" x14ac:dyDescent="0.35">
      <c r="A1075">
        <v>2025</v>
      </c>
      <c r="B1075" t="s">
        <v>233</v>
      </c>
      <c r="C1075" t="s">
        <v>234</v>
      </c>
      <c r="D1075" t="s">
        <v>300</v>
      </c>
      <c r="E1075">
        <v>9</v>
      </c>
      <c r="F1075" t="s">
        <v>326</v>
      </c>
      <c r="G1075" t="s">
        <v>38</v>
      </c>
      <c r="H1075" t="s">
        <v>32</v>
      </c>
      <c r="I1075" s="1">
        <v>34</v>
      </c>
      <c r="J1075" s="2">
        <v>10</v>
      </c>
      <c r="K1075" s="2">
        <v>0</v>
      </c>
      <c r="L1075" s="2">
        <v>10</v>
      </c>
      <c r="M1075" s="1">
        <v>30.6</v>
      </c>
      <c r="N1075" s="3">
        <v>79</v>
      </c>
      <c r="O1075" s="3">
        <v>790</v>
      </c>
      <c r="P1075" s="3">
        <v>0</v>
      </c>
      <c r="Q1075" s="1">
        <v>2417.4</v>
      </c>
      <c r="R1075" s="1">
        <v>9</v>
      </c>
      <c r="S1075" s="1">
        <v>711</v>
      </c>
      <c r="T1075" s="1">
        <v>1706.4</v>
      </c>
      <c r="U1075" s="1">
        <v>362.61</v>
      </c>
      <c r="V1075" s="1">
        <v>1343.79</v>
      </c>
      <c r="W1075" t="s">
        <v>30</v>
      </c>
      <c r="X1075" t="s">
        <v>31</v>
      </c>
    </row>
    <row r="1076" spans="1:24" x14ac:dyDescent="0.35">
      <c r="A1076">
        <v>2025</v>
      </c>
      <c r="B1076" t="s">
        <v>233</v>
      </c>
      <c r="C1076" t="s">
        <v>234</v>
      </c>
      <c r="D1076" t="s">
        <v>300</v>
      </c>
      <c r="E1076">
        <v>9</v>
      </c>
      <c r="F1076" t="s">
        <v>326</v>
      </c>
      <c r="G1076" t="s">
        <v>38</v>
      </c>
      <c r="H1076" t="s">
        <v>33</v>
      </c>
      <c r="I1076" s="1">
        <v>34</v>
      </c>
      <c r="J1076" s="2">
        <v>15</v>
      </c>
      <c r="K1076" s="2">
        <v>0</v>
      </c>
      <c r="L1076" s="2">
        <v>15</v>
      </c>
      <c r="M1076" s="1">
        <v>28.9</v>
      </c>
      <c r="N1076" s="3">
        <v>51</v>
      </c>
      <c r="O1076" s="3">
        <v>765</v>
      </c>
      <c r="P1076" s="3">
        <v>0</v>
      </c>
      <c r="Q1076" s="1">
        <v>1473.9</v>
      </c>
      <c r="R1076" s="1">
        <v>9</v>
      </c>
      <c r="S1076" s="1">
        <v>459</v>
      </c>
      <c r="T1076" s="1">
        <v>1014.9</v>
      </c>
      <c r="U1076" s="1">
        <v>221.08</v>
      </c>
      <c r="V1076" s="1">
        <v>793.81</v>
      </c>
      <c r="W1076" t="s">
        <v>30</v>
      </c>
      <c r="X1076" t="s">
        <v>31</v>
      </c>
    </row>
    <row r="1077" spans="1:24" x14ac:dyDescent="0.35">
      <c r="A1077">
        <v>2025</v>
      </c>
      <c r="B1077" t="s">
        <v>233</v>
      </c>
      <c r="C1077" t="s">
        <v>234</v>
      </c>
      <c r="D1077" t="s">
        <v>300</v>
      </c>
      <c r="E1077">
        <v>9</v>
      </c>
      <c r="F1077" t="s">
        <v>326</v>
      </c>
      <c r="G1077" t="s">
        <v>38</v>
      </c>
      <c r="H1077" t="s">
        <v>34</v>
      </c>
      <c r="I1077" s="1">
        <v>34</v>
      </c>
      <c r="J1077" s="2">
        <v>20</v>
      </c>
      <c r="K1077" s="2">
        <v>0</v>
      </c>
      <c r="L1077" s="2">
        <v>20</v>
      </c>
      <c r="M1077" s="1">
        <v>27.2</v>
      </c>
      <c r="N1077" s="3">
        <v>30</v>
      </c>
      <c r="O1077" s="3">
        <v>600</v>
      </c>
      <c r="P1077" s="3">
        <v>0</v>
      </c>
      <c r="Q1077" s="1">
        <v>816</v>
      </c>
      <c r="R1077" s="1">
        <v>9</v>
      </c>
      <c r="S1077" s="1">
        <v>270</v>
      </c>
      <c r="T1077" s="1">
        <v>546</v>
      </c>
      <c r="U1077" s="1">
        <v>122.4</v>
      </c>
      <c r="V1077" s="1">
        <v>423.6</v>
      </c>
      <c r="W1077" t="s">
        <v>30</v>
      </c>
      <c r="X1077" t="s">
        <v>31</v>
      </c>
    </row>
    <row r="1078" spans="1:24" x14ac:dyDescent="0.35">
      <c r="A1078">
        <v>2025</v>
      </c>
      <c r="B1078" t="s">
        <v>233</v>
      </c>
      <c r="C1078" t="s">
        <v>234</v>
      </c>
      <c r="D1078" t="s">
        <v>300</v>
      </c>
      <c r="E1078">
        <v>9</v>
      </c>
      <c r="F1078" t="s">
        <v>327</v>
      </c>
      <c r="G1078" t="s">
        <v>40</v>
      </c>
      <c r="H1078" t="s">
        <v>29</v>
      </c>
      <c r="I1078" s="1">
        <v>34</v>
      </c>
      <c r="J1078" s="2">
        <v>0</v>
      </c>
      <c r="K1078" s="2">
        <v>0</v>
      </c>
      <c r="L1078" s="2">
        <v>0</v>
      </c>
      <c r="M1078" s="1">
        <v>34</v>
      </c>
      <c r="N1078" s="3">
        <v>98</v>
      </c>
      <c r="O1078" s="3">
        <v>0</v>
      </c>
      <c r="P1078" s="3">
        <v>0</v>
      </c>
      <c r="Q1078" s="1">
        <v>3332</v>
      </c>
      <c r="R1078" s="1">
        <v>9</v>
      </c>
      <c r="S1078" s="1">
        <v>882</v>
      </c>
      <c r="T1078" s="1">
        <v>2450</v>
      </c>
      <c r="U1078" s="1">
        <v>499.8</v>
      </c>
      <c r="V1078" s="1">
        <v>1950.2</v>
      </c>
      <c r="W1078" t="s">
        <v>30</v>
      </c>
      <c r="X1078" t="s">
        <v>31</v>
      </c>
    </row>
    <row r="1079" spans="1:24" x14ac:dyDescent="0.35">
      <c r="A1079">
        <v>2025</v>
      </c>
      <c r="B1079" t="s">
        <v>233</v>
      </c>
      <c r="C1079" t="s">
        <v>234</v>
      </c>
      <c r="D1079" t="s">
        <v>300</v>
      </c>
      <c r="E1079">
        <v>9</v>
      </c>
      <c r="F1079" t="s">
        <v>327</v>
      </c>
      <c r="G1079" t="s">
        <v>40</v>
      </c>
      <c r="H1079" t="s">
        <v>32</v>
      </c>
      <c r="I1079" s="1">
        <v>34</v>
      </c>
      <c r="J1079" s="2">
        <v>10</v>
      </c>
      <c r="K1079" s="2">
        <v>0</v>
      </c>
      <c r="L1079" s="2">
        <v>10</v>
      </c>
      <c r="M1079" s="1">
        <v>30.6</v>
      </c>
      <c r="N1079" s="3">
        <v>72</v>
      </c>
      <c r="O1079" s="3">
        <v>720</v>
      </c>
      <c r="P1079" s="3">
        <v>0</v>
      </c>
      <c r="Q1079" s="1">
        <v>2203.1999999999998</v>
      </c>
      <c r="R1079" s="1">
        <v>9</v>
      </c>
      <c r="S1079" s="1">
        <v>648</v>
      </c>
      <c r="T1079" s="1">
        <v>1555.2</v>
      </c>
      <c r="U1079" s="1">
        <v>330.48</v>
      </c>
      <c r="V1079" s="1">
        <v>1224.72</v>
      </c>
      <c r="W1079" t="s">
        <v>30</v>
      </c>
      <c r="X1079" t="s">
        <v>31</v>
      </c>
    </row>
    <row r="1080" spans="1:24" x14ac:dyDescent="0.35">
      <c r="A1080">
        <v>2025</v>
      </c>
      <c r="B1080" t="s">
        <v>233</v>
      </c>
      <c r="C1080" t="s">
        <v>234</v>
      </c>
      <c r="D1080" t="s">
        <v>300</v>
      </c>
      <c r="E1080">
        <v>9</v>
      </c>
      <c r="F1080" t="s">
        <v>327</v>
      </c>
      <c r="G1080" t="s">
        <v>40</v>
      </c>
      <c r="H1080" t="s">
        <v>33</v>
      </c>
      <c r="I1080" s="1">
        <v>34</v>
      </c>
      <c r="J1080" s="2">
        <v>15</v>
      </c>
      <c r="K1080" s="2">
        <v>0</v>
      </c>
      <c r="L1080" s="2">
        <v>15</v>
      </c>
      <c r="M1080" s="1">
        <v>28.9</v>
      </c>
      <c r="N1080" s="3">
        <v>46</v>
      </c>
      <c r="O1080" s="3">
        <v>690</v>
      </c>
      <c r="P1080" s="3">
        <v>0</v>
      </c>
      <c r="Q1080" s="1">
        <v>1329.4</v>
      </c>
      <c r="R1080" s="1">
        <v>9</v>
      </c>
      <c r="S1080" s="1">
        <v>414</v>
      </c>
      <c r="T1080" s="1">
        <v>915.4</v>
      </c>
      <c r="U1080" s="1">
        <v>199.41</v>
      </c>
      <c r="V1080" s="1">
        <v>715.99</v>
      </c>
      <c r="W1080" t="s">
        <v>30</v>
      </c>
      <c r="X1080" t="s">
        <v>31</v>
      </c>
    </row>
    <row r="1081" spans="1:24" x14ac:dyDescent="0.35">
      <c r="A1081">
        <v>2025</v>
      </c>
      <c r="B1081" t="s">
        <v>233</v>
      </c>
      <c r="C1081" t="s">
        <v>234</v>
      </c>
      <c r="D1081" t="s">
        <v>300</v>
      </c>
      <c r="E1081">
        <v>9</v>
      </c>
      <c r="F1081" t="s">
        <v>327</v>
      </c>
      <c r="G1081" t="s">
        <v>40</v>
      </c>
      <c r="H1081" t="s">
        <v>34</v>
      </c>
      <c r="I1081" s="1">
        <v>34</v>
      </c>
      <c r="J1081" s="2">
        <v>20</v>
      </c>
      <c r="K1081" s="2">
        <v>0</v>
      </c>
      <c r="L1081" s="2">
        <v>20</v>
      </c>
      <c r="M1081" s="1">
        <v>27.2</v>
      </c>
      <c r="N1081" s="3">
        <v>27</v>
      </c>
      <c r="O1081" s="3">
        <v>540</v>
      </c>
      <c r="P1081" s="3">
        <v>0</v>
      </c>
      <c r="Q1081" s="1">
        <v>734.4</v>
      </c>
      <c r="R1081" s="1">
        <v>9</v>
      </c>
      <c r="S1081" s="1">
        <v>243</v>
      </c>
      <c r="T1081" s="1">
        <v>491.4</v>
      </c>
      <c r="U1081" s="1">
        <v>110.16</v>
      </c>
      <c r="V1081" s="1">
        <v>381.24</v>
      </c>
      <c r="W1081" t="s">
        <v>30</v>
      </c>
      <c r="X1081" t="s">
        <v>31</v>
      </c>
    </row>
    <row r="1082" spans="1:24" x14ac:dyDescent="0.35">
      <c r="A1082">
        <v>2025</v>
      </c>
      <c r="B1082" t="s">
        <v>233</v>
      </c>
      <c r="C1082" t="s">
        <v>234</v>
      </c>
      <c r="D1082" t="s">
        <v>300</v>
      </c>
      <c r="E1082">
        <v>9</v>
      </c>
      <c r="F1082" t="s">
        <v>328</v>
      </c>
      <c r="G1082" t="s">
        <v>42</v>
      </c>
      <c r="H1082" t="s">
        <v>29</v>
      </c>
      <c r="I1082" s="1">
        <v>34</v>
      </c>
      <c r="J1082" s="2">
        <v>0</v>
      </c>
      <c r="K1082" s="2">
        <v>0</v>
      </c>
      <c r="L1082" s="2">
        <v>0</v>
      </c>
      <c r="M1082" s="1">
        <v>34</v>
      </c>
      <c r="N1082" s="3">
        <v>77</v>
      </c>
      <c r="O1082" s="3">
        <v>0</v>
      </c>
      <c r="P1082" s="3">
        <v>0</v>
      </c>
      <c r="Q1082" s="1">
        <v>2618</v>
      </c>
      <c r="R1082" s="1">
        <v>9</v>
      </c>
      <c r="S1082" s="1">
        <v>693</v>
      </c>
      <c r="T1082" s="1">
        <v>1925</v>
      </c>
      <c r="U1082" s="1">
        <v>392.7</v>
      </c>
      <c r="V1082" s="1">
        <v>1532.3</v>
      </c>
      <c r="W1082" t="s">
        <v>30</v>
      </c>
      <c r="X1082" t="s">
        <v>31</v>
      </c>
    </row>
    <row r="1083" spans="1:24" x14ac:dyDescent="0.35">
      <c r="A1083">
        <v>2025</v>
      </c>
      <c r="B1083" t="s">
        <v>233</v>
      </c>
      <c r="C1083" t="s">
        <v>234</v>
      </c>
      <c r="D1083" t="s">
        <v>300</v>
      </c>
      <c r="E1083">
        <v>9</v>
      </c>
      <c r="F1083" t="s">
        <v>328</v>
      </c>
      <c r="G1083" t="s">
        <v>42</v>
      </c>
      <c r="H1083" t="s">
        <v>32</v>
      </c>
      <c r="I1083" s="1">
        <v>34</v>
      </c>
      <c r="J1083" s="2">
        <v>10</v>
      </c>
      <c r="K1083" s="2">
        <v>0</v>
      </c>
      <c r="L1083" s="2">
        <v>10</v>
      </c>
      <c r="M1083" s="1">
        <v>30.6</v>
      </c>
      <c r="N1083" s="3">
        <v>57</v>
      </c>
      <c r="O1083" s="3">
        <v>570</v>
      </c>
      <c r="P1083" s="3">
        <v>0</v>
      </c>
      <c r="Q1083" s="1">
        <v>1744.2</v>
      </c>
      <c r="R1083" s="1">
        <v>9</v>
      </c>
      <c r="S1083" s="1">
        <v>513</v>
      </c>
      <c r="T1083" s="1">
        <v>1231.2</v>
      </c>
      <c r="U1083" s="1">
        <v>261.63</v>
      </c>
      <c r="V1083" s="1">
        <v>969.57</v>
      </c>
      <c r="W1083" t="s">
        <v>30</v>
      </c>
      <c r="X1083" t="s">
        <v>31</v>
      </c>
    </row>
    <row r="1084" spans="1:24" x14ac:dyDescent="0.35">
      <c r="A1084">
        <v>2025</v>
      </c>
      <c r="B1084" t="s">
        <v>233</v>
      </c>
      <c r="C1084" t="s">
        <v>234</v>
      </c>
      <c r="D1084" t="s">
        <v>300</v>
      </c>
      <c r="E1084">
        <v>9</v>
      </c>
      <c r="F1084" t="s">
        <v>328</v>
      </c>
      <c r="G1084" t="s">
        <v>42</v>
      </c>
      <c r="H1084" t="s">
        <v>33</v>
      </c>
      <c r="I1084" s="1">
        <v>34</v>
      </c>
      <c r="J1084" s="2">
        <v>15</v>
      </c>
      <c r="K1084" s="2">
        <v>0</v>
      </c>
      <c r="L1084" s="2">
        <v>15</v>
      </c>
      <c r="M1084" s="1">
        <v>28.9</v>
      </c>
      <c r="N1084" s="3">
        <v>36</v>
      </c>
      <c r="O1084" s="3">
        <v>540</v>
      </c>
      <c r="P1084" s="3">
        <v>0</v>
      </c>
      <c r="Q1084" s="1">
        <v>1040.4000000000001</v>
      </c>
      <c r="R1084" s="1">
        <v>9</v>
      </c>
      <c r="S1084" s="1">
        <v>324</v>
      </c>
      <c r="T1084" s="1">
        <v>716.4</v>
      </c>
      <c r="U1084" s="1">
        <v>156.06</v>
      </c>
      <c r="V1084" s="1">
        <v>560.34</v>
      </c>
      <c r="W1084" t="s">
        <v>30</v>
      </c>
      <c r="X1084" t="s">
        <v>31</v>
      </c>
    </row>
    <row r="1085" spans="1:24" x14ac:dyDescent="0.35">
      <c r="A1085">
        <v>2025</v>
      </c>
      <c r="B1085" t="s">
        <v>233</v>
      </c>
      <c r="C1085" t="s">
        <v>234</v>
      </c>
      <c r="D1085" t="s">
        <v>300</v>
      </c>
      <c r="E1085">
        <v>9</v>
      </c>
      <c r="F1085" t="s">
        <v>328</v>
      </c>
      <c r="G1085" t="s">
        <v>42</v>
      </c>
      <c r="H1085" t="s">
        <v>34</v>
      </c>
      <c r="I1085" s="1">
        <v>34</v>
      </c>
      <c r="J1085" s="2">
        <v>20</v>
      </c>
      <c r="K1085" s="2">
        <v>0</v>
      </c>
      <c r="L1085" s="2">
        <v>20</v>
      </c>
      <c r="M1085" s="1">
        <v>27.2</v>
      </c>
      <c r="N1085" s="3">
        <v>21</v>
      </c>
      <c r="O1085" s="3">
        <v>420</v>
      </c>
      <c r="P1085" s="3">
        <v>0</v>
      </c>
      <c r="Q1085" s="1">
        <v>571.20000000000005</v>
      </c>
      <c r="R1085" s="1">
        <v>9</v>
      </c>
      <c r="S1085" s="1">
        <v>189</v>
      </c>
      <c r="T1085" s="1">
        <v>382.2</v>
      </c>
      <c r="U1085" s="1">
        <v>85.68</v>
      </c>
      <c r="V1085" s="1">
        <v>296.52</v>
      </c>
      <c r="W1085" t="s">
        <v>30</v>
      </c>
      <c r="X1085" t="s">
        <v>31</v>
      </c>
    </row>
    <row r="1086" spans="1:24" x14ac:dyDescent="0.35">
      <c r="A1086">
        <v>2025</v>
      </c>
      <c r="B1086" t="s">
        <v>233</v>
      </c>
      <c r="C1086" t="s">
        <v>234</v>
      </c>
      <c r="D1086" t="s">
        <v>300</v>
      </c>
      <c r="E1086">
        <v>9</v>
      </c>
      <c r="F1086" t="s">
        <v>329</v>
      </c>
      <c r="G1086" t="s">
        <v>44</v>
      </c>
      <c r="H1086" t="s">
        <v>29</v>
      </c>
      <c r="I1086" s="1">
        <v>34</v>
      </c>
      <c r="J1086" s="2">
        <v>0</v>
      </c>
      <c r="K1086" s="2">
        <v>0</v>
      </c>
      <c r="L1086" s="2">
        <v>0</v>
      </c>
      <c r="M1086" s="1">
        <v>34</v>
      </c>
      <c r="N1086" s="3">
        <v>64</v>
      </c>
      <c r="O1086" s="3">
        <v>0</v>
      </c>
      <c r="P1086" s="3">
        <v>0</v>
      </c>
      <c r="Q1086" s="1">
        <v>2176</v>
      </c>
      <c r="R1086" s="1">
        <v>9</v>
      </c>
      <c r="S1086" s="1">
        <v>576</v>
      </c>
      <c r="T1086" s="1">
        <v>1600</v>
      </c>
      <c r="U1086" s="1">
        <v>326.39999999999998</v>
      </c>
      <c r="V1086" s="1">
        <v>1273.5999999999999</v>
      </c>
      <c r="W1086" t="s">
        <v>30</v>
      </c>
      <c r="X1086" t="s">
        <v>31</v>
      </c>
    </row>
    <row r="1087" spans="1:24" x14ac:dyDescent="0.35">
      <c r="A1087">
        <v>2025</v>
      </c>
      <c r="B1087" t="s">
        <v>233</v>
      </c>
      <c r="C1087" t="s">
        <v>234</v>
      </c>
      <c r="D1087" t="s">
        <v>300</v>
      </c>
      <c r="E1087">
        <v>9</v>
      </c>
      <c r="F1087" t="s">
        <v>329</v>
      </c>
      <c r="G1087" t="s">
        <v>44</v>
      </c>
      <c r="H1087" t="s">
        <v>32</v>
      </c>
      <c r="I1087" s="1">
        <v>34</v>
      </c>
      <c r="J1087" s="2">
        <v>10</v>
      </c>
      <c r="K1087" s="2">
        <v>0</v>
      </c>
      <c r="L1087" s="2">
        <v>10</v>
      </c>
      <c r="M1087" s="1">
        <v>30.6</v>
      </c>
      <c r="N1087" s="3">
        <v>47</v>
      </c>
      <c r="O1087" s="3">
        <v>470</v>
      </c>
      <c r="P1087" s="3">
        <v>0</v>
      </c>
      <c r="Q1087" s="1">
        <v>1438.2</v>
      </c>
      <c r="R1087" s="1">
        <v>9</v>
      </c>
      <c r="S1087" s="1">
        <v>423</v>
      </c>
      <c r="T1087" s="1">
        <v>1015.2</v>
      </c>
      <c r="U1087" s="1">
        <v>215.73</v>
      </c>
      <c r="V1087" s="1">
        <v>799.47</v>
      </c>
      <c r="W1087" t="s">
        <v>30</v>
      </c>
      <c r="X1087" t="s">
        <v>31</v>
      </c>
    </row>
    <row r="1088" spans="1:24" x14ac:dyDescent="0.35">
      <c r="A1088">
        <v>2025</v>
      </c>
      <c r="B1088" t="s">
        <v>233</v>
      </c>
      <c r="C1088" t="s">
        <v>234</v>
      </c>
      <c r="D1088" t="s">
        <v>300</v>
      </c>
      <c r="E1088">
        <v>9</v>
      </c>
      <c r="F1088" t="s">
        <v>329</v>
      </c>
      <c r="G1088" t="s">
        <v>44</v>
      </c>
      <c r="H1088" t="s">
        <v>33</v>
      </c>
      <c r="I1088" s="1">
        <v>34</v>
      </c>
      <c r="J1088" s="2">
        <v>15</v>
      </c>
      <c r="K1088" s="2">
        <v>0</v>
      </c>
      <c r="L1088" s="2">
        <v>15</v>
      </c>
      <c r="M1088" s="1">
        <v>28.9</v>
      </c>
      <c r="N1088" s="3">
        <v>30</v>
      </c>
      <c r="O1088" s="3">
        <v>450</v>
      </c>
      <c r="P1088" s="3">
        <v>0</v>
      </c>
      <c r="Q1088" s="1">
        <v>867</v>
      </c>
      <c r="R1088" s="1">
        <v>9</v>
      </c>
      <c r="S1088" s="1">
        <v>270</v>
      </c>
      <c r="T1088" s="1">
        <v>597</v>
      </c>
      <c r="U1088" s="1">
        <v>130.05000000000001</v>
      </c>
      <c r="V1088" s="1">
        <v>466.95</v>
      </c>
      <c r="W1088" t="s">
        <v>30</v>
      </c>
      <c r="X1088" t="s">
        <v>31</v>
      </c>
    </row>
    <row r="1089" spans="1:24" x14ac:dyDescent="0.35">
      <c r="A1089">
        <v>2025</v>
      </c>
      <c r="B1089" t="s">
        <v>233</v>
      </c>
      <c r="C1089" t="s">
        <v>234</v>
      </c>
      <c r="D1089" t="s">
        <v>300</v>
      </c>
      <c r="E1089">
        <v>9</v>
      </c>
      <c r="F1089" t="s">
        <v>329</v>
      </c>
      <c r="G1089" t="s">
        <v>44</v>
      </c>
      <c r="H1089" t="s">
        <v>34</v>
      </c>
      <c r="I1089" s="1">
        <v>34</v>
      </c>
      <c r="J1089" s="2">
        <v>20</v>
      </c>
      <c r="K1089" s="2">
        <v>0</v>
      </c>
      <c r="L1089" s="2">
        <v>20</v>
      </c>
      <c r="M1089" s="1">
        <v>27.2</v>
      </c>
      <c r="N1089" s="3">
        <v>18</v>
      </c>
      <c r="O1089" s="3">
        <v>360</v>
      </c>
      <c r="P1089" s="3">
        <v>0</v>
      </c>
      <c r="Q1089" s="1">
        <v>489.6</v>
      </c>
      <c r="R1089" s="1">
        <v>9</v>
      </c>
      <c r="S1089" s="1">
        <v>162</v>
      </c>
      <c r="T1089" s="1">
        <v>327.60000000000002</v>
      </c>
      <c r="U1089" s="1">
        <v>73.44</v>
      </c>
      <c r="V1089" s="1">
        <v>254.16</v>
      </c>
      <c r="W1089" t="s">
        <v>30</v>
      </c>
      <c r="X1089" t="s">
        <v>31</v>
      </c>
    </row>
    <row r="1090" spans="1:24" x14ac:dyDescent="0.35">
      <c r="A1090">
        <v>2025</v>
      </c>
      <c r="B1090" t="s">
        <v>233</v>
      </c>
      <c r="C1090" t="s">
        <v>234</v>
      </c>
      <c r="D1090" t="s">
        <v>300</v>
      </c>
      <c r="E1090">
        <v>9</v>
      </c>
      <c r="F1090" t="s">
        <v>330</v>
      </c>
      <c r="G1090" t="s">
        <v>48</v>
      </c>
      <c r="H1090" t="s">
        <v>29</v>
      </c>
      <c r="I1090" s="1">
        <v>34</v>
      </c>
      <c r="J1090" s="2">
        <v>0</v>
      </c>
      <c r="K1090" s="2">
        <v>0</v>
      </c>
      <c r="L1090" s="2">
        <v>0</v>
      </c>
      <c r="M1090" s="1">
        <v>34</v>
      </c>
      <c r="N1090" s="3">
        <v>70</v>
      </c>
      <c r="O1090" s="3">
        <v>0</v>
      </c>
      <c r="P1090" s="3">
        <v>0</v>
      </c>
      <c r="Q1090" s="1">
        <v>2380</v>
      </c>
      <c r="R1090" s="1">
        <v>9</v>
      </c>
      <c r="S1090" s="1">
        <v>630</v>
      </c>
      <c r="T1090" s="1">
        <v>1750</v>
      </c>
      <c r="U1090" s="1">
        <v>357</v>
      </c>
      <c r="V1090" s="1">
        <v>1393</v>
      </c>
      <c r="W1090" t="s">
        <v>30</v>
      </c>
      <c r="X1090" t="s">
        <v>31</v>
      </c>
    </row>
    <row r="1091" spans="1:24" x14ac:dyDescent="0.35">
      <c r="A1091">
        <v>2025</v>
      </c>
      <c r="B1091" t="s">
        <v>233</v>
      </c>
      <c r="C1091" t="s">
        <v>234</v>
      </c>
      <c r="D1091" t="s">
        <v>300</v>
      </c>
      <c r="E1091">
        <v>9</v>
      </c>
      <c r="F1091" t="s">
        <v>330</v>
      </c>
      <c r="G1091" t="s">
        <v>48</v>
      </c>
      <c r="H1091" t="s">
        <v>32</v>
      </c>
      <c r="I1091" s="1">
        <v>34</v>
      </c>
      <c r="J1091" s="2">
        <v>10</v>
      </c>
      <c r="K1091" s="2">
        <v>0</v>
      </c>
      <c r="L1091" s="2">
        <v>10</v>
      </c>
      <c r="M1091" s="1">
        <v>30.6</v>
      </c>
      <c r="N1091" s="3">
        <v>52</v>
      </c>
      <c r="O1091" s="3">
        <v>520</v>
      </c>
      <c r="P1091" s="3">
        <v>0</v>
      </c>
      <c r="Q1091" s="1">
        <v>1591.2</v>
      </c>
      <c r="R1091" s="1">
        <v>9</v>
      </c>
      <c r="S1091" s="1">
        <v>468</v>
      </c>
      <c r="T1091" s="1">
        <v>1123.2</v>
      </c>
      <c r="U1091" s="1">
        <v>238.68</v>
      </c>
      <c r="V1091" s="1">
        <v>884.52</v>
      </c>
      <c r="W1091" t="s">
        <v>30</v>
      </c>
      <c r="X1091" t="s">
        <v>31</v>
      </c>
    </row>
    <row r="1092" spans="1:24" x14ac:dyDescent="0.35">
      <c r="A1092">
        <v>2025</v>
      </c>
      <c r="B1092" t="s">
        <v>233</v>
      </c>
      <c r="C1092" t="s">
        <v>234</v>
      </c>
      <c r="D1092" t="s">
        <v>300</v>
      </c>
      <c r="E1092">
        <v>9</v>
      </c>
      <c r="F1092" t="s">
        <v>330</v>
      </c>
      <c r="G1092" t="s">
        <v>48</v>
      </c>
      <c r="H1092" t="s">
        <v>33</v>
      </c>
      <c r="I1092" s="1">
        <v>34</v>
      </c>
      <c r="J1092" s="2">
        <v>15</v>
      </c>
      <c r="K1092" s="2">
        <v>0</v>
      </c>
      <c r="L1092" s="2">
        <v>15</v>
      </c>
      <c r="M1092" s="1">
        <v>28.9</v>
      </c>
      <c r="N1092" s="3">
        <v>33</v>
      </c>
      <c r="O1092" s="3">
        <v>495</v>
      </c>
      <c r="P1092" s="3">
        <v>0</v>
      </c>
      <c r="Q1092" s="1">
        <v>953.7</v>
      </c>
      <c r="R1092" s="1">
        <v>9</v>
      </c>
      <c r="S1092" s="1">
        <v>297</v>
      </c>
      <c r="T1092" s="1">
        <v>656.7</v>
      </c>
      <c r="U1092" s="1">
        <v>143.05000000000001</v>
      </c>
      <c r="V1092" s="1">
        <v>513.64</v>
      </c>
      <c r="W1092" t="s">
        <v>30</v>
      </c>
      <c r="X1092" t="s">
        <v>31</v>
      </c>
    </row>
    <row r="1093" spans="1:24" x14ac:dyDescent="0.35">
      <c r="A1093">
        <v>2025</v>
      </c>
      <c r="B1093" t="s">
        <v>233</v>
      </c>
      <c r="C1093" t="s">
        <v>234</v>
      </c>
      <c r="D1093" t="s">
        <v>300</v>
      </c>
      <c r="E1093">
        <v>9</v>
      </c>
      <c r="F1093" t="s">
        <v>330</v>
      </c>
      <c r="G1093" t="s">
        <v>48</v>
      </c>
      <c r="H1093" t="s">
        <v>34</v>
      </c>
      <c r="I1093" s="1">
        <v>34</v>
      </c>
      <c r="J1093" s="2">
        <v>20</v>
      </c>
      <c r="K1093" s="2">
        <v>0</v>
      </c>
      <c r="L1093" s="2">
        <v>20</v>
      </c>
      <c r="M1093" s="1">
        <v>27.2</v>
      </c>
      <c r="N1093" s="3">
        <v>19</v>
      </c>
      <c r="O1093" s="3">
        <v>380</v>
      </c>
      <c r="P1093" s="3">
        <v>0</v>
      </c>
      <c r="Q1093" s="1">
        <v>516.79999999999995</v>
      </c>
      <c r="R1093" s="1">
        <v>9</v>
      </c>
      <c r="S1093" s="1">
        <v>171</v>
      </c>
      <c r="T1093" s="1">
        <v>345.8</v>
      </c>
      <c r="U1093" s="1">
        <v>77.52</v>
      </c>
      <c r="V1093" s="1">
        <v>268.27999999999997</v>
      </c>
      <c r="W1093" t="s">
        <v>30</v>
      </c>
      <c r="X1093" t="s">
        <v>31</v>
      </c>
    </row>
    <row r="1094" spans="1:24" x14ac:dyDescent="0.35">
      <c r="A1094">
        <v>2025</v>
      </c>
      <c r="B1094" t="s">
        <v>233</v>
      </c>
      <c r="C1094" t="s">
        <v>331</v>
      </c>
      <c r="D1094" t="s">
        <v>332</v>
      </c>
      <c r="E1094">
        <v>10</v>
      </c>
      <c r="F1094" t="s">
        <v>333</v>
      </c>
      <c r="G1094" t="s">
        <v>28</v>
      </c>
      <c r="H1094" t="s">
        <v>29</v>
      </c>
      <c r="I1094" s="1">
        <v>34</v>
      </c>
      <c r="J1094" s="2">
        <v>0</v>
      </c>
      <c r="K1094" s="2">
        <v>0</v>
      </c>
      <c r="L1094" s="2">
        <v>0</v>
      </c>
      <c r="M1094" s="1">
        <v>34</v>
      </c>
      <c r="N1094" s="3">
        <v>85</v>
      </c>
      <c r="O1094" s="3">
        <v>0</v>
      </c>
      <c r="P1094" s="3">
        <v>0</v>
      </c>
      <c r="Q1094" s="1">
        <v>2890</v>
      </c>
      <c r="R1094" s="1">
        <v>9</v>
      </c>
      <c r="S1094" s="1">
        <v>765</v>
      </c>
      <c r="T1094" s="1">
        <v>2125</v>
      </c>
      <c r="U1094" s="1">
        <v>433.5</v>
      </c>
      <c r="V1094" s="1">
        <v>1691.5</v>
      </c>
      <c r="W1094" t="s">
        <v>30</v>
      </c>
      <c r="X1094" t="s">
        <v>31</v>
      </c>
    </row>
    <row r="1095" spans="1:24" x14ac:dyDescent="0.35">
      <c r="A1095">
        <v>2025</v>
      </c>
      <c r="B1095" t="s">
        <v>233</v>
      </c>
      <c r="C1095" t="s">
        <v>331</v>
      </c>
      <c r="D1095" t="s">
        <v>332</v>
      </c>
      <c r="E1095">
        <v>10</v>
      </c>
      <c r="F1095" t="s">
        <v>333</v>
      </c>
      <c r="G1095" t="s">
        <v>28</v>
      </c>
      <c r="H1095" t="s">
        <v>32</v>
      </c>
      <c r="I1095" s="1">
        <v>34</v>
      </c>
      <c r="J1095" s="2">
        <v>10</v>
      </c>
      <c r="K1095" s="2">
        <v>0</v>
      </c>
      <c r="L1095" s="2">
        <v>10</v>
      </c>
      <c r="M1095" s="1">
        <v>30.6</v>
      </c>
      <c r="N1095" s="3">
        <v>66</v>
      </c>
      <c r="O1095" s="3">
        <v>660</v>
      </c>
      <c r="P1095" s="3">
        <v>0</v>
      </c>
      <c r="Q1095" s="1">
        <v>2019.6</v>
      </c>
      <c r="R1095" s="1">
        <v>9</v>
      </c>
      <c r="S1095" s="1">
        <v>594</v>
      </c>
      <c r="T1095" s="1">
        <v>1425.6</v>
      </c>
      <c r="U1095" s="1">
        <v>302.94</v>
      </c>
      <c r="V1095" s="1">
        <v>1122.6600000000001</v>
      </c>
      <c r="W1095" t="s">
        <v>30</v>
      </c>
      <c r="X1095" t="s">
        <v>31</v>
      </c>
    </row>
    <row r="1096" spans="1:24" x14ac:dyDescent="0.35">
      <c r="A1096">
        <v>2025</v>
      </c>
      <c r="B1096" t="s">
        <v>233</v>
      </c>
      <c r="C1096" t="s">
        <v>331</v>
      </c>
      <c r="D1096" t="s">
        <v>332</v>
      </c>
      <c r="E1096">
        <v>10</v>
      </c>
      <c r="F1096" t="s">
        <v>333</v>
      </c>
      <c r="G1096" t="s">
        <v>28</v>
      </c>
      <c r="H1096" t="s">
        <v>33</v>
      </c>
      <c r="I1096" s="1">
        <v>34</v>
      </c>
      <c r="J1096" s="2">
        <v>15</v>
      </c>
      <c r="K1096" s="2">
        <v>0</v>
      </c>
      <c r="L1096" s="2">
        <v>15</v>
      </c>
      <c r="M1096" s="1">
        <v>28.9</v>
      </c>
      <c r="N1096" s="3">
        <v>43</v>
      </c>
      <c r="O1096" s="3">
        <v>645</v>
      </c>
      <c r="P1096" s="3">
        <v>0</v>
      </c>
      <c r="Q1096" s="1">
        <v>1242.7</v>
      </c>
      <c r="R1096" s="1">
        <v>9</v>
      </c>
      <c r="S1096" s="1">
        <v>387</v>
      </c>
      <c r="T1096" s="1">
        <v>855.7</v>
      </c>
      <c r="U1096" s="1">
        <v>186.41</v>
      </c>
      <c r="V1096" s="1">
        <v>669.3</v>
      </c>
      <c r="W1096" t="s">
        <v>30</v>
      </c>
      <c r="X1096" t="s">
        <v>31</v>
      </c>
    </row>
    <row r="1097" spans="1:24" x14ac:dyDescent="0.35">
      <c r="A1097">
        <v>2025</v>
      </c>
      <c r="B1097" t="s">
        <v>233</v>
      </c>
      <c r="C1097" t="s">
        <v>331</v>
      </c>
      <c r="D1097" t="s">
        <v>332</v>
      </c>
      <c r="E1097">
        <v>10</v>
      </c>
      <c r="F1097" t="s">
        <v>333</v>
      </c>
      <c r="G1097" t="s">
        <v>28</v>
      </c>
      <c r="H1097" t="s">
        <v>34</v>
      </c>
      <c r="I1097" s="1">
        <v>34</v>
      </c>
      <c r="J1097" s="2">
        <v>20</v>
      </c>
      <c r="K1097" s="2">
        <v>0</v>
      </c>
      <c r="L1097" s="2">
        <v>20</v>
      </c>
      <c r="M1097" s="1">
        <v>27.2</v>
      </c>
      <c r="N1097" s="3">
        <v>25</v>
      </c>
      <c r="O1097" s="3">
        <v>500</v>
      </c>
      <c r="P1097" s="3">
        <v>0</v>
      </c>
      <c r="Q1097" s="1">
        <v>680</v>
      </c>
      <c r="R1097" s="1">
        <v>9</v>
      </c>
      <c r="S1097" s="1">
        <v>225</v>
      </c>
      <c r="T1097" s="1">
        <v>455</v>
      </c>
      <c r="U1097" s="1">
        <v>102</v>
      </c>
      <c r="V1097" s="1">
        <v>353</v>
      </c>
      <c r="W1097" t="s">
        <v>30</v>
      </c>
      <c r="X1097" t="s">
        <v>31</v>
      </c>
    </row>
    <row r="1098" spans="1:24" x14ac:dyDescent="0.35">
      <c r="A1098">
        <v>2025</v>
      </c>
      <c r="B1098" t="s">
        <v>233</v>
      </c>
      <c r="C1098" t="s">
        <v>331</v>
      </c>
      <c r="D1098" t="s">
        <v>332</v>
      </c>
      <c r="E1098">
        <v>10</v>
      </c>
      <c r="F1098" t="s">
        <v>334</v>
      </c>
      <c r="G1098" t="s">
        <v>36</v>
      </c>
      <c r="H1098" t="s">
        <v>29</v>
      </c>
      <c r="I1098" s="1">
        <v>34</v>
      </c>
      <c r="J1098" s="2">
        <v>0</v>
      </c>
      <c r="K1098" s="2">
        <v>0</v>
      </c>
      <c r="L1098" s="2">
        <v>0</v>
      </c>
      <c r="M1098" s="1">
        <v>34</v>
      </c>
      <c r="N1098" s="3">
        <v>70</v>
      </c>
      <c r="O1098" s="3">
        <v>0</v>
      </c>
      <c r="P1098" s="3">
        <v>0</v>
      </c>
      <c r="Q1098" s="1">
        <v>2380</v>
      </c>
      <c r="R1098" s="1">
        <v>9</v>
      </c>
      <c r="S1098" s="1">
        <v>630</v>
      </c>
      <c r="T1098" s="1">
        <v>1750</v>
      </c>
      <c r="U1098" s="1">
        <v>357</v>
      </c>
      <c r="V1098" s="1">
        <v>1393</v>
      </c>
      <c r="W1098" t="s">
        <v>30</v>
      </c>
      <c r="X1098" t="s">
        <v>31</v>
      </c>
    </row>
    <row r="1099" spans="1:24" x14ac:dyDescent="0.35">
      <c r="A1099">
        <v>2025</v>
      </c>
      <c r="B1099" t="s">
        <v>233</v>
      </c>
      <c r="C1099" t="s">
        <v>331</v>
      </c>
      <c r="D1099" t="s">
        <v>332</v>
      </c>
      <c r="E1099">
        <v>10</v>
      </c>
      <c r="F1099" t="s">
        <v>334</v>
      </c>
      <c r="G1099" t="s">
        <v>36</v>
      </c>
      <c r="H1099" t="s">
        <v>32</v>
      </c>
      <c r="I1099" s="1">
        <v>34</v>
      </c>
      <c r="J1099" s="2">
        <v>10</v>
      </c>
      <c r="K1099" s="2">
        <v>0</v>
      </c>
      <c r="L1099" s="2">
        <v>10</v>
      </c>
      <c r="M1099" s="1">
        <v>30.6</v>
      </c>
      <c r="N1099" s="3">
        <v>55</v>
      </c>
      <c r="O1099" s="3">
        <v>550</v>
      </c>
      <c r="P1099" s="3">
        <v>0</v>
      </c>
      <c r="Q1099" s="1">
        <v>1683</v>
      </c>
      <c r="R1099" s="1">
        <v>9</v>
      </c>
      <c r="S1099" s="1">
        <v>495</v>
      </c>
      <c r="T1099" s="1">
        <v>1188</v>
      </c>
      <c r="U1099" s="1">
        <v>252.45</v>
      </c>
      <c r="V1099" s="1">
        <v>935.55</v>
      </c>
      <c r="W1099" t="s">
        <v>30</v>
      </c>
      <c r="X1099" t="s">
        <v>31</v>
      </c>
    </row>
    <row r="1100" spans="1:24" x14ac:dyDescent="0.35">
      <c r="A1100">
        <v>2025</v>
      </c>
      <c r="B1100" t="s">
        <v>233</v>
      </c>
      <c r="C1100" t="s">
        <v>331</v>
      </c>
      <c r="D1100" t="s">
        <v>332</v>
      </c>
      <c r="E1100">
        <v>10</v>
      </c>
      <c r="F1100" t="s">
        <v>334</v>
      </c>
      <c r="G1100" t="s">
        <v>36</v>
      </c>
      <c r="H1100" t="s">
        <v>33</v>
      </c>
      <c r="I1100" s="1">
        <v>34</v>
      </c>
      <c r="J1100" s="2">
        <v>15</v>
      </c>
      <c r="K1100" s="2">
        <v>0</v>
      </c>
      <c r="L1100" s="2">
        <v>15</v>
      </c>
      <c r="M1100" s="1">
        <v>28.9</v>
      </c>
      <c r="N1100" s="3">
        <v>35</v>
      </c>
      <c r="O1100" s="3">
        <v>525</v>
      </c>
      <c r="P1100" s="3">
        <v>0</v>
      </c>
      <c r="Q1100" s="1">
        <v>1011.5</v>
      </c>
      <c r="R1100" s="1">
        <v>9</v>
      </c>
      <c r="S1100" s="1">
        <v>315</v>
      </c>
      <c r="T1100" s="1">
        <v>696.5</v>
      </c>
      <c r="U1100" s="1">
        <v>151.72</v>
      </c>
      <c r="V1100" s="1">
        <v>544.77</v>
      </c>
      <c r="W1100" t="s">
        <v>30</v>
      </c>
      <c r="X1100" t="s">
        <v>31</v>
      </c>
    </row>
    <row r="1101" spans="1:24" x14ac:dyDescent="0.35">
      <c r="A1101">
        <v>2025</v>
      </c>
      <c r="B1101" t="s">
        <v>233</v>
      </c>
      <c r="C1101" t="s">
        <v>331</v>
      </c>
      <c r="D1101" t="s">
        <v>332</v>
      </c>
      <c r="E1101">
        <v>10</v>
      </c>
      <c r="F1101" t="s">
        <v>334</v>
      </c>
      <c r="G1101" t="s">
        <v>36</v>
      </c>
      <c r="H1101" t="s">
        <v>34</v>
      </c>
      <c r="I1101" s="1">
        <v>34</v>
      </c>
      <c r="J1101" s="2">
        <v>20</v>
      </c>
      <c r="K1101" s="2">
        <v>0</v>
      </c>
      <c r="L1101" s="2">
        <v>20</v>
      </c>
      <c r="M1101" s="1">
        <v>27.2</v>
      </c>
      <c r="N1101" s="3">
        <v>20</v>
      </c>
      <c r="O1101" s="3">
        <v>400</v>
      </c>
      <c r="P1101" s="3">
        <v>0</v>
      </c>
      <c r="Q1101" s="1">
        <v>544</v>
      </c>
      <c r="R1101" s="1">
        <v>9</v>
      </c>
      <c r="S1101" s="1">
        <v>180</v>
      </c>
      <c r="T1101" s="1">
        <v>364</v>
      </c>
      <c r="U1101" s="1">
        <v>81.599999999999994</v>
      </c>
      <c r="V1101" s="1">
        <v>282.39999999999998</v>
      </c>
      <c r="W1101" t="s">
        <v>30</v>
      </c>
      <c r="X1101" t="s">
        <v>31</v>
      </c>
    </row>
    <row r="1102" spans="1:24" x14ac:dyDescent="0.35">
      <c r="A1102">
        <v>2025</v>
      </c>
      <c r="B1102" t="s">
        <v>233</v>
      </c>
      <c r="C1102" t="s">
        <v>331</v>
      </c>
      <c r="D1102" t="s">
        <v>332</v>
      </c>
      <c r="E1102">
        <v>10</v>
      </c>
      <c r="F1102" t="s">
        <v>335</v>
      </c>
      <c r="G1102" t="s">
        <v>38</v>
      </c>
      <c r="H1102" t="s">
        <v>29</v>
      </c>
      <c r="I1102" s="1">
        <v>34</v>
      </c>
      <c r="J1102" s="2">
        <v>0</v>
      </c>
      <c r="K1102" s="2">
        <v>0</v>
      </c>
      <c r="L1102" s="2">
        <v>0</v>
      </c>
      <c r="M1102" s="1">
        <v>34</v>
      </c>
      <c r="N1102" s="3">
        <v>91</v>
      </c>
      <c r="O1102" s="3">
        <v>0</v>
      </c>
      <c r="P1102" s="3">
        <v>0</v>
      </c>
      <c r="Q1102" s="1">
        <v>3094</v>
      </c>
      <c r="R1102" s="1">
        <v>9</v>
      </c>
      <c r="S1102" s="1">
        <v>819</v>
      </c>
      <c r="T1102" s="1">
        <v>2275</v>
      </c>
      <c r="U1102" s="1">
        <v>464.1</v>
      </c>
      <c r="V1102" s="1">
        <v>1810.9</v>
      </c>
      <c r="W1102" t="s">
        <v>30</v>
      </c>
      <c r="X1102" t="s">
        <v>31</v>
      </c>
    </row>
    <row r="1103" spans="1:24" x14ac:dyDescent="0.35">
      <c r="A1103">
        <v>2025</v>
      </c>
      <c r="B1103" t="s">
        <v>233</v>
      </c>
      <c r="C1103" t="s">
        <v>331</v>
      </c>
      <c r="D1103" t="s">
        <v>332</v>
      </c>
      <c r="E1103">
        <v>10</v>
      </c>
      <c r="F1103" t="s">
        <v>335</v>
      </c>
      <c r="G1103" t="s">
        <v>38</v>
      </c>
      <c r="H1103" t="s">
        <v>32</v>
      </c>
      <c r="I1103" s="1">
        <v>34</v>
      </c>
      <c r="J1103" s="2">
        <v>10</v>
      </c>
      <c r="K1103" s="2">
        <v>0</v>
      </c>
      <c r="L1103" s="2">
        <v>10</v>
      </c>
      <c r="M1103" s="1">
        <v>30.6</v>
      </c>
      <c r="N1103" s="3">
        <v>71</v>
      </c>
      <c r="O1103" s="3">
        <v>710</v>
      </c>
      <c r="P1103" s="3">
        <v>0</v>
      </c>
      <c r="Q1103" s="1">
        <v>2172.6</v>
      </c>
      <c r="R1103" s="1">
        <v>9</v>
      </c>
      <c r="S1103" s="1">
        <v>639</v>
      </c>
      <c r="T1103" s="1">
        <v>1533.6</v>
      </c>
      <c r="U1103" s="1">
        <v>325.89</v>
      </c>
      <c r="V1103" s="1">
        <v>1207.71</v>
      </c>
      <c r="W1103" t="s">
        <v>30</v>
      </c>
      <c r="X1103" t="s">
        <v>31</v>
      </c>
    </row>
    <row r="1104" spans="1:24" x14ac:dyDescent="0.35">
      <c r="A1104">
        <v>2025</v>
      </c>
      <c r="B1104" t="s">
        <v>233</v>
      </c>
      <c r="C1104" t="s">
        <v>331</v>
      </c>
      <c r="D1104" t="s">
        <v>332</v>
      </c>
      <c r="E1104">
        <v>10</v>
      </c>
      <c r="F1104" t="s">
        <v>335</v>
      </c>
      <c r="G1104" t="s">
        <v>38</v>
      </c>
      <c r="H1104" t="s">
        <v>33</v>
      </c>
      <c r="I1104" s="1">
        <v>34</v>
      </c>
      <c r="J1104" s="2">
        <v>15</v>
      </c>
      <c r="K1104" s="2">
        <v>0</v>
      </c>
      <c r="L1104" s="2">
        <v>15</v>
      </c>
      <c r="M1104" s="1">
        <v>28.9</v>
      </c>
      <c r="N1104" s="3">
        <v>46</v>
      </c>
      <c r="O1104" s="3">
        <v>690</v>
      </c>
      <c r="P1104" s="3">
        <v>0</v>
      </c>
      <c r="Q1104" s="1">
        <v>1329.4</v>
      </c>
      <c r="R1104" s="1">
        <v>9</v>
      </c>
      <c r="S1104" s="1">
        <v>414</v>
      </c>
      <c r="T1104" s="1">
        <v>915.4</v>
      </c>
      <c r="U1104" s="1">
        <v>199.41</v>
      </c>
      <c r="V1104" s="1">
        <v>715.99</v>
      </c>
      <c r="W1104" t="s">
        <v>30</v>
      </c>
      <c r="X1104" t="s">
        <v>31</v>
      </c>
    </row>
    <row r="1105" spans="1:24" x14ac:dyDescent="0.35">
      <c r="A1105">
        <v>2025</v>
      </c>
      <c r="B1105" t="s">
        <v>233</v>
      </c>
      <c r="C1105" t="s">
        <v>331</v>
      </c>
      <c r="D1105" t="s">
        <v>332</v>
      </c>
      <c r="E1105">
        <v>10</v>
      </c>
      <c r="F1105" t="s">
        <v>335</v>
      </c>
      <c r="G1105" t="s">
        <v>38</v>
      </c>
      <c r="H1105" t="s">
        <v>34</v>
      </c>
      <c r="I1105" s="1">
        <v>34</v>
      </c>
      <c r="J1105" s="2">
        <v>20</v>
      </c>
      <c r="K1105" s="2">
        <v>0</v>
      </c>
      <c r="L1105" s="2">
        <v>20</v>
      </c>
      <c r="M1105" s="1">
        <v>27.2</v>
      </c>
      <c r="N1105" s="3">
        <v>27</v>
      </c>
      <c r="O1105" s="3">
        <v>540</v>
      </c>
      <c r="P1105" s="3">
        <v>0</v>
      </c>
      <c r="Q1105" s="1">
        <v>734.4</v>
      </c>
      <c r="R1105" s="1">
        <v>9</v>
      </c>
      <c r="S1105" s="1">
        <v>243</v>
      </c>
      <c r="T1105" s="1">
        <v>491.4</v>
      </c>
      <c r="U1105" s="1">
        <v>110.16</v>
      </c>
      <c r="V1105" s="1">
        <v>381.24</v>
      </c>
      <c r="W1105" t="s">
        <v>30</v>
      </c>
      <c r="X1105" t="s">
        <v>31</v>
      </c>
    </row>
    <row r="1106" spans="1:24" x14ac:dyDescent="0.35">
      <c r="A1106">
        <v>2025</v>
      </c>
      <c r="B1106" t="s">
        <v>233</v>
      </c>
      <c r="C1106" t="s">
        <v>331</v>
      </c>
      <c r="D1106" t="s">
        <v>332</v>
      </c>
      <c r="E1106">
        <v>10</v>
      </c>
      <c r="F1106" t="s">
        <v>336</v>
      </c>
      <c r="G1106" t="s">
        <v>40</v>
      </c>
      <c r="H1106" t="s">
        <v>29</v>
      </c>
      <c r="I1106" s="1">
        <v>34</v>
      </c>
      <c r="J1106" s="2">
        <v>0</v>
      </c>
      <c r="K1106" s="2">
        <v>0</v>
      </c>
      <c r="L1106" s="2">
        <v>0</v>
      </c>
      <c r="M1106" s="1">
        <v>34</v>
      </c>
      <c r="N1106" s="3">
        <v>98</v>
      </c>
      <c r="O1106" s="3">
        <v>0</v>
      </c>
      <c r="P1106" s="3">
        <v>0</v>
      </c>
      <c r="Q1106" s="1">
        <v>3332</v>
      </c>
      <c r="R1106" s="1">
        <v>9</v>
      </c>
      <c r="S1106" s="1">
        <v>882</v>
      </c>
      <c r="T1106" s="1">
        <v>2450</v>
      </c>
      <c r="U1106" s="1">
        <v>499.8</v>
      </c>
      <c r="V1106" s="1">
        <v>1950.2</v>
      </c>
      <c r="W1106" t="s">
        <v>30</v>
      </c>
      <c r="X1106" t="s">
        <v>31</v>
      </c>
    </row>
    <row r="1107" spans="1:24" x14ac:dyDescent="0.35">
      <c r="A1107">
        <v>2025</v>
      </c>
      <c r="B1107" t="s">
        <v>233</v>
      </c>
      <c r="C1107" t="s">
        <v>331</v>
      </c>
      <c r="D1107" t="s">
        <v>332</v>
      </c>
      <c r="E1107">
        <v>10</v>
      </c>
      <c r="F1107" t="s">
        <v>336</v>
      </c>
      <c r="G1107" t="s">
        <v>40</v>
      </c>
      <c r="H1107" t="s">
        <v>32</v>
      </c>
      <c r="I1107" s="1">
        <v>34</v>
      </c>
      <c r="J1107" s="2">
        <v>10</v>
      </c>
      <c r="K1107" s="2">
        <v>0</v>
      </c>
      <c r="L1107" s="2">
        <v>10</v>
      </c>
      <c r="M1107" s="1">
        <v>30.6</v>
      </c>
      <c r="N1107" s="3">
        <v>76</v>
      </c>
      <c r="O1107" s="3">
        <v>760</v>
      </c>
      <c r="P1107" s="3">
        <v>0</v>
      </c>
      <c r="Q1107" s="1">
        <v>2325.6</v>
      </c>
      <c r="R1107" s="1">
        <v>9</v>
      </c>
      <c r="S1107" s="1">
        <v>684</v>
      </c>
      <c r="T1107" s="1">
        <v>1641.6</v>
      </c>
      <c r="U1107" s="1">
        <v>348.84</v>
      </c>
      <c r="V1107" s="1">
        <v>1292.76</v>
      </c>
      <c r="W1107" t="s">
        <v>30</v>
      </c>
      <c r="X1107" t="s">
        <v>31</v>
      </c>
    </row>
    <row r="1108" spans="1:24" x14ac:dyDescent="0.35">
      <c r="A1108">
        <v>2025</v>
      </c>
      <c r="B1108" t="s">
        <v>233</v>
      </c>
      <c r="C1108" t="s">
        <v>331</v>
      </c>
      <c r="D1108" t="s">
        <v>332</v>
      </c>
      <c r="E1108">
        <v>10</v>
      </c>
      <c r="F1108" t="s">
        <v>336</v>
      </c>
      <c r="G1108" t="s">
        <v>40</v>
      </c>
      <c r="H1108" t="s">
        <v>33</v>
      </c>
      <c r="I1108" s="1">
        <v>34</v>
      </c>
      <c r="J1108" s="2">
        <v>15</v>
      </c>
      <c r="K1108" s="2">
        <v>0</v>
      </c>
      <c r="L1108" s="2">
        <v>15</v>
      </c>
      <c r="M1108" s="1">
        <v>28.9</v>
      </c>
      <c r="N1108" s="3">
        <v>49</v>
      </c>
      <c r="O1108" s="3">
        <v>735</v>
      </c>
      <c r="P1108" s="3">
        <v>0</v>
      </c>
      <c r="Q1108" s="1">
        <v>1416.1</v>
      </c>
      <c r="R1108" s="1">
        <v>9</v>
      </c>
      <c r="S1108" s="1">
        <v>441</v>
      </c>
      <c r="T1108" s="1">
        <v>975.1</v>
      </c>
      <c r="U1108" s="1">
        <v>212.41</v>
      </c>
      <c r="V1108" s="1">
        <v>762.68</v>
      </c>
      <c r="W1108" t="s">
        <v>30</v>
      </c>
      <c r="X1108" t="s">
        <v>31</v>
      </c>
    </row>
    <row r="1109" spans="1:24" x14ac:dyDescent="0.35">
      <c r="A1109">
        <v>2025</v>
      </c>
      <c r="B1109" t="s">
        <v>233</v>
      </c>
      <c r="C1109" t="s">
        <v>331</v>
      </c>
      <c r="D1109" t="s">
        <v>332</v>
      </c>
      <c r="E1109">
        <v>10</v>
      </c>
      <c r="F1109" t="s">
        <v>336</v>
      </c>
      <c r="G1109" t="s">
        <v>40</v>
      </c>
      <c r="H1109" t="s">
        <v>34</v>
      </c>
      <c r="I1109" s="1">
        <v>34</v>
      </c>
      <c r="J1109" s="2">
        <v>20</v>
      </c>
      <c r="K1109" s="2">
        <v>0</v>
      </c>
      <c r="L1109" s="2">
        <v>20</v>
      </c>
      <c r="M1109" s="1">
        <v>27.2</v>
      </c>
      <c r="N1109" s="3">
        <v>29</v>
      </c>
      <c r="O1109" s="3">
        <v>580</v>
      </c>
      <c r="P1109" s="3">
        <v>0</v>
      </c>
      <c r="Q1109" s="1">
        <v>788.8</v>
      </c>
      <c r="R1109" s="1">
        <v>9</v>
      </c>
      <c r="S1109" s="1">
        <v>261</v>
      </c>
      <c r="T1109" s="1">
        <v>527.79999999999995</v>
      </c>
      <c r="U1109" s="1">
        <v>118.32</v>
      </c>
      <c r="V1109" s="1">
        <v>409.48</v>
      </c>
      <c r="W1109" t="s">
        <v>30</v>
      </c>
      <c r="X1109" t="s">
        <v>31</v>
      </c>
    </row>
    <row r="1110" spans="1:24" x14ac:dyDescent="0.35">
      <c r="A1110">
        <v>2025</v>
      </c>
      <c r="B1110" t="s">
        <v>233</v>
      </c>
      <c r="C1110" t="s">
        <v>331</v>
      </c>
      <c r="D1110" t="s">
        <v>332</v>
      </c>
      <c r="E1110">
        <v>10</v>
      </c>
      <c r="F1110" t="s">
        <v>337</v>
      </c>
      <c r="G1110" t="s">
        <v>42</v>
      </c>
      <c r="H1110" t="s">
        <v>29</v>
      </c>
      <c r="I1110" s="1">
        <v>34</v>
      </c>
      <c r="J1110" s="2">
        <v>0</v>
      </c>
      <c r="K1110" s="2">
        <v>0</v>
      </c>
      <c r="L1110" s="2">
        <v>0</v>
      </c>
      <c r="M1110" s="1">
        <v>34</v>
      </c>
      <c r="N1110" s="3">
        <v>70</v>
      </c>
      <c r="O1110" s="3">
        <v>0</v>
      </c>
      <c r="P1110" s="3">
        <v>0</v>
      </c>
      <c r="Q1110" s="1">
        <v>2380</v>
      </c>
      <c r="R1110" s="1">
        <v>9</v>
      </c>
      <c r="S1110" s="1">
        <v>630</v>
      </c>
      <c r="T1110" s="1">
        <v>1750</v>
      </c>
      <c r="U1110" s="1">
        <v>357</v>
      </c>
      <c r="V1110" s="1">
        <v>1393</v>
      </c>
      <c r="W1110" t="s">
        <v>30</v>
      </c>
      <c r="X1110" t="s">
        <v>31</v>
      </c>
    </row>
    <row r="1111" spans="1:24" x14ac:dyDescent="0.35">
      <c r="A1111">
        <v>2025</v>
      </c>
      <c r="B1111" t="s">
        <v>233</v>
      </c>
      <c r="C1111" t="s">
        <v>331</v>
      </c>
      <c r="D1111" t="s">
        <v>332</v>
      </c>
      <c r="E1111">
        <v>10</v>
      </c>
      <c r="F1111" t="s">
        <v>337</v>
      </c>
      <c r="G1111" t="s">
        <v>42</v>
      </c>
      <c r="H1111" t="s">
        <v>32</v>
      </c>
      <c r="I1111" s="1">
        <v>34</v>
      </c>
      <c r="J1111" s="2">
        <v>10</v>
      </c>
      <c r="K1111" s="2">
        <v>0</v>
      </c>
      <c r="L1111" s="2">
        <v>10</v>
      </c>
      <c r="M1111" s="1">
        <v>30.6</v>
      </c>
      <c r="N1111" s="3">
        <v>55</v>
      </c>
      <c r="O1111" s="3">
        <v>550</v>
      </c>
      <c r="P1111" s="3">
        <v>0</v>
      </c>
      <c r="Q1111" s="1">
        <v>1683</v>
      </c>
      <c r="R1111" s="1">
        <v>9</v>
      </c>
      <c r="S1111" s="1">
        <v>495</v>
      </c>
      <c r="T1111" s="1">
        <v>1188</v>
      </c>
      <c r="U1111" s="1">
        <v>252.45</v>
      </c>
      <c r="V1111" s="1">
        <v>935.55</v>
      </c>
      <c r="W1111" t="s">
        <v>30</v>
      </c>
      <c r="X1111" t="s">
        <v>31</v>
      </c>
    </row>
    <row r="1112" spans="1:24" x14ac:dyDescent="0.35">
      <c r="A1112">
        <v>2025</v>
      </c>
      <c r="B1112" t="s">
        <v>233</v>
      </c>
      <c r="C1112" t="s">
        <v>331</v>
      </c>
      <c r="D1112" t="s">
        <v>332</v>
      </c>
      <c r="E1112">
        <v>10</v>
      </c>
      <c r="F1112" t="s">
        <v>337</v>
      </c>
      <c r="G1112" t="s">
        <v>42</v>
      </c>
      <c r="H1112" t="s">
        <v>33</v>
      </c>
      <c r="I1112" s="1">
        <v>34</v>
      </c>
      <c r="J1112" s="2">
        <v>15</v>
      </c>
      <c r="K1112" s="2">
        <v>0</v>
      </c>
      <c r="L1112" s="2">
        <v>15</v>
      </c>
      <c r="M1112" s="1">
        <v>28.9</v>
      </c>
      <c r="N1112" s="3">
        <v>35</v>
      </c>
      <c r="O1112" s="3">
        <v>525</v>
      </c>
      <c r="P1112" s="3">
        <v>0</v>
      </c>
      <c r="Q1112" s="1">
        <v>1011.5</v>
      </c>
      <c r="R1112" s="1">
        <v>9</v>
      </c>
      <c r="S1112" s="1">
        <v>315</v>
      </c>
      <c r="T1112" s="1">
        <v>696.5</v>
      </c>
      <c r="U1112" s="1">
        <v>151.72</v>
      </c>
      <c r="V1112" s="1">
        <v>544.77</v>
      </c>
      <c r="W1112" t="s">
        <v>30</v>
      </c>
      <c r="X1112" t="s">
        <v>31</v>
      </c>
    </row>
    <row r="1113" spans="1:24" x14ac:dyDescent="0.35">
      <c r="A1113">
        <v>2025</v>
      </c>
      <c r="B1113" t="s">
        <v>233</v>
      </c>
      <c r="C1113" t="s">
        <v>331</v>
      </c>
      <c r="D1113" t="s">
        <v>332</v>
      </c>
      <c r="E1113">
        <v>10</v>
      </c>
      <c r="F1113" t="s">
        <v>337</v>
      </c>
      <c r="G1113" t="s">
        <v>42</v>
      </c>
      <c r="H1113" t="s">
        <v>34</v>
      </c>
      <c r="I1113" s="1">
        <v>34</v>
      </c>
      <c r="J1113" s="2">
        <v>20</v>
      </c>
      <c r="K1113" s="2">
        <v>0</v>
      </c>
      <c r="L1113" s="2">
        <v>20</v>
      </c>
      <c r="M1113" s="1">
        <v>27.2</v>
      </c>
      <c r="N1113" s="3">
        <v>20</v>
      </c>
      <c r="O1113" s="3">
        <v>400</v>
      </c>
      <c r="P1113" s="3">
        <v>0</v>
      </c>
      <c r="Q1113" s="1">
        <v>544</v>
      </c>
      <c r="R1113" s="1">
        <v>9</v>
      </c>
      <c r="S1113" s="1">
        <v>180</v>
      </c>
      <c r="T1113" s="1">
        <v>364</v>
      </c>
      <c r="U1113" s="1">
        <v>81.599999999999994</v>
      </c>
      <c r="V1113" s="1">
        <v>282.39999999999998</v>
      </c>
      <c r="W1113" t="s">
        <v>30</v>
      </c>
      <c r="X1113" t="s">
        <v>31</v>
      </c>
    </row>
    <row r="1114" spans="1:24" x14ac:dyDescent="0.35">
      <c r="A1114">
        <v>2025</v>
      </c>
      <c r="B1114" t="s">
        <v>233</v>
      </c>
      <c r="C1114" t="s">
        <v>331</v>
      </c>
      <c r="D1114" t="s">
        <v>332</v>
      </c>
      <c r="E1114">
        <v>10</v>
      </c>
      <c r="F1114" t="s">
        <v>338</v>
      </c>
      <c r="G1114" t="s">
        <v>44</v>
      </c>
      <c r="H1114" t="s">
        <v>29</v>
      </c>
      <c r="I1114" s="1">
        <v>34</v>
      </c>
      <c r="J1114" s="2">
        <v>0</v>
      </c>
      <c r="K1114" s="2">
        <v>0</v>
      </c>
      <c r="L1114" s="2">
        <v>0</v>
      </c>
      <c r="M1114" s="1">
        <v>34</v>
      </c>
      <c r="N1114" s="3">
        <v>62</v>
      </c>
      <c r="O1114" s="3">
        <v>0</v>
      </c>
      <c r="P1114" s="3">
        <v>0</v>
      </c>
      <c r="Q1114" s="1">
        <v>2108</v>
      </c>
      <c r="R1114" s="1">
        <v>9</v>
      </c>
      <c r="S1114" s="1">
        <v>558</v>
      </c>
      <c r="T1114" s="1">
        <v>1550</v>
      </c>
      <c r="U1114" s="1">
        <v>316.2</v>
      </c>
      <c r="V1114" s="1">
        <v>1233.8</v>
      </c>
      <c r="W1114" t="s">
        <v>30</v>
      </c>
      <c r="X1114" t="s">
        <v>31</v>
      </c>
    </row>
    <row r="1115" spans="1:24" x14ac:dyDescent="0.35">
      <c r="A1115">
        <v>2025</v>
      </c>
      <c r="B1115" t="s">
        <v>233</v>
      </c>
      <c r="C1115" t="s">
        <v>331</v>
      </c>
      <c r="D1115" t="s">
        <v>332</v>
      </c>
      <c r="E1115">
        <v>10</v>
      </c>
      <c r="F1115" t="s">
        <v>338</v>
      </c>
      <c r="G1115" t="s">
        <v>44</v>
      </c>
      <c r="H1115" t="s">
        <v>32</v>
      </c>
      <c r="I1115" s="1">
        <v>34</v>
      </c>
      <c r="J1115" s="2">
        <v>10</v>
      </c>
      <c r="K1115" s="2">
        <v>0</v>
      </c>
      <c r="L1115" s="2">
        <v>10</v>
      </c>
      <c r="M1115" s="1">
        <v>30.6</v>
      </c>
      <c r="N1115" s="3">
        <v>48</v>
      </c>
      <c r="O1115" s="3">
        <v>480</v>
      </c>
      <c r="P1115" s="3">
        <v>0</v>
      </c>
      <c r="Q1115" s="1">
        <v>1468.8</v>
      </c>
      <c r="R1115" s="1">
        <v>9</v>
      </c>
      <c r="S1115" s="1">
        <v>432</v>
      </c>
      <c r="T1115" s="1">
        <v>1036.8</v>
      </c>
      <c r="U1115" s="1">
        <v>220.32</v>
      </c>
      <c r="V1115" s="1">
        <v>816.48</v>
      </c>
      <c r="W1115" t="s">
        <v>30</v>
      </c>
      <c r="X1115" t="s">
        <v>31</v>
      </c>
    </row>
    <row r="1116" spans="1:24" x14ac:dyDescent="0.35">
      <c r="A1116">
        <v>2025</v>
      </c>
      <c r="B1116" t="s">
        <v>233</v>
      </c>
      <c r="C1116" t="s">
        <v>331</v>
      </c>
      <c r="D1116" t="s">
        <v>332</v>
      </c>
      <c r="E1116">
        <v>10</v>
      </c>
      <c r="F1116" t="s">
        <v>338</v>
      </c>
      <c r="G1116" t="s">
        <v>44</v>
      </c>
      <c r="H1116" t="s">
        <v>33</v>
      </c>
      <c r="I1116" s="1">
        <v>34</v>
      </c>
      <c r="J1116" s="2">
        <v>15</v>
      </c>
      <c r="K1116" s="2">
        <v>0</v>
      </c>
      <c r="L1116" s="2">
        <v>15</v>
      </c>
      <c r="M1116" s="1">
        <v>28.9</v>
      </c>
      <c r="N1116" s="3">
        <v>31</v>
      </c>
      <c r="O1116" s="3">
        <v>465</v>
      </c>
      <c r="P1116" s="3">
        <v>0</v>
      </c>
      <c r="Q1116" s="1">
        <v>895.9</v>
      </c>
      <c r="R1116" s="1">
        <v>9</v>
      </c>
      <c r="S1116" s="1">
        <v>279</v>
      </c>
      <c r="T1116" s="1">
        <v>616.9</v>
      </c>
      <c r="U1116" s="1">
        <v>134.38</v>
      </c>
      <c r="V1116" s="1">
        <v>482.51</v>
      </c>
      <c r="W1116" t="s">
        <v>30</v>
      </c>
      <c r="X1116" t="s">
        <v>31</v>
      </c>
    </row>
    <row r="1117" spans="1:24" x14ac:dyDescent="0.35">
      <c r="A1117">
        <v>2025</v>
      </c>
      <c r="B1117" t="s">
        <v>233</v>
      </c>
      <c r="C1117" t="s">
        <v>331</v>
      </c>
      <c r="D1117" t="s">
        <v>332</v>
      </c>
      <c r="E1117">
        <v>10</v>
      </c>
      <c r="F1117" t="s">
        <v>338</v>
      </c>
      <c r="G1117" t="s">
        <v>44</v>
      </c>
      <c r="H1117" t="s">
        <v>34</v>
      </c>
      <c r="I1117" s="1">
        <v>34</v>
      </c>
      <c r="J1117" s="2">
        <v>20</v>
      </c>
      <c r="K1117" s="2">
        <v>0</v>
      </c>
      <c r="L1117" s="2">
        <v>20</v>
      </c>
      <c r="M1117" s="1">
        <v>27.2</v>
      </c>
      <c r="N1117" s="3">
        <v>18</v>
      </c>
      <c r="O1117" s="3">
        <v>360</v>
      </c>
      <c r="P1117" s="3">
        <v>0</v>
      </c>
      <c r="Q1117" s="1">
        <v>489.6</v>
      </c>
      <c r="R1117" s="1">
        <v>9</v>
      </c>
      <c r="S1117" s="1">
        <v>162</v>
      </c>
      <c r="T1117" s="1">
        <v>327.60000000000002</v>
      </c>
      <c r="U1117" s="1">
        <v>73.44</v>
      </c>
      <c r="V1117" s="1">
        <v>254.16</v>
      </c>
      <c r="W1117" t="s">
        <v>30</v>
      </c>
      <c r="X1117" t="s">
        <v>31</v>
      </c>
    </row>
    <row r="1118" spans="1:24" x14ac:dyDescent="0.35">
      <c r="A1118">
        <v>2025</v>
      </c>
      <c r="B1118" t="s">
        <v>233</v>
      </c>
      <c r="C1118" t="s">
        <v>331</v>
      </c>
      <c r="D1118" t="s">
        <v>332</v>
      </c>
      <c r="E1118">
        <v>10</v>
      </c>
      <c r="F1118" t="s">
        <v>339</v>
      </c>
      <c r="G1118" t="s">
        <v>48</v>
      </c>
      <c r="H1118" t="s">
        <v>29</v>
      </c>
      <c r="I1118" s="1">
        <v>34</v>
      </c>
      <c r="J1118" s="2">
        <v>0</v>
      </c>
      <c r="K1118" s="2">
        <v>0</v>
      </c>
      <c r="L1118" s="2">
        <v>0</v>
      </c>
      <c r="M1118" s="1">
        <v>34</v>
      </c>
      <c r="N1118" s="3">
        <v>67</v>
      </c>
      <c r="O1118" s="3">
        <v>0</v>
      </c>
      <c r="P1118" s="3">
        <v>0</v>
      </c>
      <c r="Q1118" s="1">
        <v>2278</v>
      </c>
      <c r="R1118" s="1">
        <v>9</v>
      </c>
      <c r="S1118" s="1">
        <v>603</v>
      </c>
      <c r="T1118" s="1">
        <v>1675</v>
      </c>
      <c r="U1118" s="1">
        <v>341.7</v>
      </c>
      <c r="V1118" s="1">
        <v>1333.3</v>
      </c>
      <c r="W1118" t="s">
        <v>30</v>
      </c>
      <c r="X1118" t="s">
        <v>31</v>
      </c>
    </row>
    <row r="1119" spans="1:24" x14ac:dyDescent="0.35">
      <c r="A1119">
        <v>2025</v>
      </c>
      <c r="B1119" t="s">
        <v>233</v>
      </c>
      <c r="C1119" t="s">
        <v>331</v>
      </c>
      <c r="D1119" t="s">
        <v>332</v>
      </c>
      <c r="E1119">
        <v>10</v>
      </c>
      <c r="F1119" t="s">
        <v>339</v>
      </c>
      <c r="G1119" t="s">
        <v>48</v>
      </c>
      <c r="H1119" t="s">
        <v>32</v>
      </c>
      <c r="I1119" s="1">
        <v>34</v>
      </c>
      <c r="J1119" s="2">
        <v>10</v>
      </c>
      <c r="K1119" s="2">
        <v>0</v>
      </c>
      <c r="L1119" s="2">
        <v>10</v>
      </c>
      <c r="M1119" s="1">
        <v>30.6</v>
      </c>
      <c r="N1119" s="3">
        <v>52</v>
      </c>
      <c r="O1119" s="3">
        <v>520</v>
      </c>
      <c r="P1119" s="3">
        <v>0</v>
      </c>
      <c r="Q1119" s="1">
        <v>1591.2</v>
      </c>
      <c r="R1119" s="1">
        <v>9</v>
      </c>
      <c r="S1119" s="1">
        <v>468</v>
      </c>
      <c r="T1119" s="1">
        <v>1123.2</v>
      </c>
      <c r="U1119" s="1">
        <v>238.68</v>
      </c>
      <c r="V1119" s="1">
        <v>884.52</v>
      </c>
      <c r="W1119" t="s">
        <v>30</v>
      </c>
      <c r="X1119" t="s">
        <v>31</v>
      </c>
    </row>
    <row r="1120" spans="1:24" x14ac:dyDescent="0.35">
      <c r="A1120">
        <v>2025</v>
      </c>
      <c r="B1120" t="s">
        <v>233</v>
      </c>
      <c r="C1120" t="s">
        <v>331</v>
      </c>
      <c r="D1120" t="s">
        <v>332</v>
      </c>
      <c r="E1120">
        <v>10</v>
      </c>
      <c r="F1120" t="s">
        <v>339</v>
      </c>
      <c r="G1120" t="s">
        <v>48</v>
      </c>
      <c r="H1120" t="s">
        <v>33</v>
      </c>
      <c r="I1120" s="1">
        <v>34</v>
      </c>
      <c r="J1120" s="2">
        <v>15</v>
      </c>
      <c r="K1120" s="2">
        <v>0</v>
      </c>
      <c r="L1120" s="2">
        <v>15</v>
      </c>
      <c r="M1120" s="1">
        <v>28.9</v>
      </c>
      <c r="N1120" s="3">
        <v>33</v>
      </c>
      <c r="O1120" s="3">
        <v>495</v>
      </c>
      <c r="P1120" s="3">
        <v>0</v>
      </c>
      <c r="Q1120" s="1">
        <v>953.7</v>
      </c>
      <c r="R1120" s="1">
        <v>9</v>
      </c>
      <c r="S1120" s="1">
        <v>297</v>
      </c>
      <c r="T1120" s="1">
        <v>656.7</v>
      </c>
      <c r="U1120" s="1">
        <v>143.05000000000001</v>
      </c>
      <c r="V1120" s="1">
        <v>513.64</v>
      </c>
      <c r="W1120" t="s">
        <v>30</v>
      </c>
      <c r="X1120" t="s">
        <v>31</v>
      </c>
    </row>
    <row r="1121" spans="1:24" x14ac:dyDescent="0.35">
      <c r="A1121">
        <v>2025</v>
      </c>
      <c r="B1121" t="s">
        <v>233</v>
      </c>
      <c r="C1121" t="s">
        <v>331</v>
      </c>
      <c r="D1121" t="s">
        <v>332</v>
      </c>
      <c r="E1121">
        <v>10</v>
      </c>
      <c r="F1121" t="s">
        <v>339</v>
      </c>
      <c r="G1121" t="s">
        <v>48</v>
      </c>
      <c r="H1121" t="s">
        <v>34</v>
      </c>
      <c r="I1121" s="1">
        <v>34</v>
      </c>
      <c r="J1121" s="2">
        <v>20</v>
      </c>
      <c r="K1121" s="2">
        <v>0</v>
      </c>
      <c r="L1121" s="2">
        <v>20</v>
      </c>
      <c r="M1121" s="1">
        <v>27.2</v>
      </c>
      <c r="N1121" s="3">
        <v>20</v>
      </c>
      <c r="O1121" s="3">
        <v>400</v>
      </c>
      <c r="P1121" s="3">
        <v>0</v>
      </c>
      <c r="Q1121" s="1">
        <v>544</v>
      </c>
      <c r="R1121" s="1">
        <v>9</v>
      </c>
      <c r="S1121" s="1">
        <v>180</v>
      </c>
      <c r="T1121" s="1">
        <v>364</v>
      </c>
      <c r="U1121" s="1">
        <v>81.599999999999994</v>
      </c>
      <c r="V1121" s="1">
        <v>282.39999999999998</v>
      </c>
      <c r="W1121" t="s">
        <v>30</v>
      </c>
      <c r="X1121" t="s">
        <v>31</v>
      </c>
    </row>
    <row r="1122" spans="1:24" x14ac:dyDescent="0.35">
      <c r="A1122">
        <v>2025</v>
      </c>
      <c r="B1122" t="s">
        <v>233</v>
      </c>
      <c r="C1122" t="s">
        <v>331</v>
      </c>
      <c r="D1122" t="s">
        <v>332</v>
      </c>
      <c r="E1122">
        <v>10</v>
      </c>
      <c r="F1122" t="s">
        <v>340</v>
      </c>
      <c r="G1122" t="s">
        <v>28</v>
      </c>
      <c r="H1122" t="s">
        <v>29</v>
      </c>
      <c r="I1122" s="1">
        <v>34</v>
      </c>
      <c r="J1122" s="2">
        <v>0</v>
      </c>
      <c r="K1122" s="2">
        <v>0</v>
      </c>
      <c r="L1122" s="2">
        <v>0</v>
      </c>
      <c r="M1122" s="1">
        <v>34</v>
      </c>
      <c r="N1122" s="3">
        <v>81</v>
      </c>
      <c r="O1122" s="3">
        <v>0</v>
      </c>
      <c r="P1122" s="3">
        <v>0</v>
      </c>
      <c r="Q1122" s="1">
        <v>2754</v>
      </c>
      <c r="R1122" s="1">
        <v>9</v>
      </c>
      <c r="S1122" s="1">
        <v>729</v>
      </c>
      <c r="T1122" s="1">
        <v>2025</v>
      </c>
      <c r="U1122" s="1">
        <v>413.1</v>
      </c>
      <c r="V1122" s="1">
        <v>1611.9</v>
      </c>
      <c r="W1122" t="s">
        <v>30</v>
      </c>
      <c r="X1122" t="s">
        <v>31</v>
      </c>
    </row>
    <row r="1123" spans="1:24" x14ac:dyDescent="0.35">
      <c r="A1123">
        <v>2025</v>
      </c>
      <c r="B1123" t="s">
        <v>233</v>
      </c>
      <c r="C1123" t="s">
        <v>331</v>
      </c>
      <c r="D1123" t="s">
        <v>332</v>
      </c>
      <c r="E1123">
        <v>10</v>
      </c>
      <c r="F1123" t="s">
        <v>340</v>
      </c>
      <c r="G1123" t="s">
        <v>28</v>
      </c>
      <c r="H1123" t="s">
        <v>32</v>
      </c>
      <c r="I1123" s="1">
        <v>34</v>
      </c>
      <c r="J1123" s="2">
        <v>10</v>
      </c>
      <c r="K1123" s="2">
        <v>0</v>
      </c>
      <c r="L1123" s="2">
        <v>10</v>
      </c>
      <c r="M1123" s="1">
        <v>30.6</v>
      </c>
      <c r="N1123" s="3">
        <v>63</v>
      </c>
      <c r="O1123" s="3">
        <v>630</v>
      </c>
      <c r="P1123" s="3">
        <v>0</v>
      </c>
      <c r="Q1123" s="1">
        <v>1927.8</v>
      </c>
      <c r="R1123" s="1">
        <v>9</v>
      </c>
      <c r="S1123" s="1">
        <v>567</v>
      </c>
      <c r="T1123" s="1">
        <v>1360.8</v>
      </c>
      <c r="U1123" s="1">
        <v>289.17</v>
      </c>
      <c r="V1123" s="1">
        <v>1071.6300000000001</v>
      </c>
      <c r="W1123" t="s">
        <v>30</v>
      </c>
      <c r="X1123" t="s">
        <v>31</v>
      </c>
    </row>
    <row r="1124" spans="1:24" x14ac:dyDescent="0.35">
      <c r="A1124">
        <v>2025</v>
      </c>
      <c r="B1124" t="s">
        <v>233</v>
      </c>
      <c r="C1124" t="s">
        <v>331</v>
      </c>
      <c r="D1124" t="s">
        <v>332</v>
      </c>
      <c r="E1124">
        <v>10</v>
      </c>
      <c r="F1124" t="s">
        <v>340</v>
      </c>
      <c r="G1124" t="s">
        <v>28</v>
      </c>
      <c r="H1124" t="s">
        <v>33</v>
      </c>
      <c r="I1124" s="1">
        <v>34</v>
      </c>
      <c r="J1124" s="2">
        <v>15</v>
      </c>
      <c r="K1124" s="2">
        <v>0</v>
      </c>
      <c r="L1124" s="2">
        <v>15</v>
      </c>
      <c r="M1124" s="1">
        <v>28.9</v>
      </c>
      <c r="N1124" s="3">
        <v>40</v>
      </c>
      <c r="O1124" s="3">
        <v>600</v>
      </c>
      <c r="P1124" s="3">
        <v>0</v>
      </c>
      <c r="Q1124" s="1">
        <v>1156</v>
      </c>
      <c r="R1124" s="1">
        <v>9</v>
      </c>
      <c r="S1124" s="1">
        <v>360</v>
      </c>
      <c r="T1124" s="1">
        <v>796</v>
      </c>
      <c r="U1124" s="1">
        <v>173.4</v>
      </c>
      <c r="V1124" s="1">
        <v>622.6</v>
      </c>
      <c r="W1124" t="s">
        <v>30</v>
      </c>
      <c r="X1124" t="s">
        <v>31</v>
      </c>
    </row>
    <row r="1125" spans="1:24" x14ac:dyDescent="0.35">
      <c r="A1125">
        <v>2025</v>
      </c>
      <c r="B1125" t="s">
        <v>233</v>
      </c>
      <c r="C1125" t="s">
        <v>331</v>
      </c>
      <c r="D1125" t="s">
        <v>332</v>
      </c>
      <c r="E1125">
        <v>10</v>
      </c>
      <c r="F1125" t="s">
        <v>340</v>
      </c>
      <c r="G1125" t="s">
        <v>28</v>
      </c>
      <c r="H1125" t="s">
        <v>34</v>
      </c>
      <c r="I1125" s="1">
        <v>34</v>
      </c>
      <c r="J1125" s="2">
        <v>20</v>
      </c>
      <c r="K1125" s="2">
        <v>0</v>
      </c>
      <c r="L1125" s="2">
        <v>20</v>
      </c>
      <c r="M1125" s="1">
        <v>27.2</v>
      </c>
      <c r="N1125" s="3">
        <v>24</v>
      </c>
      <c r="O1125" s="3">
        <v>480</v>
      </c>
      <c r="P1125" s="3">
        <v>0</v>
      </c>
      <c r="Q1125" s="1">
        <v>652.79999999999995</v>
      </c>
      <c r="R1125" s="1">
        <v>9</v>
      </c>
      <c r="S1125" s="1">
        <v>216</v>
      </c>
      <c r="T1125" s="1">
        <v>436.8</v>
      </c>
      <c r="U1125" s="1">
        <v>97.92</v>
      </c>
      <c r="V1125" s="1">
        <v>338.88</v>
      </c>
      <c r="W1125" t="s">
        <v>30</v>
      </c>
      <c r="X1125" t="s">
        <v>31</v>
      </c>
    </row>
    <row r="1126" spans="1:24" x14ac:dyDescent="0.35">
      <c r="A1126">
        <v>2025</v>
      </c>
      <c r="B1126" t="s">
        <v>233</v>
      </c>
      <c r="C1126" t="s">
        <v>331</v>
      </c>
      <c r="D1126" t="s">
        <v>332</v>
      </c>
      <c r="E1126">
        <v>10</v>
      </c>
      <c r="F1126" t="s">
        <v>341</v>
      </c>
      <c r="G1126" t="s">
        <v>36</v>
      </c>
      <c r="H1126" t="s">
        <v>29</v>
      </c>
      <c r="I1126" s="1">
        <v>34</v>
      </c>
      <c r="J1126" s="2">
        <v>0</v>
      </c>
      <c r="K1126" s="2">
        <v>0</v>
      </c>
      <c r="L1126" s="2">
        <v>0</v>
      </c>
      <c r="M1126" s="1">
        <v>34</v>
      </c>
      <c r="N1126" s="3">
        <v>71</v>
      </c>
      <c r="O1126" s="3">
        <v>0</v>
      </c>
      <c r="P1126" s="3">
        <v>0</v>
      </c>
      <c r="Q1126" s="1">
        <v>2414</v>
      </c>
      <c r="R1126" s="1">
        <v>9</v>
      </c>
      <c r="S1126" s="1">
        <v>639</v>
      </c>
      <c r="T1126" s="1">
        <v>1775</v>
      </c>
      <c r="U1126" s="1">
        <v>362.1</v>
      </c>
      <c r="V1126" s="1">
        <v>1412.9</v>
      </c>
      <c r="W1126" t="s">
        <v>30</v>
      </c>
      <c r="X1126" t="s">
        <v>31</v>
      </c>
    </row>
    <row r="1127" spans="1:24" x14ac:dyDescent="0.35">
      <c r="A1127">
        <v>2025</v>
      </c>
      <c r="B1127" t="s">
        <v>233</v>
      </c>
      <c r="C1127" t="s">
        <v>331</v>
      </c>
      <c r="D1127" t="s">
        <v>332</v>
      </c>
      <c r="E1127">
        <v>10</v>
      </c>
      <c r="F1127" t="s">
        <v>341</v>
      </c>
      <c r="G1127" t="s">
        <v>36</v>
      </c>
      <c r="H1127" t="s">
        <v>32</v>
      </c>
      <c r="I1127" s="1">
        <v>34</v>
      </c>
      <c r="J1127" s="2">
        <v>10</v>
      </c>
      <c r="K1127" s="2">
        <v>0</v>
      </c>
      <c r="L1127" s="2">
        <v>10</v>
      </c>
      <c r="M1127" s="1">
        <v>30.6</v>
      </c>
      <c r="N1127" s="3">
        <v>55</v>
      </c>
      <c r="O1127" s="3">
        <v>550</v>
      </c>
      <c r="P1127" s="3">
        <v>0</v>
      </c>
      <c r="Q1127" s="1">
        <v>1683</v>
      </c>
      <c r="R1127" s="1">
        <v>9</v>
      </c>
      <c r="S1127" s="1">
        <v>495</v>
      </c>
      <c r="T1127" s="1">
        <v>1188</v>
      </c>
      <c r="U1127" s="1">
        <v>252.45</v>
      </c>
      <c r="V1127" s="1">
        <v>935.55</v>
      </c>
      <c r="W1127" t="s">
        <v>30</v>
      </c>
      <c r="X1127" t="s">
        <v>31</v>
      </c>
    </row>
    <row r="1128" spans="1:24" x14ac:dyDescent="0.35">
      <c r="A1128">
        <v>2025</v>
      </c>
      <c r="B1128" t="s">
        <v>233</v>
      </c>
      <c r="C1128" t="s">
        <v>331</v>
      </c>
      <c r="D1128" t="s">
        <v>332</v>
      </c>
      <c r="E1128">
        <v>10</v>
      </c>
      <c r="F1128" t="s">
        <v>341</v>
      </c>
      <c r="G1128" t="s">
        <v>36</v>
      </c>
      <c r="H1128" t="s">
        <v>33</v>
      </c>
      <c r="I1128" s="1">
        <v>34</v>
      </c>
      <c r="J1128" s="2">
        <v>15</v>
      </c>
      <c r="K1128" s="2">
        <v>0</v>
      </c>
      <c r="L1128" s="2">
        <v>15</v>
      </c>
      <c r="M1128" s="1">
        <v>28.9</v>
      </c>
      <c r="N1128" s="3">
        <v>36</v>
      </c>
      <c r="O1128" s="3">
        <v>540</v>
      </c>
      <c r="P1128" s="3">
        <v>0</v>
      </c>
      <c r="Q1128" s="1">
        <v>1040.4000000000001</v>
      </c>
      <c r="R1128" s="1">
        <v>9</v>
      </c>
      <c r="S1128" s="1">
        <v>324</v>
      </c>
      <c r="T1128" s="1">
        <v>716.4</v>
      </c>
      <c r="U1128" s="1">
        <v>156.06</v>
      </c>
      <c r="V1128" s="1">
        <v>560.34</v>
      </c>
      <c r="W1128" t="s">
        <v>30</v>
      </c>
      <c r="X1128" t="s">
        <v>31</v>
      </c>
    </row>
    <row r="1129" spans="1:24" x14ac:dyDescent="0.35">
      <c r="A1129">
        <v>2025</v>
      </c>
      <c r="B1129" t="s">
        <v>233</v>
      </c>
      <c r="C1129" t="s">
        <v>331</v>
      </c>
      <c r="D1129" t="s">
        <v>332</v>
      </c>
      <c r="E1129">
        <v>10</v>
      </c>
      <c r="F1129" t="s">
        <v>341</v>
      </c>
      <c r="G1129" t="s">
        <v>36</v>
      </c>
      <c r="H1129" t="s">
        <v>34</v>
      </c>
      <c r="I1129" s="1">
        <v>34</v>
      </c>
      <c r="J1129" s="2">
        <v>20</v>
      </c>
      <c r="K1129" s="2">
        <v>0</v>
      </c>
      <c r="L1129" s="2">
        <v>20</v>
      </c>
      <c r="M1129" s="1">
        <v>27.2</v>
      </c>
      <c r="N1129" s="3">
        <v>21</v>
      </c>
      <c r="O1129" s="3">
        <v>420</v>
      </c>
      <c r="P1129" s="3">
        <v>0</v>
      </c>
      <c r="Q1129" s="1">
        <v>571.20000000000005</v>
      </c>
      <c r="R1129" s="1">
        <v>9</v>
      </c>
      <c r="S1129" s="1">
        <v>189</v>
      </c>
      <c r="T1129" s="1">
        <v>382.2</v>
      </c>
      <c r="U1129" s="1">
        <v>85.68</v>
      </c>
      <c r="V1129" s="1">
        <v>296.52</v>
      </c>
      <c r="W1129" t="s">
        <v>30</v>
      </c>
      <c r="X1129" t="s">
        <v>31</v>
      </c>
    </row>
    <row r="1130" spans="1:24" x14ac:dyDescent="0.35">
      <c r="A1130">
        <v>2025</v>
      </c>
      <c r="B1130" t="s">
        <v>233</v>
      </c>
      <c r="C1130" t="s">
        <v>331</v>
      </c>
      <c r="D1130" t="s">
        <v>332</v>
      </c>
      <c r="E1130">
        <v>10</v>
      </c>
      <c r="F1130" t="s">
        <v>342</v>
      </c>
      <c r="G1130" t="s">
        <v>38</v>
      </c>
      <c r="H1130" t="s">
        <v>29</v>
      </c>
      <c r="I1130" s="1">
        <v>34</v>
      </c>
      <c r="J1130" s="2">
        <v>0</v>
      </c>
      <c r="K1130" s="2">
        <v>0</v>
      </c>
      <c r="L1130" s="2">
        <v>0</v>
      </c>
      <c r="M1130" s="1">
        <v>34</v>
      </c>
      <c r="N1130" s="3">
        <v>103</v>
      </c>
      <c r="O1130" s="3">
        <v>0</v>
      </c>
      <c r="P1130" s="3">
        <v>0</v>
      </c>
      <c r="Q1130" s="1">
        <v>3502</v>
      </c>
      <c r="R1130" s="1">
        <v>9</v>
      </c>
      <c r="S1130" s="1">
        <v>927</v>
      </c>
      <c r="T1130" s="1">
        <v>2575</v>
      </c>
      <c r="U1130" s="1">
        <v>525.29999999999995</v>
      </c>
      <c r="V1130" s="1">
        <v>2049.6999999999998</v>
      </c>
      <c r="W1130" t="s">
        <v>30</v>
      </c>
      <c r="X1130" t="s">
        <v>31</v>
      </c>
    </row>
    <row r="1131" spans="1:24" x14ac:dyDescent="0.35">
      <c r="A1131">
        <v>2025</v>
      </c>
      <c r="B1131" t="s">
        <v>233</v>
      </c>
      <c r="C1131" t="s">
        <v>331</v>
      </c>
      <c r="D1131" t="s">
        <v>332</v>
      </c>
      <c r="E1131">
        <v>10</v>
      </c>
      <c r="F1131" t="s">
        <v>342</v>
      </c>
      <c r="G1131" t="s">
        <v>38</v>
      </c>
      <c r="H1131" t="s">
        <v>32</v>
      </c>
      <c r="I1131" s="1">
        <v>34</v>
      </c>
      <c r="J1131" s="2">
        <v>10</v>
      </c>
      <c r="K1131" s="2">
        <v>0</v>
      </c>
      <c r="L1131" s="2">
        <v>10</v>
      </c>
      <c r="M1131" s="1">
        <v>30.6</v>
      </c>
      <c r="N1131" s="3">
        <v>80</v>
      </c>
      <c r="O1131" s="3">
        <v>800</v>
      </c>
      <c r="P1131" s="3">
        <v>0</v>
      </c>
      <c r="Q1131" s="1">
        <v>2448</v>
      </c>
      <c r="R1131" s="1">
        <v>9</v>
      </c>
      <c r="S1131" s="1">
        <v>720</v>
      </c>
      <c r="T1131" s="1">
        <v>1728</v>
      </c>
      <c r="U1131" s="1">
        <v>367.2</v>
      </c>
      <c r="V1131" s="1">
        <v>1360.8</v>
      </c>
      <c r="W1131" t="s">
        <v>30</v>
      </c>
      <c r="X1131" t="s">
        <v>31</v>
      </c>
    </row>
    <row r="1132" spans="1:24" x14ac:dyDescent="0.35">
      <c r="A1132">
        <v>2025</v>
      </c>
      <c r="B1132" t="s">
        <v>233</v>
      </c>
      <c r="C1132" t="s">
        <v>331</v>
      </c>
      <c r="D1132" t="s">
        <v>332</v>
      </c>
      <c r="E1132">
        <v>10</v>
      </c>
      <c r="F1132" t="s">
        <v>342</v>
      </c>
      <c r="G1132" t="s">
        <v>38</v>
      </c>
      <c r="H1132" t="s">
        <v>33</v>
      </c>
      <c r="I1132" s="1">
        <v>34</v>
      </c>
      <c r="J1132" s="2">
        <v>15</v>
      </c>
      <c r="K1132" s="2">
        <v>0</v>
      </c>
      <c r="L1132" s="2">
        <v>15</v>
      </c>
      <c r="M1132" s="1">
        <v>28.9</v>
      </c>
      <c r="N1132" s="3">
        <v>52</v>
      </c>
      <c r="O1132" s="3">
        <v>780</v>
      </c>
      <c r="P1132" s="3">
        <v>0</v>
      </c>
      <c r="Q1132" s="1">
        <v>1502.8</v>
      </c>
      <c r="R1132" s="1">
        <v>9</v>
      </c>
      <c r="S1132" s="1">
        <v>468</v>
      </c>
      <c r="T1132" s="1">
        <v>1034.8</v>
      </c>
      <c r="U1132" s="1">
        <v>225.42</v>
      </c>
      <c r="V1132" s="1">
        <v>809.38</v>
      </c>
      <c r="W1132" t="s">
        <v>30</v>
      </c>
      <c r="X1132" t="s">
        <v>31</v>
      </c>
    </row>
    <row r="1133" spans="1:24" x14ac:dyDescent="0.35">
      <c r="A1133">
        <v>2025</v>
      </c>
      <c r="B1133" t="s">
        <v>233</v>
      </c>
      <c r="C1133" t="s">
        <v>331</v>
      </c>
      <c r="D1133" t="s">
        <v>332</v>
      </c>
      <c r="E1133">
        <v>10</v>
      </c>
      <c r="F1133" t="s">
        <v>342</v>
      </c>
      <c r="G1133" t="s">
        <v>38</v>
      </c>
      <c r="H1133" t="s">
        <v>34</v>
      </c>
      <c r="I1133" s="1">
        <v>34</v>
      </c>
      <c r="J1133" s="2">
        <v>20</v>
      </c>
      <c r="K1133" s="2">
        <v>0</v>
      </c>
      <c r="L1133" s="2">
        <v>20</v>
      </c>
      <c r="M1133" s="1">
        <v>27.2</v>
      </c>
      <c r="N1133" s="3">
        <v>30</v>
      </c>
      <c r="O1133" s="3">
        <v>600</v>
      </c>
      <c r="P1133" s="3">
        <v>0</v>
      </c>
      <c r="Q1133" s="1">
        <v>816</v>
      </c>
      <c r="R1133" s="1">
        <v>9</v>
      </c>
      <c r="S1133" s="1">
        <v>270</v>
      </c>
      <c r="T1133" s="1">
        <v>546</v>
      </c>
      <c r="U1133" s="1">
        <v>122.4</v>
      </c>
      <c r="V1133" s="1">
        <v>423.6</v>
      </c>
      <c r="W1133" t="s">
        <v>30</v>
      </c>
      <c r="X1133" t="s">
        <v>31</v>
      </c>
    </row>
    <row r="1134" spans="1:24" x14ac:dyDescent="0.35">
      <c r="A1134">
        <v>2025</v>
      </c>
      <c r="B1134" t="s">
        <v>233</v>
      </c>
      <c r="C1134" t="s">
        <v>331</v>
      </c>
      <c r="D1134" t="s">
        <v>332</v>
      </c>
      <c r="E1134">
        <v>10</v>
      </c>
      <c r="F1134" t="s">
        <v>343</v>
      </c>
      <c r="G1134" t="s">
        <v>40</v>
      </c>
      <c r="H1134" t="s">
        <v>29</v>
      </c>
      <c r="I1134" s="1">
        <v>34</v>
      </c>
      <c r="J1134" s="2">
        <v>0</v>
      </c>
      <c r="K1134" s="2">
        <v>0</v>
      </c>
      <c r="L1134" s="2">
        <v>0</v>
      </c>
      <c r="M1134" s="1">
        <v>34</v>
      </c>
      <c r="N1134" s="3">
        <v>102</v>
      </c>
      <c r="O1134" s="3">
        <v>0</v>
      </c>
      <c r="P1134" s="3">
        <v>0</v>
      </c>
      <c r="Q1134" s="1">
        <v>3468</v>
      </c>
      <c r="R1134" s="1">
        <v>9</v>
      </c>
      <c r="S1134" s="1">
        <v>918</v>
      </c>
      <c r="T1134" s="1">
        <v>2550</v>
      </c>
      <c r="U1134" s="1">
        <v>520.20000000000005</v>
      </c>
      <c r="V1134" s="1">
        <v>2029.8</v>
      </c>
      <c r="W1134" t="s">
        <v>30</v>
      </c>
      <c r="X1134" t="s">
        <v>31</v>
      </c>
    </row>
    <row r="1135" spans="1:24" x14ac:dyDescent="0.35">
      <c r="A1135">
        <v>2025</v>
      </c>
      <c r="B1135" t="s">
        <v>233</v>
      </c>
      <c r="C1135" t="s">
        <v>331</v>
      </c>
      <c r="D1135" t="s">
        <v>332</v>
      </c>
      <c r="E1135">
        <v>10</v>
      </c>
      <c r="F1135" t="s">
        <v>343</v>
      </c>
      <c r="G1135" t="s">
        <v>40</v>
      </c>
      <c r="H1135" t="s">
        <v>32</v>
      </c>
      <c r="I1135" s="1">
        <v>34</v>
      </c>
      <c r="J1135" s="2">
        <v>10</v>
      </c>
      <c r="K1135" s="2">
        <v>0</v>
      </c>
      <c r="L1135" s="2">
        <v>10</v>
      </c>
      <c r="M1135" s="1">
        <v>30.6</v>
      </c>
      <c r="N1135" s="3">
        <v>79</v>
      </c>
      <c r="O1135" s="3">
        <v>790</v>
      </c>
      <c r="P1135" s="3">
        <v>0</v>
      </c>
      <c r="Q1135" s="1">
        <v>2417.4</v>
      </c>
      <c r="R1135" s="1">
        <v>9</v>
      </c>
      <c r="S1135" s="1">
        <v>711</v>
      </c>
      <c r="T1135" s="1">
        <v>1706.4</v>
      </c>
      <c r="U1135" s="1">
        <v>362.61</v>
      </c>
      <c r="V1135" s="1">
        <v>1343.79</v>
      </c>
      <c r="W1135" t="s">
        <v>30</v>
      </c>
      <c r="X1135" t="s">
        <v>31</v>
      </c>
    </row>
    <row r="1136" spans="1:24" x14ac:dyDescent="0.35">
      <c r="A1136">
        <v>2025</v>
      </c>
      <c r="B1136" t="s">
        <v>233</v>
      </c>
      <c r="C1136" t="s">
        <v>331</v>
      </c>
      <c r="D1136" t="s">
        <v>332</v>
      </c>
      <c r="E1136">
        <v>10</v>
      </c>
      <c r="F1136" t="s">
        <v>343</v>
      </c>
      <c r="G1136" t="s">
        <v>40</v>
      </c>
      <c r="H1136" t="s">
        <v>33</v>
      </c>
      <c r="I1136" s="1">
        <v>34</v>
      </c>
      <c r="J1136" s="2">
        <v>15</v>
      </c>
      <c r="K1136" s="2">
        <v>0</v>
      </c>
      <c r="L1136" s="2">
        <v>15</v>
      </c>
      <c r="M1136" s="1">
        <v>28.9</v>
      </c>
      <c r="N1136" s="3">
        <v>51</v>
      </c>
      <c r="O1136" s="3">
        <v>765</v>
      </c>
      <c r="P1136" s="3">
        <v>0</v>
      </c>
      <c r="Q1136" s="1">
        <v>1473.9</v>
      </c>
      <c r="R1136" s="1">
        <v>9</v>
      </c>
      <c r="S1136" s="1">
        <v>459</v>
      </c>
      <c r="T1136" s="1">
        <v>1014.9</v>
      </c>
      <c r="U1136" s="1">
        <v>221.08</v>
      </c>
      <c r="V1136" s="1">
        <v>793.81</v>
      </c>
      <c r="W1136" t="s">
        <v>30</v>
      </c>
      <c r="X1136" t="s">
        <v>31</v>
      </c>
    </row>
    <row r="1137" spans="1:24" x14ac:dyDescent="0.35">
      <c r="A1137">
        <v>2025</v>
      </c>
      <c r="B1137" t="s">
        <v>233</v>
      </c>
      <c r="C1137" t="s">
        <v>331</v>
      </c>
      <c r="D1137" t="s">
        <v>332</v>
      </c>
      <c r="E1137">
        <v>10</v>
      </c>
      <c r="F1137" t="s">
        <v>343</v>
      </c>
      <c r="G1137" t="s">
        <v>40</v>
      </c>
      <c r="H1137" t="s">
        <v>34</v>
      </c>
      <c r="I1137" s="1">
        <v>34</v>
      </c>
      <c r="J1137" s="2">
        <v>20</v>
      </c>
      <c r="K1137" s="2">
        <v>0</v>
      </c>
      <c r="L1137" s="2">
        <v>20</v>
      </c>
      <c r="M1137" s="1">
        <v>27.2</v>
      </c>
      <c r="N1137" s="3">
        <v>30</v>
      </c>
      <c r="O1137" s="3">
        <v>600</v>
      </c>
      <c r="P1137" s="3">
        <v>0</v>
      </c>
      <c r="Q1137" s="1">
        <v>816</v>
      </c>
      <c r="R1137" s="1">
        <v>9</v>
      </c>
      <c r="S1137" s="1">
        <v>270</v>
      </c>
      <c r="T1137" s="1">
        <v>546</v>
      </c>
      <c r="U1137" s="1">
        <v>122.4</v>
      </c>
      <c r="V1137" s="1">
        <v>423.6</v>
      </c>
      <c r="W1137" t="s">
        <v>30</v>
      </c>
      <c r="X1137" t="s">
        <v>31</v>
      </c>
    </row>
    <row r="1138" spans="1:24" x14ac:dyDescent="0.35">
      <c r="A1138">
        <v>2025</v>
      </c>
      <c r="B1138" t="s">
        <v>233</v>
      </c>
      <c r="C1138" t="s">
        <v>331</v>
      </c>
      <c r="D1138" t="s">
        <v>332</v>
      </c>
      <c r="E1138">
        <v>10</v>
      </c>
      <c r="F1138" t="s">
        <v>344</v>
      </c>
      <c r="G1138" t="s">
        <v>42</v>
      </c>
      <c r="H1138" t="s">
        <v>29</v>
      </c>
      <c r="I1138" s="1">
        <v>34</v>
      </c>
      <c r="J1138" s="2">
        <v>0</v>
      </c>
      <c r="K1138" s="2">
        <v>0</v>
      </c>
      <c r="L1138" s="2">
        <v>0</v>
      </c>
      <c r="M1138" s="1">
        <v>34</v>
      </c>
      <c r="N1138" s="3">
        <v>69</v>
      </c>
      <c r="O1138" s="3">
        <v>0</v>
      </c>
      <c r="P1138" s="3">
        <v>0</v>
      </c>
      <c r="Q1138" s="1">
        <v>2346</v>
      </c>
      <c r="R1138" s="1">
        <v>9</v>
      </c>
      <c r="S1138" s="1">
        <v>621</v>
      </c>
      <c r="T1138" s="1">
        <v>1725</v>
      </c>
      <c r="U1138" s="1">
        <v>351.9</v>
      </c>
      <c r="V1138" s="1">
        <v>1373.1</v>
      </c>
      <c r="W1138" t="s">
        <v>30</v>
      </c>
      <c r="X1138" t="s">
        <v>31</v>
      </c>
    </row>
    <row r="1139" spans="1:24" x14ac:dyDescent="0.35">
      <c r="A1139">
        <v>2025</v>
      </c>
      <c r="B1139" t="s">
        <v>233</v>
      </c>
      <c r="C1139" t="s">
        <v>331</v>
      </c>
      <c r="D1139" t="s">
        <v>332</v>
      </c>
      <c r="E1139">
        <v>10</v>
      </c>
      <c r="F1139" t="s">
        <v>344</v>
      </c>
      <c r="G1139" t="s">
        <v>42</v>
      </c>
      <c r="H1139" t="s">
        <v>32</v>
      </c>
      <c r="I1139" s="1">
        <v>34</v>
      </c>
      <c r="J1139" s="2">
        <v>10</v>
      </c>
      <c r="K1139" s="2">
        <v>0</v>
      </c>
      <c r="L1139" s="2">
        <v>10</v>
      </c>
      <c r="M1139" s="1">
        <v>30.6</v>
      </c>
      <c r="N1139" s="3">
        <v>54</v>
      </c>
      <c r="O1139" s="3">
        <v>540</v>
      </c>
      <c r="P1139" s="3">
        <v>0</v>
      </c>
      <c r="Q1139" s="1">
        <v>1652.4</v>
      </c>
      <c r="R1139" s="1">
        <v>9</v>
      </c>
      <c r="S1139" s="1">
        <v>486</v>
      </c>
      <c r="T1139" s="1">
        <v>1166.4000000000001</v>
      </c>
      <c r="U1139" s="1">
        <v>247.86</v>
      </c>
      <c r="V1139" s="1">
        <v>918.54</v>
      </c>
      <c r="W1139" t="s">
        <v>30</v>
      </c>
      <c r="X1139" t="s">
        <v>31</v>
      </c>
    </row>
    <row r="1140" spans="1:24" x14ac:dyDescent="0.35">
      <c r="A1140">
        <v>2025</v>
      </c>
      <c r="B1140" t="s">
        <v>233</v>
      </c>
      <c r="C1140" t="s">
        <v>331</v>
      </c>
      <c r="D1140" t="s">
        <v>332</v>
      </c>
      <c r="E1140">
        <v>10</v>
      </c>
      <c r="F1140" t="s">
        <v>344</v>
      </c>
      <c r="G1140" t="s">
        <v>42</v>
      </c>
      <c r="H1140" t="s">
        <v>33</v>
      </c>
      <c r="I1140" s="1">
        <v>34</v>
      </c>
      <c r="J1140" s="2">
        <v>15</v>
      </c>
      <c r="K1140" s="2">
        <v>0</v>
      </c>
      <c r="L1140" s="2">
        <v>15</v>
      </c>
      <c r="M1140" s="1">
        <v>28.9</v>
      </c>
      <c r="N1140" s="3">
        <v>34</v>
      </c>
      <c r="O1140" s="3">
        <v>510</v>
      </c>
      <c r="P1140" s="3">
        <v>0</v>
      </c>
      <c r="Q1140" s="1">
        <v>982.6</v>
      </c>
      <c r="R1140" s="1">
        <v>9</v>
      </c>
      <c r="S1140" s="1">
        <v>306</v>
      </c>
      <c r="T1140" s="1">
        <v>676.6</v>
      </c>
      <c r="U1140" s="1">
        <v>147.38999999999999</v>
      </c>
      <c r="V1140" s="1">
        <v>529.21</v>
      </c>
      <c r="W1140" t="s">
        <v>30</v>
      </c>
      <c r="X1140" t="s">
        <v>31</v>
      </c>
    </row>
    <row r="1141" spans="1:24" x14ac:dyDescent="0.35">
      <c r="A1141">
        <v>2025</v>
      </c>
      <c r="B1141" t="s">
        <v>233</v>
      </c>
      <c r="C1141" t="s">
        <v>331</v>
      </c>
      <c r="D1141" t="s">
        <v>332</v>
      </c>
      <c r="E1141">
        <v>10</v>
      </c>
      <c r="F1141" t="s">
        <v>344</v>
      </c>
      <c r="G1141" t="s">
        <v>42</v>
      </c>
      <c r="H1141" t="s">
        <v>34</v>
      </c>
      <c r="I1141" s="1">
        <v>34</v>
      </c>
      <c r="J1141" s="2">
        <v>20</v>
      </c>
      <c r="K1141" s="2">
        <v>0</v>
      </c>
      <c r="L1141" s="2">
        <v>20</v>
      </c>
      <c r="M1141" s="1">
        <v>27.2</v>
      </c>
      <c r="N1141" s="3">
        <v>20</v>
      </c>
      <c r="O1141" s="3">
        <v>400</v>
      </c>
      <c r="P1141" s="3">
        <v>0</v>
      </c>
      <c r="Q1141" s="1">
        <v>544</v>
      </c>
      <c r="R1141" s="1">
        <v>9</v>
      </c>
      <c r="S1141" s="1">
        <v>180</v>
      </c>
      <c r="T1141" s="1">
        <v>364</v>
      </c>
      <c r="U1141" s="1">
        <v>81.599999999999994</v>
      </c>
      <c r="V1141" s="1">
        <v>282.39999999999998</v>
      </c>
      <c r="W1141" t="s">
        <v>30</v>
      </c>
      <c r="X1141" t="s">
        <v>31</v>
      </c>
    </row>
    <row r="1142" spans="1:24" x14ac:dyDescent="0.35">
      <c r="A1142">
        <v>2025</v>
      </c>
      <c r="B1142" t="s">
        <v>233</v>
      </c>
      <c r="C1142" t="s">
        <v>331</v>
      </c>
      <c r="D1142" t="s">
        <v>332</v>
      </c>
      <c r="E1142">
        <v>10</v>
      </c>
      <c r="F1142" t="s">
        <v>345</v>
      </c>
      <c r="G1142" t="s">
        <v>44</v>
      </c>
      <c r="H1142" t="s">
        <v>29</v>
      </c>
      <c r="I1142" s="1">
        <v>34</v>
      </c>
      <c r="J1142" s="2">
        <v>0</v>
      </c>
      <c r="K1142" s="2">
        <v>0</v>
      </c>
      <c r="L1142" s="2">
        <v>0</v>
      </c>
      <c r="M1142" s="1">
        <v>34</v>
      </c>
      <c r="N1142" s="3">
        <v>72</v>
      </c>
      <c r="O1142" s="3">
        <v>0</v>
      </c>
      <c r="P1142" s="3">
        <v>0</v>
      </c>
      <c r="Q1142" s="1">
        <v>2448</v>
      </c>
      <c r="R1142" s="1">
        <v>9</v>
      </c>
      <c r="S1142" s="1">
        <v>648</v>
      </c>
      <c r="T1142" s="1">
        <v>1800</v>
      </c>
      <c r="U1142" s="1">
        <v>367.2</v>
      </c>
      <c r="V1142" s="1">
        <v>1432.8</v>
      </c>
      <c r="W1142" t="s">
        <v>30</v>
      </c>
      <c r="X1142" t="s">
        <v>31</v>
      </c>
    </row>
    <row r="1143" spans="1:24" x14ac:dyDescent="0.35">
      <c r="A1143">
        <v>2025</v>
      </c>
      <c r="B1143" t="s">
        <v>233</v>
      </c>
      <c r="C1143" t="s">
        <v>331</v>
      </c>
      <c r="D1143" t="s">
        <v>332</v>
      </c>
      <c r="E1143">
        <v>10</v>
      </c>
      <c r="F1143" t="s">
        <v>345</v>
      </c>
      <c r="G1143" t="s">
        <v>44</v>
      </c>
      <c r="H1143" t="s">
        <v>32</v>
      </c>
      <c r="I1143" s="1">
        <v>34</v>
      </c>
      <c r="J1143" s="2">
        <v>10</v>
      </c>
      <c r="K1143" s="2">
        <v>0</v>
      </c>
      <c r="L1143" s="2">
        <v>10</v>
      </c>
      <c r="M1143" s="1">
        <v>30.6</v>
      </c>
      <c r="N1143" s="3">
        <v>56</v>
      </c>
      <c r="O1143" s="3">
        <v>560</v>
      </c>
      <c r="P1143" s="3">
        <v>0</v>
      </c>
      <c r="Q1143" s="1">
        <v>1713.6</v>
      </c>
      <c r="R1143" s="1">
        <v>9</v>
      </c>
      <c r="S1143" s="1">
        <v>504</v>
      </c>
      <c r="T1143" s="1">
        <v>1209.5999999999999</v>
      </c>
      <c r="U1143" s="1">
        <v>257.04000000000002</v>
      </c>
      <c r="V1143" s="1">
        <v>952.56</v>
      </c>
      <c r="W1143" t="s">
        <v>30</v>
      </c>
      <c r="X1143" t="s">
        <v>31</v>
      </c>
    </row>
    <row r="1144" spans="1:24" x14ac:dyDescent="0.35">
      <c r="A1144">
        <v>2025</v>
      </c>
      <c r="B1144" t="s">
        <v>233</v>
      </c>
      <c r="C1144" t="s">
        <v>331</v>
      </c>
      <c r="D1144" t="s">
        <v>332</v>
      </c>
      <c r="E1144">
        <v>10</v>
      </c>
      <c r="F1144" t="s">
        <v>345</v>
      </c>
      <c r="G1144" t="s">
        <v>44</v>
      </c>
      <c r="H1144" t="s">
        <v>33</v>
      </c>
      <c r="I1144" s="1">
        <v>34</v>
      </c>
      <c r="J1144" s="2">
        <v>15</v>
      </c>
      <c r="K1144" s="2">
        <v>0</v>
      </c>
      <c r="L1144" s="2">
        <v>15</v>
      </c>
      <c r="M1144" s="1">
        <v>28.9</v>
      </c>
      <c r="N1144" s="3">
        <v>36</v>
      </c>
      <c r="O1144" s="3">
        <v>540</v>
      </c>
      <c r="P1144" s="3">
        <v>0</v>
      </c>
      <c r="Q1144" s="1">
        <v>1040.4000000000001</v>
      </c>
      <c r="R1144" s="1">
        <v>9</v>
      </c>
      <c r="S1144" s="1">
        <v>324</v>
      </c>
      <c r="T1144" s="1">
        <v>716.4</v>
      </c>
      <c r="U1144" s="1">
        <v>156.06</v>
      </c>
      <c r="V1144" s="1">
        <v>560.34</v>
      </c>
      <c r="W1144" t="s">
        <v>30</v>
      </c>
      <c r="X1144" t="s">
        <v>31</v>
      </c>
    </row>
    <row r="1145" spans="1:24" x14ac:dyDescent="0.35">
      <c r="A1145">
        <v>2025</v>
      </c>
      <c r="B1145" t="s">
        <v>233</v>
      </c>
      <c r="C1145" t="s">
        <v>331</v>
      </c>
      <c r="D1145" t="s">
        <v>332</v>
      </c>
      <c r="E1145">
        <v>10</v>
      </c>
      <c r="F1145" t="s">
        <v>345</v>
      </c>
      <c r="G1145" t="s">
        <v>44</v>
      </c>
      <c r="H1145" t="s">
        <v>34</v>
      </c>
      <c r="I1145" s="1">
        <v>34</v>
      </c>
      <c r="J1145" s="2">
        <v>20</v>
      </c>
      <c r="K1145" s="2">
        <v>0</v>
      </c>
      <c r="L1145" s="2">
        <v>20</v>
      </c>
      <c r="M1145" s="1">
        <v>27.2</v>
      </c>
      <c r="N1145" s="3">
        <v>21</v>
      </c>
      <c r="O1145" s="3">
        <v>420</v>
      </c>
      <c r="P1145" s="3">
        <v>0</v>
      </c>
      <c r="Q1145" s="1">
        <v>571.20000000000005</v>
      </c>
      <c r="R1145" s="1">
        <v>9</v>
      </c>
      <c r="S1145" s="1">
        <v>189</v>
      </c>
      <c r="T1145" s="1">
        <v>382.2</v>
      </c>
      <c r="U1145" s="1">
        <v>85.68</v>
      </c>
      <c r="V1145" s="1">
        <v>296.52</v>
      </c>
      <c r="W1145" t="s">
        <v>30</v>
      </c>
      <c r="X1145" t="s">
        <v>31</v>
      </c>
    </row>
    <row r="1146" spans="1:24" x14ac:dyDescent="0.35">
      <c r="A1146">
        <v>2025</v>
      </c>
      <c r="B1146" t="s">
        <v>233</v>
      </c>
      <c r="C1146" t="s">
        <v>331</v>
      </c>
      <c r="D1146" t="s">
        <v>332</v>
      </c>
      <c r="E1146">
        <v>10</v>
      </c>
      <c r="F1146" t="s">
        <v>346</v>
      </c>
      <c r="G1146" t="s">
        <v>48</v>
      </c>
      <c r="H1146" t="s">
        <v>29</v>
      </c>
      <c r="I1146" s="1">
        <v>34</v>
      </c>
      <c r="J1146" s="2">
        <v>0</v>
      </c>
      <c r="K1146" s="2">
        <v>0</v>
      </c>
      <c r="L1146" s="2">
        <v>0</v>
      </c>
      <c r="M1146" s="1">
        <v>34</v>
      </c>
      <c r="N1146" s="3">
        <v>71</v>
      </c>
      <c r="O1146" s="3">
        <v>0</v>
      </c>
      <c r="P1146" s="3">
        <v>0</v>
      </c>
      <c r="Q1146" s="1">
        <v>2414</v>
      </c>
      <c r="R1146" s="1">
        <v>9</v>
      </c>
      <c r="S1146" s="1">
        <v>639</v>
      </c>
      <c r="T1146" s="1">
        <v>1775</v>
      </c>
      <c r="U1146" s="1">
        <v>362.1</v>
      </c>
      <c r="V1146" s="1">
        <v>1412.9</v>
      </c>
      <c r="W1146" t="s">
        <v>30</v>
      </c>
      <c r="X1146" t="s">
        <v>31</v>
      </c>
    </row>
    <row r="1147" spans="1:24" x14ac:dyDescent="0.35">
      <c r="A1147">
        <v>2025</v>
      </c>
      <c r="B1147" t="s">
        <v>233</v>
      </c>
      <c r="C1147" t="s">
        <v>331</v>
      </c>
      <c r="D1147" t="s">
        <v>332</v>
      </c>
      <c r="E1147">
        <v>10</v>
      </c>
      <c r="F1147" t="s">
        <v>346</v>
      </c>
      <c r="G1147" t="s">
        <v>48</v>
      </c>
      <c r="H1147" t="s">
        <v>32</v>
      </c>
      <c r="I1147" s="1">
        <v>34</v>
      </c>
      <c r="J1147" s="2">
        <v>10</v>
      </c>
      <c r="K1147" s="2">
        <v>0</v>
      </c>
      <c r="L1147" s="2">
        <v>10</v>
      </c>
      <c r="M1147" s="1">
        <v>30.6</v>
      </c>
      <c r="N1147" s="3">
        <v>55</v>
      </c>
      <c r="O1147" s="3">
        <v>550</v>
      </c>
      <c r="P1147" s="3">
        <v>0</v>
      </c>
      <c r="Q1147" s="1">
        <v>1683</v>
      </c>
      <c r="R1147" s="1">
        <v>9</v>
      </c>
      <c r="S1147" s="1">
        <v>495</v>
      </c>
      <c r="T1147" s="1">
        <v>1188</v>
      </c>
      <c r="U1147" s="1">
        <v>252.45</v>
      </c>
      <c r="V1147" s="1">
        <v>935.55</v>
      </c>
      <c r="W1147" t="s">
        <v>30</v>
      </c>
      <c r="X1147" t="s">
        <v>31</v>
      </c>
    </row>
    <row r="1148" spans="1:24" x14ac:dyDescent="0.35">
      <c r="A1148">
        <v>2025</v>
      </c>
      <c r="B1148" t="s">
        <v>233</v>
      </c>
      <c r="C1148" t="s">
        <v>331</v>
      </c>
      <c r="D1148" t="s">
        <v>332</v>
      </c>
      <c r="E1148">
        <v>10</v>
      </c>
      <c r="F1148" t="s">
        <v>346</v>
      </c>
      <c r="G1148" t="s">
        <v>48</v>
      </c>
      <c r="H1148" t="s">
        <v>33</v>
      </c>
      <c r="I1148" s="1">
        <v>34</v>
      </c>
      <c r="J1148" s="2">
        <v>15</v>
      </c>
      <c r="K1148" s="2">
        <v>0</v>
      </c>
      <c r="L1148" s="2">
        <v>15</v>
      </c>
      <c r="M1148" s="1">
        <v>28.9</v>
      </c>
      <c r="N1148" s="3">
        <v>35</v>
      </c>
      <c r="O1148" s="3">
        <v>525</v>
      </c>
      <c r="P1148" s="3">
        <v>0</v>
      </c>
      <c r="Q1148" s="1">
        <v>1011.5</v>
      </c>
      <c r="R1148" s="1">
        <v>9</v>
      </c>
      <c r="S1148" s="1">
        <v>315</v>
      </c>
      <c r="T1148" s="1">
        <v>696.5</v>
      </c>
      <c r="U1148" s="1">
        <v>151.72</v>
      </c>
      <c r="V1148" s="1">
        <v>544.77</v>
      </c>
      <c r="W1148" t="s">
        <v>30</v>
      </c>
      <c r="X1148" t="s">
        <v>31</v>
      </c>
    </row>
    <row r="1149" spans="1:24" x14ac:dyDescent="0.35">
      <c r="A1149">
        <v>2025</v>
      </c>
      <c r="B1149" t="s">
        <v>233</v>
      </c>
      <c r="C1149" t="s">
        <v>331</v>
      </c>
      <c r="D1149" t="s">
        <v>332</v>
      </c>
      <c r="E1149">
        <v>10</v>
      </c>
      <c r="F1149" t="s">
        <v>346</v>
      </c>
      <c r="G1149" t="s">
        <v>48</v>
      </c>
      <c r="H1149" t="s">
        <v>34</v>
      </c>
      <c r="I1149" s="1">
        <v>34</v>
      </c>
      <c r="J1149" s="2">
        <v>20</v>
      </c>
      <c r="K1149" s="2">
        <v>0</v>
      </c>
      <c r="L1149" s="2">
        <v>20</v>
      </c>
      <c r="M1149" s="1">
        <v>27.2</v>
      </c>
      <c r="N1149" s="3">
        <v>21</v>
      </c>
      <c r="O1149" s="3">
        <v>420</v>
      </c>
      <c r="P1149" s="3">
        <v>0</v>
      </c>
      <c r="Q1149" s="1">
        <v>571.20000000000005</v>
      </c>
      <c r="R1149" s="1">
        <v>9</v>
      </c>
      <c r="S1149" s="1">
        <v>189</v>
      </c>
      <c r="T1149" s="1">
        <v>382.2</v>
      </c>
      <c r="U1149" s="1">
        <v>85.68</v>
      </c>
      <c r="V1149" s="1">
        <v>296.52</v>
      </c>
      <c r="W1149" t="s">
        <v>30</v>
      </c>
      <c r="X1149" t="s">
        <v>31</v>
      </c>
    </row>
    <row r="1150" spans="1:24" x14ac:dyDescent="0.35">
      <c r="A1150">
        <v>2025</v>
      </c>
      <c r="B1150" t="s">
        <v>233</v>
      </c>
      <c r="C1150" t="s">
        <v>331</v>
      </c>
      <c r="D1150" t="s">
        <v>332</v>
      </c>
      <c r="E1150">
        <v>10</v>
      </c>
      <c r="F1150" t="s">
        <v>347</v>
      </c>
      <c r="G1150" t="s">
        <v>28</v>
      </c>
      <c r="H1150" t="s">
        <v>29</v>
      </c>
      <c r="I1150" s="1">
        <v>34</v>
      </c>
      <c r="J1150" s="2">
        <v>0</v>
      </c>
      <c r="K1150" s="2">
        <v>0</v>
      </c>
      <c r="L1150" s="2">
        <v>0</v>
      </c>
      <c r="M1150" s="1">
        <v>34</v>
      </c>
      <c r="N1150" s="3">
        <v>69</v>
      </c>
      <c r="O1150" s="3">
        <v>0</v>
      </c>
      <c r="P1150" s="3">
        <v>0</v>
      </c>
      <c r="Q1150" s="1">
        <v>2346</v>
      </c>
      <c r="R1150" s="1">
        <v>9</v>
      </c>
      <c r="S1150" s="1">
        <v>621</v>
      </c>
      <c r="T1150" s="1">
        <v>1725</v>
      </c>
      <c r="U1150" s="1">
        <v>351.9</v>
      </c>
      <c r="V1150" s="1">
        <v>1373.1</v>
      </c>
      <c r="W1150" t="s">
        <v>30</v>
      </c>
      <c r="X1150" t="s">
        <v>31</v>
      </c>
    </row>
    <row r="1151" spans="1:24" x14ac:dyDescent="0.35">
      <c r="A1151">
        <v>2025</v>
      </c>
      <c r="B1151" t="s">
        <v>233</v>
      </c>
      <c r="C1151" t="s">
        <v>331</v>
      </c>
      <c r="D1151" t="s">
        <v>332</v>
      </c>
      <c r="E1151">
        <v>10</v>
      </c>
      <c r="F1151" t="s">
        <v>347</v>
      </c>
      <c r="G1151" t="s">
        <v>28</v>
      </c>
      <c r="H1151" t="s">
        <v>32</v>
      </c>
      <c r="I1151" s="1">
        <v>34</v>
      </c>
      <c r="J1151" s="2">
        <v>10</v>
      </c>
      <c r="K1151" s="2">
        <v>0</v>
      </c>
      <c r="L1151" s="2">
        <v>10</v>
      </c>
      <c r="M1151" s="1">
        <v>30.6</v>
      </c>
      <c r="N1151" s="3">
        <v>54</v>
      </c>
      <c r="O1151" s="3">
        <v>540</v>
      </c>
      <c r="P1151" s="3">
        <v>0</v>
      </c>
      <c r="Q1151" s="1">
        <v>1652.4</v>
      </c>
      <c r="R1151" s="1">
        <v>9</v>
      </c>
      <c r="S1151" s="1">
        <v>486</v>
      </c>
      <c r="T1151" s="1">
        <v>1166.4000000000001</v>
      </c>
      <c r="U1151" s="1">
        <v>247.86</v>
      </c>
      <c r="V1151" s="1">
        <v>918.54</v>
      </c>
      <c r="W1151" t="s">
        <v>30</v>
      </c>
      <c r="X1151" t="s">
        <v>31</v>
      </c>
    </row>
    <row r="1152" spans="1:24" x14ac:dyDescent="0.35">
      <c r="A1152">
        <v>2025</v>
      </c>
      <c r="B1152" t="s">
        <v>233</v>
      </c>
      <c r="C1152" t="s">
        <v>331</v>
      </c>
      <c r="D1152" t="s">
        <v>332</v>
      </c>
      <c r="E1152">
        <v>10</v>
      </c>
      <c r="F1152" t="s">
        <v>347</v>
      </c>
      <c r="G1152" t="s">
        <v>28</v>
      </c>
      <c r="H1152" t="s">
        <v>33</v>
      </c>
      <c r="I1152" s="1">
        <v>34</v>
      </c>
      <c r="J1152" s="2">
        <v>15</v>
      </c>
      <c r="K1152" s="2">
        <v>0</v>
      </c>
      <c r="L1152" s="2">
        <v>15</v>
      </c>
      <c r="M1152" s="1">
        <v>28.9</v>
      </c>
      <c r="N1152" s="3">
        <v>35</v>
      </c>
      <c r="O1152" s="3">
        <v>525</v>
      </c>
      <c r="P1152" s="3">
        <v>0</v>
      </c>
      <c r="Q1152" s="1">
        <v>1011.5</v>
      </c>
      <c r="R1152" s="1">
        <v>9</v>
      </c>
      <c r="S1152" s="1">
        <v>315</v>
      </c>
      <c r="T1152" s="1">
        <v>696.5</v>
      </c>
      <c r="U1152" s="1">
        <v>151.72</v>
      </c>
      <c r="V1152" s="1">
        <v>544.77</v>
      </c>
      <c r="W1152" t="s">
        <v>30</v>
      </c>
      <c r="X1152" t="s">
        <v>31</v>
      </c>
    </row>
    <row r="1153" spans="1:24" x14ac:dyDescent="0.35">
      <c r="A1153">
        <v>2025</v>
      </c>
      <c r="B1153" t="s">
        <v>233</v>
      </c>
      <c r="C1153" t="s">
        <v>331</v>
      </c>
      <c r="D1153" t="s">
        <v>332</v>
      </c>
      <c r="E1153">
        <v>10</v>
      </c>
      <c r="F1153" t="s">
        <v>347</v>
      </c>
      <c r="G1153" t="s">
        <v>28</v>
      </c>
      <c r="H1153" t="s">
        <v>34</v>
      </c>
      <c r="I1153" s="1">
        <v>34</v>
      </c>
      <c r="J1153" s="2">
        <v>20</v>
      </c>
      <c r="K1153" s="2">
        <v>0</v>
      </c>
      <c r="L1153" s="2">
        <v>20</v>
      </c>
      <c r="M1153" s="1">
        <v>27.2</v>
      </c>
      <c r="N1153" s="3">
        <v>20</v>
      </c>
      <c r="O1153" s="3">
        <v>400</v>
      </c>
      <c r="P1153" s="3">
        <v>0</v>
      </c>
      <c r="Q1153" s="1">
        <v>544</v>
      </c>
      <c r="R1153" s="1">
        <v>9</v>
      </c>
      <c r="S1153" s="1">
        <v>180</v>
      </c>
      <c r="T1153" s="1">
        <v>364</v>
      </c>
      <c r="U1153" s="1">
        <v>81.599999999999994</v>
      </c>
      <c r="V1153" s="1">
        <v>282.39999999999998</v>
      </c>
      <c r="W1153" t="s">
        <v>30</v>
      </c>
      <c r="X1153" t="s">
        <v>31</v>
      </c>
    </row>
    <row r="1154" spans="1:24" x14ac:dyDescent="0.35">
      <c r="A1154">
        <v>2025</v>
      </c>
      <c r="B1154" t="s">
        <v>233</v>
      </c>
      <c r="C1154" t="s">
        <v>331</v>
      </c>
      <c r="D1154" t="s">
        <v>332</v>
      </c>
      <c r="E1154">
        <v>10</v>
      </c>
      <c r="F1154" t="s">
        <v>348</v>
      </c>
      <c r="G1154" t="s">
        <v>36</v>
      </c>
      <c r="H1154" t="s">
        <v>29</v>
      </c>
      <c r="I1154" s="1">
        <v>34</v>
      </c>
      <c r="J1154" s="2">
        <v>0</v>
      </c>
      <c r="K1154" s="2">
        <v>0</v>
      </c>
      <c r="L1154" s="2">
        <v>0</v>
      </c>
      <c r="M1154" s="1">
        <v>34</v>
      </c>
      <c r="N1154" s="3">
        <v>75</v>
      </c>
      <c r="O1154" s="3">
        <v>0</v>
      </c>
      <c r="P1154" s="3">
        <v>0</v>
      </c>
      <c r="Q1154" s="1">
        <v>2550</v>
      </c>
      <c r="R1154" s="1">
        <v>9</v>
      </c>
      <c r="S1154" s="1">
        <v>675</v>
      </c>
      <c r="T1154" s="1">
        <v>1875</v>
      </c>
      <c r="U1154" s="1">
        <v>382.5</v>
      </c>
      <c r="V1154" s="1">
        <v>1492.5</v>
      </c>
      <c r="W1154" t="s">
        <v>30</v>
      </c>
      <c r="X1154" t="s">
        <v>31</v>
      </c>
    </row>
    <row r="1155" spans="1:24" x14ac:dyDescent="0.35">
      <c r="A1155">
        <v>2025</v>
      </c>
      <c r="B1155" t="s">
        <v>233</v>
      </c>
      <c r="C1155" t="s">
        <v>331</v>
      </c>
      <c r="D1155" t="s">
        <v>332</v>
      </c>
      <c r="E1155">
        <v>10</v>
      </c>
      <c r="F1155" t="s">
        <v>348</v>
      </c>
      <c r="G1155" t="s">
        <v>36</v>
      </c>
      <c r="H1155" t="s">
        <v>32</v>
      </c>
      <c r="I1155" s="1">
        <v>34</v>
      </c>
      <c r="J1155" s="2">
        <v>10</v>
      </c>
      <c r="K1155" s="2">
        <v>0</v>
      </c>
      <c r="L1155" s="2">
        <v>10</v>
      </c>
      <c r="M1155" s="1">
        <v>30.6</v>
      </c>
      <c r="N1155" s="3">
        <v>59</v>
      </c>
      <c r="O1155" s="3">
        <v>590</v>
      </c>
      <c r="P1155" s="3">
        <v>0</v>
      </c>
      <c r="Q1155" s="1">
        <v>1805.4</v>
      </c>
      <c r="R1155" s="1">
        <v>9</v>
      </c>
      <c r="S1155" s="1">
        <v>531</v>
      </c>
      <c r="T1155" s="1">
        <v>1274.4000000000001</v>
      </c>
      <c r="U1155" s="1">
        <v>270.81</v>
      </c>
      <c r="V1155" s="1">
        <v>1003.59</v>
      </c>
      <c r="W1155" t="s">
        <v>30</v>
      </c>
      <c r="X1155" t="s">
        <v>31</v>
      </c>
    </row>
    <row r="1156" spans="1:24" x14ac:dyDescent="0.35">
      <c r="A1156">
        <v>2025</v>
      </c>
      <c r="B1156" t="s">
        <v>233</v>
      </c>
      <c r="C1156" t="s">
        <v>331</v>
      </c>
      <c r="D1156" t="s">
        <v>332</v>
      </c>
      <c r="E1156">
        <v>10</v>
      </c>
      <c r="F1156" t="s">
        <v>348</v>
      </c>
      <c r="G1156" t="s">
        <v>36</v>
      </c>
      <c r="H1156" t="s">
        <v>33</v>
      </c>
      <c r="I1156" s="1">
        <v>34</v>
      </c>
      <c r="J1156" s="2">
        <v>15</v>
      </c>
      <c r="K1156" s="2">
        <v>0</v>
      </c>
      <c r="L1156" s="2">
        <v>15</v>
      </c>
      <c r="M1156" s="1">
        <v>28.9</v>
      </c>
      <c r="N1156" s="3">
        <v>38</v>
      </c>
      <c r="O1156" s="3">
        <v>570</v>
      </c>
      <c r="P1156" s="3">
        <v>0</v>
      </c>
      <c r="Q1156" s="1">
        <v>1098.2</v>
      </c>
      <c r="R1156" s="1">
        <v>9</v>
      </c>
      <c r="S1156" s="1">
        <v>342</v>
      </c>
      <c r="T1156" s="1">
        <v>756.2</v>
      </c>
      <c r="U1156" s="1">
        <v>164.73</v>
      </c>
      <c r="V1156" s="1">
        <v>591.47</v>
      </c>
      <c r="W1156" t="s">
        <v>30</v>
      </c>
      <c r="X1156" t="s">
        <v>31</v>
      </c>
    </row>
    <row r="1157" spans="1:24" x14ac:dyDescent="0.35">
      <c r="A1157">
        <v>2025</v>
      </c>
      <c r="B1157" t="s">
        <v>233</v>
      </c>
      <c r="C1157" t="s">
        <v>331</v>
      </c>
      <c r="D1157" t="s">
        <v>332</v>
      </c>
      <c r="E1157">
        <v>10</v>
      </c>
      <c r="F1157" t="s">
        <v>348</v>
      </c>
      <c r="G1157" t="s">
        <v>36</v>
      </c>
      <c r="H1157" t="s">
        <v>34</v>
      </c>
      <c r="I1157" s="1">
        <v>34</v>
      </c>
      <c r="J1157" s="2">
        <v>20</v>
      </c>
      <c r="K1157" s="2">
        <v>0</v>
      </c>
      <c r="L1157" s="2">
        <v>20</v>
      </c>
      <c r="M1157" s="1">
        <v>27.2</v>
      </c>
      <c r="N1157" s="3">
        <v>22</v>
      </c>
      <c r="O1157" s="3">
        <v>440</v>
      </c>
      <c r="P1157" s="3">
        <v>0</v>
      </c>
      <c r="Q1157" s="1">
        <v>598.4</v>
      </c>
      <c r="R1157" s="1">
        <v>9</v>
      </c>
      <c r="S1157" s="1">
        <v>198</v>
      </c>
      <c r="T1157" s="1">
        <v>400.4</v>
      </c>
      <c r="U1157" s="1">
        <v>89.76</v>
      </c>
      <c r="V1157" s="1">
        <v>310.64</v>
      </c>
      <c r="W1157" t="s">
        <v>30</v>
      </c>
      <c r="X1157" t="s">
        <v>31</v>
      </c>
    </row>
    <row r="1158" spans="1:24" x14ac:dyDescent="0.35">
      <c r="A1158">
        <v>2025</v>
      </c>
      <c r="B1158" t="s">
        <v>233</v>
      </c>
      <c r="C1158" t="s">
        <v>331</v>
      </c>
      <c r="D1158" t="s">
        <v>332</v>
      </c>
      <c r="E1158">
        <v>10</v>
      </c>
      <c r="F1158" t="s">
        <v>349</v>
      </c>
      <c r="G1158" t="s">
        <v>38</v>
      </c>
      <c r="H1158" t="s">
        <v>29</v>
      </c>
      <c r="I1158" s="1">
        <v>34</v>
      </c>
      <c r="J1158" s="2">
        <v>0</v>
      </c>
      <c r="K1158" s="2">
        <v>0</v>
      </c>
      <c r="L1158" s="2">
        <v>0</v>
      </c>
      <c r="M1158" s="1">
        <v>34</v>
      </c>
      <c r="N1158" s="3">
        <v>95</v>
      </c>
      <c r="O1158" s="3">
        <v>0</v>
      </c>
      <c r="P1158" s="3">
        <v>0</v>
      </c>
      <c r="Q1158" s="1">
        <v>3230</v>
      </c>
      <c r="R1158" s="1">
        <v>9</v>
      </c>
      <c r="S1158" s="1">
        <v>855</v>
      </c>
      <c r="T1158" s="1">
        <v>2375</v>
      </c>
      <c r="U1158" s="1">
        <v>484.5</v>
      </c>
      <c r="V1158" s="1">
        <v>1890.5</v>
      </c>
      <c r="W1158" t="s">
        <v>30</v>
      </c>
      <c r="X1158" t="s">
        <v>31</v>
      </c>
    </row>
    <row r="1159" spans="1:24" x14ac:dyDescent="0.35">
      <c r="A1159">
        <v>2025</v>
      </c>
      <c r="B1159" t="s">
        <v>233</v>
      </c>
      <c r="C1159" t="s">
        <v>331</v>
      </c>
      <c r="D1159" t="s">
        <v>332</v>
      </c>
      <c r="E1159">
        <v>10</v>
      </c>
      <c r="F1159" t="s">
        <v>349</v>
      </c>
      <c r="G1159" t="s">
        <v>38</v>
      </c>
      <c r="H1159" t="s">
        <v>32</v>
      </c>
      <c r="I1159" s="1">
        <v>34</v>
      </c>
      <c r="J1159" s="2">
        <v>10</v>
      </c>
      <c r="K1159" s="2">
        <v>0</v>
      </c>
      <c r="L1159" s="2">
        <v>10</v>
      </c>
      <c r="M1159" s="1">
        <v>30.6</v>
      </c>
      <c r="N1159" s="3">
        <v>74</v>
      </c>
      <c r="O1159" s="3">
        <v>740</v>
      </c>
      <c r="P1159" s="3">
        <v>0</v>
      </c>
      <c r="Q1159" s="1">
        <v>2264.4</v>
      </c>
      <c r="R1159" s="1">
        <v>9</v>
      </c>
      <c r="S1159" s="1">
        <v>666</v>
      </c>
      <c r="T1159" s="1">
        <v>1598.4</v>
      </c>
      <c r="U1159" s="1">
        <v>339.66</v>
      </c>
      <c r="V1159" s="1">
        <v>1258.74</v>
      </c>
      <c r="W1159" t="s">
        <v>30</v>
      </c>
      <c r="X1159" t="s">
        <v>31</v>
      </c>
    </row>
    <row r="1160" spans="1:24" x14ac:dyDescent="0.35">
      <c r="A1160">
        <v>2025</v>
      </c>
      <c r="B1160" t="s">
        <v>233</v>
      </c>
      <c r="C1160" t="s">
        <v>331</v>
      </c>
      <c r="D1160" t="s">
        <v>332</v>
      </c>
      <c r="E1160">
        <v>10</v>
      </c>
      <c r="F1160" t="s">
        <v>349</v>
      </c>
      <c r="G1160" t="s">
        <v>38</v>
      </c>
      <c r="H1160" t="s">
        <v>33</v>
      </c>
      <c r="I1160" s="1">
        <v>34</v>
      </c>
      <c r="J1160" s="2">
        <v>15</v>
      </c>
      <c r="K1160" s="2">
        <v>0</v>
      </c>
      <c r="L1160" s="2">
        <v>15</v>
      </c>
      <c r="M1160" s="1">
        <v>28.9</v>
      </c>
      <c r="N1160" s="3">
        <v>47</v>
      </c>
      <c r="O1160" s="3">
        <v>705</v>
      </c>
      <c r="P1160" s="3">
        <v>0</v>
      </c>
      <c r="Q1160" s="1">
        <v>1358.3</v>
      </c>
      <c r="R1160" s="1">
        <v>9</v>
      </c>
      <c r="S1160" s="1">
        <v>423</v>
      </c>
      <c r="T1160" s="1">
        <v>935.3</v>
      </c>
      <c r="U1160" s="1">
        <v>203.74</v>
      </c>
      <c r="V1160" s="1">
        <v>731.55</v>
      </c>
      <c r="W1160" t="s">
        <v>30</v>
      </c>
      <c r="X1160" t="s">
        <v>31</v>
      </c>
    </row>
    <row r="1161" spans="1:24" x14ac:dyDescent="0.35">
      <c r="A1161">
        <v>2025</v>
      </c>
      <c r="B1161" t="s">
        <v>233</v>
      </c>
      <c r="C1161" t="s">
        <v>331</v>
      </c>
      <c r="D1161" t="s">
        <v>332</v>
      </c>
      <c r="E1161">
        <v>10</v>
      </c>
      <c r="F1161" t="s">
        <v>349</v>
      </c>
      <c r="G1161" t="s">
        <v>38</v>
      </c>
      <c r="H1161" t="s">
        <v>34</v>
      </c>
      <c r="I1161" s="1">
        <v>34</v>
      </c>
      <c r="J1161" s="2">
        <v>20</v>
      </c>
      <c r="K1161" s="2">
        <v>0</v>
      </c>
      <c r="L1161" s="2">
        <v>20</v>
      </c>
      <c r="M1161" s="1">
        <v>27.2</v>
      </c>
      <c r="N1161" s="3">
        <v>28</v>
      </c>
      <c r="O1161" s="3">
        <v>560</v>
      </c>
      <c r="P1161" s="3">
        <v>0</v>
      </c>
      <c r="Q1161" s="1">
        <v>761.6</v>
      </c>
      <c r="R1161" s="1">
        <v>9</v>
      </c>
      <c r="S1161" s="1">
        <v>252</v>
      </c>
      <c r="T1161" s="1">
        <v>509.6</v>
      </c>
      <c r="U1161" s="1">
        <v>114.24</v>
      </c>
      <c r="V1161" s="1">
        <v>395.36</v>
      </c>
      <c r="W1161" t="s">
        <v>30</v>
      </c>
      <c r="X1161" t="s">
        <v>31</v>
      </c>
    </row>
    <row r="1162" spans="1:24" x14ac:dyDescent="0.35">
      <c r="A1162">
        <v>2025</v>
      </c>
      <c r="B1162" t="s">
        <v>233</v>
      </c>
      <c r="C1162" t="s">
        <v>331</v>
      </c>
      <c r="D1162" t="s">
        <v>332</v>
      </c>
      <c r="E1162">
        <v>10</v>
      </c>
      <c r="F1162" t="s">
        <v>350</v>
      </c>
      <c r="G1162" t="s">
        <v>40</v>
      </c>
      <c r="H1162" t="s">
        <v>29</v>
      </c>
      <c r="I1162" s="1">
        <v>34</v>
      </c>
      <c r="J1162" s="2">
        <v>0</v>
      </c>
      <c r="K1162" s="2">
        <v>0</v>
      </c>
      <c r="L1162" s="2">
        <v>0</v>
      </c>
      <c r="M1162" s="1">
        <v>34</v>
      </c>
      <c r="N1162" s="3">
        <v>95</v>
      </c>
      <c r="O1162" s="3">
        <v>0</v>
      </c>
      <c r="P1162" s="3">
        <v>0</v>
      </c>
      <c r="Q1162" s="1">
        <v>3230</v>
      </c>
      <c r="R1162" s="1">
        <v>9</v>
      </c>
      <c r="S1162" s="1">
        <v>855</v>
      </c>
      <c r="T1162" s="1">
        <v>2375</v>
      </c>
      <c r="U1162" s="1">
        <v>484.5</v>
      </c>
      <c r="V1162" s="1">
        <v>1890.5</v>
      </c>
      <c r="W1162" t="s">
        <v>30</v>
      </c>
      <c r="X1162" t="s">
        <v>31</v>
      </c>
    </row>
    <row r="1163" spans="1:24" x14ac:dyDescent="0.35">
      <c r="A1163">
        <v>2025</v>
      </c>
      <c r="B1163" t="s">
        <v>233</v>
      </c>
      <c r="C1163" t="s">
        <v>331</v>
      </c>
      <c r="D1163" t="s">
        <v>332</v>
      </c>
      <c r="E1163">
        <v>10</v>
      </c>
      <c r="F1163" t="s">
        <v>350</v>
      </c>
      <c r="G1163" t="s">
        <v>40</v>
      </c>
      <c r="H1163" t="s">
        <v>32</v>
      </c>
      <c r="I1163" s="1">
        <v>34</v>
      </c>
      <c r="J1163" s="2">
        <v>10</v>
      </c>
      <c r="K1163" s="2">
        <v>0</v>
      </c>
      <c r="L1163" s="2">
        <v>10</v>
      </c>
      <c r="M1163" s="1">
        <v>30.6</v>
      </c>
      <c r="N1163" s="3">
        <v>74</v>
      </c>
      <c r="O1163" s="3">
        <v>740</v>
      </c>
      <c r="P1163" s="3">
        <v>0</v>
      </c>
      <c r="Q1163" s="1">
        <v>2264.4</v>
      </c>
      <c r="R1163" s="1">
        <v>9</v>
      </c>
      <c r="S1163" s="1">
        <v>666</v>
      </c>
      <c r="T1163" s="1">
        <v>1598.4</v>
      </c>
      <c r="U1163" s="1">
        <v>339.66</v>
      </c>
      <c r="V1163" s="1">
        <v>1258.74</v>
      </c>
      <c r="W1163" t="s">
        <v>30</v>
      </c>
      <c r="X1163" t="s">
        <v>31</v>
      </c>
    </row>
    <row r="1164" spans="1:24" x14ac:dyDescent="0.35">
      <c r="A1164">
        <v>2025</v>
      </c>
      <c r="B1164" t="s">
        <v>233</v>
      </c>
      <c r="C1164" t="s">
        <v>331</v>
      </c>
      <c r="D1164" t="s">
        <v>332</v>
      </c>
      <c r="E1164">
        <v>10</v>
      </c>
      <c r="F1164" t="s">
        <v>350</v>
      </c>
      <c r="G1164" t="s">
        <v>40</v>
      </c>
      <c r="H1164" t="s">
        <v>33</v>
      </c>
      <c r="I1164" s="1">
        <v>34</v>
      </c>
      <c r="J1164" s="2">
        <v>15</v>
      </c>
      <c r="K1164" s="2">
        <v>0</v>
      </c>
      <c r="L1164" s="2">
        <v>15</v>
      </c>
      <c r="M1164" s="1">
        <v>28.9</v>
      </c>
      <c r="N1164" s="3">
        <v>47</v>
      </c>
      <c r="O1164" s="3">
        <v>705</v>
      </c>
      <c r="P1164" s="3">
        <v>0</v>
      </c>
      <c r="Q1164" s="1">
        <v>1358.3</v>
      </c>
      <c r="R1164" s="1">
        <v>9</v>
      </c>
      <c r="S1164" s="1">
        <v>423</v>
      </c>
      <c r="T1164" s="1">
        <v>935.3</v>
      </c>
      <c r="U1164" s="1">
        <v>203.74</v>
      </c>
      <c r="V1164" s="1">
        <v>731.55</v>
      </c>
      <c r="W1164" t="s">
        <v>30</v>
      </c>
      <c r="X1164" t="s">
        <v>31</v>
      </c>
    </row>
    <row r="1165" spans="1:24" x14ac:dyDescent="0.35">
      <c r="A1165">
        <v>2025</v>
      </c>
      <c r="B1165" t="s">
        <v>233</v>
      </c>
      <c r="C1165" t="s">
        <v>331</v>
      </c>
      <c r="D1165" t="s">
        <v>332</v>
      </c>
      <c r="E1165">
        <v>10</v>
      </c>
      <c r="F1165" t="s">
        <v>350</v>
      </c>
      <c r="G1165" t="s">
        <v>40</v>
      </c>
      <c r="H1165" t="s">
        <v>34</v>
      </c>
      <c r="I1165" s="1">
        <v>34</v>
      </c>
      <c r="J1165" s="2">
        <v>20</v>
      </c>
      <c r="K1165" s="2">
        <v>0</v>
      </c>
      <c r="L1165" s="2">
        <v>20</v>
      </c>
      <c r="M1165" s="1">
        <v>27.2</v>
      </c>
      <c r="N1165" s="3">
        <v>28</v>
      </c>
      <c r="O1165" s="3">
        <v>560</v>
      </c>
      <c r="P1165" s="3">
        <v>0</v>
      </c>
      <c r="Q1165" s="1">
        <v>761.6</v>
      </c>
      <c r="R1165" s="1">
        <v>9</v>
      </c>
      <c r="S1165" s="1">
        <v>252</v>
      </c>
      <c r="T1165" s="1">
        <v>509.6</v>
      </c>
      <c r="U1165" s="1">
        <v>114.24</v>
      </c>
      <c r="V1165" s="1">
        <v>395.36</v>
      </c>
      <c r="W1165" t="s">
        <v>30</v>
      </c>
      <c r="X1165" t="s">
        <v>31</v>
      </c>
    </row>
    <row r="1166" spans="1:24" x14ac:dyDescent="0.35">
      <c r="A1166">
        <v>2025</v>
      </c>
      <c r="B1166" t="s">
        <v>233</v>
      </c>
      <c r="C1166" t="s">
        <v>331</v>
      </c>
      <c r="D1166" t="s">
        <v>332</v>
      </c>
      <c r="E1166">
        <v>10</v>
      </c>
      <c r="F1166" t="s">
        <v>351</v>
      </c>
      <c r="G1166" t="s">
        <v>42</v>
      </c>
      <c r="H1166" t="s">
        <v>29</v>
      </c>
      <c r="I1166" s="1">
        <v>34</v>
      </c>
      <c r="J1166" s="2">
        <v>0</v>
      </c>
      <c r="K1166" s="2">
        <v>0</v>
      </c>
      <c r="L1166" s="2">
        <v>0</v>
      </c>
      <c r="M1166" s="1">
        <v>34</v>
      </c>
      <c r="N1166" s="3">
        <v>74</v>
      </c>
      <c r="O1166" s="3">
        <v>0</v>
      </c>
      <c r="P1166" s="3">
        <v>0</v>
      </c>
      <c r="Q1166" s="1">
        <v>2516</v>
      </c>
      <c r="R1166" s="1">
        <v>9</v>
      </c>
      <c r="S1166" s="1">
        <v>666</v>
      </c>
      <c r="T1166" s="1">
        <v>1850</v>
      </c>
      <c r="U1166" s="1">
        <v>377.4</v>
      </c>
      <c r="V1166" s="1">
        <v>1472.6</v>
      </c>
      <c r="W1166" t="s">
        <v>30</v>
      </c>
      <c r="X1166" t="s">
        <v>31</v>
      </c>
    </row>
    <row r="1167" spans="1:24" x14ac:dyDescent="0.35">
      <c r="A1167">
        <v>2025</v>
      </c>
      <c r="B1167" t="s">
        <v>233</v>
      </c>
      <c r="C1167" t="s">
        <v>331</v>
      </c>
      <c r="D1167" t="s">
        <v>332</v>
      </c>
      <c r="E1167">
        <v>10</v>
      </c>
      <c r="F1167" t="s">
        <v>351</v>
      </c>
      <c r="G1167" t="s">
        <v>42</v>
      </c>
      <c r="H1167" t="s">
        <v>32</v>
      </c>
      <c r="I1167" s="1">
        <v>34</v>
      </c>
      <c r="J1167" s="2">
        <v>10</v>
      </c>
      <c r="K1167" s="2">
        <v>0</v>
      </c>
      <c r="L1167" s="2">
        <v>10</v>
      </c>
      <c r="M1167" s="1">
        <v>30.6</v>
      </c>
      <c r="N1167" s="3">
        <v>57</v>
      </c>
      <c r="O1167" s="3">
        <v>570</v>
      </c>
      <c r="P1167" s="3">
        <v>0</v>
      </c>
      <c r="Q1167" s="1">
        <v>1744.2</v>
      </c>
      <c r="R1167" s="1">
        <v>9</v>
      </c>
      <c r="S1167" s="1">
        <v>513</v>
      </c>
      <c r="T1167" s="1">
        <v>1231.2</v>
      </c>
      <c r="U1167" s="1">
        <v>261.63</v>
      </c>
      <c r="V1167" s="1">
        <v>969.57</v>
      </c>
      <c r="W1167" t="s">
        <v>30</v>
      </c>
      <c r="X1167" t="s">
        <v>31</v>
      </c>
    </row>
    <row r="1168" spans="1:24" x14ac:dyDescent="0.35">
      <c r="A1168">
        <v>2025</v>
      </c>
      <c r="B1168" t="s">
        <v>233</v>
      </c>
      <c r="C1168" t="s">
        <v>331</v>
      </c>
      <c r="D1168" t="s">
        <v>332</v>
      </c>
      <c r="E1168">
        <v>10</v>
      </c>
      <c r="F1168" t="s">
        <v>351</v>
      </c>
      <c r="G1168" t="s">
        <v>42</v>
      </c>
      <c r="H1168" t="s">
        <v>33</v>
      </c>
      <c r="I1168" s="1">
        <v>34</v>
      </c>
      <c r="J1168" s="2">
        <v>15</v>
      </c>
      <c r="K1168" s="2">
        <v>0</v>
      </c>
      <c r="L1168" s="2">
        <v>15</v>
      </c>
      <c r="M1168" s="1">
        <v>28.9</v>
      </c>
      <c r="N1168" s="3">
        <v>37</v>
      </c>
      <c r="O1168" s="3">
        <v>555</v>
      </c>
      <c r="P1168" s="3">
        <v>0</v>
      </c>
      <c r="Q1168" s="1">
        <v>1069.3</v>
      </c>
      <c r="R1168" s="1">
        <v>9</v>
      </c>
      <c r="S1168" s="1">
        <v>333</v>
      </c>
      <c r="T1168" s="1">
        <v>736.3</v>
      </c>
      <c r="U1168" s="1">
        <v>160.38999999999999</v>
      </c>
      <c r="V1168" s="1">
        <v>575.9</v>
      </c>
      <c r="W1168" t="s">
        <v>30</v>
      </c>
      <c r="X1168" t="s">
        <v>31</v>
      </c>
    </row>
    <row r="1169" spans="1:24" x14ac:dyDescent="0.35">
      <c r="A1169">
        <v>2025</v>
      </c>
      <c r="B1169" t="s">
        <v>233</v>
      </c>
      <c r="C1169" t="s">
        <v>331</v>
      </c>
      <c r="D1169" t="s">
        <v>332</v>
      </c>
      <c r="E1169">
        <v>10</v>
      </c>
      <c r="F1169" t="s">
        <v>351</v>
      </c>
      <c r="G1169" t="s">
        <v>42</v>
      </c>
      <c r="H1169" t="s">
        <v>34</v>
      </c>
      <c r="I1169" s="1">
        <v>34</v>
      </c>
      <c r="J1169" s="2">
        <v>20</v>
      </c>
      <c r="K1169" s="2">
        <v>0</v>
      </c>
      <c r="L1169" s="2">
        <v>20</v>
      </c>
      <c r="M1169" s="1">
        <v>27.2</v>
      </c>
      <c r="N1169" s="3">
        <v>22</v>
      </c>
      <c r="O1169" s="3">
        <v>440</v>
      </c>
      <c r="P1169" s="3">
        <v>0</v>
      </c>
      <c r="Q1169" s="1">
        <v>598.4</v>
      </c>
      <c r="R1169" s="1">
        <v>9</v>
      </c>
      <c r="S1169" s="1">
        <v>198</v>
      </c>
      <c r="T1169" s="1">
        <v>400.4</v>
      </c>
      <c r="U1169" s="1">
        <v>89.76</v>
      </c>
      <c r="V1169" s="1">
        <v>310.64</v>
      </c>
      <c r="W1169" t="s">
        <v>30</v>
      </c>
      <c r="X1169" t="s">
        <v>31</v>
      </c>
    </row>
    <row r="1170" spans="1:24" x14ac:dyDescent="0.35">
      <c r="A1170">
        <v>2025</v>
      </c>
      <c r="B1170" t="s">
        <v>233</v>
      </c>
      <c r="C1170" t="s">
        <v>331</v>
      </c>
      <c r="D1170" t="s">
        <v>332</v>
      </c>
      <c r="E1170">
        <v>10</v>
      </c>
      <c r="F1170" t="s">
        <v>352</v>
      </c>
      <c r="G1170" t="s">
        <v>44</v>
      </c>
      <c r="H1170" t="s">
        <v>29</v>
      </c>
      <c r="I1170" s="1">
        <v>34</v>
      </c>
      <c r="J1170" s="2">
        <v>0</v>
      </c>
      <c r="K1170" s="2">
        <v>0</v>
      </c>
      <c r="L1170" s="2">
        <v>0</v>
      </c>
      <c r="M1170" s="1">
        <v>34</v>
      </c>
      <c r="N1170" s="3">
        <v>67</v>
      </c>
      <c r="O1170" s="3">
        <v>0</v>
      </c>
      <c r="P1170" s="3">
        <v>0</v>
      </c>
      <c r="Q1170" s="1">
        <v>2278</v>
      </c>
      <c r="R1170" s="1">
        <v>9</v>
      </c>
      <c r="S1170" s="1">
        <v>603</v>
      </c>
      <c r="T1170" s="1">
        <v>1675</v>
      </c>
      <c r="U1170" s="1">
        <v>341.7</v>
      </c>
      <c r="V1170" s="1">
        <v>1333.3</v>
      </c>
      <c r="W1170" t="s">
        <v>30</v>
      </c>
      <c r="X1170" t="s">
        <v>31</v>
      </c>
    </row>
    <row r="1171" spans="1:24" x14ac:dyDescent="0.35">
      <c r="A1171">
        <v>2025</v>
      </c>
      <c r="B1171" t="s">
        <v>233</v>
      </c>
      <c r="C1171" t="s">
        <v>331</v>
      </c>
      <c r="D1171" t="s">
        <v>332</v>
      </c>
      <c r="E1171">
        <v>10</v>
      </c>
      <c r="F1171" t="s">
        <v>352</v>
      </c>
      <c r="G1171" t="s">
        <v>44</v>
      </c>
      <c r="H1171" t="s">
        <v>32</v>
      </c>
      <c r="I1171" s="1">
        <v>34</v>
      </c>
      <c r="J1171" s="2">
        <v>10</v>
      </c>
      <c r="K1171" s="2">
        <v>0</v>
      </c>
      <c r="L1171" s="2">
        <v>10</v>
      </c>
      <c r="M1171" s="1">
        <v>30.6</v>
      </c>
      <c r="N1171" s="3">
        <v>52</v>
      </c>
      <c r="O1171" s="3">
        <v>520</v>
      </c>
      <c r="P1171" s="3">
        <v>0</v>
      </c>
      <c r="Q1171" s="1">
        <v>1591.2</v>
      </c>
      <c r="R1171" s="1">
        <v>9</v>
      </c>
      <c r="S1171" s="1">
        <v>468</v>
      </c>
      <c r="T1171" s="1">
        <v>1123.2</v>
      </c>
      <c r="U1171" s="1">
        <v>238.68</v>
      </c>
      <c r="V1171" s="1">
        <v>884.52</v>
      </c>
      <c r="W1171" t="s">
        <v>30</v>
      </c>
      <c r="X1171" t="s">
        <v>31</v>
      </c>
    </row>
    <row r="1172" spans="1:24" x14ac:dyDescent="0.35">
      <c r="A1172">
        <v>2025</v>
      </c>
      <c r="B1172" t="s">
        <v>233</v>
      </c>
      <c r="C1172" t="s">
        <v>331</v>
      </c>
      <c r="D1172" t="s">
        <v>332</v>
      </c>
      <c r="E1172">
        <v>10</v>
      </c>
      <c r="F1172" t="s">
        <v>352</v>
      </c>
      <c r="G1172" t="s">
        <v>44</v>
      </c>
      <c r="H1172" t="s">
        <v>33</v>
      </c>
      <c r="I1172" s="1">
        <v>34</v>
      </c>
      <c r="J1172" s="2">
        <v>15</v>
      </c>
      <c r="K1172" s="2">
        <v>0</v>
      </c>
      <c r="L1172" s="2">
        <v>15</v>
      </c>
      <c r="M1172" s="1">
        <v>28.9</v>
      </c>
      <c r="N1172" s="3">
        <v>34</v>
      </c>
      <c r="O1172" s="3">
        <v>510</v>
      </c>
      <c r="P1172" s="3">
        <v>0</v>
      </c>
      <c r="Q1172" s="1">
        <v>982.6</v>
      </c>
      <c r="R1172" s="1">
        <v>9</v>
      </c>
      <c r="S1172" s="1">
        <v>306</v>
      </c>
      <c r="T1172" s="1">
        <v>676.6</v>
      </c>
      <c r="U1172" s="1">
        <v>147.38999999999999</v>
      </c>
      <c r="V1172" s="1">
        <v>529.21</v>
      </c>
      <c r="W1172" t="s">
        <v>30</v>
      </c>
      <c r="X1172" t="s">
        <v>31</v>
      </c>
    </row>
    <row r="1173" spans="1:24" x14ac:dyDescent="0.35">
      <c r="A1173">
        <v>2025</v>
      </c>
      <c r="B1173" t="s">
        <v>233</v>
      </c>
      <c r="C1173" t="s">
        <v>331</v>
      </c>
      <c r="D1173" t="s">
        <v>332</v>
      </c>
      <c r="E1173">
        <v>10</v>
      </c>
      <c r="F1173" t="s">
        <v>352</v>
      </c>
      <c r="G1173" t="s">
        <v>44</v>
      </c>
      <c r="H1173" t="s">
        <v>34</v>
      </c>
      <c r="I1173" s="1">
        <v>34</v>
      </c>
      <c r="J1173" s="2">
        <v>20</v>
      </c>
      <c r="K1173" s="2">
        <v>0</v>
      </c>
      <c r="L1173" s="2">
        <v>20</v>
      </c>
      <c r="M1173" s="1">
        <v>27.2</v>
      </c>
      <c r="N1173" s="3">
        <v>20</v>
      </c>
      <c r="O1173" s="3">
        <v>400</v>
      </c>
      <c r="P1173" s="3">
        <v>0</v>
      </c>
      <c r="Q1173" s="1">
        <v>544</v>
      </c>
      <c r="R1173" s="1">
        <v>9</v>
      </c>
      <c r="S1173" s="1">
        <v>180</v>
      </c>
      <c r="T1173" s="1">
        <v>364</v>
      </c>
      <c r="U1173" s="1">
        <v>81.599999999999994</v>
      </c>
      <c r="V1173" s="1">
        <v>282.39999999999998</v>
      </c>
      <c r="W1173" t="s">
        <v>30</v>
      </c>
      <c r="X1173" t="s">
        <v>31</v>
      </c>
    </row>
    <row r="1174" spans="1:24" x14ac:dyDescent="0.35">
      <c r="A1174">
        <v>2025</v>
      </c>
      <c r="B1174" t="s">
        <v>233</v>
      </c>
      <c r="C1174" t="s">
        <v>331</v>
      </c>
      <c r="D1174" t="s">
        <v>332</v>
      </c>
      <c r="E1174">
        <v>10</v>
      </c>
      <c r="F1174" t="s">
        <v>353</v>
      </c>
      <c r="G1174" t="s">
        <v>48</v>
      </c>
      <c r="H1174" t="s">
        <v>29</v>
      </c>
      <c r="I1174" s="1">
        <v>34</v>
      </c>
      <c r="J1174" s="2">
        <v>0</v>
      </c>
      <c r="K1174" s="2">
        <v>0</v>
      </c>
      <c r="L1174" s="2">
        <v>0</v>
      </c>
      <c r="M1174" s="1">
        <v>34</v>
      </c>
      <c r="N1174" s="3">
        <v>62</v>
      </c>
      <c r="O1174" s="3">
        <v>0</v>
      </c>
      <c r="P1174" s="3">
        <v>0</v>
      </c>
      <c r="Q1174" s="1">
        <v>2108</v>
      </c>
      <c r="R1174" s="1">
        <v>9</v>
      </c>
      <c r="S1174" s="1">
        <v>558</v>
      </c>
      <c r="T1174" s="1">
        <v>1550</v>
      </c>
      <c r="U1174" s="1">
        <v>316.2</v>
      </c>
      <c r="V1174" s="1">
        <v>1233.8</v>
      </c>
      <c r="W1174" t="s">
        <v>30</v>
      </c>
      <c r="X1174" t="s">
        <v>31</v>
      </c>
    </row>
    <row r="1175" spans="1:24" x14ac:dyDescent="0.35">
      <c r="A1175">
        <v>2025</v>
      </c>
      <c r="B1175" t="s">
        <v>233</v>
      </c>
      <c r="C1175" t="s">
        <v>331</v>
      </c>
      <c r="D1175" t="s">
        <v>332</v>
      </c>
      <c r="E1175">
        <v>10</v>
      </c>
      <c r="F1175" t="s">
        <v>353</v>
      </c>
      <c r="G1175" t="s">
        <v>48</v>
      </c>
      <c r="H1175" t="s">
        <v>32</v>
      </c>
      <c r="I1175" s="1">
        <v>34</v>
      </c>
      <c r="J1175" s="2">
        <v>10</v>
      </c>
      <c r="K1175" s="2">
        <v>0</v>
      </c>
      <c r="L1175" s="2">
        <v>10</v>
      </c>
      <c r="M1175" s="1">
        <v>30.6</v>
      </c>
      <c r="N1175" s="3">
        <v>48</v>
      </c>
      <c r="O1175" s="3">
        <v>480</v>
      </c>
      <c r="P1175" s="3">
        <v>0</v>
      </c>
      <c r="Q1175" s="1">
        <v>1468.8</v>
      </c>
      <c r="R1175" s="1">
        <v>9</v>
      </c>
      <c r="S1175" s="1">
        <v>432</v>
      </c>
      <c r="T1175" s="1">
        <v>1036.8</v>
      </c>
      <c r="U1175" s="1">
        <v>220.32</v>
      </c>
      <c r="V1175" s="1">
        <v>816.48</v>
      </c>
      <c r="W1175" t="s">
        <v>30</v>
      </c>
      <c r="X1175" t="s">
        <v>31</v>
      </c>
    </row>
    <row r="1176" spans="1:24" x14ac:dyDescent="0.35">
      <c r="A1176">
        <v>2025</v>
      </c>
      <c r="B1176" t="s">
        <v>233</v>
      </c>
      <c r="C1176" t="s">
        <v>331</v>
      </c>
      <c r="D1176" t="s">
        <v>332</v>
      </c>
      <c r="E1176">
        <v>10</v>
      </c>
      <c r="F1176" t="s">
        <v>353</v>
      </c>
      <c r="G1176" t="s">
        <v>48</v>
      </c>
      <c r="H1176" t="s">
        <v>33</v>
      </c>
      <c r="I1176" s="1">
        <v>34</v>
      </c>
      <c r="J1176" s="2">
        <v>15</v>
      </c>
      <c r="K1176" s="2">
        <v>0</v>
      </c>
      <c r="L1176" s="2">
        <v>15</v>
      </c>
      <c r="M1176" s="1">
        <v>28.9</v>
      </c>
      <c r="N1176" s="3">
        <v>31</v>
      </c>
      <c r="O1176" s="3">
        <v>465</v>
      </c>
      <c r="P1176" s="3">
        <v>0</v>
      </c>
      <c r="Q1176" s="1">
        <v>895.9</v>
      </c>
      <c r="R1176" s="1">
        <v>9</v>
      </c>
      <c r="S1176" s="1">
        <v>279</v>
      </c>
      <c r="T1176" s="1">
        <v>616.9</v>
      </c>
      <c r="U1176" s="1">
        <v>134.38</v>
      </c>
      <c r="V1176" s="1">
        <v>482.51</v>
      </c>
      <c r="W1176" t="s">
        <v>30</v>
      </c>
      <c r="X1176" t="s">
        <v>31</v>
      </c>
    </row>
    <row r="1177" spans="1:24" x14ac:dyDescent="0.35">
      <c r="A1177">
        <v>2025</v>
      </c>
      <c r="B1177" t="s">
        <v>233</v>
      </c>
      <c r="C1177" t="s">
        <v>331</v>
      </c>
      <c r="D1177" t="s">
        <v>332</v>
      </c>
      <c r="E1177">
        <v>10</v>
      </c>
      <c r="F1177" t="s">
        <v>353</v>
      </c>
      <c r="G1177" t="s">
        <v>48</v>
      </c>
      <c r="H1177" t="s">
        <v>34</v>
      </c>
      <c r="I1177" s="1">
        <v>34</v>
      </c>
      <c r="J1177" s="2">
        <v>20</v>
      </c>
      <c r="K1177" s="2">
        <v>0</v>
      </c>
      <c r="L1177" s="2">
        <v>20</v>
      </c>
      <c r="M1177" s="1">
        <v>27.2</v>
      </c>
      <c r="N1177" s="3">
        <v>18</v>
      </c>
      <c r="O1177" s="3">
        <v>360</v>
      </c>
      <c r="P1177" s="3">
        <v>0</v>
      </c>
      <c r="Q1177" s="1">
        <v>489.6</v>
      </c>
      <c r="R1177" s="1">
        <v>9</v>
      </c>
      <c r="S1177" s="1">
        <v>162</v>
      </c>
      <c r="T1177" s="1">
        <v>327.60000000000002</v>
      </c>
      <c r="U1177" s="1">
        <v>73.44</v>
      </c>
      <c r="V1177" s="1">
        <v>254.16</v>
      </c>
      <c r="W1177" t="s">
        <v>30</v>
      </c>
      <c r="X1177" t="s">
        <v>31</v>
      </c>
    </row>
    <row r="1178" spans="1:24" x14ac:dyDescent="0.35">
      <c r="A1178">
        <v>2025</v>
      </c>
      <c r="B1178" t="s">
        <v>233</v>
      </c>
      <c r="C1178" t="s">
        <v>331</v>
      </c>
      <c r="D1178" t="s">
        <v>332</v>
      </c>
      <c r="E1178">
        <v>10</v>
      </c>
      <c r="F1178" t="s">
        <v>354</v>
      </c>
      <c r="G1178" t="s">
        <v>28</v>
      </c>
      <c r="H1178" t="s">
        <v>29</v>
      </c>
      <c r="I1178" s="1">
        <v>34</v>
      </c>
      <c r="J1178" s="2">
        <v>0</v>
      </c>
      <c r="K1178" s="2">
        <v>0</v>
      </c>
      <c r="L1178" s="2">
        <v>0</v>
      </c>
      <c r="M1178" s="1">
        <v>34</v>
      </c>
      <c r="N1178" s="3">
        <v>81</v>
      </c>
      <c r="O1178" s="3">
        <v>0</v>
      </c>
      <c r="P1178" s="3">
        <v>0</v>
      </c>
      <c r="Q1178" s="1">
        <v>2754</v>
      </c>
      <c r="R1178" s="1">
        <v>9</v>
      </c>
      <c r="S1178" s="1">
        <v>729</v>
      </c>
      <c r="T1178" s="1">
        <v>2025</v>
      </c>
      <c r="U1178" s="1">
        <v>413.1</v>
      </c>
      <c r="V1178" s="1">
        <v>1611.9</v>
      </c>
      <c r="W1178" t="s">
        <v>30</v>
      </c>
      <c r="X1178" t="s">
        <v>31</v>
      </c>
    </row>
    <row r="1179" spans="1:24" x14ac:dyDescent="0.35">
      <c r="A1179">
        <v>2025</v>
      </c>
      <c r="B1179" t="s">
        <v>233</v>
      </c>
      <c r="C1179" t="s">
        <v>331</v>
      </c>
      <c r="D1179" t="s">
        <v>332</v>
      </c>
      <c r="E1179">
        <v>10</v>
      </c>
      <c r="F1179" t="s">
        <v>354</v>
      </c>
      <c r="G1179" t="s">
        <v>28</v>
      </c>
      <c r="H1179" t="s">
        <v>32</v>
      </c>
      <c r="I1179" s="1">
        <v>34</v>
      </c>
      <c r="J1179" s="2">
        <v>10</v>
      </c>
      <c r="K1179" s="2">
        <v>0</v>
      </c>
      <c r="L1179" s="2">
        <v>10</v>
      </c>
      <c r="M1179" s="1">
        <v>30.6</v>
      </c>
      <c r="N1179" s="3">
        <v>63</v>
      </c>
      <c r="O1179" s="3">
        <v>630</v>
      </c>
      <c r="P1179" s="3">
        <v>0</v>
      </c>
      <c r="Q1179" s="1">
        <v>1927.8</v>
      </c>
      <c r="R1179" s="1">
        <v>9</v>
      </c>
      <c r="S1179" s="1">
        <v>567</v>
      </c>
      <c r="T1179" s="1">
        <v>1360.8</v>
      </c>
      <c r="U1179" s="1">
        <v>289.17</v>
      </c>
      <c r="V1179" s="1">
        <v>1071.6300000000001</v>
      </c>
      <c r="W1179" t="s">
        <v>30</v>
      </c>
      <c r="X1179" t="s">
        <v>31</v>
      </c>
    </row>
    <row r="1180" spans="1:24" x14ac:dyDescent="0.35">
      <c r="A1180">
        <v>2025</v>
      </c>
      <c r="B1180" t="s">
        <v>233</v>
      </c>
      <c r="C1180" t="s">
        <v>331</v>
      </c>
      <c r="D1180" t="s">
        <v>332</v>
      </c>
      <c r="E1180">
        <v>10</v>
      </c>
      <c r="F1180" t="s">
        <v>354</v>
      </c>
      <c r="G1180" t="s">
        <v>28</v>
      </c>
      <c r="H1180" t="s">
        <v>33</v>
      </c>
      <c r="I1180" s="1">
        <v>34</v>
      </c>
      <c r="J1180" s="2">
        <v>15</v>
      </c>
      <c r="K1180" s="2">
        <v>0</v>
      </c>
      <c r="L1180" s="2">
        <v>15</v>
      </c>
      <c r="M1180" s="1">
        <v>28.9</v>
      </c>
      <c r="N1180" s="3">
        <v>41</v>
      </c>
      <c r="O1180" s="3">
        <v>615</v>
      </c>
      <c r="P1180" s="3">
        <v>0</v>
      </c>
      <c r="Q1180" s="1">
        <v>1184.9000000000001</v>
      </c>
      <c r="R1180" s="1">
        <v>9</v>
      </c>
      <c r="S1180" s="1">
        <v>369</v>
      </c>
      <c r="T1180" s="1">
        <v>815.9</v>
      </c>
      <c r="U1180" s="1">
        <v>177.73</v>
      </c>
      <c r="V1180" s="1">
        <v>638.16</v>
      </c>
      <c r="W1180" t="s">
        <v>30</v>
      </c>
      <c r="X1180" t="s">
        <v>31</v>
      </c>
    </row>
    <row r="1181" spans="1:24" x14ac:dyDescent="0.35">
      <c r="A1181">
        <v>2025</v>
      </c>
      <c r="B1181" t="s">
        <v>233</v>
      </c>
      <c r="C1181" t="s">
        <v>331</v>
      </c>
      <c r="D1181" t="s">
        <v>332</v>
      </c>
      <c r="E1181">
        <v>10</v>
      </c>
      <c r="F1181" t="s">
        <v>354</v>
      </c>
      <c r="G1181" t="s">
        <v>28</v>
      </c>
      <c r="H1181" t="s">
        <v>34</v>
      </c>
      <c r="I1181" s="1">
        <v>34</v>
      </c>
      <c r="J1181" s="2">
        <v>20</v>
      </c>
      <c r="K1181" s="2">
        <v>0</v>
      </c>
      <c r="L1181" s="2">
        <v>20</v>
      </c>
      <c r="M1181" s="1">
        <v>27.2</v>
      </c>
      <c r="N1181" s="3">
        <v>24</v>
      </c>
      <c r="O1181" s="3">
        <v>480</v>
      </c>
      <c r="P1181" s="3">
        <v>0</v>
      </c>
      <c r="Q1181" s="1">
        <v>652.79999999999995</v>
      </c>
      <c r="R1181" s="1">
        <v>9</v>
      </c>
      <c r="S1181" s="1">
        <v>216</v>
      </c>
      <c r="T1181" s="1">
        <v>436.8</v>
      </c>
      <c r="U1181" s="1">
        <v>97.92</v>
      </c>
      <c r="V1181" s="1">
        <v>338.88</v>
      </c>
      <c r="W1181" t="s">
        <v>30</v>
      </c>
      <c r="X1181" t="s">
        <v>31</v>
      </c>
    </row>
    <row r="1182" spans="1:24" x14ac:dyDescent="0.35">
      <c r="A1182">
        <v>2025</v>
      </c>
      <c r="B1182" t="s">
        <v>233</v>
      </c>
      <c r="C1182" t="s">
        <v>331</v>
      </c>
      <c r="D1182" t="s">
        <v>332</v>
      </c>
      <c r="E1182">
        <v>10</v>
      </c>
      <c r="F1182" t="s">
        <v>355</v>
      </c>
      <c r="G1182" t="s">
        <v>36</v>
      </c>
      <c r="H1182" t="s">
        <v>29</v>
      </c>
      <c r="I1182" s="1">
        <v>34</v>
      </c>
      <c r="J1182" s="2">
        <v>0</v>
      </c>
      <c r="K1182" s="2">
        <v>0</v>
      </c>
      <c r="L1182" s="2">
        <v>0</v>
      </c>
      <c r="M1182" s="1">
        <v>34</v>
      </c>
      <c r="N1182" s="3">
        <v>78</v>
      </c>
      <c r="O1182" s="3">
        <v>0</v>
      </c>
      <c r="P1182" s="3">
        <v>0</v>
      </c>
      <c r="Q1182" s="1">
        <v>2652</v>
      </c>
      <c r="R1182" s="1">
        <v>9</v>
      </c>
      <c r="S1182" s="1">
        <v>702</v>
      </c>
      <c r="T1182" s="1">
        <v>1950</v>
      </c>
      <c r="U1182" s="1">
        <v>397.8</v>
      </c>
      <c r="V1182" s="1">
        <v>1552.2</v>
      </c>
      <c r="W1182" t="s">
        <v>30</v>
      </c>
      <c r="X1182" t="s">
        <v>31</v>
      </c>
    </row>
    <row r="1183" spans="1:24" x14ac:dyDescent="0.35">
      <c r="A1183">
        <v>2025</v>
      </c>
      <c r="B1183" t="s">
        <v>233</v>
      </c>
      <c r="C1183" t="s">
        <v>331</v>
      </c>
      <c r="D1183" t="s">
        <v>332</v>
      </c>
      <c r="E1183">
        <v>10</v>
      </c>
      <c r="F1183" t="s">
        <v>355</v>
      </c>
      <c r="G1183" t="s">
        <v>36</v>
      </c>
      <c r="H1183" t="s">
        <v>32</v>
      </c>
      <c r="I1183" s="1">
        <v>34</v>
      </c>
      <c r="J1183" s="2">
        <v>10</v>
      </c>
      <c r="K1183" s="2">
        <v>0</v>
      </c>
      <c r="L1183" s="2">
        <v>10</v>
      </c>
      <c r="M1183" s="1">
        <v>30.6</v>
      </c>
      <c r="N1183" s="3">
        <v>61</v>
      </c>
      <c r="O1183" s="3">
        <v>610</v>
      </c>
      <c r="P1183" s="3">
        <v>0</v>
      </c>
      <c r="Q1183" s="1">
        <v>1866.6</v>
      </c>
      <c r="R1183" s="1">
        <v>9</v>
      </c>
      <c r="S1183" s="1">
        <v>549</v>
      </c>
      <c r="T1183" s="1">
        <v>1317.6</v>
      </c>
      <c r="U1183" s="1">
        <v>279.99</v>
      </c>
      <c r="V1183" s="1">
        <v>1037.6099999999999</v>
      </c>
      <c r="W1183" t="s">
        <v>30</v>
      </c>
      <c r="X1183" t="s">
        <v>31</v>
      </c>
    </row>
    <row r="1184" spans="1:24" x14ac:dyDescent="0.35">
      <c r="A1184">
        <v>2025</v>
      </c>
      <c r="B1184" t="s">
        <v>233</v>
      </c>
      <c r="C1184" t="s">
        <v>331</v>
      </c>
      <c r="D1184" t="s">
        <v>332</v>
      </c>
      <c r="E1184">
        <v>10</v>
      </c>
      <c r="F1184" t="s">
        <v>355</v>
      </c>
      <c r="G1184" t="s">
        <v>36</v>
      </c>
      <c r="H1184" t="s">
        <v>33</v>
      </c>
      <c r="I1184" s="1">
        <v>34</v>
      </c>
      <c r="J1184" s="2">
        <v>15</v>
      </c>
      <c r="K1184" s="2">
        <v>0</v>
      </c>
      <c r="L1184" s="2">
        <v>15</v>
      </c>
      <c r="M1184" s="1">
        <v>28.9</v>
      </c>
      <c r="N1184" s="3">
        <v>39</v>
      </c>
      <c r="O1184" s="3">
        <v>585</v>
      </c>
      <c r="P1184" s="3">
        <v>0</v>
      </c>
      <c r="Q1184" s="1">
        <v>1127.0999999999999</v>
      </c>
      <c r="R1184" s="1">
        <v>9</v>
      </c>
      <c r="S1184" s="1">
        <v>351</v>
      </c>
      <c r="T1184" s="1">
        <v>776.1</v>
      </c>
      <c r="U1184" s="1">
        <v>169.06</v>
      </c>
      <c r="V1184" s="1">
        <v>607.03</v>
      </c>
      <c r="W1184" t="s">
        <v>30</v>
      </c>
      <c r="X1184" t="s">
        <v>31</v>
      </c>
    </row>
    <row r="1185" spans="1:24" x14ac:dyDescent="0.35">
      <c r="A1185">
        <v>2025</v>
      </c>
      <c r="B1185" t="s">
        <v>233</v>
      </c>
      <c r="C1185" t="s">
        <v>331</v>
      </c>
      <c r="D1185" t="s">
        <v>332</v>
      </c>
      <c r="E1185">
        <v>10</v>
      </c>
      <c r="F1185" t="s">
        <v>355</v>
      </c>
      <c r="G1185" t="s">
        <v>36</v>
      </c>
      <c r="H1185" t="s">
        <v>34</v>
      </c>
      <c r="I1185" s="1">
        <v>34</v>
      </c>
      <c r="J1185" s="2">
        <v>20</v>
      </c>
      <c r="K1185" s="2">
        <v>0</v>
      </c>
      <c r="L1185" s="2">
        <v>20</v>
      </c>
      <c r="M1185" s="1">
        <v>27.2</v>
      </c>
      <c r="N1185" s="3">
        <v>23</v>
      </c>
      <c r="O1185" s="3">
        <v>460</v>
      </c>
      <c r="P1185" s="3">
        <v>0</v>
      </c>
      <c r="Q1185" s="1">
        <v>625.6</v>
      </c>
      <c r="R1185" s="1">
        <v>9</v>
      </c>
      <c r="S1185" s="1">
        <v>207</v>
      </c>
      <c r="T1185" s="1">
        <v>418.6</v>
      </c>
      <c r="U1185" s="1">
        <v>93.84</v>
      </c>
      <c r="V1185" s="1">
        <v>324.76</v>
      </c>
      <c r="W1185" t="s">
        <v>30</v>
      </c>
      <c r="X1185" t="s">
        <v>31</v>
      </c>
    </row>
    <row r="1186" spans="1:24" x14ac:dyDescent="0.35">
      <c r="A1186">
        <v>2025</v>
      </c>
      <c r="B1186" t="s">
        <v>233</v>
      </c>
      <c r="C1186" t="s">
        <v>331</v>
      </c>
      <c r="D1186" t="s">
        <v>332</v>
      </c>
      <c r="E1186">
        <v>10</v>
      </c>
      <c r="F1186" t="s">
        <v>356</v>
      </c>
      <c r="G1186" t="s">
        <v>38</v>
      </c>
      <c r="H1186" t="s">
        <v>29</v>
      </c>
      <c r="I1186" s="1">
        <v>34</v>
      </c>
      <c r="J1186" s="2">
        <v>0</v>
      </c>
      <c r="K1186" s="2">
        <v>0</v>
      </c>
      <c r="L1186" s="2">
        <v>0</v>
      </c>
      <c r="M1186" s="1">
        <v>34</v>
      </c>
      <c r="N1186" s="3">
        <v>98</v>
      </c>
      <c r="O1186" s="3">
        <v>0</v>
      </c>
      <c r="P1186" s="3">
        <v>0</v>
      </c>
      <c r="Q1186" s="1">
        <v>3332</v>
      </c>
      <c r="R1186" s="1">
        <v>9</v>
      </c>
      <c r="S1186" s="1">
        <v>882</v>
      </c>
      <c r="T1186" s="1">
        <v>2450</v>
      </c>
      <c r="U1186" s="1">
        <v>499.8</v>
      </c>
      <c r="V1186" s="1">
        <v>1950.2</v>
      </c>
      <c r="W1186" t="s">
        <v>30</v>
      </c>
      <c r="X1186" t="s">
        <v>31</v>
      </c>
    </row>
    <row r="1187" spans="1:24" x14ac:dyDescent="0.35">
      <c r="A1187">
        <v>2025</v>
      </c>
      <c r="B1187" t="s">
        <v>233</v>
      </c>
      <c r="C1187" t="s">
        <v>331</v>
      </c>
      <c r="D1187" t="s">
        <v>332</v>
      </c>
      <c r="E1187">
        <v>10</v>
      </c>
      <c r="F1187" t="s">
        <v>356</v>
      </c>
      <c r="G1187" t="s">
        <v>38</v>
      </c>
      <c r="H1187" t="s">
        <v>32</v>
      </c>
      <c r="I1187" s="1">
        <v>34</v>
      </c>
      <c r="J1187" s="2">
        <v>10</v>
      </c>
      <c r="K1187" s="2">
        <v>0</v>
      </c>
      <c r="L1187" s="2">
        <v>10</v>
      </c>
      <c r="M1187" s="1">
        <v>30.6</v>
      </c>
      <c r="N1187" s="3">
        <v>77</v>
      </c>
      <c r="O1187" s="3">
        <v>770</v>
      </c>
      <c r="P1187" s="3">
        <v>0</v>
      </c>
      <c r="Q1187" s="1">
        <v>2356.1999999999998</v>
      </c>
      <c r="R1187" s="1">
        <v>9</v>
      </c>
      <c r="S1187" s="1">
        <v>693</v>
      </c>
      <c r="T1187" s="1">
        <v>1663.2</v>
      </c>
      <c r="U1187" s="1">
        <v>353.43</v>
      </c>
      <c r="V1187" s="1">
        <v>1309.77</v>
      </c>
      <c r="W1187" t="s">
        <v>30</v>
      </c>
      <c r="X1187" t="s">
        <v>31</v>
      </c>
    </row>
    <row r="1188" spans="1:24" x14ac:dyDescent="0.35">
      <c r="A1188">
        <v>2025</v>
      </c>
      <c r="B1188" t="s">
        <v>233</v>
      </c>
      <c r="C1188" t="s">
        <v>331</v>
      </c>
      <c r="D1188" t="s">
        <v>332</v>
      </c>
      <c r="E1188">
        <v>10</v>
      </c>
      <c r="F1188" t="s">
        <v>356</v>
      </c>
      <c r="G1188" t="s">
        <v>38</v>
      </c>
      <c r="H1188" t="s">
        <v>33</v>
      </c>
      <c r="I1188" s="1">
        <v>34</v>
      </c>
      <c r="J1188" s="2">
        <v>15</v>
      </c>
      <c r="K1188" s="2">
        <v>0</v>
      </c>
      <c r="L1188" s="2">
        <v>15</v>
      </c>
      <c r="M1188" s="1">
        <v>28.9</v>
      </c>
      <c r="N1188" s="3">
        <v>49</v>
      </c>
      <c r="O1188" s="3">
        <v>735</v>
      </c>
      <c r="P1188" s="3">
        <v>0</v>
      </c>
      <c r="Q1188" s="1">
        <v>1416.1</v>
      </c>
      <c r="R1188" s="1">
        <v>9</v>
      </c>
      <c r="S1188" s="1">
        <v>441</v>
      </c>
      <c r="T1188" s="1">
        <v>975.1</v>
      </c>
      <c r="U1188" s="1">
        <v>212.41</v>
      </c>
      <c r="V1188" s="1">
        <v>762.68</v>
      </c>
      <c r="W1188" t="s">
        <v>30</v>
      </c>
      <c r="X1188" t="s">
        <v>31</v>
      </c>
    </row>
    <row r="1189" spans="1:24" x14ac:dyDescent="0.35">
      <c r="A1189">
        <v>2025</v>
      </c>
      <c r="B1189" t="s">
        <v>233</v>
      </c>
      <c r="C1189" t="s">
        <v>331</v>
      </c>
      <c r="D1189" t="s">
        <v>332</v>
      </c>
      <c r="E1189">
        <v>10</v>
      </c>
      <c r="F1189" t="s">
        <v>356</v>
      </c>
      <c r="G1189" t="s">
        <v>38</v>
      </c>
      <c r="H1189" t="s">
        <v>34</v>
      </c>
      <c r="I1189" s="1">
        <v>34</v>
      </c>
      <c r="J1189" s="2">
        <v>20</v>
      </c>
      <c r="K1189" s="2">
        <v>0</v>
      </c>
      <c r="L1189" s="2">
        <v>20</v>
      </c>
      <c r="M1189" s="1">
        <v>27.2</v>
      </c>
      <c r="N1189" s="3">
        <v>29</v>
      </c>
      <c r="O1189" s="3">
        <v>580</v>
      </c>
      <c r="P1189" s="3">
        <v>0</v>
      </c>
      <c r="Q1189" s="1">
        <v>788.8</v>
      </c>
      <c r="R1189" s="1">
        <v>9</v>
      </c>
      <c r="S1189" s="1">
        <v>261</v>
      </c>
      <c r="T1189" s="1">
        <v>527.79999999999995</v>
      </c>
      <c r="U1189" s="1">
        <v>118.32</v>
      </c>
      <c r="V1189" s="1">
        <v>409.48</v>
      </c>
      <c r="W1189" t="s">
        <v>30</v>
      </c>
      <c r="X1189" t="s">
        <v>31</v>
      </c>
    </row>
    <row r="1190" spans="1:24" x14ac:dyDescent="0.35">
      <c r="A1190">
        <v>2025</v>
      </c>
      <c r="B1190" t="s">
        <v>233</v>
      </c>
      <c r="C1190" t="s">
        <v>331</v>
      </c>
      <c r="D1190" t="s">
        <v>332</v>
      </c>
      <c r="E1190">
        <v>10</v>
      </c>
      <c r="F1190" t="s">
        <v>357</v>
      </c>
      <c r="G1190" t="s">
        <v>40</v>
      </c>
      <c r="H1190" t="s">
        <v>29</v>
      </c>
      <c r="I1190" s="1">
        <v>34</v>
      </c>
      <c r="J1190" s="2">
        <v>0</v>
      </c>
      <c r="K1190" s="2">
        <v>0</v>
      </c>
      <c r="L1190" s="2">
        <v>0</v>
      </c>
      <c r="M1190" s="1">
        <v>34</v>
      </c>
      <c r="N1190" s="3">
        <v>95</v>
      </c>
      <c r="O1190" s="3">
        <v>0</v>
      </c>
      <c r="P1190" s="3">
        <v>0</v>
      </c>
      <c r="Q1190" s="1">
        <v>3230</v>
      </c>
      <c r="R1190" s="1">
        <v>9</v>
      </c>
      <c r="S1190" s="1">
        <v>855</v>
      </c>
      <c r="T1190" s="1">
        <v>2375</v>
      </c>
      <c r="U1190" s="1">
        <v>484.5</v>
      </c>
      <c r="V1190" s="1">
        <v>1890.5</v>
      </c>
      <c r="W1190" t="s">
        <v>30</v>
      </c>
      <c r="X1190" t="s">
        <v>31</v>
      </c>
    </row>
    <row r="1191" spans="1:24" x14ac:dyDescent="0.35">
      <c r="A1191">
        <v>2025</v>
      </c>
      <c r="B1191" t="s">
        <v>233</v>
      </c>
      <c r="C1191" t="s">
        <v>331</v>
      </c>
      <c r="D1191" t="s">
        <v>332</v>
      </c>
      <c r="E1191">
        <v>10</v>
      </c>
      <c r="F1191" t="s">
        <v>357</v>
      </c>
      <c r="G1191" t="s">
        <v>40</v>
      </c>
      <c r="H1191" t="s">
        <v>32</v>
      </c>
      <c r="I1191" s="1">
        <v>34</v>
      </c>
      <c r="J1191" s="2">
        <v>10</v>
      </c>
      <c r="K1191" s="2">
        <v>0</v>
      </c>
      <c r="L1191" s="2">
        <v>10</v>
      </c>
      <c r="M1191" s="1">
        <v>30.6</v>
      </c>
      <c r="N1191" s="3">
        <v>74</v>
      </c>
      <c r="O1191" s="3">
        <v>740</v>
      </c>
      <c r="P1191" s="3">
        <v>0</v>
      </c>
      <c r="Q1191" s="1">
        <v>2264.4</v>
      </c>
      <c r="R1191" s="1">
        <v>9</v>
      </c>
      <c r="S1191" s="1">
        <v>666</v>
      </c>
      <c r="T1191" s="1">
        <v>1598.4</v>
      </c>
      <c r="U1191" s="1">
        <v>339.66</v>
      </c>
      <c r="V1191" s="1">
        <v>1258.74</v>
      </c>
      <c r="W1191" t="s">
        <v>30</v>
      </c>
      <c r="X1191" t="s">
        <v>31</v>
      </c>
    </row>
    <row r="1192" spans="1:24" x14ac:dyDescent="0.35">
      <c r="A1192">
        <v>2025</v>
      </c>
      <c r="B1192" t="s">
        <v>233</v>
      </c>
      <c r="C1192" t="s">
        <v>331</v>
      </c>
      <c r="D1192" t="s">
        <v>332</v>
      </c>
      <c r="E1192">
        <v>10</v>
      </c>
      <c r="F1192" t="s">
        <v>357</v>
      </c>
      <c r="G1192" t="s">
        <v>40</v>
      </c>
      <c r="H1192" t="s">
        <v>33</v>
      </c>
      <c r="I1192" s="1">
        <v>34</v>
      </c>
      <c r="J1192" s="2">
        <v>15</v>
      </c>
      <c r="K1192" s="2">
        <v>0</v>
      </c>
      <c r="L1192" s="2">
        <v>15</v>
      </c>
      <c r="M1192" s="1">
        <v>28.9</v>
      </c>
      <c r="N1192" s="3">
        <v>48</v>
      </c>
      <c r="O1192" s="3">
        <v>720</v>
      </c>
      <c r="P1192" s="3">
        <v>0</v>
      </c>
      <c r="Q1192" s="1">
        <v>1387.2</v>
      </c>
      <c r="R1192" s="1">
        <v>9</v>
      </c>
      <c r="S1192" s="1">
        <v>432</v>
      </c>
      <c r="T1192" s="1">
        <v>955.2</v>
      </c>
      <c r="U1192" s="1">
        <v>208.08</v>
      </c>
      <c r="V1192" s="1">
        <v>747.12</v>
      </c>
      <c r="W1192" t="s">
        <v>30</v>
      </c>
      <c r="X1192" t="s">
        <v>31</v>
      </c>
    </row>
    <row r="1193" spans="1:24" x14ac:dyDescent="0.35">
      <c r="A1193">
        <v>2025</v>
      </c>
      <c r="B1193" t="s">
        <v>233</v>
      </c>
      <c r="C1193" t="s">
        <v>331</v>
      </c>
      <c r="D1193" t="s">
        <v>332</v>
      </c>
      <c r="E1193">
        <v>10</v>
      </c>
      <c r="F1193" t="s">
        <v>357</v>
      </c>
      <c r="G1193" t="s">
        <v>40</v>
      </c>
      <c r="H1193" t="s">
        <v>34</v>
      </c>
      <c r="I1193" s="1">
        <v>34</v>
      </c>
      <c r="J1193" s="2">
        <v>20</v>
      </c>
      <c r="K1193" s="2">
        <v>0</v>
      </c>
      <c r="L1193" s="2">
        <v>20</v>
      </c>
      <c r="M1193" s="1">
        <v>27.2</v>
      </c>
      <c r="N1193" s="3">
        <v>28</v>
      </c>
      <c r="O1193" s="3">
        <v>560</v>
      </c>
      <c r="P1193" s="3">
        <v>0</v>
      </c>
      <c r="Q1193" s="1">
        <v>761.6</v>
      </c>
      <c r="R1193" s="1">
        <v>9</v>
      </c>
      <c r="S1193" s="1">
        <v>252</v>
      </c>
      <c r="T1193" s="1">
        <v>509.6</v>
      </c>
      <c r="U1193" s="1">
        <v>114.24</v>
      </c>
      <c r="V1193" s="1">
        <v>395.36</v>
      </c>
      <c r="W1193" t="s">
        <v>30</v>
      </c>
      <c r="X1193" t="s">
        <v>31</v>
      </c>
    </row>
    <row r="1194" spans="1:24" x14ac:dyDescent="0.35">
      <c r="A1194">
        <v>2025</v>
      </c>
      <c r="B1194" t="s">
        <v>233</v>
      </c>
      <c r="C1194" t="s">
        <v>331</v>
      </c>
      <c r="D1194" t="s">
        <v>332</v>
      </c>
      <c r="E1194">
        <v>10</v>
      </c>
      <c r="F1194" t="s">
        <v>358</v>
      </c>
      <c r="G1194" t="s">
        <v>42</v>
      </c>
      <c r="H1194" t="s">
        <v>29</v>
      </c>
      <c r="I1194" s="1">
        <v>34</v>
      </c>
      <c r="J1194" s="2">
        <v>0</v>
      </c>
      <c r="K1194" s="2">
        <v>0</v>
      </c>
      <c r="L1194" s="2">
        <v>0</v>
      </c>
      <c r="M1194" s="1">
        <v>34</v>
      </c>
      <c r="N1194" s="3">
        <v>62</v>
      </c>
      <c r="O1194" s="3">
        <v>0</v>
      </c>
      <c r="P1194" s="3">
        <v>0</v>
      </c>
      <c r="Q1194" s="1">
        <v>2108</v>
      </c>
      <c r="R1194" s="1">
        <v>9</v>
      </c>
      <c r="S1194" s="1">
        <v>558</v>
      </c>
      <c r="T1194" s="1">
        <v>1550</v>
      </c>
      <c r="U1194" s="1">
        <v>316.2</v>
      </c>
      <c r="V1194" s="1">
        <v>1233.8</v>
      </c>
      <c r="W1194" t="s">
        <v>30</v>
      </c>
      <c r="X1194" t="s">
        <v>31</v>
      </c>
    </row>
    <row r="1195" spans="1:24" x14ac:dyDescent="0.35">
      <c r="A1195">
        <v>2025</v>
      </c>
      <c r="B1195" t="s">
        <v>233</v>
      </c>
      <c r="C1195" t="s">
        <v>331</v>
      </c>
      <c r="D1195" t="s">
        <v>332</v>
      </c>
      <c r="E1195">
        <v>10</v>
      </c>
      <c r="F1195" t="s">
        <v>358</v>
      </c>
      <c r="G1195" t="s">
        <v>42</v>
      </c>
      <c r="H1195" t="s">
        <v>32</v>
      </c>
      <c r="I1195" s="1">
        <v>34</v>
      </c>
      <c r="J1195" s="2">
        <v>10</v>
      </c>
      <c r="K1195" s="2">
        <v>0</v>
      </c>
      <c r="L1195" s="2">
        <v>10</v>
      </c>
      <c r="M1195" s="1">
        <v>30.6</v>
      </c>
      <c r="N1195" s="3">
        <v>48</v>
      </c>
      <c r="O1195" s="3">
        <v>480</v>
      </c>
      <c r="P1195" s="3">
        <v>0</v>
      </c>
      <c r="Q1195" s="1">
        <v>1468.8</v>
      </c>
      <c r="R1195" s="1">
        <v>9</v>
      </c>
      <c r="S1195" s="1">
        <v>432</v>
      </c>
      <c r="T1195" s="1">
        <v>1036.8</v>
      </c>
      <c r="U1195" s="1">
        <v>220.32</v>
      </c>
      <c r="V1195" s="1">
        <v>816.48</v>
      </c>
      <c r="W1195" t="s">
        <v>30</v>
      </c>
      <c r="X1195" t="s">
        <v>31</v>
      </c>
    </row>
    <row r="1196" spans="1:24" x14ac:dyDescent="0.35">
      <c r="A1196">
        <v>2025</v>
      </c>
      <c r="B1196" t="s">
        <v>233</v>
      </c>
      <c r="C1196" t="s">
        <v>331</v>
      </c>
      <c r="D1196" t="s">
        <v>332</v>
      </c>
      <c r="E1196">
        <v>10</v>
      </c>
      <c r="F1196" t="s">
        <v>358</v>
      </c>
      <c r="G1196" t="s">
        <v>42</v>
      </c>
      <c r="H1196" t="s">
        <v>33</v>
      </c>
      <c r="I1196" s="1">
        <v>34</v>
      </c>
      <c r="J1196" s="2">
        <v>15</v>
      </c>
      <c r="K1196" s="2">
        <v>0</v>
      </c>
      <c r="L1196" s="2">
        <v>15</v>
      </c>
      <c r="M1196" s="1">
        <v>28.9</v>
      </c>
      <c r="N1196" s="3">
        <v>31</v>
      </c>
      <c r="O1196" s="3">
        <v>465</v>
      </c>
      <c r="P1196" s="3">
        <v>0</v>
      </c>
      <c r="Q1196" s="1">
        <v>895.9</v>
      </c>
      <c r="R1196" s="1">
        <v>9</v>
      </c>
      <c r="S1196" s="1">
        <v>279</v>
      </c>
      <c r="T1196" s="1">
        <v>616.9</v>
      </c>
      <c r="U1196" s="1">
        <v>134.38</v>
      </c>
      <c r="V1196" s="1">
        <v>482.51</v>
      </c>
      <c r="W1196" t="s">
        <v>30</v>
      </c>
      <c r="X1196" t="s">
        <v>31</v>
      </c>
    </row>
    <row r="1197" spans="1:24" x14ac:dyDescent="0.35">
      <c r="A1197">
        <v>2025</v>
      </c>
      <c r="B1197" t="s">
        <v>233</v>
      </c>
      <c r="C1197" t="s">
        <v>331</v>
      </c>
      <c r="D1197" t="s">
        <v>332</v>
      </c>
      <c r="E1197">
        <v>10</v>
      </c>
      <c r="F1197" t="s">
        <v>358</v>
      </c>
      <c r="G1197" t="s">
        <v>42</v>
      </c>
      <c r="H1197" t="s">
        <v>34</v>
      </c>
      <c r="I1197" s="1">
        <v>34</v>
      </c>
      <c r="J1197" s="2">
        <v>20</v>
      </c>
      <c r="K1197" s="2">
        <v>0</v>
      </c>
      <c r="L1197" s="2">
        <v>20</v>
      </c>
      <c r="M1197" s="1">
        <v>27.2</v>
      </c>
      <c r="N1197" s="3">
        <v>18</v>
      </c>
      <c r="O1197" s="3">
        <v>360</v>
      </c>
      <c r="P1197" s="3">
        <v>0</v>
      </c>
      <c r="Q1197" s="1">
        <v>489.6</v>
      </c>
      <c r="R1197" s="1">
        <v>9</v>
      </c>
      <c r="S1197" s="1">
        <v>162</v>
      </c>
      <c r="T1197" s="1">
        <v>327.60000000000002</v>
      </c>
      <c r="U1197" s="1">
        <v>73.44</v>
      </c>
      <c r="V1197" s="1">
        <v>254.16</v>
      </c>
      <c r="W1197" t="s">
        <v>30</v>
      </c>
      <c r="X1197" t="s">
        <v>31</v>
      </c>
    </row>
    <row r="1198" spans="1:24" x14ac:dyDescent="0.35">
      <c r="A1198">
        <v>2025</v>
      </c>
      <c r="B1198" t="s">
        <v>233</v>
      </c>
      <c r="C1198" t="s">
        <v>331</v>
      </c>
      <c r="D1198" t="s">
        <v>332</v>
      </c>
      <c r="E1198">
        <v>10</v>
      </c>
      <c r="F1198" t="s">
        <v>359</v>
      </c>
      <c r="G1198" t="s">
        <v>44</v>
      </c>
      <c r="H1198" t="s">
        <v>29</v>
      </c>
      <c r="I1198" s="1">
        <v>34</v>
      </c>
      <c r="J1198" s="2">
        <v>0</v>
      </c>
      <c r="K1198" s="2">
        <v>0</v>
      </c>
      <c r="L1198" s="2">
        <v>0</v>
      </c>
      <c r="M1198" s="1">
        <v>34</v>
      </c>
      <c r="N1198" s="3">
        <v>71</v>
      </c>
      <c r="O1198" s="3">
        <v>0</v>
      </c>
      <c r="P1198" s="3">
        <v>0</v>
      </c>
      <c r="Q1198" s="1">
        <v>2414</v>
      </c>
      <c r="R1198" s="1">
        <v>9</v>
      </c>
      <c r="S1198" s="1">
        <v>639</v>
      </c>
      <c r="T1198" s="1">
        <v>1775</v>
      </c>
      <c r="U1198" s="1">
        <v>362.1</v>
      </c>
      <c r="V1198" s="1">
        <v>1412.9</v>
      </c>
      <c r="W1198" t="s">
        <v>30</v>
      </c>
      <c r="X1198" t="s">
        <v>31</v>
      </c>
    </row>
    <row r="1199" spans="1:24" x14ac:dyDescent="0.35">
      <c r="A1199">
        <v>2025</v>
      </c>
      <c r="B1199" t="s">
        <v>233</v>
      </c>
      <c r="C1199" t="s">
        <v>331</v>
      </c>
      <c r="D1199" t="s">
        <v>332</v>
      </c>
      <c r="E1199">
        <v>10</v>
      </c>
      <c r="F1199" t="s">
        <v>359</v>
      </c>
      <c r="G1199" t="s">
        <v>44</v>
      </c>
      <c r="H1199" t="s">
        <v>32</v>
      </c>
      <c r="I1199" s="1">
        <v>34</v>
      </c>
      <c r="J1199" s="2">
        <v>10</v>
      </c>
      <c r="K1199" s="2">
        <v>0</v>
      </c>
      <c r="L1199" s="2">
        <v>10</v>
      </c>
      <c r="M1199" s="1">
        <v>30.6</v>
      </c>
      <c r="N1199" s="3">
        <v>55</v>
      </c>
      <c r="O1199" s="3">
        <v>550</v>
      </c>
      <c r="P1199" s="3">
        <v>0</v>
      </c>
      <c r="Q1199" s="1">
        <v>1683</v>
      </c>
      <c r="R1199" s="1">
        <v>9</v>
      </c>
      <c r="S1199" s="1">
        <v>495</v>
      </c>
      <c r="T1199" s="1">
        <v>1188</v>
      </c>
      <c r="U1199" s="1">
        <v>252.45</v>
      </c>
      <c r="V1199" s="1">
        <v>935.55</v>
      </c>
      <c r="W1199" t="s">
        <v>30</v>
      </c>
      <c r="X1199" t="s">
        <v>31</v>
      </c>
    </row>
    <row r="1200" spans="1:24" x14ac:dyDescent="0.35">
      <c r="A1200">
        <v>2025</v>
      </c>
      <c r="B1200" t="s">
        <v>233</v>
      </c>
      <c r="C1200" t="s">
        <v>331</v>
      </c>
      <c r="D1200" t="s">
        <v>332</v>
      </c>
      <c r="E1200">
        <v>10</v>
      </c>
      <c r="F1200" t="s">
        <v>359</v>
      </c>
      <c r="G1200" t="s">
        <v>44</v>
      </c>
      <c r="H1200" t="s">
        <v>33</v>
      </c>
      <c r="I1200" s="1">
        <v>34</v>
      </c>
      <c r="J1200" s="2">
        <v>15</v>
      </c>
      <c r="K1200" s="2">
        <v>0</v>
      </c>
      <c r="L1200" s="2">
        <v>15</v>
      </c>
      <c r="M1200" s="1">
        <v>28.9</v>
      </c>
      <c r="N1200" s="3">
        <v>36</v>
      </c>
      <c r="O1200" s="3">
        <v>540</v>
      </c>
      <c r="P1200" s="3">
        <v>0</v>
      </c>
      <c r="Q1200" s="1">
        <v>1040.4000000000001</v>
      </c>
      <c r="R1200" s="1">
        <v>9</v>
      </c>
      <c r="S1200" s="1">
        <v>324</v>
      </c>
      <c r="T1200" s="1">
        <v>716.4</v>
      </c>
      <c r="U1200" s="1">
        <v>156.06</v>
      </c>
      <c r="V1200" s="1">
        <v>560.34</v>
      </c>
      <c r="W1200" t="s">
        <v>30</v>
      </c>
      <c r="X1200" t="s">
        <v>31</v>
      </c>
    </row>
    <row r="1201" spans="1:24" x14ac:dyDescent="0.35">
      <c r="A1201">
        <v>2025</v>
      </c>
      <c r="B1201" t="s">
        <v>233</v>
      </c>
      <c r="C1201" t="s">
        <v>331</v>
      </c>
      <c r="D1201" t="s">
        <v>332</v>
      </c>
      <c r="E1201">
        <v>10</v>
      </c>
      <c r="F1201" t="s">
        <v>359</v>
      </c>
      <c r="G1201" t="s">
        <v>44</v>
      </c>
      <c r="H1201" t="s">
        <v>34</v>
      </c>
      <c r="I1201" s="1">
        <v>34</v>
      </c>
      <c r="J1201" s="2">
        <v>20</v>
      </c>
      <c r="K1201" s="2">
        <v>0</v>
      </c>
      <c r="L1201" s="2">
        <v>20</v>
      </c>
      <c r="M1201" s="1">
        <v>27.2</v>
      </c>
      <c r="N1201" s="3">
        <v>21</v>
      </c>
      <c r="O1201" s="3">
        <v>420</v>
      </c>
      <c r="P1201" s="3">
        <v>0</v>
      </c>
      <c r="Q1201" s="1">
        <v>571.20000000000005</v>
      </c>
      <c r="R1201" s="1">
        <v>9</v>
      </c>
      <c r="S1201" s="1">
        <v>189</v>
      </c>
      <c r="T1201" s="1">
        <v>382.2</v>
      </c>
      <c r="U1201" s="1">
        <v>85.68</v>
      </c>
      <c r="V1201" s="1">
        <v>296.52</v>
      </c>
      <c r="W1201" t="s">
        <v>30</v>
      </c>
      <c r="X1201" t="s">
        <v>31</v>
      </c>
    </row>
    <row r="1202" spans="1:24" x14ac:dyDescent="0.35">
      <c r="A1202">
        <v>2025</v>
      </c>
      <c r="B1202" t="s">
        <v>233</v>
      </c>
      <c r="C1202" t="s">
        <v>331</v>
      </c>
      <c r="D1202" t="s">
        <v>332</v>
      </c>
      <c r="E1202">
        <v>10</v>
      </c>
      <c r="F1202" t="s">
        <v>360</v>
      </c>
      <c r="G1202" t="s">
        <v>48</v>
      </c>
      <c r="H1202" t="s">
        <v>29</v>
      </c>
      <c r="I1202" s="1">
        <v>34</v>
      </c>
      <c r="J1202" s="2">
        <v>0</v>
      </c>
      <c r="K1202" s="2">
        <v>0</v>
      </c>
      <c r="L1202" s="2">
        <v>0</v>
      </c>
      <c r="M1202" s="1">
        <v>34</v>
      </c>
      <c r="N1202" s="3">
        <v>72</v>
      </c>
      <c r="O1202" s="3">
        <v>0</v>
      </c>
      <c r="P1202" s="3">
        <v>0</v>
      </c>
      <c r="Q1202" s="1">
        <v>2448</v>
      </c>
      <c r="R1202" s="1">
        <v>9</v>
      </c>
      <c r="S1202" s="1">
        <v>648</v>
      </c>
      <c r="T1202" s="1">
        <v>1800</v>
      </c>
      <c r="U1202" s="1">
        <v>367.2</v>
      </c>
      <c r="V1202" s="1">
        <v>1432.8</v>
      </c>
      <c r="W1202" t="s">
        <v>30</v>
      </c>
      <c r="X1202" t="s">
        <v>31</v>
      </c>
    </row>
    <row r="1203" spans="1:24" x14ac:dyDescent="0.35">
      <c r="A1203">
        <v>2025</v>
      </c>
      <c r="B1203" t="s">
        <v>233</v>
      </c>
      <c r="C1203" t="s">
        <v>331</v>
      </c>
      <c r="D1203" t="s">
        <v>332</v>
      </c>
      <c r="E1203">
        <v>10</v>
      </c>
      <c r="F1203" t="s">
        <v>360</v>
      </c>
      <c r="G1203" t="s">
        <v>48</v>
      </c>
      <c r="H1203" t="s">
        <v>32</v>
      </c>
      <c r="I1203" s="1">
        <v>34</v>
      </c>
      <c r="J1203" s="2">
        <v>10</v>
      </c>
      <c r="K1203" s="2">
        <v>0</v>
      </c>
      <c r="L1203" s="2">
        <v>10</v>
      </c>
      <c r="M1203" s="1">
        <v>30.6</v>
      </c>
      <c r="N1203" s="3">
        <v>56</v>
      </c>
      <c r="O1203" s="3">
        <v>560</v>
      </c>
      <c r="P1203" s="3">
        <v>0</v>
      </c>
      <c r="Q1203" s="1">
        <v>1713.6</v>
      </c>
      <c r="R1203" s="1">
        <v>9</v>
      </c>
      <c r="S1203" s="1">
        <v>504</v>
      </c>
      <c r="T1203" s="1">
        <v>1209.5999999999999</v>
      </c>
      <c r="U1203" s="1">
        <v>257.04000000000002</v>
      </c>
      <c r="V1203" s="1">
        <v>952.56</v>
      </c>
      <c r="W1203" t="s">
        <v>30</v>
      </c>
      <c r="X1203" t="s">
        <v>31</v>
      </c>
    </row>
    <row r="1204" spans="1:24" x14ac:dyDescent="0.35">
      <c r="A1204">
        <v>2025</v>
      </c>
      <c r="B1204" t="s">
        <v>233</v>
      </c>
      <c r="C1204" t="s">
        <v>331</v>
      </c>
      <c r="D1204" t="s">
        <v>332</v>
      </c>
      <c r="E1204">
        <v>10</v>
      </c>
      <c r="F1204" t="s">
        <v>360</v>
      </c>
      <c r="G1204" t="s">
        <v>48</v>
      </c>
      <c r="H1204" t="s">
        <v>33</v>
      </c>
      <c r="I1204" s="1">
        <v>34</v>
      </c>
      <c r="J1204" s="2">
        <v>15</v>
      </c>
      <c r="K1204" s="2">
        <v>0</v>
      </c>
      <c r="L1204" s="2">
        <v>15</v>
      </c>
      <c r="M1204" s="1">
        <v>28.9</v>
      </c>
      <c r="N1204" s="3">
        <v>36</v>
      </c>
      <c r="O1204" s="3">
        <v>540</v>
      </c>
      <c r="P1204" s="3">
        <v>0</v>
      </c>
      <c r="Q1204" s="1">
        <v>1040.4000000000001</v>
      </c>
      <c r="R1204" s="1">
        <v>9</v>
      </c>
      <c r="S1204" s="1">
        <v>324</v>
      </c>
      <c r="T1204" s="1">
        <v>716.4</v>
      </c>
      <c r="U1204" s="1">
        <v>156.06</v>
      </c>
      <c r="V1204" s="1">
        <v>560.34</v>
      </c>
      <c r="W1204" t="s">
        <v>30</v>
      </c>
      <c r="X1204" t="s">
        <v>31</v>
      </c>
    </row>
    <row r="1205" spans="1:24" x14ac:dyDescent="0.35">
      <c r="A1205">
        <v>2025</v>
      </c>
      <c r="B1205" t="s">
        <v>233</v>
      </c>
      <c r="C1205" t="s">
        <v>331</v>
      </c>
      <c r="D1205" t="s">
        <v>332</v>
      </c>
      <c r="E1205">
        <v>10</v>
      </c>
      <c r="F1205" t="s">
        <v>360</v>
      </c>
      <c r="G1205" t="s">
        <v>48</v>
      </c>
      <c r="H1205" t="s">
        <v>34</v>
      </c>
      <c r="I1205" s="1">
        <v>34</v>
      </c>
      <c r="J1205" s="2">
        <v>20</v>
      </c>
      <c r="K1205" s="2">
        <v>0</v>
      </c>
      <c r="L1205" s="2">
        <v>20</v>
      </c>
      <c r="M1205" s="1">
        <v>27.2</v>
      </c>
      <c r="N1205" s="3">
        <v>21</v>
      </c>
      <c r="O1205" s="3">
        <v>420</v>
      </c>
      <c r="P1205" s="3">
        <v>0</v>
      </c>
      <c r="Q1205" s="1">
        <v>571.20000000000005</v>
      </c>
      <c r="R1205" s="1">
        <v>9</v>
      </c>
      <c r="S1205" s="1">
        <v>189</v>
      </c>
      <c r="T1205" s="1">
        <v>382.2</v>
      </c>
      <c r="U1205" s="1">
        <v>85.68</v>
      </c>
      <c r="V1205" s="1">
        <v>296.52</v>
      </c>
      <c r="W1205" t="s">
        <v>30</v>
      </c>
      <c r="X1205" t="s">
        <v>31</v>
      </c>
    </row>
    <row r="1206" spans="1:24" x14ac:dyDescent="0.35">
      <c r="A1206">
        <v>2025</v>
      </c>
      <c r="B1206" t="s">
        <v>233</v>
      </c>
      <c r="C1206" t="s">
        <v>331</v>
      </c>
      <c r="D1206" t="s">
        <v>332</v>
      </c>
      <c r="E1206">
        <v>10</v>
      </c>
      <c r="F1206" t="s">
        <v>361</v>
      </c>
      <c r="G1206" t="s">
        <v>28</v>
      </c>
      <c r="H1206" t="s">
        <v>29</v>
      </c>
      <c r="I1206" s="1">
        <v>34</v>
      </c>
      <c r="J1206" s="2">
        <v>0</v>
      </c>
      <c r="K1206" s="2">
        <v>0</v>
      </c>
      <c r="L1206" s="2">
        <v>0</v>
      </c>
      <c r="M1206" s="1">
        <v>34</v>
      </c>
      <c r="N1206" s="3">
        <v>78</v>
      </c>
      <c r="O1206" s="3">
        <v>0</v>
      </c>
      <c r="P1206" s="3">
        <v>0</v>
      </c>
      <c r="Q1206" s="1">
        <v>2652</v>
      </c>
      <c r="R1206" s="1">
        <v>9</v>
      </c>
      <c r="S1206" s="1">
        <v>702</v>
      </c>
      <c r="T1206" s="1">
        <v>1950</v>
      </c>
      <c r="U1206" s="1">
        <v>397.8</v>
      </c>
      <c r="V1206" s="1">
        <v>1552.2</v>
      </c>
      <c r="W1206" t="s">
        <v>30</v>
      </c>
      <c r="X1206" t="s">
        <v>31</v>
      </c>
    </row>
    <row r="1207" spans="1:24" x14ac:dyDescent="0.35">
      <c r="A1207">
        <v>2025</v>
      </c>
      <c r="B1207" t="s">
        <v>233</v>
      </c>
      <c r="C1207" t="s">
        <v>331</v>
      </c>
      <c r="D1207" t="s">
        <v>332</v>
      </c>
      <c r="E1207">
        <v>10</v>
      </c>
      <c r="F1207" t="s">
        <v>361</v>
      </c>
      <c r="G1207" t="s">
        <v>28</v>
      </c>
      <c r="H1207" t="s">
        <v>32</v>
      </c>
      <c r="I1207" s="1">
        <v>34</v>
      </c>
      <c r="J1207" s="2">
        <v>10</v>
      </c>
      <c r="K1207" s="2">
        <v>0</v>
      </c>
      <c r="L1207" s="2">
        <v>10</v>
      </c>
      <c r="M1207" s="1">
        <v>30.6</v>
      </c>
      <c r="N1207" s="3">
        <v>61</v>
      </c>
      <c r="O1207" s="3">
        <v>610</v>
      </c>
      <c r="P1207" s="3">
        <v>0</v>
      </c>
      <c r="Q1207" s="1">
        <v>1866.6</v>
      </c>
      <c r="R1207" s="1">
        <v>9</v>
      </c>
      <c r="S1207" s="1">
        <v>549</v>
      </c>
      <c r="T1207" s="1">
        <v>1317.6</v>
      </c>
      <c r="U1207" s="1">
        <v>279.99</v>
      </c>
      <c r="V1207" s="1">
        <v>1037.6099999999999</v>
      </c>
      <c r="W1207" t="s">
        <v>30</v>
      </c>
      <c r="X1207" t="s">
        <v>31</v>
      </c>
    </row>
    <row r="1208" spans="1:24" x14ac:dyDescent="0.35">
      <c r="A1208">
        <v>2025</v>
      </c>
      <c r="B1208" t="s">
        <v>233</v>
      </c>
      <c r="C1208" t="s">
        <v>331</v>
      </c>
      <c r="D1208" t="s">
        <v>332</v>
      </c>
      <c r="E1208">
        <v>10</v>
      </c>
      <c r="F1208" t="s">
        <v>361</v>
      </c>
      <c r="G1208" t="s">
        <v>28</v>
      </c>
      <c r="H1208" t="s">
        <v>33</v>
      </c>
      <c r="I1208" s="1">
        <v>34</v>
      </c>
      <c r="J1208" s="2">
        <v>15</v>
      </c>
      <c r="K1208" s="2">
        <v>0</v>
      </c>
      <c r="L1208" s="2">
        <v>15</v>
      </c>
      <c r="M1208" s="1">
        <v>28.9</v>
      </c>
      <c r="N1208" s="3">
        <v>39</v>
      </c>
      <c r="O1208" s="3">
        <v>585</v>
      </c>
      <c r="P1208" s="3">
        <v>0</v>
      </c>
      <c r="Q1208" s="1">
        <v>1127.0999999999999</v>
      </c>
      <c r="R1208" s="1">
        <v>9</v>
      </c>
      <c r="S1208" s="1">
        <v>351</v>
      </c>
      <c r="T1208" s="1">
        <v>776.1</v>
      </c>
      <c r="U1208" s="1">
        <v>169.06</v>
      </c>
      <c r="V1208" s="1">
        <v>607.03</v>
      </c>
      <c r="W1208" t="s">
        <v>30</v>
      </c>
      <c r="X1208" t="s">
        <v>31</v>
      </c>
    </row>
    <row r="1209" spans="1:24" x14ac:dyDescent="0.35">
      <c r="A1209">
        <v>2025</v>
      </c>
      <c r="B1209" t="s">
        <v>233</v>
      </c>
      <c r="C1209" t="s">
        <v>331</v>
      </c>
      <c r="D1209" t="s">
        <v>332</v>
      </c>
      <c r="E1209">
        <v>10</v>
      </c>
      <c r="F1209" t="s">
        <v>361</v>
      </c>
      <c r="G1209" t="s">
        <v>28</v>
      </c>
      <c r="H1209" t="s">
        <v>34</v>
      </c>
      <c r="I1209" s="1">
        <v>34</v>
      </c>
      <c r="J1209" s="2">
        <v>20</v>
      </c>
      <c r="K1209" s="2">
        <v>0</v>
      </c>
      <c r="L1209" s="2">
        <v>20</v>
      </c>
      <c r="M1209" s="1">
        <v>27.2</v>
      </c>
      <c r="N1209" s="3">
        <v>23</v>
      </c>
      <c r="O1209" s="3">
        <v>460</v>
      </c>
      <c r="P1209" s="3">
        <v>0</v>
      </c>
      <c r="Q1209" s="1">
        <v>625.6</v>
      </c>
      <c r="R1209" s="1">
        <v>9</v>
      </c>
      <c r="S1209" s="1">
        <v>207</v>
      </c>
      <c r="T1209" s="1">
        <v>418.6</v>
      </c>
      <c r="U1209" s="1">
        <v>93.84</v>
      </c>
      <c r="V1209" s="1">
        <v>324.76</v>
      </c>
      <c r="W1209" t="s">
        <v>30</v>
      </c>
      <c r="X1209" t="s">
        <v>31</v>
      </c>
    </row>
    <row r="1210" spans="1:24" x14ac:dyDescent="0.35">
      <c r="A1210">
        <v>2025</v>
      </c>
      <c r="B1210" t="s">
        <v>233</v>
      </c>
      <c r="C1210" t="s">
        <v>331</v>
      </c>
      <c r="D1210" t="s">
        <v>332</v>
      </c>
      <c r="E1210">
        <v>10</v>
      </c>
      <c r="F1210" t="s">
        <v>362</v>
      </c>
      <c r="G1210" t="s">
        <v>36</v>
      </c>
      <c r="H1210" t="s">
        <v>29</v>
      </c>
      <c r="I1210" s="1">
        <v>34</v>
      </c>
      <c r="J1210" s="2">
        <v>0</v>
      </c>
      <c r="K1210" s="2">
        <v>0</v>
      </c>
      <c r="L1210" s="2">
        <v>0</v>
      </c>
      <c r="M1210" s="1">
        <v>34</v>
      </c>
      <c r="N1210" s="3">
        <v>83</v>
      </c>
      <c r="O1210" s="3">
        <v>0</v>
      </c>
      <c r="P1210" s="3">
        <v>0</v>
      </c>
      <c r="Q1210" s="1">
        <v>2822</v>
      </c>
      <c r="R1210" s="1">
        <v>9</v>
      </c>
      <c r="S1210" s="1">
        <v>747</v>
      </c>
      <c r="T1210" s="1">
        <v>2075</v>
      </c>
      <c r="U1210" s="1">
        <v>423.3</v>
      </c>
      <c r="V1210" s="1">
        <v>1651.7</v>
      </c>
      <c r="W1210" t="s">
        <v>30</v>
      </c>
      <c r="X1210" t="s">
        <v>31</v>
      </c>
    </row>
    <row r="1211" spans="1:24" x14ac:dyDescent="0.35">
      <c r="A1211">
        <v>2025</v>
      </c>
      <c r="B1211" t="s">
        <v>233</v>
      </c>
      <c r="C1211" t="s">
        <v>331</v>
      </c>
      <c r="D1211" t="s">
        <v>332</v>
      </c>
      <c r="E1211">
        <v>10</v>
      </c>
      <c r="F1211" t="s">
        <v>362</v>
      </c>
      <c r="G1211" t="s">
        <v>36</v>
      </c>
      <c r="H1211" t="s">
        <v>32</v>
      </c>
      <c r="I1211" s="1">
        <v>34</v>
      </c>
      <c r="J1211" s="2">
        <v>10</v>
      </c>
      <c r="K1211" s="2">
        <v>0</v>
      </c>
      <c r="L1211" s="2">
        <v>10</v>
      </c>
      <c r="M1211" s="1">
        <v>30.6</v>
      </c>
      <c r="N1211" s="3">
        <v>65</v>
      </c>
      <c r="O1211" s="3">
        <v>650</v>
      </c>
      <c r="P1211" s="3">
        <v>0</v>
      </c>
      <c r="Q1211" s="1">
        <v>1989</v>
      </c>
      <c r="R1211" s="1">
        <v>9</v>
      </c>
      <c r="S1211" s="1">
        <v>585</v>
      </c>
      <c r="T1211" s="1">
        <v>1404</v>
      </c>
      <c r="U1211" s="1">
        <v>298.35000000000002</v>
      </c>
      <c r="V1211" s="1">
        <v>1105.6500000000001</v>
      </c>
      <c r="W1211" t="s">
        <v>30</v>
      </c>
      <c r="X1211" t="s">
        <v>31</v>
      </c>
    </row>
    <row r="1212" spans="1:24" x14ac:dyDescent="0.35">
      <c r="A1212">
        <v>2025</v>
      </c>
      <c r="B1212" t="s">
        <v>233</v>
      </c>
      <c r="C1212" t="s">
        <v>331</v>
      </c>
      <c r="D1212" t="s">
        <v>332</v>
      </c>
      <c r="E1212">
        <v>10</v>
      </c>
      <c r="F1212" t="s">
        <v>362</v>
      </c>
      <c r="G1212" t="s">
        <v>36</v>
      </c>
      <c r="H1212" t="s">
        <v>33</v>
      </c>
      <c r="I1212" s="1">
        <v>34</v>
      </c>
      <c r="J1212" s="2">
        <v>15</v>
      </c>
      <c r="K1212" s="2">
        <v>0</v>
      </c>
      <c r="L1212" s="2">
        <v>15</v>
      </c>
      <c r="M1212" s="1">
        <v>28.9</v>
      </c>
      <c r="N1212" s="3">
        <v>42</v>
      </c>
      <c r="O1212" s="3">
        <v>630</v>
      </c>
      <c r="P1212" s="3">
        <v>0</v>
      </c>
      <c r="Q1212" s="1">
        <v>1213.8</v>
      </c>
      <c r="R1212" s="1">
        <v>9</v>
      </c>
      <c r="S1212" s="1">
        <v>378</v>
      </c>
      <c r="T1212" s="1">
        <v>835.8</v>
      </c>
      <c r="U1212" s="1">
        <v>182.07</v>
      </c>
      <c r="V1212" s="1">
        <v>653.73</v>
      </c>
      <c r="W1212" t="s">
        <v>30</v>
      </c>
      <c r="X1212" t="s">
        <v>31</v>
      </c>
    </row>
    <row r="1213" spans="1:24" x14ac:dyDescent="0.35">
      <c r="A1213">
        <v>2025</v>
      </c>
      <c r="B1213" t="s">
        <v>233</v>
      </c>
      <c r="C1213" t="s">
        <v>331</v>
      </c>
      <c r="D1213" t="s">
        <v>332</v>
      </c>
      <c r="E1213">
        <v>10</v>
      </c>
      <c r="F1213" t="s">
        <v>362</v>
      </c>
      <c r="G1213" t="s">
        <v>36</v>
      </c>
      <c r="H1213" t="s">
        <v>34</v>
      </c>
      <c r="I1213" s="1">
        <v>34</v>
      </c>
      <c r="J1213" s="2">
        <v>20</v>
      </c>
      <c r="K1213" s="2">
        <v>0</v>
      </c>
      <c r="L1213" s="2">
        <v>20</v>
      </c>
      <c r="M1213" s="1">
        <v>27.2</v>
      </c>
      <c r="N1213" s="3">
        <v>24</v>
      </c>
      <c r="O1213" s="3">
        <v>480</v>
      </c>
      <c r="P1213" s="3">
        <v>0</v>
      </c>
      <c r="Q1213" s="1">
        <v>652.79999999999995</v>
      </c>
      <c r="R1213" s="1">
        <v>9</v>
      </c>
      <c r="S1213" s="1">
        <v>216</v>
      </c>
      <c r="T1213" s="1">
        <v>436.8</v>
      </c>
      <c r="U1213" s="1">
        <v>97.92</v>
      </c>
      <c r="V1213" s="1">
        <v>338.88</v>
      </c>
      <c r="W1213" t="s">
        <v>30</v>
      </c>
      <c r="X1213" t="s">
        <v>31</v>
      </c>
    </row>
    <row r="1214" spans="1:24" x14ac:dyDescent="0.35">
      <c r="A1214">
        <v>2025</v>
      </c>
      <c r="B1214" t="s">
        <v>233</v>
      </c>
      <c r="C1214" t="s">
        <v>331</v>
      </c>
      <c r="D1214" t="s">
        <v>332</v>
      </c>
      <c r="E1214">
        <v>10</v>
      </c>
      <c r="F1214" t="s">
        <v>363</v>
      </c>
      <c r="G1214" t="s">
        <v>38</v>
      </c>
      <c r="H1214" t="s">
        <v>29</v>
      </c>
      <c r="I1214" s="1">
        <v>34</v>
      </c>
      <c r="J1214" s="2">
        <v>0</v>
      </c>
      <c r="K1214" s="2">
        <v>0</v>
      </c>
      <c r="L1214" s="2">
        <v>0</v>
      </c>
      <c r="M1214" s="1">
        <v>34</v>
      </c>
      <c r="N1214" s="3">
        <v>102</v>
      </c>
      <c r="O1214" s="3">
        <v>0</v>
      </c>
      <c r="P1214" s="3">
        <v>0</v>
      </c>
      <c r="Q1214" s="1">
        <v>3468</v>
      </c>
      <c r="R1214" s="1">
        <v>9</v>
      </c>
      <c r="S1214" s="1">
        <v>918</v>
      </c>
      <c r="T1214" s="1">
        <v>2550</v>
      </c>
      <c r="U1214" s="1">
        <v>520.20000000000005</v>
      </c>
      <c r="V1214" s="1">
        <v>2029.8</v>
      </c>
      <c r="W1214" t="s">
        <v>30</v>
      </c>
      <c r="X1214" t="s">
        <v>31</v>
      </c>
    </row>
    <row r="1215" spans="1:24" x14ac:dyDescent="0.35">
      <c r="A1215">
        <v>2025</v>
      </c>
      <c r="B1215" t="s">
        <v>233</v>
      </c>
      <c r="C1215" t="s">
        <v>331</v>
      </c>
      <c r="D1215" t="s">
        <v>332</v>
      </c>
      <c r="E1215">
        <v>10</v>
      </c>
      <c r="F1215" t="s">
        <v>363</v>
      </c>
      <c r="G1215" t="s">
        <v>38</v>
      </c>
      <c r="H1215" t="s">
        <v>32</v>
      </c>
      <c r="I1215" s="1">
        <v>34</v>
      </c>
      <c r="J1215" s="2">
        <v>10</v>
      </c>
      <c r="K1215" s="2">
        <v>0</v>
      </c>
      <c r="L1215" s="2">
        <v>10</v>
      </c>
      <c r="M1215" s="1">
        <v>30.6</v>
      </c>
      <c r="N1215" s="3">
        <v>80</v>
      </c>
      <c r="O1215" s="3">
        <v>800</v>
      </c>
      <c r="P1215" s="3">
        <v>0</v>
      </c>
      <c r="Q1215" s="1">
        <v>2448</v>
      </c>
      <c r="R1215" s="1">
        <v>9</v>
      </c>
      <c r="S1215" s="1">
        <v>720</v>
      </c>
      <c r="T1215" s="1">
        <v>1728</v>
      </c>
      <c r="U1215" s="1">
        <v>367.2</v>
      </c>
      <c r="V1215" s="1">
        <v>1360.8</v>
      </c>
      <c r="W1215" t="s">
        <v>30</v>
      </c>
      <c r="X1215" t="s">
        <v>31</v>
      </c>
    </row>
    <row r="1216" spans="1:24" x14ac:dyDescent="0.35">
      <c r="A1216">
        <v>2025</v>
      </c>
      <c r="B1216" t="s">
        <v>233</v>
      </c>
      <c r="C1216" t="s">
        <v>331</v>
      </c>
      <c r="D1216" t="s">
        <v>332</v>
      </c>
      <c r="E1216">
        <v>10</v>
      </c>
      <c r="F1216" t="s">
        <v>363</v>
      </c>
      <c r="G1216" t="s">
        <v>38</v>
      </c>
      <c r="H1216" t="s">
        <v>33</v>
      </c>
      <c r="I1216" s="1">
        <v>34</v>
      </c>
      <c r="J1216" s="2">
        <v>15</v>
      </c>
      <c r="K1216" s="2">
        <v>0</v>
      </c>
      <c r="L1216" s="2">
        <v>15</v>
      </c>
      <c r="M1216" s="1">
        <v>28.9</v>
      </c>
      <c r="N1216" s="3">
        <v>51</v>
      </c>
      <c r="O1216" s="3">
        <v>765</v>
      </c>
      <c r="P1216" s="3">
        <v>0</v>
      </c>
      <c r="Q1216" s="1">
        <v>1473.9</v>
      </c>
      <c r="R1216" s="1">
        <v>9</v>
      </c>
      <c r="S1216" s="1">
        <v>459</v>
      </c>
      <c r="T1216" s="1">
        <v>1014.9</v>
      </c>
      <c r="U1216" s="1">
        <v>221.08</v>
      </c>
      <c r="V1216" s="1">
        <v>793.81</v>
      </c>
      <c r="W1216" t="s">
        <v>30</v>
      </c>
      <c r="X1216" t="s">
        <v>31</v>
      </c>
    </row>
    <row r="1217" spans="1:24" x14ac:dyDescent="0.35">
      <c r="A1217">
        <v>2025</v>
      </c>
      <c r="B1217" t="s">
        <v>233</v>
      </c>
      <c r="C1217" t="s">
        <v>331</v>
      </c>
      <c r="D1217" t="s">
        <v>332</v>
      </c>
      <c r="E1217">
        <v>10</v>
      </c>
      <c r="F1217" t="s">
        <v>363</v>
      </c>
      <c r="G1217" t="s">
        <v>38</v>
      </c>
      <c r="H1217" t="s">
        <v>34</v>
      </c>
      <c r="I1217" s="1">
        <v>34</v>
      </c>
      <c r="J1217" s="2">
        <v>20</v>
      </c>
      <c r="K1217" s="2">
        <v>0</v>
      </c>
      <c r="L1217" s="2">
        <v>20</v>
      </c>
      <c r="M1217" s="1">
        <v>27.2</v>
      </c>
      <c r="N1217" s="3">
        <v>30</v>
      </c>
      <c r="O1217" s="3">
        <v>600</v>
      </c>
      <c r="P1217" s="3">
        <v>0</v>
      </c>
      <c r="Q1217" s="1">
        <v>816</v>
      </c>
      <c r="R1217" s="1">
        <v>9</v>
      </c>
      <c r="S1217" s="1">
        <v>270</v>
      </c>
      <c r="T1217" s="1">
        <v>546</v>
      </c>
      <c r="U1217" s="1">
        <v>122.4</v>
      </c>
      <c r="V1217" s="1">
        <v>423.6</v>
      </c>
      <c r="W1217" t="s">
        <v>30</v>
      </c>
      <c r="X1217" t="s">
        <v>31</v>
      </c>
    </row>
    <row r="1218" spans="1:24" x14ac:dyDescent="0.35">
      <c r="A1218">
        <v>2025</v>
      </c>
      <c r="B1218" t="s">
        <v>233</v>
      </c>
      <c r="C1218" t="s">
        <v>331</v>
      </c>
      <c r="D1218" t="s">
        <v>364</v>
      </c>
      <c r="E1218">
        <v>11</v>
      </c>
      <c r="F1218" t="s">
        <v>365</v>
      </c>
      <c r="G1218" t="s">
        <v>40</v>
      </c>
      <c r="H1218" t="s">
        <v>29</v>
      </c>
      <c r="I1218" s="1">
        <v>34</v>
      </c>
      <c r="J1218" s="2">
        <v>0</v>
      </c>
      <c r="K1218" s="2">
        <v>0</v>
      </c>
      <c r="L1218" s="2">
        <v>0</v>
      </c>
      <c r="M1218" s="1">
        <v>34</v>
      </c>
      <c r="N1218" s="3">
        <v>81</v>
      </c>
      <c r="O1218" s="3">
        <v>0</v>
      </c>
      <c r="P1218" s="3">
        <v>0</v>
      </c>
      <c r="Q1218" s="1">
        <v>2754</v>
      </c>
      <c r="R1218" s="1">
        <v>9</v>
      </c>
      <c r="S1218" s="1">
        <v>729</v>
      </c>
      <c r="T1218" s="1">
        <v>2025</v>
      </c>
      <c r="U1218" s="1">
        <v>413.1</v>
      </c>
      <c r="V1218" s="1">
        <v>1611.9</v>
      </c>
      <c r="W1218" t="s">
        <v>30</v>
      </c>
      <c r="X1218" t="s">
        <v>31</v>
      </c>
    </row>
    <row r="1219" spans="1:24" x14ac:dyDescent="0.35">
      <c r="A1219">
        <v>2025</v>
      </c>
      <c r="B1219" t="s">
        <v>233</v>
      </c>
      <c r="C1219" t="s">
        <v>331</v>
      </c>
      <c r="D1219" t="s">
        <v>364</v>
      </c>
      <c r="E1219">
        <v>11</v>
      </c>
      <c r="F1219" t="s">
        <v>365</v>
      </c>
      <c r="G1219" t="s">
        <v>40</v>
      </c>
      <c r="H1219" t="s">
        <v>32</v>
      </c>
      <c r="I1219" s="1">
        <v>34</v>
      </c>
      <c r="J1219" s="2">
        <v>10</v>
      </c>
      <c r="K1219" s="2">
        <v>0</v>
      </c>
      <c r="L1219" s="2">
        <v>10</v>
      </c>
      <c r="M1219" s="1">
        <v>30.6</v>
      </c>
      <c r="N1219" s="3">
        <v>66</v>
      </c>
      <c r="O1219" s="3">
        <v>660</v>
      </c>
      <c r="P1219" s="3">
        <v>0</v>
      </c>
      <c r="Q1219" s="1">
        <v>2019.6</v>
      </c>
      <c r="R1219" s="1">
        <v>9</v>
      </c>
      <c r="S1219" s="1">
        <v>594</v>
      </c>
      <c r="T1219" s="1">
        <v>1425.6</v>
      </c>
      <c r="U1219" s="1">
        <v>302.94</v>
      </c>
      <c r="V1219" s="1">
        <v>1122.6600000000001</v>
      </c>
      <c r="W1219" t="s">
        <v>30</v>
      </c>
      <c r="X1219" t="s">
        <v>31</v>
      </c>
    </row>
    <row r="1220" spans="1:24" x14ac:dyDescent="0.35">
      <c r="A1220">
        <v>2025</v>
      </c>
      <c r="B1220" t="s">
        <v>233</v>
      </c>
      <c r="C1220" t="s">
        <v>331</v>
      </c>
      <c r="D1220" t="s">
        <v>364</v>
      </c>
      <c r="E1220">
        <v>11</v>
      </c>
      <c r="F1220" t="s">
        <v>365</v>
      </c>
      <c r="G1220" t="s">
        <v>40</v>
      </c>
      <c r="H1220" t="s">
        <v>33</v>
      </c>
      <c r="I1220" s="1">
        <v>34</v>
      </c>
      <c r="J1220" s="2">
        <v>15</v>
      </c>
      <c r="K1220" s="2">
        <v>0</v>
      </c>
      <c r="L1220" s="2">
        <v>15</v>
      </c>
      <c r="M1220" s="1">
        <v>28.9</v>
      </c>
      <c r="N1220" s="3">
        <v>43</v>
      </c>
      <c r="O1220" s="3">
        <v>645</v>
      </c>
      <c r="P1220" s="3">
        <v>0</v>
      </c>
      <c r="Q1220" s="1">
        <v>1242.7</v>
      </c>
      <c r="R1220" s="1">
        <v>9</v>
      </c>
      <c r="S1220" s="1">
        <v>387</v>
      </c>
      <c r="T1220" s="1">
        <v>855.7</v>
      </c>
      <c r="U1220" s="1">
        <v>186.41</v>
      </c>
      <c r="V1220" s="1">
        <v>669.3</v>
      </c>
      <c r="W1220" t="s">
        <v>30</v>
      </c>
      <c r="X1220" t="s">
        <v>31</v>
      </c>
    </row>
    <row r="1221" spans="1:24" x14ac:dyDescent="0.35">
      <c r="A1221">
        <v>2025</v>
      </c>
      <c r="B1221" t="s">
        <v>233</v>
      </c>
      <c r="C1221" t="s">
        <v>331</v>
      </c>
      <c r="D1221" t="s">
        <v>364</v>
      </c>
      <c r="E1221">
        <v>11</v>
      </c>
      <c r="F1221" t="s">
        <v>365</v>
      </c>
      <c r="G1221" t="s">
        <v>40</v>
      </c>
      <c r="H1221" t="s">
        <v>34</v>
      </c>
      <c r="I1221" s="1">
        <v>34</v>
      </c>
      <c r="J1221" s="2">
        <v>20</v>
      </c>
      <c r="K1221" s="2">
        <v>0</v>
      </c>
      <c r="L1221" s="2">
        <v>20</v>
      </c>
      <c r="M1221" s="1">
        <v>27.2</v>
      </c>
      <c r="N1221" s="3">
        <v>25</v>
      </c>
      <c r="O1221" s="3">
        <v>500</v>
      </c>
      <c r="P1221" s="3">
        <v>0</v>
      </c>
      <c r="Q1221" s="1">
        <v>680</v>
      </c>
      <c r="R1221" s="1">
        <v>9</v>
      </c>
      <c r="S1221" s="1">
        <v>225</v>
      </c>
      <c r="T1221" s="1">
        <v>455</v>
      </c>
      <c r="U1221" s="1">
        <v>102</v>
      </c>
      <c r="V1221" s="1">
        <v>353</v>
      </c>
      <c r="W1221" t="s">
        <v>30</v>
      </c>
      <c r="X1221" t="s">
        <v>31</v>
      </c>
    </row>
    <row r="1222" spans="1:24" x14ac:dyDescent="0.35">
      <c r="A1222">
        <v>2025</v>
      </c>
      <c r="B1222" t="s">
        <v>233</v>
      </c>
      <c r="C1222" t="s">
        <v>331</v>
      </c>
      <c r="D1222" t="s">
        <v>364</v>
      </c>
      <c r="E1222">
        <v>11</v>
      </c>
      <c r="F1222" t="s">
        <v>366</v>
      </c>
      <c r="G1222" t="s">
        <v>42</v>
      </c>
      <c r="H1222" t="s">
        <v>29</v>
      </c>
      <c r="I1222" s="1">
        <v>34</v>
      </c>
      <c r="J1222" s="2">
        <v>0</v>
      </c>
      <c r="K1222" s="2">
        <v>0</v>
      </c>
      <c r="L1222" s="2">
        <v>0</v>
      </c>
      <c r="M1222" s="1">
        <v>34</v>
      </c>
      <c r="N1222" s="3">
        <v>52</v>
      </c>
      <c r="O1222" s="3">
        <v>0</v>
      </c>
      <c r="P1222" s="3">
        <v>0</v>
      </c>
      <c r="Q1222" s="1">
        <v>1768</v>
      </c>
      <c r="R1222" s="1">
        <v>9</v>
      </c>
      <c r="S1222" s="1">
        <v>468</v>
      </c>
      <c r="T1222" s="1">
        <v>1300</v>
      </c>
      <c r="U1222" s="1">
        <v>265.2</v>
      </c>
      <c r="V1222" s="1">
        <v>1034.8</v>
      </c>
      <c r="W1222" t="s">
        <v>30</v>
      </c>
      <c r="X1222" t="s">
        <v>31</v>
      </c>
    </row>
    <row r="1223" spans="1:24" x14ac:dyDescent="0.35">
      <c r="A1223">
        <v>2025</v>
      </c>
      <c r="B1223" t="s">
        <v>233</v>
      </c>
      <c r="C1223" t="s">
        <v>331</v>
      </c>
      <c r="D1223" t="s">
        <v>364</v>
      </c>
      <c r="E1223">
        <v>11</v>
      </c>
      <c r="F1223" t="s">
        <v>366</v>
      </c>
      <c r="G1223" t="s">
        <v>42</v>
      </c>
      <c r="H1223" t="s">
        <v>32</v>
      </c>
      <c r="I1223" s="1">
        <v>34</v>
      </c>
      <c r="J1223" s="2">
        <v>10</v>
      </c>
      <c r="K1223" s="2">
        <v>0</v>
      </c>
      <c r="L1223" s="2">
        <v>10</v>
      </c>
      <c r="M1223" s="1">
        <v>30.6</v>
      </c>
      <c r="N1223" s="3">
        <v>42</v>
      </c>
      <c r="O1223" s="3">
        <v>420</v>
      </c>
      <c r="P1223" s="3">
        <v>0</v>
      </c>
      <c r="Q1223" s="1">
        <v>1285.2</v>
      </c>
      <c r="R1223" s="1">
        <v>9</v>
      </c>
      <c r="S1223" s="1">
        <v>378</v>
      </c>
      <c r="T1223" s="1">
        <v>907.2</v>
      </c>
      <c r="U1223" s="1">
        <v>192.78</v>
      </c>
      <c r="V1223" s="1">
        <v>714.42</v>
      </c>
      <c r="W1223" t="s">
        <v>30</v>
      </c>
      <c r="X1223" t="s">
        <v>31</v>
      </c>
    </row>
    <row r="1224" spans="1:24" x14ac:dyDescent="0.35">
      <c r="A1224">
        <v>2025</v>
      </c>
      <c r="B1224" t="s">
        <v>233</v>
      </c>
      <c r="C1224" t="s">
        <v>331</v>
      </c>
      <c r="D1224" t="s">
        <v>364</v>
      </c>
      <c r="E1224">
        <v>11</v>
      </c>
      <c r="F1224" t="s">
        <v>366</v>
      </c>
      <c r="G1224" t="s">
        <v>42</v>
      </c>
      <c r="H1224" t="s">
        <v>33</v>
      </c>
      <c r="I1224" s="1">
        <v>34</v>
      </c>
      <c r="J1224" s="2">
        <v>15</v>
      </c>
      <c r="K1224" s="2">
        <v>0</v>
      </c>
      <c r="L1224" s="2">
        <v>15</v>
      </c>
      <c r="M1224" s="1">
        <v>28.9</v>
      </c>
      <c r="N1224" s="3">
        <v>27</v>
      </c>
      <c r="O1224" s="3">
        <v>405</v>
      </c>
      <c r="P1224" s="3">
        <v>0</v>
      </c>
      <c r="Q1224" s="1">
        <v>780.3</v>
      </c>
      <c r="R1224" s="1">
        <v>9</v>
      </c>
      <c r="S1224" s="1">
        <v>243</v>
      </c>
      <c r="T1224" s="1">
        <v>537.29999999999995</v>
      </c>
      <c r="U1224" s="1">
        <v>117.04</v>
      </c>
      <c r="V1224" s="1">
        <v>420.25</v>
      </c>
      <c r="W1224" t="s">
        <v>30</v>
      </c>
      <c r="X1224" t="s">
        <v>31</v>
      </c>
    </row>
    <row r="1225" spans="1:24" x14ac:dyDescent="0.35">
      <c r="A1225">
        <v>2025</v>
      </c>
      <c r="B1225" t="s">
        <v>233</v>
      </c>
      <c r="C1225" t="s">
        <v>331</v>
      </c>
      <c r="D1225" t="s">
        <v>364</v>
      </c>
      <c r="E1225">
        <v>11</v>
      </c>
      <c r="F1225" t="s">
        <v>366</v>
      </c>
      <c r="G1225" t="s">
        <v>42</v>
      </c>
      <c r="H1225" t="s">
        <v>34</v>
      </c>
      <c r="I1225" s="1">
        <v>34</v>
      </c>
      <c r="J1225" s="2">
        <v>20</v>
      </c>
      <c r="K1225" s="2">
        <v>0</v>
      </c>
      <c r="L1225" s="2">
        <v>20</v>
      </c>
      <c r="M1225" s="1">
        <v>27.2</v>
      </c>
      <c r="N1225" s="3">
        <v>16</v>
      </c>
      <c r="O1225" s="3">
        <v>320</v>
      </c>
      <c r="P1225" s="3">
        <v>0</v>
      </c>
      <c r="Q1225" s="1">
        <v>435.2</v>
      </c>
      <c r="R1225" s="1">
        <v>9</v>
      </c>
      <c r="S1225" s="1">
        <v>144</v>
      </c>
      <c r="T1225" s="1">
        <v>291.2</v>
      </c>
      <c r="U1225" s="1">
        <v>65.28</v>
      </c>
      <c r="V1225" s="1">
        <v>225.92</v>
      </c>
      <c r="W1225" t="s">
        <v>30</v>
      </c>
      <c r="X1225" t="s">
        <v>31</v>
      </c>
    </row>
    <row r="1226" spans="1:24" x14ac:dyDescent="0.35">
      <c r="A1226">
        <v>2025</v>
      </c>
      <c r="B1226" t="s">
        <v>233</v>
      </c>
      <c r="C1226" t="s">
        <v>331</v>
      </c>
      <c r="D1226" t="s">
        <v>364</v>
      </c>
      <c r="E1226">
        <v>11</v>
      </c>
      <c r="F1226" t="s">
        <v>367</v>
      </c>
      <c r="G1226" t="s">
        <v>44</v>
      </c>
      <c r="H1226" t="s">
        <v>29</v>
      </c>
      <c r="I1226" s="1">
        <v>34</v>
      </c>
      <c r="J1226" s="2">
        <v>0</v>
      </c>
      <c r="K1226" s="2">
        <v>0</v>
      </c>
      <c r="L1226" s="2">
        <v>0</v>
      </c>
      <c r="M1226" s="1">
        <v>34</v>
      </c>
      <c r="N1226" s="3">
        <v>51</v>
      </c>
      <c r="O1226" s="3">
        <v>0</v>
      </c>
      <c r="P1226" s="3">
        <v>0</v>
      </c>
      <c r="Q1226" s="1">
        <v>1734</v>
      </c>
      <c r="R1226" s="1">
        <v>9</v>
      </c>
      <c r="S1226" s="1">
        <v>459</v>
      </c>
      <c r="T1226" s="1">
        <v>1275</v>
      </c>
      <c r="U1226" s="1">
        <v>260.10000000000002</v>
      </c>
      <c r="V1226" s="1">
        <v>1014.9</v>
      </c>
      <c r="W1226" t="s">
        <v>30</v>
      </c>
      <c r="X1226" t="s">
        <v>31</v>
      </c>
    </row>
    <row r="1227" spans="1:24" x14ac:dyDescent="0.35">
      <c r="A1227">
        <v>2025</v>
      </c>
      <c r="B1227" t="s">
        <v>233</v>
      </c>
      <c r="C1227" t="s">
        <v>331</v>
      </c>
      <c r="D1227" t="s">
        <v>364</v>
      </c>
      <c r="E1227">
        <v>11</v>
      </c>
      <c r="F1227" t="s">
        <v>367</v>
      </c>
      <c r="G1227" t="s">
        <v>44</v>
      </c>
      <c r="H1227" t="s">
        <v>32</v>
      </c>
      <c r="I1227" s="1">
        <v>34</v>
      </c>
      <c r="J1227" s="2">
        <v>10</v>
      </c>
      <c r="K1227" s="2">
        <v>0</v>
      </c>
      <c r="L1227" s="2">
        <v>10</v>
      </c>
      <c r="M1227" s="1">
        <v>30.6</v>
      </c>
      <c r="N1227" s="3">
        <v>42</v>
      </c>
      <c r="O1227" s="3">
        <v>420</v>
      </c>
      <c r="P1227" s="3">
        <v>0</v>
      </c>
      <c r="Q1227" s="1">
        <v>1285.2</v>
      </c>
      <c r="R1227" s="1">
        <v>9</v>
      </c>
      <c r="S1227" s="1">
        <v>378</v>
      </c>
      <c r="T1227" s="1">
        <v>907.2</v>
      </c>
      <c r="U1227" s="1">
        <v>192.78</v>
      </c>
      <c r="V1227" s="1">
        <v>714.42</v>
      </c>
      <c r="W1227" t="s">
        <v>30</v>
      </c>
      <c r="X1227" t="s">
        <v>31</v>
      </c>
    </row>
    <row r="1228" spans="1:24" x14ac:dyDescent="0.35">
      <c r="A1228">
        <v>2025</v>
      </c>
      <c r="B1228" t="s">
        <v>233</v>
      </c>
      <c r="C1228" t="s">
        <v>331</v>
      </c>
      <c r="D1228" t="s">
        <v>364</v>
      </c>
      <c r="E1228">
        <v>11</v>
      </c>
      <c r="F1228" t="s">
        <v>367</v>
      </c>
      <c r="G1228" t="s">
        <v>44</v>
      </c>
      <c r="H1228" t="s">
        <v>33</v>
      </c>
      <c r="I1228" s="1">
        <v>34</v>
      </c>
      <c r="J1228" s="2">
        <v>15</v>
      </c>
      <c r="K1228" s="2">
        <v>0</v>
      </c>
      <c r="L1228" s="2">
        <v>15</v>
      </c>
      <c r="M1228" s="1">
        <v>28.9</v>
      </c>
      <c r="N1228" s="3">
        <v>27</v>
      </c>
      <c r="O1228" s="3">
        <v>405</v>
      </c>
      <c r="P1228" s="3">
        <v>0</v>
      </c>
      <c r="Q1228" s="1">
        <v>780.3</v>
      </c>
      <c r="R1228" s="1">
        <v>9</v>
      </c>
      <c r="S1228" s="1">
        <v>243</v>
      </c>
      <c r="T1228" s="1">
        <v>537.29999999999995</v>
      </c>
      <c r="U1228" s="1">
        <v>117.04</v>
      </c>
      <c r="V1228" s="1">
        <v>420.25</v>
      </c>
      <c r="W1228" t="s">
        <v>30</v>
      </c>
      <c r="X1228" t="s">
        <v>31</v>
      </c>
    </row>
    <row r="1229" spans="1:24" x14ac:dyDescent="0.35">
      <c r="A1229">
        <v>2025</v>
      </c>
      <c r="B1229" t="s">
        <v>233</v>
      </c>
      <c r="C1229" t="s">
        <v>331</v>
      </c>
      <c r="D1229" t="s">
        <v>364</v>
      </c>
      <c r="E1229">
        <v>11</v>
      </c>
      <c r="F1229" t="s">
        <v>367</v>
      </c>
      <c r="G1229" t="s">
        <v>44</v>
      </c>
      <c r="H1229" t="s">
        <v>34</v>
      </c>
      <c r="I1229" s="1">
        <v>34</v>
      </c>
      <c r="J1229" s="2">
        <v>20</v>
      </c>
      <c r="K1229" s="2">
        <v>0</v>
      </c>
      <c r="L1229" s="2">
        <v>20</v>
      </c>
      <c r="M1229" s="1">
        <v>27.2</v>
      </c>
      <c r="N1229" s="3">
        <v>16</v>
      </c>
      <c r="O1229" s="3">
        <v>320</v>
      </c>
      <c r="P1229" s="3">
        <v>0</v>
      </c>
      <c r="Q1229" s="1">
        <v>435.2</v>
      </c>
      <c r="R1229" s="1">
        <v>9</v>
      </c>
      <c r="S1229" s="1">
        <v>144</v>
      </c>
      <c r="T1229" s="1">
        <v>291.2</v>
      </c>
      <c r="U1229" s="1">
        <v>65.28</v>
      </c>
      <c r="V1229" s="1">
        <v>225.92</v>
      </c>
      <c r="W1229" t="s">
        <v>30</v>
      </c>
      <c r="X1229" t="s">
        <v>31</v>
      </c>
    </row>
    <row r="1230" spans="1:24" x14ac:dyDescent="0.35">
      <c r="A1230">
        <v>2025</v>
      </c>
      <c r="B1230" t="s">
        <v>233</v>
      </c>
      <c r="C1230" t="s">
        <v>331</v>
      </c>
      <c r="D1230" t="s">
        <v>364</v>
      </c>
      <c r="E1230">
        <v>11</v>
      </c>
      <c r="F1230" t="s">
        <v>368</v>
      </c>
      <c r="G1230" t="s">
        <v>48</v>
      </c>
      <c r="H1230" t="s">
        <v>29</v>
      </c>
      <c r="I1230" s="1">
        <v>34</v>
      </c>
      <c r="J1230" s="2">
        <v>0</v>
      </c>
      <c r="K1230" s="2">
        <v>0</v>
      </c>
      <c r="L1230" s="2">
        <v>0</v>
      </c>
      <c r="M1230" s="1">
        <v>34</v>
      </c>
      <c r="N1230" s="3">
        <v>59</v>
      </c>
      <c r="O1230" s="3">
        <v>0</v>
      </c>
      <c r="P1230" s="3">
        <v>0</v>
      </c>
      <c r="Q1230" s="1">
        <v>2006</v>
      </c>
      <c r="R1230" s="1">
        <v>9</v>
      </c>
      <c r="S1230" s="1">
        <v>531</v>
      </c>
      <c r="T1230" s="1">
        <v>1475</v>
      </c>
      <c r="U1230" s="1">
        <v>300.89999999999998</v>
      </c>
      <c r="V1230" s="1">
        <v>1174.0999999999999</v>
      </c>
      <c r="W1230" t="s">
        <v>30</v>
      </c>
      <c r="X1230" t="s">
        <v>31</v>
      </c>
    </row>
    <row r="1231" spans="1:24" x14ac:dyDescent="0.35">
      <c r="A1231">
        <v>2025</v>
      </c>
      <c r="B1231" t="s">
        <v>233</v>
      </c>
      <c r="C1231" t="s">
        <v>331</v>
      </c>
      <c r="D1231" t="s">
        <v>364</v>
      </c>
      <c r="E1231">
        <v>11</v>
      </c>
      <c r="F1231" t="s">
        <v>368</v>
      </c>
      <c r="G1231" t="s">
        <v>48</v>
      </c>
      <c r="H1231" t="s">
        <v>32</v>
      </c>
      <c r="I1231" s="1">
        <v>34</v>
      </c>
      <c r="J1231" s="2">
        <v>10</v>
      </c>
      <c r="K1231" s="2">
        <v>0</v>
      </c>
      <c r="L1231" s="2">
        <v>10</v>
      </c>
      <c r="M1231" s="1">
        <v>30.6</v>
      </c>
      <c r="N1231" s="3">
        <v>48</v>
      </c>
      <c r="O1231" s="3">
        <v>480</v>
      </c>
      <c r="P1231" s="3">
        <v>0</v>
      </c>
      <c r="Q1231" s="1">
        <v>1468.8</v>
      </c>
      <c r="R1231" s="1">
        <v>9</v>
      </c>
      <c r="S1231" s="1">
        <v>432</v>
      </c>
      <c r="T1231" s="1">
        <v>1036.8</v>
      </c>
      <c r="U1231" s="1">
        <v>220.32</v>
      </c>
      <c r="V1231" s="1">
        <v>816.48</v>
      </c>
      <c r="W1231" t="s">
        <v>30</v>
      </c>
      <c r="X1231" t="s">
        <v>31</v>
      </c>
    </row>
    <row r="1232" spans="1:24" x14ac:dyDescent="0.35">
      <c r="A1232">
        <v>2025</v>
      </c>
      <c r="B1232" t="s">
        <v>233</v>
      </c>
      <c r="C1232" t="s">
        <v>331</v>
      </c>
      <c r="D1232" t="s">
        <v>364</v>
      </c>
      <c r="E1232">
        <v>11</v>
      </c>
      <c r="F1232" t="s">
        <v>368</v>
      </c>
      <c r="G1232" t="s">
        <v>48</v>
      </c>
      <c r="H1232" t="s">
        <v>33</v>
      </c>
      <c r="I1232" s="1">
        <v>34</v>
      </c>
      <c r="J1232" s="2">
        <v>15</v>
      </c>
      <c r="K1232" s="2">
        <v>0</v>
      </c>
      <c r="L1232" s="2">
        <v>15</v>
      </c>
      <c r="M1232" s="1">
        <v>28.9</v>
      </c>
      <c r="N1232" s="3">
        <v>31</v>
      </c>
      <c r="O1232" s="3">
        <v>465</v>
      </c>
      <c r="P1232" s="3">
        <v>0</v>
      </c>
      <c r="Q1232" s="1">
        <v>895.9</v>
      </c>
      <c r="R1232" s="1">
        <v>9</v>
      </c>
      <c r="S1232" s="1">
        <v>279</v>
      </c>
      <c r="T1232" s="1">
        <v>616.9</v>
      </c>
      <c r="U1232" s="1">
        <v>134.38</v>
      </c>
      <c r="V1232" s="1">
        <v>482.51</v>
      </c>
      <c r="W1232" t="s">
        <v>30</v>
      </c>
      <c r="X1232" t="s">
        <v>31</v>
      </c>
    </row>
    <row r="1233" spans="1:24" x14ac:dyDescent="0.35">
      <c r="A1233">
        <v>2025</v>
      </c>
      <c r="B1233" t="s">
        <v>233</v>
      </c>
      <c r="C1233" t="s">
        <v>331</v>
      </c>
      <c r="D1233" t="s">
        <v>364</v>
      </c>
      <c r="E1233">
        <v>11</v>
      </c>
      <c r="F1233" t="s">
        <v>368</v>
      </c>
      <c r="G1233" t="s">
        <v>48</v>
      </c>
      <c r="H1233" t="s">
        <v>34</v>
      </c>
      <c r="I1233" s="1">
        <v>34</v>
      </c>
      <c r="J1233" s="2">
        <v>20</v>
      </c>
      <c r="K1233" s="2">
        <v>0</v>
      </c>
      <c r="L1233" s="2">
        <v>20</v>
      </c>
      <c r="M1233" s="1">
        <v>27.2</v>
      </c>
      <c r="N1233" s="3">
        <v>18</v>
      </c>
      <c r="O1233" s="3">
        <v>360</v>
      </c>
      <c r="P1233" s="3">
        <v>0</v>
      </c>
      <c r="Q1233" s="1">
        <v>489.6</v>
      </c>
      <c r="R1233" s="1">
        <v>9</v>
      </c>
      <c r="S1233" s="1">
        <v>162</v>
      </c>
      <c r="T1233" s="1">
        <v>327.60000000000002</v>
      </c>
      <c r="U1233" s="1">
        <v>73.44</v>
      </c>
      <c r="V1233" s="1">
        <v>254.16</v>
      </c>
      <c r="W1233" t="s">
        <v>30</v>
      </c>
      <c r="X1233" t="s">
        <v>31</v>
      </c>
    </row>
    <row r="1234" spans="1:24" x14ac:dyDescent="0.35">
      <c r="A1234">
        <v>2025</v>
      </c>
      <c r="B1234" t="s">
        <v>233</v>
      </c>
      <c r="C1234" t="s">
        <v>331</v>
      </c>
      <c r="D1234" t="s">
        <v>364</v>
      </c>
      <c r="E1234">
        <v>11</v>
      </c>
      <c r="F1234" t="s">
        <v>369</v>
      </c>
      <c r="G1234" t="s">
        <v>28</v>
      </c>
      <c r="H1234" t="s">
        <v>29</v>
      </c>
      <c r="I1234" s="1">
        <v>34</v>
      </c>
      <c r="J1234" s="2">
        <v>0</v>
      </c>
      <c r="K1234" s="2">
        <v>0</v>
      </c>
      <c r="L1234" s="2">
        <v>0</v>
      </c>
      <c r="M1234" s="1">
        <v>34</v>
      </c>
      <c r="N1234" s="3">
        <v>40</v>
      </c>
      <c r="O1234" s="3">
        <v>0</v>
      </c>
      <c r="P1234" s="3">
        <v>0</v>
      </c>
      <c r="Q1234" s="1">
        <v>1360</v>
      </c>
      <c r="R1234" s="1">
        <v>9</v>
      </c>
      <c r="S1234" s="1">
        <v>360</v>
      </c>
      <c r="T1234" s="1">
        <v>1000</v>
      </c>
      <c r="U1234" s="1">
        <v>204</v>
      </c>
      <c r="V1234" s="1">
        <v>796</v>
      </c>
      <c r="W1234" t="s">
        <v>30</v>
      </c>
      <c r="X1234" t="s">
        <v>31</v>
      </c>
    </row>
    <row r="1235" spans="1:24" x14ac:dyDescent="0.35">
      <c r="A1235">
        <v>2025</v>
      </c>
      <c r="B1235" t="s">
        <v>233</v>
      </c>
      <c r="C1235" t="s">
        <v>331</v>
      </c>
      <c r="D1235" t="s">
        <v>364</v>
      </c>
      <c r="E1235">
        <v>11</v>
      </c>
      <c r="F1235" t="s">
        <v>369</v>
      </c>
      <c r="G1235" t="s">
        <v>28</v>
      </c>
      <c r="H1235" t="s">
        <v>32</v>
      </c>
      <c r="I1235" s="1">
        <v>34</v>
      </c>
      <c r="J1235" s="2">
        <v>10</v>
      </c>
      <c r="K1235" s="2">
        <v>0</v>
      </c>
      <c r="L1235" s="2">
        <v>10</v>
      </c>
      <c r="M1235" s="1">
        <v>30.6</v>
      </c>
      <c r="N1235" s="3">
        <v>33</v>
      </c>
      <c r="O1235" s="3">
        <v>330</v>
      </c>
      <c r="P1235" s="3">
        <v>0</v>
      </c>
      <c r="Q1235" s="1">
        <v>1009.8</v>
      </c>
      <c r="R1235" s="1">
        <v>9</v>
      </c>
      <c r="S1235" s="1">
        <v>297</v>
      </c>
      <c r="T1235" s="1">
        <v>712.8</v>
      </c>
      <c r="U1235" s="1">
        <v>151.47</v>
      </c>
      <c r="V1235" s="1">
        <v>561.33000000000004</v>
      </c>
      <c r="W1235" t="s">
        <v>30</v>
      </c>
      <c r="X1235" t="s">
        <v>31</v>
      </c>
    </row>
    <row r="1236" spans="1:24" x14ac:dyDescent="0.35">
      <c r="A1236">
        <v>2025</v>
      </c>
      <c r="B1236" t="s">
        <v>233</v>
      </c>
      <c r="C1236" t="s">
        <v>331</v>
      </c>
      <c r="D1236" t="s">
        <v>364</v>
      </c>
      <c r="E1236">
        <v>11</v>
      </c>
      <c r="F1236" t="s">
        <v>369</v>
      </c>
      <c r="G1236" t="s">
        <v>28</v>
      </c>
      <c r="H1236" t="s">
        <v>33</v>
      </c>
      <c r="I1236" s="1">
        <v>34</v>
      </c>
      <c r="J1236" s="2">
        <v>15</v>
      </c>
      <c r="K1236" s="2">
        <v>0</v>
      </c>
      <c r="L1236" s="2">
        <v>15</v>
      </c>
      <c r="M1236" s="1">
        <v>28.9</v>
      </c>
      <c r="N1236" s="3">
        <v>21</v>
      </c>
      <c r="O1236" s="3">
        <v>315</v>
      </c>
      <c r="P1236" s="3">
        <v>0</v>
      </c>
      <c r="Q1236" s="1">
        <v>606.9</v>
      </c>
      <c r="R1236" s="1">
        <v>9</v>
      </c>
      <c r="S1236" s="1">
        <v>189</v>
      </c>
      <c r="T1236" s="1">
        <v>417.9</v>
      </c>
      <c r="U1236" s="1">
        <v>91.03</v>
      </c>
      <c r="V1236" s="1">
        <v>326.87</v>
      </c>
      <c r="W1236" t="s">
        <v>30</v>
      </c>
      <c r="X1236" t="s">
        <v>31</v>
      </c>
    </row>
    <row r="1237" spans="1:24" x14ac:dyDescent="0.35">
      <c r="A1237">
        <v>2025</v>
      </c>
      <c r="B1237" t="s">
        <v>233</v>
      </c>
      <c r="C1237" t="s">
        <v>331</v>
      </c>
      <c r="D1237" t="s">
        <v>364</v>
      </c>
      <c r="E1237">
        <v>11</v>
      </c>
      <c r="F1237" t="s">
        <v>369</v>
      </c>
      <c r="G1237" t="s">
        <v>28</v>
      </c>
      <c r="H1237" t="s">
        <v>34</v>
      </c>
      <c r="I1237" s="1">
        <v>34</v>
      </c>
      <c r="J1237" s="2">
        <v>20</v>
      </c>
      <c r="K1237" s="2">
        <v>0</v>
      </c>
      <c r="L1237" s="2">
        <v>20</v>
      </c>
      <c r="M1237" s="1">
        <v>27.2</v>
      </c>
      <c r="N1237" s="3">
        <v>12</v>
      </c>
      <c r="O1237" s="3">
        <v>240</v>
      </c>
      <c r="P1237" s="3">
        <v>0</v>
      </c>
      <c r="Q1237" s="1">
        <v>326.39999999999998</v>
      </c>
      <c r="R1237" s="1">
        <v>9</v>
      </c>
      <c r="S1237" s="1">
        <v>108</v>
      </c>
      <c r="T1237" s="1">
        <v>218.4</v>
      </c>
      <c r="U1237" s="1">
        <v>48.96</v>
      </c>
      <c r="V1237" s="1">
        <v>169.44</v>
      </c>
      <c r="W1237" t="s">
        <v>30</v>
      </c>
      <c r="X1237" t="s">
        <v>31</v>
      </c>
    </row>
    <row r="1238" spans="1:24" x14ac:dyDescent="0.35">
      <c r="A1238">
        <v>2025</v>
      </c>
      <c r="B1238" t="s">
        <v>233</v>
      </c>
      <c r="C1238" t="s">
        <v>331</v>
      </c>
      <c r="D1238" t="s">
        <v>364</v>
      </c>
      <c r="E1238">
        <v>11</v>
      </c>
      <c r="F1238" t="s">
        <v>370</v>
      </c>
      <c r="G1238" t="s">
        <v>36</v>
      </c>
      <c r="H1238" t="s">
        <v>29</v>
      </c>
      <c r="I1238" s="1">
        <v>34</v>
      </c>
      <c r="J1238" s="2">
        <v>0</v>
      </c>
      <c r="K1238" s="2">
        <v>0</v>
      </c>
      <c r="L1238" s="2">
        <v>0</v>
      </c>
      <c r="M1238" s="1">
        <v>34</v>
      </c>
      <c r="N1238" s="3">
        <v>41</v>
      </c>
      <c r="O1238" s="3">
        <v>0</v>
      </c>
      <c r="P1238" s="3">
        <v>0</v>
      </c>
      <c r="Q1238" s="1">
        <v>1394</v>
      </c>
      <c r="R1238" s="1">
        <v>9</v>
      </c>
      <c r="S1238" s="1">
        <v>369</v>
      </c>
      <c r="T1238" s="1">
        <v>1025</v>
      </c>
      <c r="U1238" s="1">
        <v>209.1</v>
      </c>
      <c r="V1238" s="1">
        <v>815.9</v>
      </c>
      <c r="W1238" t="s">
        <v>30</v>
      </c>
      <c r="X1238" t="s">
        <v>31</v>
      </c>
    </row>
    <row r="1239" spans="1:24" x14ac:dyDescent="0.35">
      <c r="A1239">
        <v>2025</v>
      </c>
      <c r="B1239" t="s">
        <v>233</v>
      </c>
      <c r="C1239" t="s">
        <v>331</v>
      </c>
      <c r="D1239" t="s">
        <v>364</v>
      </c>
      <c r="E1239">
        <v>11</v>
      </c>
      <c r="F1239" t="s">
        <v>370</v>
      </c>
      <c r="G1239" t="s">
        <v>36</v>
      </c>
      <c r="H1239" t="s">
        <v>32</v>
      </c>
      <c r="I1239" s="1">
        <v>34</v>
      </c>
      <c r="J1239" s="2">
        <v>10</v>
      </c>
      <c r="K1239" s="2">
        <v>0</v>
      </c>
      <c r="L1239" s="2">
        <v>10</v>
      </c>
      <c r="M1239" s="1">
        <v>30.6</v>
      </c>
      <c r="N1239" s="3">
        <v>33</v>
      </c>
      <c r="O1239" s="3">
        <v>330</v>
      </c>
      <c r="P1239" s="3">
        <v>0</v>
      </c>
      <c r="Q1239" s="1">
        <v>1009.8</v>
      </c>
      <c r="R1239" s="1">
        <v>9</v>
      </c>
      <c r="S1239" s="1">
        <v>297</v>
      </c>
      <c r="T1239" s="1">
        <v>712.8</v>
      </c>
      <c r="U1239" s="1">
        <v>151.47</v>
      </c>
      <c r="V1239" s="1">
        <v>561.33000000000004</v>
      </c>
      <c r="W1239" t="s">
        <v>30</v>
      </c>
      <c r="X1239" t="s">
        <v>31</v>
      </c>
    </row>
    <row r="1240" spans="1:24" x14ac:dyDescent="0.35">
      <c r="A1240">
        <v>2025</v>
      </c>
      <c r="B1240" t="s">
        <v>233</v>
      </c>
      <c r="C1240" t="s">
        <v>331</v>
      </c>
      <c r="D1240" t="s">
        <v>364</v>
      </c>
      <c r="E1240">
        <v>11</v>
      </c>
      <c r="F1240" t="s">
        <v>370</v>
      </c>
      <c r="G1240" t="s">
        <v>36</v>
      </c>
      <c r="H1240" t="s">
        <v>33</v>
      </c>
      <c r="I1240" s="1">
        <v>34</v>
      </c>
      <c r="J1240" s="2">
        <v>15</v>
      </c>
      <c r="K1240" s="2">
        <v>0</v>
      </c>
      <c r="L1240" s="2">
        <v>15</v>
      </c>
      <c r="M1240" s="1">
        <v>28.9</v>
      </c>
      <c r="N1240" s="3">
        <v>22</v>
      </c>
      <c r="O1240" s="3">
        <v>330</v>
      </c>
      <c r="P1240" s="3">
        <v>0</v>
      </c>
      <c r="Q1240" s="1">
        <v>635.79999999999995</v>
      </c>
      <c r="R1240" s="1">
        <v>9</v>
      </c>
      <c r="S1240" s="1">
        <v>198</v>
      </c>
      <c r="T1240" s="1">
        <v>437.8</v>
      </c>
      <c r="U1240" s="1">
        <v>95.37</v>
      </c>
      <c r="V1240" s="1">
        <v>342.43</v>
      </c>
      <c r="W1240" t="s">
        <v>30</v>
      </c>
      <c r="X1240" t="s">
        <v>31</v>
      </c>
    </row>
    <row r="1241" spans="1:24" x14ac:dyDescent="0.35">
      <c r="A1241">
        <v>2025</v>
      </c>
      <c r="B1241" t="s">
        <v>233</v>
      </c>
      <c r="C1241" t="s">
        <v>331</v>
      </c>
      <c r="D1241" t="s">
        <v>364</v>
      </c>
      <c r="E1241">
        <v>11</v>
      </c>
      <c r="F1241" t="s">
        <v>370</v>
      </c>
      <c r="G1241" t="s">
        <v>36</v>
      </c>
      <c r="H1241" t="s">
        <v>34</v>
      </c>
      <c r="I1241" s="1">
        <v>34</v>
      </c>
      <c r="J1241" s="2">
        <v>20</v>
      </c>
      <c r="K1241" s="2">
        <v>0</v>
      </c>
      <c r="L1241" s="2">
        <v>20</v>
      </c>
      <c r="M1241" s="1">
        <v>27.2</v>
      </c>
      <c r="N1241" s="3">
        <v>12</v>
      </c>
      <c r="O1241" s="3">
        <v>240</v>
      </c>
      <c r="P1241" s="3">
        <v>0</v>
      </c>
      <c r="Q1241" s="1">
        <v>326.39999999999998</v>
      </c>
      <c r="R1241" s="1">
        <v>9</v>
      </c>
      <c r="S1241" s="1">
        <v>108</v>
      </c>
      <c r="T1241" s="1">
        <v>218.4</v>
      </c>
      <c r="U1241" s="1">
        <v>48.96</v>
      </c>
      <c r="V1241" s="1">
        <v>169.44</v>
      </c>
      <c r="W1241" t="s">
        <v>30</v>
      </c>
      <c r="X1241" t="s">
        <v>31</v>
      </c>
    </row>
    <row r="1242" spans="1:24" x14ac:dyDescent="0.35">
      <c r="A1242">
        <v>2025</v>
      </c>
      <c r="B1242" t="s">
        <v>233</v>
      </c>
      <c r="C1242" t="s">
        <v>331</v>
      </c>
      <c r="D1242" t="s">
        <v>364</v>
      </c>
      <c r="E1242">
        <v>11</v>
      </c>
      <c r="F1242" t="s">
        <v>371</v>
      </c>
      <c r="G1242" t="s">
        <v>38</v>
      </c>
      <c r="H1242" t="s">
        <v>29</v>
      </c>
      <c r="I1242" s="1">
        <v>34</v>
      </c>
      <c r="J1242" s="2">
        <v>0</v>
      </c>
      <c r="K1242" s="2">
        <v>0</v>
      </c>
      <c r="L1242" s="2">
        <v>0</v>
      </c>
      <c r="M1242" s="1">
        <v>34</v>
      </c>
      <c r="N1242" s="3">
        <v>54</v>
      </c>
      <c r="O1242" s="3">
        <v>0</v>
      </c>
      <c r="P1242" s="3">
        <v>0</v>
      </c>
      <c r="Q1242" s="1">
        <v>1836</v>
      </c>
      <c r="R1242" s="1">
        <v>9</v>
      </c>
      <c r="S1242" s="1">
        <v>486</v>
      </c>
      <c r="T1242" s="1">
        <v>1350</v>
      </c>
      <c r="U1242" s="1">
        <v>275.39999999999998</v>
      </c>
      <c r="V1242" s="1">
        <v>1074.5999999999999</v>
      </c>
      <c r="W1242" t="s">
        <v>30</v>
      </c>
      <c r="X1242" t="s">
        <v>31</v>
      </c>
    </row>
    <row r="1243" spans="1:24" x14ac:dyDescent="0.35">
      <c r="A1243">
        <v>2025</v>
      </c>
      <c r="B1243" t="s">
        <v>233</v>
      </c>
      <c r="C1243" t="s">
        <v>331</v>
      </c>
      <c r="D1243" t="s">
        <v>364</v>
      </c>
      <c r="E1243">
        <v>11</v>
      </c>
      <c r="F1243" t="s">
        <v>371</v>
      </c>
      <c r="G1243" t="s">
        <v>38</v>
      </c>
      <c r="H1243" t="s">
        <v>32</v>
      </c>
      <c r="I1243" s="1">
        <v>34</v>
      </c>
      <c r="J1243" s="2">
        <v>10</v>
      </c>
      <c r="K1243" s="2">
        <v>0</v>
      </c>
      <c r="L1243" s="2">
        <v>10</v>
      </c>
      <c r="M1243" s="1">
        <v>30.6</v>
      </c>
      <c r="N1243" s="3">
        <v>44</v>
      </c>
      <c r="O1243" s="3">
        <v>440</v>
      </c>
      <c r="P1243" s="3">
        <v>0</v>
      </c>
      <c r="Q1243" s="1">
        <v>1346.4</v>
      </c>
      <c r="R1243" s="1">
        <v>9</v>
      </c>
      <c r="S1243" s="1">
        <v>396</v>
      </c>
      <c r="T1243" s="1">
        <v>950.4</v>
      </c>
      <c r="U1243" s="1">
        <v>201.96</v>
      </c>
      <c r="V1243" s="1">
        <v>748.44</v>
      </c>
      <c r="W1243" t="s">
        <v>30</v>
      </c>
      <c r="X1243" t="s">
        <v>31</v>
      </c>
    </row>
    <row r="1244" spans="1:24" x14ac:dyDescent="0.35">
      <c r="A1244">
        <v>2025</v>
      </c>
      <c r="B1244" t="s">
        <v>233</v>
      </c>
      <c r="C1244" t="s">
        <v>331</v>
      </c>
      <c r="D1244" t="s">
        <v>364</v>
      </c>
      <c r="E1244">
        <v>11</v>
      </c>
      <c r="F1244" t="s">
        <v>371</v>
      </c>
      <c r="G1244" t="s">
        <v>38</v>
      </c>
      <c r="H1244" t="s">
        <v>33</v>
      </c>
      <c r="I1244" s="1">
        <v>34</v>
      </c>
      <c r="J1244" s="2">
        <v>15</v>
      </c>
      <c r="K1244" s="2">
        <v>0</v>
      </c>
      <c r="L1244" s="2">
        <v>15</v>
      </c>
      <c r="M1244" s="1">
        <v>28.9</v>
      </c>
      <c r="N1244" s="3">
        <v>29</v>
      </c>
      <c r="O1244" s="3">
        <v>435</v>
      </c>
      <c r="P1244" s="3">
        <v>0</v>
      </c>
      <c r="Q1244" s="1">
        <v>838.1</v>
      </c>
      <c r="R1244" s="1">
        <v>9</v>
      </c>
      <c r="S1244" s="1">
        <v>261</v>
      </c>
      <c r="T1244" s="1">
        <v>577.1</v>
      </c>
      <c r="U1244" s="1">
        <v>125.71</v>
      </c>
      <c r="V1244" s="1">
        <v>451.38</v>
      </c>
      <c r="W1244" t="s">
        <v>30</v>
      </c>
      <c r="X1244" t="s">
        <v>31</v>
      </c>
    </row>
    <row r="1245" spans="1:24" x14ac:dyDescent="0.35">
      <c r="A1245">
        <v>2025</v>
      </c>
      <c r="B1245" t="s">
        <v>233</v>
      </c>
      <c r="C1245" t="s">
        <v>331</v>
      </c>
      <c r="D1245" t="s">
        <v>364</v>
      </c>
      <c r="E1245">
        <v>11</v>
      </c>
      <c r="F1245" t="s">
        <v>371</v>
      </c>
      <c r="G1245" t="s">
        <v>38</v>
      </c>
      <c r="H1245" t="s">
        <v>34</v>
      </c>
      <c r="I1245" s="1">
        <v>34</v>
      </c>
      <c r="J1245" s="2">
        <v>20</v>
      </c>
      <c r="K1245" s="2">
        <v>0</v>
      </c>
      <c r="L1245" s="2">
        <v>20</v>
      </c>
      <c r="M1245" s="1">
        <v>27.2</v>
      </c>
      <c r="N1245" s="3">
        <v>16</v>
      </c>
      <c r="O1245" s="3">
        <v>320</v>
      </c>
      <c r="P1245" s="3">
        <v>0</v>
      </c>
      <c r="Q1245" s="1">
        <v>435.2</v>
      </c>
      <c r="R1245" s="1">
        <v>9</v>
      </c>
      <c r="S1245" s="1">
        <v>144</v>
      </c>
      <c r="T1245" s="1">
        <v>291.2</v>
      </c>
      <c r="U1245" s="1">
        <v>65.28</v>
      </c>
      <c r="V1245" s="1">
        <v>225.92</v>
      </c>
      <c r="W1245" t="s">
        <v>30</v>
      </c>
      <c r="X1245" t="s">
        <v>31</v>
      </c>
    </row>
    <row r="1246" spans="1:24" x14ac:dyDescent="0.35">
      <c r="A1246">
        <v>2025</v>
      </c>
      <c r="B1246" t="s">
        <v>233</v>
      </c>
      <c r="C1246" t="s">
        <v>331</v>
      </c>
      <c r="D1246" t="s">
        <v>364</v>
      </c>
      <c r="E1246">
        <v>11</v>
      </c>
      <c r="F1246" t="s">
        <v>372</v>
      </c>
      <c r="G1246" t="s">
        <v>40</v>
      </c>
      <c r="H1246" t="s">
        <v>29</v>
      </c>
      <c r="I1246" s="1">
        <v>34</v>
      </c>
      <c r="J1246" s="2">
        <v>0</v>
      </c>
      <c r="K1246" s="2">
        <v>0</v>
      </c>
      <c r="L1246" s="2">
        <v>0</v>
      </c>
      <c r="M1246" s="1">
        <v>34</v>
      </c>
      <c r="N1246" s="3">
        <v>49</v>
      </c>
      <c r="O1246" s="3">
        <v>0</v>
      </c>
      <c r="P1246" s="3">
        <v>0</v>
      </c>
      <c r="Q1246" s="1">
        <v>1666</v>
      </c>
      <c r="R1246" s="1">
        <v>9</v>
      </c>
      <c r="S1246" s="1">
        <v>441</v>
      </c>
      <c r="T1246" s="1">
        <v>1225</v>
      </c>
      <c r="U1246" s="1">
        <v>249.9</v>
      </c>
      <c r="V1246" s="1">
        <v>975.1</v>
      </c>
      <c r="W1246" t="s">
        <v>30</v>
      </c>
      <c r="X1246" t="s">
        <v>31</v>
      </c>
    </row>
    <row r="1247" spans="1:24" x14ac:dyDescent="0.35">
      <c r="A1247">
        <v>2025</v>
      </c>
      <c r="B1247" t="s">
        <v>233</v>
      </c>
      <c r="C1247" t="s">
        <v>331</v>
      </c>
      <c r="D1247" t="s">
        <v>364</v>
      </c>
      <c r="E1247">
        <v>11</v>
      </c>
      <c r="F1247" t="s">
        <v>372</v>
      </c>
      <c r="G1247" t="s">
        <v>40</v>
      </c>
      <c r="H1247" t="s">
        <v>32</v>
      </c>
      <c r="I1247" s="1">
        <v>34</v>
      </c>
      <c r="J1247" s="2">
        <v>10</v>
      </c>
      <c r="K1247" s="2">
        <v>0</v>
      </c>
      <c r="L1247" s="2">
        <v>10</v>
      </c>
      <c r="M1247" s="1">
        <v>30.6</v>
      </c>
      <c r="N1247" s="3">
        <v>40</v>
      </c>
      <c r="O1247" s="3">
        <v>400</v>
      </c>
      <c r="P1247" s="3">
        <v>0</v>
      </c>
      <c r="Q1247" s="1">
        <v>1224</v>
      </c>
      <c r="R1247" s="1">
        <v>9</v>
      </c>
      <c r="S1247" s="1">
        <v>360</v>
      </c>
      <c r="T1247" s="1">
        <v>864</v>
      </c>
      <c r="U1247" s="1">
        <v>183.6</v>
      </c>
      <c r="V1247" s="1">
        <v>680.4</v>
      </c>
      <c r="W1247" t="s">
        <v>30</v>
      </c>
      <c r="X1247" t="s">
        <v>31</v>
      </c>
    </row>
    <row r="1248" spans="1:24" x14ac:dyDescent="0.35">
      <c r="A1248">
        <v>2025</v>
      </c>
      <c r="B1248" t="s">
        <v>233</v>
      </c>
      <c r="C1248" t="s">
        <v>331</v>
      </c>
      <c r="D1248" t="s">
        <v>364</v>
      </c>
      <c r="E1248">
        <v>11</v>
      </c>
      <c r="F1248" t="s">
        <v>372</v>
      </c>
      <c r="G1248" t="s">
        <v>40</v>
      </c>
      <c r="H1248" t="s">
        <v>33</v>
      </c>
      <c r="I1248" s="1">
        <v>34</v>
      </c>
      <c r="J1248" s="2">
        <v>15</v>
      </c>
      <c r="K1248" s="2">
        <v>0</v>
      </c>
      <c r="L1248" s="2">
        <v>15</v>
      </c>
      <c r="M1248" s="1">
        <v>28.9</v>
      </c>
      <c r="N1248" s="3">
        <v>26</v>
      </c>
      <c r="O1248" s="3">
        <v>390</v>
      </c>
      <c r="P1248" s="3">
        <v>0</v>
      </c>
      <c r="Q1248" s="1">
        <v>751.4</v>
      </c>
      <c r="R1248" s="1">
        <v>9</v>
      </c>
      <c r="S1248" s="1">
        <v>234</v>
      </c>
      <c r="T1248" s="1">
        <v>517.4</v>
      </c>
      <c r="U1248" s="1">
        <v>112.71</v>
      </c>
      <c r="V1248" s="1">
        <v>404.69</v>
      </c>
      <c r="W1248" t="s">
        <v>30</v>
      </c>
      <c r="X1248" t="s">
        <v>31</v>
      </c>
    </row>
    <row r="1249" spans="1:24" x14ac:dyDescent="0.35">
      <c r="A1249">
        <v>2025</v>
      </c>
      <c r="B1249" t="s">
        <v>233</v>
      </c>
      <c r="C1249" t="s">
        <v>331</v>
      </c>
      <c r="D1249" t="s">
        <v>364</v>
      </c>
      <c r="E1249">
        <v>11</v>
      </c>
      <c r="F1249" t="s">
        <v>372</v>
      </c>
      <c r="G1249" t="s">
        <v>40</v>
      </c>
      <c r="H1249" t="s">
        <v>34</v>
      </c>
      <c r="I1249" s="1">
        <v>34</v>
      </c>
      <c r="J1249" s="2">
        <v>20</v>
      </c>
      <c r="K1249" s="2">
        <v>0</v>
      </c>
      <c r="L1249" s="2">
        <v>20</v>
      </c>
      <c r="M1249" s="1">
        <v>27.2</v>
      </c>
      <c r="N1249" s="3">
        <v>15</v>
      </c>
      <c r="O1249" s="3">
        <v>300</v>
      </c>
      <c r="P1249" s="3">
        <v>0</v>
      </c>
      <c r="Q1249" s="1">
        <v>408</v>
      </c>
      <c r="R1249" s="1">
        <v>9</v>
      </c>
      <c r="S1249" s="1">
        <v>135</v>
      </c>
      <c r="T1249" s="1">
        <v>273</v>
      </c>
      <c r="U1249" s="1">
        <v>61.2</v>
      </c>
      <c r="V1249" s="1">
        <v>211.8</v>
      </c>
      <c r="W1249" t="s">
        <v>30</v>
      </c>
      <c r="X1249" t="s">
        <v>31</v>
      </c>
    </row>
    <row r="1250" spans="1:24" x14ac:dyDescent="0.35">
      <c r="A1250">
        <v>2025</v>
      </c>
      <c r="B1250" t="s">
        <v>233</v>
      </c>
      <c r="C1250" t="s">
        <v>331</v>
      </c>
      <c r="D1250" t="s">
        <v>364</v>
      </c>
      <c r="E1250">
        <v>11</v>
      </c>
      <c r="F1250" t="s">
        <v>373</v>
      </c>
      <c r="G1250" t="s">
        <v>42</v>
      </c>
      <c r="H1250" t="s">
        <v>29</v>
      </c>
      <c r="I1250" s="1">
        <v>34</v>
      </c>
      <c r="J1250" s="2">
        <v>0</v>
      </c>
      <c r="K1250" s="2">
        <v>0</v>
      </c>
      <c r="L1250" s="2">
        <v>0</v>
      </c>
      <c r="M1250" s="1">
        <v>34</v>
      </c>
      <c r="N1250" s="3">
        <v>32</v>
      </c>
      <c r="O1250" s="3">
        <v>0</v>
      </c>
      <c r="P1250" s="3">
        <v>0</v>
      </c>
      <c r="Q1250" s="1">
        <v>1088</v>
      </c>
      <c r="R1250" s="1">
        <v>9</v>
      </c>
      <c r="S1250" s="1">
        <v>288</v>
      </c>
      <c r="T1250" s="1">
        <v>800</v>
      </c>
      <c r="U1250" s="1">
        <v>163.19999999999999</v>
      </c>
      <c r="V1250" s="1">
        <v>636.79999999999995</v>
      </c>
      <c r="W1250" t="s">
        <v>30</v>
      </c>
      <c r="X1250" t="s">
        <v>31</v>
      </c>
    </row>
    <row r="1251" spans="1:24" x14ac:dyDescent="0.35">
      <c r="A1251">
        <v>2025</v>
      </c>
      <c r="B1251" t="s">
        <v>233</v>
      </c>
      <c r="C1251" t="s">
        <v>331</v>
      </c>
      <c r="D1251" t="s">
        <v>364</v>
      </c>
      <c r="E1251">
        <v>11</v>
      </c>
      <c r="F1251" t="s">
        <v>373</v>
      </c>
      <c r="G1251" t="s">
        <v>42</v>
      </c>
      <c r="H1251" t="s">
        <v>32</v>
      </c>
      <c r="I1251" s="1">
        <v>34</v>
      </c>
      <c r="J1251" s="2">
        <v>10</v>
      </c>
      <c r="K1251" s="2">
        <v>0</v>
      </c>
      <c r="L1251" s="2">
        <v>10</v>
      </c>
      <c r="M1251" s="1">
        <v>30.6</v>
      </c>
      <c r="N1251" s="3">
        <v>26</v>
      </c>
      <c r="O1251" s="3">
        <v>260</v>
      </c>
      <c r="P1251" s="3">
        <v>0</v>
      </c>
      <c r="Q1251" s="1">
        <v>795.6</v>
      </c>
      <c r="R1251" s="1">
        <v>9</v>
      </c>
      <c r="S1251" s="1">
        <v>234</v>
      </c>
      <c r="T1251" s="1">
        <v>561.6</v>
      </c>
      <c r="U1251" s="1">
        <v>119.34</v>
      </c>
      <c r="V1251" s="1">
        <v>442.26</v>
      </c>
      <c r="W1251" t="s">
        <v>30</v>
      </c>
      <c r="X1251" t="s">
        <v>31</v>
      </c>
    </row>
    <row r="1252" spans="1:24" x14ac:dyDescent="0.35">
      <c r="A1252">
        <v>2025</v>
      </c>
      <c r="B1252" t="s">
        <v>233</v>
      </c>
      <c r="C1252" t="s">
        <v>331</v>
      </c>
      <c r="D1252" t="s">
        <v>364</v>
      </c>
      <c r="E1252">
        <v>11</v>
      </c>
      <c r="F1252" t="s">
        <v>373</v>
      </c>
      <c r="G1252" t="s">
        <v>42</v>
      </c>
      <c r="H1252" t="s">
        <v>33</v>
      </c>
      <c r="I1252" s="1">
        <v>34</v>
      </c>
      <c r="J1252" s="2">
        <v>15</v>
      </c>
      <c r="K1252" s="2">
        <v>0</v>
      </c>
      <c r="L1252" s="2">
        <v>15</v>
      </c>
      <c r="M1252" s="1">
        <v>28.9</v>
      </c>
      <c r="N1252" s="3">
        <v>17</v>
      </c>
      <c r="O1252" s="3">
        <v>255</v>
      </c>
      <c r="P1252" s="3">
        <v>0</v>
      </c>
      <c r="Q1252" s="1">
        <v>491.3</v>
      </c>
      <c r="R1252" s="1">
        <v>9</v>
      </c>
      <c r="S1252" s="1">
        <v>153</v>
      </c>
      <c r="T1252" s="1">
        <v>338.3</v>
      </c>
      <c r="U1252" s="1">
        <v>73.69</v>
      </c>
      <c r="V1252" s="1">
        <v>264.60000000000002</v>
      </c>
      <c r="W1252" t="s">
        <v>30</v>
      </c>
      <c r="X1252" t="s">
        <v>31</v>
      </c>
    </row>
    <row r="1253" spans="1:24" x14ac:dyDescent="0.35">
      <c r="A1253">
        <v>2025</v>
      </c>
      <c r="B1253" t="s">
        <v>233</v>
      </c>
      <c r="C1253" t="s">
        <v>331</v>
      </c>
      <c r="D1253" t="s">
        <v>364</v>
      </c>
      <c r="E1253">
        <v>11</v>
      </c>
      <c r="F1253" t="s">
        <v>373</v>
      </c>
      <c r="G1253" t="s">
        <v>42</v>
      </c>
      <c r="H1253" t="s">
        <v>34</v>
      </c>
      <c r="I1253" s="1">
        <v>34</v>
      </c>
      <c r="J1253" s="2">
        <v>20</v>
      </c>
      <c r="K1253" s="2">
        <v>0</v>
      </c>
      <c r="L1253" s="2">
        <v>20</v>
      </c>
      <c r="M1253" s="1">
        <v>27.2</v>
      </c>
      <c r="N1253" s="3">
        <v>10</v>
      </c>
      <c r="O1253" s="3">
        <v>200</v>
      </c>
      <c r="P1253" s="3">
        <v>0</v>
      </c>
      <c r="Q1253" s="1">
        <v>272</v>
      </c>
      <c r="R1253" s="1">
        <v>9</v>
      </c>
      <c r="S1253" s="1">
        <v>90</v>
      </c>
      <c r="T1253" s="1">
        <v>182</v>
      </c>
      <c r="U1253" s="1">
        <v>40.799999999999997</v>
      </c>
      <c r="V1253" s="1">
        <v>141.19999999999999</v>
      </c>
      <c r="W1253" t="s">
        <v>30</v>
      </c>
      <c r="X1253" t="s">
        <v>31</v>
      </c>
    </row>
    <row r="1254" spans="1:24" x14ac:dyDescent="0.35">
      <c r="A1254">
        <v>2025</v>
      </c>
      <c r="B1254" t="s">
        <v>233</v>
      </c>
      <c r="C1254" t="s">
        <v>331</v>
      </c>
      <c r="D1254" t="s">
        <v>364</v>
      </c>
      <c r="E1254">
        <v>11</v>
      </c>
      <c r="F1254" t="s">
        <v>374</v>
      </c>
      <c r="G1254" t="s">
        <v>44</v>
      </c>
      <c r="H1254" t="s">
        <v>29</v>
      </c>
      <c r="I1254" s="1">
        <v>34</v>
      </c>
      <c r="J1254" s="2">
        <v>0</v>
      </c>
      <c r="K1254" s="2">
        <v>0</v>
      </c>
      <c r="L1254" s="2">
        <v>0</v>
      </c>
      <c r="M1254" s="1">
        <v>34</v>
      </c>
      <c r="N1254" s="3">
        <v>29</v>
      </c>
      <c r="O1254" s="3">
        <v>0</v>
      </c>
      <c r="P1254" s="3">
        <v>0</v>
      </c>
      <c r="Q1254" s="1">
        <v>986</v>
      </c>
      <c r="R1254" s="1">
        <v>9</v>
      </c>
      <c r="S1254" s="1">
        <v>261</v>
      </c>
      <c r="T1254" s="1">
        <v>725</v>
      </c>
      <c r="U1254" s="1">
        <v>147.9</v>
      </c>
      <c r="V1254" s="1">
        <v>577.1</v>
      </c>
      <c r="W1254" t="s">
        <v>30</v>
      </c>
      <c r="X1254" t="s">
        <v>31</v>
      </c>
    </row>
    <row r="1255" spans="1:24" x14ac:dyDescent="0.35">
      <c r="A1255">
        <v>2025</v>
      </c>
      <c r="B1255" t="s">
        <v>233</v>
      </c>
      <c r="C1255" t="s">
        <v>331</v>
      </c>
      <c r="D1255" t="s">
        <v>364</v>
      </c>
      <c r="E1255">
        <v>11</v>
      </c>
      <c r="F1255" t="s">
        <v>374</v>
      </c>
      <c r="G1255" t="s">
        <v>44</v>
      </c>
      <c r="H1255" t="s">
        <v>32</v>
      </c>
      <c r="I1255" s="1">
        <v>34</v>
      </c>
      <c r="J1255" s="2">
        <v>10</v>
      </c>
      <c r="K1255" s="2">
        <v>0</v>
      </c>
      <c r="L1255" s="2">
        <v>10</v>
      </c>
      <c r="M1255" s="1">
        <v>30.6</v>
      </c>
      <c r="N1255" s="3">
        <v>24</v>
      </c>
      <c r="O1255" s="3">
        <v>240</v>
      </c>
      <c r="P1255" s="3">
        <v>0</v>
      </c>
      <c r="Q1255" s="1">
        <v>734.4</v>
      </c>
      <c r="R1255" s="1">
        <v>9</v>
      </c>
      <c r="S1255" s="1">
        <v>216</v>
      </c>
      <c r="T1255" s="1">
        <v>518.4</v>
      </c>
      <c r="U1255" s="1">
        <v>110.16</v>
      </c>
      <c r="V1255" s="1">
        <v>408.24</v>
      </c>
      <c r="W1255" t="s">
        <v>30</v>
      </c>
      <c r="X1255" t="s">
        <v>31</v>
      </c>
    </row>
    <row r="1256" spans="1:24" x14ac:dyDescent="0.35">
      <c r="A1256">
        <v>2025</v>
      </c>
      <c r="B1256" t="s">
        <v>233</v>
      </c>
      <c r="C1256" t="s">
        <v>331</v>
      </c>
      <c r="D1256" t="s">
        <v>364</v>
      </c>
      <c r="E1256">
        <v>11</v>
      </c>
      <c r="F1256" t="s">
        <v>374</v>
      </c>
      <c r="G1256" t="s">
        <v>44</v>
      </c>
      <c r="H1256" t="s">
        <v>33</v>
      </c>
      <c r="I1256" s="1">
        <v>34</v>
      </c>
      <c r="J1256" s="2">
        <v>15</v>
      </c>
      <c r="K1256" s="2">
        <v>0</v>
      </c>
      <c r="L1256" s="2">
        <v>15</v>
      </c>
      <c r="M1256" s="1">
        <v>28.9</v>
      </c>
      <c r="N1256" s="3">
        <v>15</v>
      </c>
      <c r="O1256" s="3">
        <v>225</v>
      </c>
      <c r="P1256" s="3">
        <v>0</v>
      </c>
      <c r="Q1256" s="1">
        <v>433.5</v>
      </c>
      <c r="R1256" s="1">
        <v>9</v>
      </c>
      <c r="S1256" s="1">
        <v>135</v>
      </c>
      <c r="T1256" s="1">
        <v>298.5</v>
      </c>
      <c r="U1256" s="1">
        <v>65.02</v>
      </c>
      <c r="V1256" s="1">
        <v>233.48</v>
      </c>
      <c r="W1256" t="s">
        <v>30</v>
      </c>
      <c r="X1256" t="s">
        <v>31</v>
      </c>
    </row>
    <row r="1257" spans="1:24" x14ac:dyDescent="0.35">
      <c r="A1257">
        <v>2025</v>
      </c>
      <c r="B1257" t="s">
        <v>233</v>
      </c>
      <c r="C1257" t="s">
        <v>331</v>
      </c>
      <c r="D1257" t="s">
        <v>364</v>
      </c>
      <c r="E1257">
        <v>11</v>
      </c>
      <c r="F1257" t="s">
        <v>374</v>
      </c>
      <c r="G1257" t="s">
        <v>44</v>
      </c>
      <c r="H1257" t="s">
        <v>34</v>
      </c>
      <c r="I1257" s="1">
        <v>34</v>
      </c>
      <c r="J1257" s="2">
        <v>20</v>
      </c>
      <c r="K1257" s="2">
        <v>0</v>
      </c>
      <c r="L1257" s="2">
        <v>20</v>
      </c>
      <c r="M1257" s="1">
        <v>27.2</v>
      </c>
      <c r="N1257" s="3">
        <v>9</v>
      </c>
      <c r="O1257" s="3">
        <v>180</v>
      </c>
      <c r="P1257" s="3">
        <v>0</v>
      </c>
      <c r="Q1257" s="1">
        <v>244.8</v>
      </c>
      <c r="R1257" s="1">
        <v>9</v>
      </c>
      <c r="S1257" s="1">
        <v>81</v>
      </c>
      <c r="T1257" s="1">
        <v>163.80000000000001</v>
      </c>
      <c r="U1257" s="1">
        <v>36.72</v>
      </c>
      <c r="V1257" s="1">
        <v>127.08</v>
      </c>
      <c r="W1257" t="s">
        <v>30</v>
      </c>
      <c r="X1257" t="s">
        <v>31</v>
      </c>
    </row>
    <row r="1258" spans="1:24" x14ac:dyDescent="0.35">
      <c r="A1258">
        <v>2025</v>
      </c>
      <c r="B1258" t="s">
        <v>233</v>
      </c>
      <c r="C1258" t="s">
        <v>331</v>
      </c>
      <c r="D1258" t="s">
        <v>364</v>
      </c>
      <c r="E1258">
        <v>11</v>
      </c>
      <c r="F1258" t="s">
        <v>375</v>
      </c>
      <c r="G1258" t="s">
        <v>48</v>
      </c>
      <c r="H1258" t="s">
        <v>29</v>
      </c>
      <c r="I1258" s="1">
        <v>34</v>
      </c>
      <c r="J1258" s="2">
        <v>0</v>
      </c>
      <c r="K1258" s="2">
        <v>20</v>
      </c>
      <c r="L1258" s="2">
        <v>20</v>
      </c>
      <c r="M1258" s="1">
        <v>27.2</v>
      </c>
      <c r="N1258" s="3">
        <v>455</v>
      </c>
      <c r="O1258" s="3">
        <v>9100</v>
      </c>
      <c r="P1258" s="3">
        <v>9100</v>
      </c>
      <c r="Q1258" s="1">
        <v>12376</v>
      </c>
      <c r="R1258" s="1">
        <v>9</v>
      </c>
      <c r="S1258" s="1">
        <v>4095</v>
      </c>
      <c r="T1258" s="1">
        <v>8281</v>
      </c>
      <c r="U1258" s="1">
        <v>3094</v>
      </c>
      <c r="V1258" s="1">
        <v>5187</v>
      </c>
      <c r="W1258" t="s">
        <v>376</v>
      </c>
      <c r="X1258" t="s">
        <v>46</v>
      </c>
    </row>
    <row r="1259" spans="1:24" x14ac:dyDescent="0.35">
      <c r="A1259">
        <v>2025</v>
      </c>
      <c r="B1259" t="s">
        <v>233</v>
      </c>
      <c r="C1259" t="s">
        <v>331</v>
      </c>
      <c r="D1259" t="s">
        <v>364</v>
      </c>
      <c r="E1259">
        <v>11</v>
      </c>
      <c r="F1259" t="s">
        <v>375</v>
      </c>
      <c r="G1259" t="s">
        <v>48</v>
      </c>
      <c r="H1259" t="s">
        <v>32</v>
      </c>
      <c r="I1259" s="1">
        <v>34</v>
      </c>
      <c r="J1259" s="2">
        <v>10</v>
      </c>
      <c r="K1259" s="2">
        <v>20</v>
      </c>
      <c r="L1259" s="2">
        <v>20</v>
      </c>
      <c r="M1259" s="1">
        <v>27.2</v>
      </c>
      <c r="N1259" s="3">
        <v>278</v>
      </c>
      <c r="O1259" s="3">
        <v>5560</v>
      </c>
      <c r="P1259" s="3">
        <v>5560</v>
      </c>
      <c r="Q1259" s="1">
        <v>7561.6</v>
      </c>
      <c r="R1259" s="1">
        <v>9</v>
      </c>
      <c r="S1259" s="1">
        <v>2502</v>
      </c>
      <c r="T1259" s="1">
        <v>5059.6000000000004</v>
      </c>
      <c r="U1259" s="1">
        <v>1890.4</v>
      </c>
      <c r="V1259" s="1">
        <v>3169.2</v>
      </c>
      <c r="W1259" t="s">
        <v>376</v>
      </c>
      <c r="X1259" t="s">
        <v>46</v>
      </c>
    </row>
    <row r="1260" spans="1:24" x14ac:dyDescent="0.35">
      <c r="A1260">
        <v>2025</v>
      </c>
      <c r="B1260" t="s">
        <v>233</v>
      </c>
      <c r="C1260" t="s">
        <v>331</v>
      </c>
      <c r="D1260" t="s">
        <v>364</v>
      </c>
      <c r="E1260">
        <v>11</v>
      </c>
      <c r="F1260" t="s">
        <v>375</v>
      </c>
      <c r="G1260" t="s">
        <v>48</v>
      </c>
      <c r="H1260" t="s">
        <v>33</v>
      </c>
      <c r="I1260" s="1">
        <v>34</v>
      </c>
      <c r="J1260" s="2">
        <v>15</v>
      </c>
      <c r="K1260" s="2">
        <v>20</v>
      </c>
      <c r="L1260" s="2">
        <v>20</v>
      </c>
      <c r="M1260" s="1">
        <v>27.2</v>
      </c>
      <c r="N1260" s="3">
        <v>170</v>
      </c>
      <c r="O1260" s="3">
        <v>3400</v>
      </c>
      <c r="P1260" s="3">
        <v>3400</v>
      </c>
      <c r="Q1260" s="1">
        <v>4624</v>
      </c>
      <c r="R1260" s="1">
        <v>9</v>
      </c>
      <c r="S1260" s="1">
        <v>1530</v>
      </c>
      <c r="T1260" s="1">
        <v>3094</v>
      </c>
      <c r="U1260" s="1">
        <v>1156</v>
      </c>
      <c r="V1260" s="1">
        <v>1938</v>
      </c>
      <c r="W1260" t="s">
        <v>376</v>
      </c>
      <c r="X1260" t="s">
        <v>46</v>
      </c>
    </row>
    <row r="1261" spans="1:24" x14ac:dyDescent="0.35">
      <c r="A1261">
        <v>2025</v>
      </c>
      <c r="B1261" t="s">
        <v>233</v>
      </c>
      <c r="C1261" t="s">
        <v>331</v>
      </c>
      <c r="D1261" t="s">
        <v>364</v>
      </c>
      <c r="E1261">
        <v>11</v>
      </c>
      <c r="F1261" t="s">
        <v>375</v>
      </c>
      <c r="G1261" t="s">
        <v>48</v>
      </c>
      <c r="H1261" t="s">
        <v>34</v>
      </c>
      <c r="I1261" s="1">
        <v>34</v>
      </c>
      <c r="J1261" s="2">
        <v>20</v>
      </c>
      <c r="K1261" s="2">
        <v>20</v>
      </c>
      <c r="L1261" s="2">
        <v>20</v>
      </c>
      <c r="M1261" s="1">
        <v>27.2</v>
      </c>
      <c r="N1261" s="3">
        <v>97</v>
      </c>
      <c r="O1261" s="3">
        <v>1940</v>
      </c>
      <c r="P1261" s="3">
        <v>1940</v>
      </c>
      <c r="Q1261" s="1">
        <v>2638.4</v>
      </c>
      <c r="R1261" s="1">
        <v>9</v>
      </c>
      <c r="S1261" s="1">
        <v>873</v>
      </c>
      <c r="T1261" s="1">
        <v>1765.4</v>
      </c>
      <c r="U1261" s="1">
        <v>659.6</v>
      </c>
      <c r="V1261" s="1">
        <v>1105.8</v>
      </c>
      <c r="W1261" t="s">
        <v>376</v>
      </c>
      <c r="X1261" t="s">
        <v>46</v>
      </c>
    </row>
    <row r="1262" spans="1:24" x14ac:dyDescent="0.35">
      <c r="A1262">
        <v>2025</v>
      </c>
      <c r="B1262" t="s">
        <v>233</v>
      </c>
      <c r="C1262" t="s">
        <v>331</v>
      </c>
      <c r="D1262" t="s">
        <v>364</v>
      </c>
      <c r="E1262">
        <v>11</v>
      </c>
      <c r="F1262" t="s">
        <v>377</v>
      </c>
      <c r="G1262" t="s">
        <v>28</v>
      </c>
      <c r="H1262" t="s">
        <v>29</v>
      </c>
      <c r="I1262" s="1">
        <v>34</v>
      </c>
      <c r="J1262" s="2">
        <v>0</v>
      </c>
      <c r="K1262" s="2">
        <v>0</v>
      </c>
      <c r="L1262" s="2">
        <v>0</v>
      </c>
      <c r="M1262" s="1">
        <v>34</v>
      </c>
      <c r="N1262" s="3">
        <v>69</v>
      </c>
      <c r="O1262" s="3">
        <v>0</v>
      </c>
      <c r="P1262" s="3">
        <v>0</v>
      </c>
      <c r="Q1262" s="1">
        <v>2346</v>
      </c>
      <c r="R1262" s="1">
        <v>9</v>
      </c>
      <c r="S1262" s="1">
        <v>621</v>
      </c>
      <c r="T1262" s="1">
        <v>1725</v>
      </c>
      <c r="U1262" s="1">
        <v>351.9</v>
      </c>
      <c r="V1262" s="1">
        <v>1373.1</v>
      </c>
      <c r="W1262" t="s">
        <v>30</v>
      </c>
      <c r="X1262" t="s">
        <v>31</v>
      </c>
    </row>
    <row r="1263" spans="1:24" x14ac:dyDescent="0.35">
      <c r="A1263">
        <v>2025</v>
      </c>
      <c r="B1263" t="s">
        <v>233</v>
      </c>
      <c r="C1263" t="s">
        <v>331</v>
      </c>
      <c r="D1263" t="s">
        <v>364</v>
      </c>
      <c r="E1263">
        <v>11</v>
      </c>
      <c r="F1263" t="s">
        <v>377</v>
      </c>
      <c r="G1263" t="s">
        <v>28</v>
      </c>
      <c r="H1263" t="s">
        <v>32</v>
      </c>
      <c r="I1263" s="1">
        <v>34</v>
      </c>
      <c r="J1263" s="2">
        <v>10</v>
      </c>
      <c r="K1263" s="2">
        <v>0</v>
      </c>
      <c r="L1263" s="2">
        <v>10</v>
      </c>
      <c r="M1263" s="1">
        <v>30.6</v>
      </c>
      <c r="N1263" s="3">
        <v>56</v>
      </c>
      <c r="O1263" s="3">
        <v>560</v>
      </c>
      <c r="P1263" s="3">
        <v>0</v>
      </c>
      <c r="Q1263" s="1">
        <v>1713.6</v>
      </c>
      <c r="R1263" s="1">
        <v>9</v>
      </c>
      <c r="S1263" s="1">
        <v>504</v>
      </c>
      <c r="T1263" s="1">
        <v>1209.5999999999999</v>
      </c>
      <c r="U1263" s="1">
        <v>257.04000000000002</v>
      </c>
      <c r="V1263" s="1">
        <v>952.56</v>
      </c>
      <c r="W1263" t="s">
        <v>30</v>
      </c>
      <c r="X1263" t="s">
        <v>31</v>
      </c>
    </row>
    <row r="1264" spans="1:24" x14ac:dyDescent="0.35">
      <c r="A1264">
        <v>2025</v>
      </c>
      <c r="B1264" t="s">
        <v>233</v>
      </c>
      <c r="C1264" t="s">
        <v>331</v>
      </c>
      <c r="D1264" t="s">
        <v>364</v>
      </c>
      <c r="E1264">
        <v>11</v>
      </c>
      <c r="F1264" t="s">
        <v>377</v>
      </c>
      <c r="G1264" t="s">
        <v>28</v>
      </c>
      <c r="H1264" t="s">
        <v>33</v>
      </c>
      <c r="I1264" s="1">
        <v>34</v>
      </c>
      <c r="J1264" s="2">
        <v>15</v>
      </c>
      <c r="K1264" s="2">
        <v>0</v>
      </c>
      <c r="L1264" s="2">
        <v>15</v>
      </c>
      <c r="M1264" s="1">
        <v>28.9</v>
      </c>
      <c r="N1264" s="3">
        <v>37</v>
      </c>
      <c r="O1264" s="3">
        <v>555</v>
      </c>
      <c r="P1264" s="3">
        <v>0</v>
      </c>
      <c r="Q1264" s="1">
        <v>1069.3</v>
      </c>
      <c r="R1264" s="1">
        <v>9</v>
      </c>
      <c r="S1264" s="1">
        <v>333</v>
      </c>
      <c r="T1264" s="1">
        <v>736.3</v>
      </c>
      <c r="U1264" s="1">
        <v>160.38999999999999</v>
      </c>
      <c r="V1264" s="1">
        <v>575.9</v>
      </c>
      <c r="W1264" t="s">
        <v>30</v>
      </c>
      <c r="X1264" t="s">
        <v>31</v>
      </c>
    </row>
    <row r="1265" spans="1:24" x14ac:dyDescent="0.35">
      <c r="A1265">
        <v>2025</v>
      </c>
      <c r="B1265" t="s">
        <v>233</v>
      </c>
      <c r="C1265" t="s">
        <v>331</v>
      </c>
      <c r="D1265" t="s">
        <v>364</v>
      </c>
      <c r="E1265">
        <v>11</v>
      </c>
      <c r="F1265" t="s">
        <v>377</v>
      </c>
      <c r="G1265" t="s">
        <v>28</v>
      </c>
      <c r="H1265" t="s">
        <v>34</v>
      </c>
      <c r="I1265" s="1">
        <v>34</v>
      </c>
      <c r="J1265" s="2">
        <v>20</v>
      </c>
      <c r="K1265" s="2">
        <v>0</v>
      </c>
      <c r="L1265" s="2">
        <v>20</v>
      </c>
      <c r="M1265" s="1">
        <v>27.2</v>
      </c>
      <c r="N1265" s="3">
        <v>21</v>
      </c>
      <c r="O1265" s="3">
        <v>420</v>
      </c>
      <c r="P1265" s="3">
        <v>0</v>
      </c>
      <c r="Q1265" s="1">
        <v>571.20000000000005</v>
      </c>
      <c r="R1265" s="1">
        <v>9</v>
      </c>
      <c r="S1265" s="1">
        <v>189</v>
      </c>
      <c r="T1265" s="1">
        <v>382.2</v>
      </c>
      <c r="U1265" s="1">
        <v>85.68</v>
      </c>
      <c r="V1265" s="1">
        <v>296.52</v>
      </c>
      <c r="W1265" t="s">
        <v>30</v>
      </c>
      <c r="X1265" t="s">
        <v>31</v>
      </c>
    </row>
    <row r="1266" spans="1:24" x14ac:dyDescent="0.35">
      <c r="A1266">
        <v>2025</v>
      </c>
      <c r="B1266" t="s">
        <v>233</v>
      </c>
      <c r="C1266" t="s">
        <v>331</v>
      </c>
      <c r="D1266" t="s">
        <v>364</v>
      </c>
      <c r="E1266">
        <v>11</v>
      </c>
      <c r="F1266" t="s">
        <v>378</v>
      </c>
      <c r="G1266" t="s">
        <v>36</v>
      </c>
      <c r="H1266" t="s">
        <v>29</v>
      </c>
      <c r="I1266" s="1">
        <v>34</v>
      </c>
      <c r="J1266" s="2">
        <v>0</v>
      </c>
      <c r="K1266" s="2">
        <v>0</v>
      </c>
      <c r="L1266" s="2">
        <v>0</v>
      </c>
      <c r="M1266" s="1">
        <v>34</v>
      </c>
      <c r="N1266" s="3">
        <v>62</v>
      </c>
      <c r="O1266" s="3">
        <v>0</v>
      </c>
      <c r="P1266" s="3">
        <v>0</v>
      </c>
      <c r="Q1266" s="1">
        <v>2108</v>
      </c>
      <c r="R1266" s="1">
        <v>9</v>
      </c>
      <c r="S1266" s="1">
        <v>558</v>
      </c>
      <c r="T1266" s="1">
        <v>1550</v>
      </c>
      <c r="U1266" s="1">
        <v>316.2</v>
      </c>
      <c r="V1266" s="1">
        <v>1233.8</v>
      </c>
      <c r="W1266" t="s">
        <v>30</v>
      </c>
      <c r="X1266" t="s">
        <v>31</v>
      </c>
    </row>
    <row r="1267" spans="1:24" x14ac:dyDescent="0.35">
      <c r="A1267">
        <v>2025</v>
      </c>
      <c r="B1267" t="s">
        <v>233</v>
      </c>
      <c r="C1267" t="s">
        <v>331</v>
      </c>
      <c r="D1267" t="s">
        <v>364</v>
      </c>
      <c r="E1267">
        <v>11</v>
      </c>
      <c r="F1267" t="s">
        <v>378</v>
      </c>
      <c r="G1267" t="s">
        <v>36</v>
      </c>
      <c r="H1267" t="s">
        <v>32</v>
      </c>
      <c r="I1267" s="1">
        <v>34</v>
      </c>
      <c r="J1267" s="2">
        <v>10</v>
      </c>
      <c r="K1267" s="2">
        <v>0</v>
      </c>
      <c r="L1267" s="2">
        <v>10</v>
      </c>
      <c r="M1267" s="1">
        <v>30.6</v>
      </c>
      <c r="N1267" s="3">
        <v>51</v>
      </c>
      <c r="O1267" s="3">
        <v>510</v>
      </c>
      <c r="P1267" s="3">
        <v>0</v>
      </c>
      <c r="Q1267" s="1">
        <v>1560.6</v>
      </c>
      <c r="R1267" s="1">
        <v>9</v>
      </c>
      <c r="S1267" s="1">
        <v>459</v>
      </c>
      <c r="T1267" s="1">
        <v>1101.5999999999999</v>
      </c>
      <c r="U1267" s="1">
        <v>234.09</v>
      </c>
      <c r="V1267" s="1">
        <v>867.51</v>
      </c>
      <c r="W1267" t="s">
        <v>30</v>
      </c>
      <c r="X1267" t="s">
        <v>31</v>
      </c>
    </row>
    <row r="1268" spans="1:24" x14ac:dyDescent="0.35">
      <c r="A1268">
        <v>2025</v>
      </c>
      <c r="B1268" t="s">
        <v>233</v>
      </c>
      <c r="C1268" t="s">
        <v>331</v>
      </c>
      <c r="D1268" t="s">
        <v>364</v>
      </c>
      <c r="E1268">
        <v>11</v>
      </c>
      <c r="F1268" t="s">
        <v>378</v>
      </c>
      <c r="G1268" t="s">
        <v>36</v>
      </c>
      <c r="H1268" t="s">
        <v>33</v>
      </c>
      <c r="I1268" s="1">
        <v>34</v>
      </c>
      <c r="J1268" s="2">
        <v>15</v>
      </c>
      <c r="K1268" s="2">
        <v>0</v>
      </c>
      <c r="L1268" s="2">
        <v>15</v>
      </c>
      <c r="M1268" s="1">
        <v>28.9</v>
      </c>
      <c r="N1268" s="3">
        <v>33</v>
      </c>
      <c r="O1268" s="3">
        <v>495</v>
      </c>
      <c r="P1268" s="3">
        <v>0</v>
      </c>
      <c r="Q1268" s="1">
        <v>953.7</v>
      </c>
      <c r="R1268" s="1">
        <v>9</v>
      </c>
      <c r="S1268" s="1">
        <v>297</v>
      </c>
      <c r="T1268" s="1">
        <v>656.7</v>
      </c>
      <c r="U1268" s="1">
        <v>143.05000000000001</v>
      </c>
      <c r="V1268" s="1">
        <v>513.64</v>
      </c>
      <c r="W1268" t="s">
        <v>30</v>
      </c>
      <c r="X1268" t="s">
        <v>31</v>
      </c>
    </row>
    <row r="1269" spans="1:24" x14ac:dyDescent="0.35">
      <c r="A1269">
        <v>2025</v>
      </c>
      <c r="B1269" t="s">
        <v>233</v>
      </c>
      <c r="C1269" t="s">
        <v>331</v>
      </c>
      <c r="D1269" t="s">
        <v>364</v>
      </c>
      <c r="E1269">
        <v>11</v>
      </c>
      <c r="F1269" t="s">
        <v>378</v>
      </c>
      <c r="G1269" t="s">
        <v>36</v>
      </c>
      <c r="H1269" t="s">
        <v>34</v>
      </c>
      <c r="I1269" s="1">
        <v>34</v>
      </c>
      <c r="J1269" s="2">
        <v>20</v>
      </c>
      <c r="K1269" s="2">
        <v>0</v>
      </c>
      <c r="L1269" s="2">
        <v>20</v>
      </c>
      <c r="M1269" s="1">
        <v>27.2</v>
      </c>
      <c r="N1269" s="3">
        <v>19</v>
      </c>
      <c r="O1269" s="3">
        <v>380</v>
      </c>
      <c r="P1269" s="3">
        <v>0</v>
      </c>
      <c r="Q1269" s="1">
        <v>516.79999999999995</v>
      </c>
      <c r="R1269" s="1">
        <v>9</v>
      </c>
      <c r="S1269" s="1">
        <v>171</v>
      </c>
      <c r="T1269" s="1">
        <v>345.8</v>
      </c>
      <c r="U1269" s="1">
        <v>77.52</v>
      </c>
      <c r="V1269" s="1">
        <v>268.27999999999997</v>
      </c>
      <c r="W1269" t="s">
        <v>30</v>
      </c>
      <c r="X1269" t="s">
        <v>31</v>
      </c>
    </row>
    <row r="1270" spans="1:24" x14ac:dyDescent="0.35">
      <c r="A1270">
        <v>2025</v>
      </c>
      <c r="B1270" t="s">
        <v>233</v>
      </c>
      <c r="C1270" t="s">
        <v>331</v>
      </c>
      <c r="D1270" t="s">
        <v>364</v>
      </c>
      <c r="E1270">
        <v>11</v>
      </c>
      <c r="F1270" t="s">
        <v>379</v>
      </c>
      <c r="G1270" t="s">
        <v>38</v>
      </c>
      <c r="H1270" t="s">
        <v>29</v>
      </c>
      <c r="I1270" s="1">
        <v>34</v>
      </c>
      <c r="J1270" s="2">
        <v>0</v>
      </c>
      <c r="K1270" s="2">
        <v>0</v>
      </c>
      <c r="L1270" s="2">
        <v>0</v>
      </c>
      <c r="M1270" s="1">
        <v>34</v>
      </c>
      <c r="N1270" s="3">
        <v>85</v>
      </c>
      <c r="O1270" s="3">
        <v>0</v>
      </c>
      <c r="P1270" s="3">
        <v>0</v>
      </c>
      <c r="Q1270" s="1">
        <v>2890</v>
      </c>
      <c r="R1270" s="1">
        <v>9</v>
      </c>
      <c r="S1270" s="1">
        <v>765</v>
      </c>
      <c r="T1270" s="1">
        <v>2125</v>
      </c>
      <c r="U1270" s="1">
        <v>433.5</v>
      </c>
      <c r="V1270" s="1">
        <v>1691.5</v>
      </c>
      <c r="W1270" t="s">
        <v>30</v>
      </c>
      <c r="X1270" t="s">
        <v>31</v>
      </c>
    </row>
    <row r="1271" spans="1:24" x14ac:dyDescent="0.35">
      <c r="A1271">
        <v>2025</v>
      </c>
      <c r="B1271" t="s">
        <v>233</v>
      </c>
      <c r="C1271" t="s">
        <v>331</v>
      </c>
      <c r="D1271" t="s">
        <v>364</v>
      </c>
      <c r="E1271">
        <v>11</v>
      </c>
      <c r="F1271" t="s">
        <v>379</v>
      </c>
      <c r="G1271" t="s">
        <v>38</v>
      </c>
      <c r="H1271" t="s">
        <v>32</v>
      </c>
      <c r="I1271" s="1">
        <v>34</v>
      </c>
      <c r="J1271" s="2">
        <v>10</v>
      </c>
      <c r="K1271" s="2">
        <v>0</v>
      </c>
      <c r="L1271" s="2">
        <v>10</v>
      </c>
      <c r="M1271" s="1">
        <v>30.6</v>
      </c>
      <c r="N1271" s="3">
        <v>69</v>
      </c>
      <c r="O1271" s="3">
        <v>690</v>
      </c>
      <c r="P1271" s="3">
        <v>0</v>
      </c>
      <c r="Q1271" s="1">
        <v>2111.4</v>
      </c>
      <c r="R1271" s="1">
        <v>9</v>
      </c>
      <c r="S1271" s="1">
        <v>621</v>
      </c>
      <c r="T1271" s="1">
        <v>1490.4</v>
      </c>
      <c r="U1271" s="1">
        <v>316.70999999999998</v>
      </c>
      <c r="V1271" s="1">
        <v>1173.69</v>
      </c>
      <c r="W1271" t="s">
        <v>30</v>
      </c>
      <c r="X1271" t="s">
        <v>31</v>
      </c>
    </row>
    <row r="1272" spans="1:24" x14ac:dyDescent="0.35">
      <c r="A1272">
        <v>2025</v>
      </c>
      <c r="B1272" t="s">
        <v>233</v>
      </c>
      <c r="C1272" t="s">
        <v>331</v>
      </c>
      <c r="D1272" t="s">
        <v>364</v>
      </c>
      <c r="E1272">
        <v>11</v>
      </c>
      <c r="F1272" t="s">
        <v>379</v>
      </c>
      <c r="G1272" t="s">
        <v>38</v>
      </c>
      <c r="H1272" t="s">
        <v>33</v>
      </c>
      <c r="I1272" s="1">
        <v>34</v>
      </c>
      <c r="J1272" s="2">
        <v>15</v>
      </c>
      <c r="K1272" s="2">
        <v>0</v>
      </c>
      <c r="L1272" s="2">
        <v>15</v>
      </c>
      <c r="M1272" s="1">
        <v>28.9</v>
      </c>
      <c r="N1272" s="3">
        <v>45</v>
      </c>
      <c r="O1272" s="3">
        <v>675</v>
      </c>
      <c r="P1272" s="3">
        <v>0</v>
      </c>
      <c r="Q1272" s="1">
        <v>1300.5</v>
      </c>
      <c r="R1272" s="1">
        <v>9</v>
      </c>
      <c r="S1272" s="1">
        <v>405</v>
      </c>
      <c r="T1272" s="1">
        <v>895.5</v>
      </c>
      <c r="U1272" s="1">
        <v>195.07</v>
      </c>
      <c r="V1272" s="1">
        <v>700.42</v>
      </c>
      <c r="W1272" t="s">
        <v>30</v>
      </c>
      <c r="X1272" t="s">
        <v>31</v>
      </c>
    </row>
    <row r="1273" spans="1:24" x14ac:dyDescent="0.35">
      <c r="A1273">
        <v>2025</v>
      </c>
      <c r="B1273" t="s">
        <v>233</v>
      </c>
      <c r="C1273" t="s">
        <v>331</v>
      </c>
      <c r="D1273" t="s">
        <v>364</v>
      </c>
      <c r="E1273">
        <v>11</v>
      </c>
      <c r="F1273" t="s">
        <v>379</v>
      </c>
      <c r="G1273" t="s">
        <v>38</v>
      </c>
      <c r="H1273" t="s">
        <v>34</v>
      </c>
      <c r="I1273" s="1">
        <v>34</v>
      </c>
      <c r="J1273" s="2">
        <v>20</v>
      </c>
      <c r="K1273" s="2">
        <v>0</v>
      </c>
      <c r="L1273" s="2">
        <v>20</v>
      </c>
      <c r="M1273" s="1">
        <v>27.2</v>
      </c>
      <c r="N1273" s="3">
        <v>26</v>
      </c>
      <c r="O1273" s="3">
        <v>520</v>
      </c>
      <c r="P1273" s="3">
        <v>0</v>
      </c>
      <c r="Q1273" s="1">
        <v>707.2</v>
      </c>
      <c r="R1273" s="1">
        <v>9</v>
      </c>
      <c r="S1273" s="1">
        <v>234</v>
      </c>
      <c r="T1273" s="1">
        <v>473.2</v>
      </c>
      <c r="U1273" s="1">
        <v>106.08</v>
      </c>
      <c r="V1273" s="1">
        <v>367.12</v>
      </c>
      <c r="W1273" t="s">
        <v>30</v>
      </c>
      <c r="X1273" t="s">
        <v>31</v>
      </c>
    </row>
    <row r="1274" spans="1:24" x14ac:dyDescent="0.35">
      <c r="A1274">
        <v>2025</v>
      </c>
      <c r="B1274" t="s">
        <v>233</v>
      </c>
      <c r="C1274" t="s">
        <v>331</v>
      </c>
      <c r="D1274" t="s">
        <v>364</v>
      </c>
      <c r="E1274">
        <v>11</v>
      </c>
      <c r="F1274" t="s">
        <v>380</v>
      </c>
      <c r="G1274" t="s">
        <v>40</v>
      </c>
      <c r="H1274" t="s">
        <v>29</v>
      </c>
      <c r="I1274" s="1">
        <v>34</v>
      </c>
      <c r="J1274" s="2">
        <v>0</v>
      </c>
      <c r="K1274" s="2">
        <v>0</v>
      </c>
      <c r="L1274" s="2">
        <v>0</v>
      </c>
      <c r="M1274" s="1">
        <v>34</v>
      </c>
      <c r="N1274" s="3">
        <v>81</v>
      </c>
      <c r="O1274" s="3">
        <v>0</v>
      </c>
      <c r="P1274" s="3">
        <v>0</v>
      </c>
      <c r="Q1274" s="1">
        <v>2754</v>
      </c>
      <c r="R1274" s="1">
        <v>9</v>
      </c>
      <c r="S1274" s="1">
        <v>729</v>
      </c>
      <c r="T1274" s="1">
        <v>2025</v>
      </c>
      <c r="U1274" s="1">
        <v>413.1</v>
      </c>
      <c r="V1274" s="1">
        <v>1611.9</v>
      </c>
      <c r="W1274" t="s">
        <v>30</v>
      </c>
      <c r="X1274" t="s">
        <v>31</v>
      </c>
    </row>
    <row r="1275" spans="1:24" x14ac:dyDescent="0.35">
      <c r="A1275">
        <v>2025</v>
      </c>
      <c r="B1275" t="s">
        <v>233</v>
      </c>
      <c r="C1275" t="s">
        <v>331</v>
      </c>
      <c r="D1275" t="s">
        <v>364</v>
      </c>
      <c r="E1275">
        <v>11</v>
      </c>
      <c r="F1275" t="s">
        <v>380</v>
      </c>
      <c r="G1275" t="s">
        <v>40</v>
      </c>
      <c r="H1275" t="s">
        <v>32</v>
      </c>
      <c r="I1275" s="1">
        <v>34</v>
      </c>
      <c r="J1275" s="2">
        <v>10</v>
      </c>
      <c r="K1275" s="2">
        <v>0</v>
      </c>
      <c r="L1275" s="2">
        <v>10</v>
      </c>
      <c r="M1275" s="1">
        <v>30.6</v>
      </c>
      <c r="N1275" s="3">
        <v>67</v>
      </c>
      <c r="O1275" s="3">
        <v>670</v>
      </c>
      <c r="P1275" s="3">
        <v>0</v>
      </c>
      <c r="Q1275" s="1">
        <v>2050.1999999999998</v>
      </c>
      <c r="R1275" s="1">
        <v>9</v>
      </c>
      <c r="S1275" s="1">
        <v>603</v>
      </c>
      <c r="T1275" s="1">
        <v>1447.2</v>
      </c>
      <c r="U1275" s="1">
        <v>307.52999999999997</v>
      </c>
      <c r="V1275" s="1">
        <v>1139.67</v>
      </c>
      <c r="W1275" t="s">
        <v>30</v>
      </c>
      <c r="X1275" t="s">
        <v>31</v>
      </c>
    </row>
    <row r="1276" spans="1:24" x14ac:dyDescent="0.35">
      <c r="A1276">
        <v>2025</v>
      </c>
      <c r="B1276" t="s">
        <v>233</v>
      </c>
      <c r="C1276" t="s">
        <v>331</v>
      </c>
      <c r="D1276" t="s">
        <v>364</v>
      </c>
      <c r="E1276">
        <v>11</v>
      </c>
      <c r="F1276" t="s">
        <v>380</v>
      </c>
      <c r="G1276" t="s">
        <v>40</v>
      </c>
      <c r="H1276" t="s">
        <v>33</v>
      </c>
      <c r="I1276" s="1">
        <v>34</v>
      </c>
      <c r="J1276" s="2">
        <v>15</v>
      </c>
      <c r="K1276" s="2">
        <v>0</v>
      </c>
      <c r="L1276" s="2">
        <v>15</v>
      </c>
      <c r="M1276" s="1">
        <v>28.9</v>
      </c>
      <c r="N1276" s="3">
        <v>43</v>
      </c>
      <c r="O1276" s="3">
        <v>645</v>
      </c>
      <c r="P1276" s="3">
        <v>0</v>
      </c>
      <c r="Q1276" s="1">
        <v>1242.7</v>
      </c>
      <c r="R1276" s="1">
        <v>9</v>
      </c>
      <c r="S1276" s="1">
        <v>387</v>
      </c>
      <c r="T1276" s="1">
        <v>855.7</v>
      </c>
      <c r="U1276" s="1">
        <v>186.41</v>
      </c>
      <c r="V1276" s="1">
        <v>669.3</v>
      </c>
      <c r="W1276" t="s">
        <v>30</v>
      </c>
      <c r="X1276" t="s">
        <v>31</v>
      </c>
    </row>
    <row r="1277" spans="1:24" x14ac:dyDescent="0.35">
      <c r="A1277">
        <v>2025</v>
      </c>
      <c r="B1277" t="s">
        <v>233</v>
      </c>
      <c r="C1277" t="s">
        <v>331</v>
      </c>
      <c r="D1277" t="s">
        <v>364</v>
      </c>
      <c r="E1277">
        <v>11</v>
      </c>
      <c r="F1277" t="s">
        <v>380</v>
      </c>
      <c r="G1277" t="s">
        <v>40</v>
      </c>
      <c r="H1277" t="s">
        <v>34</v>
      </c>
      <c r="I1277" s="1">
        <v>34</v>
      </c>
      <c r="J1277" s="2">
        <v>20</v>
      </c>
      <c r="K1277" s="2">
        <v>0</v>
      </c>
      <c r="L1277" s="2">
        <v>20</v>
      </c>
      <c r="M1277" s="1">
        <v>27.2</v>
      </c>
      <c r="N1277" s="3">
        <v>25</v>
      </c>
      <c r="O1277" s="3">
        <v>500</v>
      </c>
      <c r="P1277" s="3">
        <v>0</v>
      </c>
      <c r="Q1277" s="1">
        <v>680</v>
      </c>
      <c r="R1277" s="1">
        <v>9</v>
      </c>
      <c r="S1277" s="1">
        <v>225</v>
      </c>
      <c r="T1277" s="1">
        <v>455</v>
      </c>
      <c r="U1277" s="1">
        <v>102</v>
      </c>
      <c r="V1277" s="1">
        <v>353</v>
      </c>
      <c r="W1277" t="s">
        <v>30</v>
      </c>
      <c r="X1277" t="s">
        <v>31</v>
      </c>
    </row>
    <row r="1278" spans="1:24" x14ac:dyDescent="0.35">
      <c r="A1278">
        <v>2025</v>
      </c>
      <c r="B1278" t="s">
        <v>233</v>
      </c>
      <c r="C1278" t="s">
        <v>331</v>
      </c>
      <c r="D1278" t="s">
        <v>364</v>
      </c>
      <c r="E1278">
        <v>11</v>
      </c>
      <c r="F1278" t="s">
        <v>381</v>
      </c>
      <c r="G1278" t="s">
        <v>42</v>
      </c>
      <c r="H1278" t="s">
        <v>29</v>
      </c>
      <c r="I1278" s="1">
        <v>34</v>
      </c>
      <c r="J1278" s="2">
        <v>0</v>
      </c>
      <c r="K1278" s="2">
        <v>0</v>
      </c>
      <c r="L1278" s="2">
        <v>0</v>
      </c>
      <c r="M1278" s="1">
        <v>34</v>
      </c>
      <c r="N1278" s="3">
        <v>63</v>
      </c>
      <c r="O1278" s="3">
        <v>0</v>
      </c>
      <c r="P1278" s="3">
        <v>0</v>
      </c>
      <c r="Q1278" s="1">
        <v>2142</v>
      </c>
      <c r="R1278" s="1">
        <v>9</v>
      </c>
      <c r="S1278" s="1">
        <v>567</v>
      </c>
      <c r="T1278" s="1">
        <v>1575</v>
      </c>
      <c r="U1278" s="1">
        <v>321.3</v>
      </c>
      <c r="V1278" s="1">
        <v>1253.7</v>
      </c>
      <c r="W1278" t="s">
        <v>30</v>
      </c>
      <c r="X1278" t="s">
        <v>31</v>
      </c>
    </row>
    <row r="1279" spans="1:24" x14ac:dyDescent="0.35">
      <c r="A1279">
        <v>2025</v>
      </c>
      <c r="B1279" t="s">
        <v>233</v>
      </c>
      <c r="C1279" t="s">
        <v>331</v>
      </c>
      <c r="D1279" t="s">
        <v>364</v>
      </c>
      <c r="E1279">
        <v>11</v>
      </c>
      <c r="F1279" t="s">
        <v>381</v>
      </c>
      <c r="G1279" t="s">
        <v>42</v>
      </c>
      <c r="H1279" t="s">
        <v>32</v>
      </c>
      <c r="I1279" s="1">
        <v>34</v>
      </c>
      <c r="J1279" s="2">
        <v>10</v>
      </c>
      <c r="K1279" s="2">
        <v>0</v>
      </c>
      <c r="L1279" s="2">
        <v>10</v>
      </c>
      <c r="M1279" s="1">
        <v>30.6</v>
      </c>
      <c r="N1279" s="3">
        <v>51</v>
      </c>
      <c r="O1279" s="3">
        <v>510</v>
      </c>
      <c r="P1279" s="3">
        <v>0</v>
      </c>
      <c r="Q1279" s="1">
        <v>1560.6</v>
      </c>
      <c r="R1279" s="1">
        <v>9</v>
      </c>
      <c r="S1279" s="1">
        <v>459</v>
      </c>
      <c r="T1279" s="1">
        <v>1101.5999999999999</v>
      </c>
      <c r="U1279" s="1">
        <v>234.09</v>
      </c>
      <c r="V1279" s="1">
        <v>867.51</v>
      </c>
      <c r="W1279" t="s">
        <v>30</v>
      </c>
      <c r="X1279" t="s">
        <v>31</v>
      </c>
    </row>
    <row r="1280" spans="1:24" x14ac:dyDescent="0.35">
      <c r="A1280">
        <v>2025</v>
      </c>
      <c r="B1280" t="s">
        <v>233</v>
      </c>
      <c r="C1280" t="s">
        <v>331</v>
      </c>
      <c r="D1280" t="s">
        <v>364</v>
      </c>
      <c r="E1280">
        <v>11</v>
      </c>
      <c r="F1280" t="s">
        <v>381</v>
      </c>
      <c r="G1280" t="s">
        <v>42</v>
      </c>
      <c r="H1280" t="s">
        <v>33</v>
      </c>
      <c r="I1280" s="1">
        <v>34</v>
      </c>
      <c r="J1280" s="2">
        <v>15</v>
      </c>
      <c r="K1280" s="2">
        <v>0</v>
      </c>
      <c r="L1280" s="2">
        <v>15</v>
      </c>
      <c r="M1280" s="1">
        <v>28.9</v>
      </c>
      <c r="N1280" s="3">
        <v>33</v>
      </c>
      <c r="O1280" s="3">
        <v>495</v>
      </c>
      <c r="P1280" s="3">
        <v>0</v>
      </c>
      <c r="Q1280" s="1">
        <v>953.7</v>
      </c>
      <c r="R1280" s="1">
        <v>9</v>
      </c>
      <c r="S1280" s="1">
        <v>297</v>
      </c>
      <c r="T1280" s="1">
        <v>656.7</v>
      </c>
      <c r="U1280" s="1">
        <v>143.05000000000001</v>
      </c>
      <c r="V1280" s="1">
        <v>513.64</v>
      </c>
      <c r="W1280" t="s">
        <v>30</v>
      </c>
      <c r="X1280" t="s">
        <v>31</v>
      </c>
    </row>
    <row r="1281" spans="1:24" x14ac:dyDescent="0.35">
      <c r="A1281">
        <v>2025</v>
      </c>
      <c r="B1281" t="s">
        <v>233</v>
      </c>
      <c r="C1281" t="s">
        <v>331</v>
      </c>
      <c r="D1281" t="s">
        <v>364</v>
      </c>
      <c r="E1281">
        <v>11</v>
      </c>
      <c r="F1281" t="s">
        <v>381</v>
      </c>
      <c r="G1281" t="s">
        <v>42</v>
      </c>
      <c r="H1281" t="s">
        <v>34</v>
      </c>
      <c r="I1281" s="1">
        <v>34</v>
      </c>
      <c r="J1281" s="2">
        <v>20</v>
      </c>
      <c r="K1281" s="2">
        <v>0</v>
      </c>
      <c r="L1281" s="2">
        <v>20</v>
      </c>
      <c r="M1281" s="1">
        <v>27.2</v>
      </c>
      <c r="N1281" s="3">
        <v>19</v>
      </c>
      <c r="O1281" s="3">
        <v>380</v>
      </c>
      <c r="P1281" s="3">
        <v>0</v>
      </c>
      <c r="Q1281" s="1">
        <v>516.79999999999995</v>
      </c>
      <c r="R1281" s="1">
        <v>9</v>
      </c>
      <c r="S1281" s="1">
        <v>171</v>
      </c>
      <c r="T1281" s="1">
        <v>345.8</v>
      </c>
      <c r="U1281" s="1">
        <v>77.52</v>
      </c>
      <c r="V1281" s="1">
        <v>268.27999999999997</v>
      </c>
      <c r="W1281" t="s">
        <v>30</v>
      </c>
      <c r="X1281" t="s">
        <v>31</v>
      </c>
    </row>
    <row r="1282" spans="1:24" x14ac:dyDescent="0.35">
      <c r="A1282">
        <v>2025</v>
      </c>
      <c r="B1282" t="s">
        <v>233</v>
      </c>
      <c r="C1282" t="s">
        <v>331</v>
      </c>
      <c r="D1282" t="s">
        <v>364</v>
      </c>
      <c r="E1282">
        <v>11</v>
      </c>
      <c r="F1282" t="s">
        <v>382</v>
      </c>
      <c r="G1282" t="s">
        <v>44</v>
      </c>
      <c r="H1282" t="s">
        <v>29</v>
      </c>
      <c r="I1282" s="1">
        <v>34</v>
      </c>
      <c r="J1282" s="2">
        <v>0</v>
      </c>
      <c r="K1282" s="2">
        <v>0</v>
      </c>
      <c r="L1282" s="2">
        <v>0</v>
      </c>
      <c r="M1282" s="1">
        <v>34</v>
      </c>
      <c r="N1282" s="3">
        <v>58</v>
      </c>
      <c r="O1282" s="3">
        <v>0</v>
      </c>
      <c r="P1282" s="3">
        <v>0</v>
      </c>
      <c r="Q1282" s="1">
        <v>1972</v>
      </c>
      <c r="R1282" s="1">
        <v>9</v>
      </c>
      <c r="S1282" s="1">
        <v>522</v>
      </c>
      <c r="T1282" s="1">
        <v>1450</v>
      </c>
      <c r="U1282" s="1">
        <v>295.8</v>
      </c>
      <c r="V1282" s="1">
        <v>1154.2</v>
      </c>
      <c r="W1282" t="s">
        <v>30</v>
      </c>
      <c r="X1282" t="s">
        <v>31</v>
      </c>
    </row>
    <row r="1283" spans="1:24" x14ac:dyDescent="0.35">
      <c r="A1283">
        <v>2025</v>
      </c>
      <c r="B1283" t="s">
        <v>233</v>
      </c>
      <c r="C1283" t="s">
        <v>331</v>
      </c>
      <c r="D1283" t="s">
        <v>364</v>
      </c>
      <c r="E1283">
        <v>11</v>
      </c>
      <c r="F1283" t="s">
        <v>382</v>
      </c>
      <c r="G1283" t="s">
        <v>44</v>
      </c>
      <c r="H1283" t="s">
        <v>32</v>
      </c>
      <c r="I1283" s="1">
        <v>34</v>
      </c>
      <c r="J1283" s="2">
        <v>10</v>
      </c>
      <c r="K1283" s="2">
        <v>0</v>
      </c>
      <c r="L1283" s="2">
        <v>10</v>
      </c>
      <c r="M1283" s="1">
        <v>30.6</v>
      </c>
      <c r="N1283" s="3">
        <v>48</v>
      </c>
      <c r="O1283" s="3">
        <v>480</v>
      </c>
      <c r="P1283" s="3">
        <v>0</v>
      </c>
      <c r="Q1283" s="1">
        <v>1468.8</v>
      </c>
      <c r="R1283" s="1">
        <v>9</v>
      </c>
      <c r="S1283" s="1">
        <v>432</v>
      </c>
      <c r="T1283" s="1">
        <v>1036.8</v>
      </c>
      <c r="U1283" s="1">
        <v>220.32</v>
      </c>
      <c r="V1283" s="1">
        <v>816.48</v>
      </c>
      <c r="W1283" t="s">
        <v>30</v>
      </c>
      <c r="X1283" t="s">
        <v>31</v>
      </c>
    </row>
    <row r="1284" spans="1:24" x14ac:dyDescent="0.35">
      <c r="A1284">
        <v>2025</v>
      </c>
      <c r="B1284" t="s">
        <v>233</v>
      </c>
      <c r="C1284" t="s">
        <v>331</v>
      </c>
      <c r="D1284" t="s">
        <v>364</v>
      </c>
      <c r="E1284">
        <v>11</v>
      </c>
      <c r="F1284" t="s">
        <v>382</v>
      </c>
      <c r="G1284" t="s">
        <v>44</v>
      </c>
      <c r="H1284" t="s">
        <v>33</v>
      </c>
      <c r="I1284" s="1">
        <v>34</v>
      </c>
      <c r="J1284" s="2">
        <v>15</v>
      </c>
      <c r="K1284" s="2">
        <v>0</v>
      </c>
      <c r="L1284" s="2">
        <v>15</v>
      </c>
      <c r="M1284" s="1">
        <v>28.9</v>
      </c>
      <c r="N1284" s="3">
        <v>31</v>
      </c>
      <c r="O1284" s="3">
        <v>465</v>
      </c>
      <c r="P1284" s="3">
        <v>0</v>
      </c>
      <c r="Q1284" s="1">
        <v>895.9</v>
      </c>
      <c r="R1284" s="1">
        <v>9</v>
      </c>
      <c r="S1284" s="1">
        <v>279</v>
      </c>
      <c r="T1284" s="1">
        <v>616.9</v>
      </c>
      <c r="U1284" s="1">
        <v>134.38</v>
      </c>
      <c r="V1284" s="1">
        <v>482.51</v>
      </c>
      <c r="W1284" t="s">
        <v>30</v>
      </c>
      <c r="X1284" t="s">
        <v>31</v>
      </c>
    </row>
    <row r="1285" spans="1:24" x14ac:dyDescent="0.35">
      <c r="A1285">
        <v>2025</v>
      </c>
      <c r="B1285" t="s">
        <v>233</v>
      </c>
      <c r="C1285" t="s">
        <v>331</v>
      </c>
      <c r="D1285" t="s">
        <v>364</v>
      </c>
      <c r="E1285">
        <v>11</v>
      </c>
      <c r="F1285" t="s">
        <v>382</v>
      </c>
      <c r="G1285" t="s">
        <v>44</v>
      </c>
      <c r="H1285" t="s">
        <v>34</v>
      </c>
      <c r="I1285" s="1">
        <v>34</v>
      </c>
      <c r="J1285" s="2">
        <v>20</v>
      </c>
      <c r="K1285" s="2">
        <v>0</v>
      </c>
      <c r="L1285" s="2">
        <v>20</v>
      </c>
      <c r="M1285" s="1">
        <v>27.2</v>
      </c>
      <c r="N1285" s="3">
        <v>18</v>
      </c>
      <c r="O1285" s="3">
        <v>360</v>
      </c>
      <c r="P1285" s="3">
        <v>0</v>
      </c>
      <c r="Q1285" s="1">
        <v>489.6</v>
      </c>
      <c r="R1285" s="1">
        <v>9</v>
      </c>
      <c r="S1285" s="1">
        <v>162</v>
      </c>
      <c r="T1285" s="1">
        <v>327.60000000000002</v>
      </c>
      <c r="U1285" s="1">
        <v>73.44</v>
      </c>
      <c r="V1285" s="1">
        <v>254.16</v>
      </c>
      <c r="W1285" t="s">
        <v>30</v>
      </c>
      <c r="X1285" t="s">
        <v>31</v>
      </c>
    </row>
    <row r="1286" spans="1:24" x14ac:dyDescent="0.35">
      <c r="A1286">
        <v>2025</v>
      </c>
      <c r="B1286" t="s">
        <v>233</v>
      </c>
      <c r="C1286" t="s">
        <v>331</v>
      </c>
      <c r="D1286" t="s">
        <v>364</v>
      </c>
      <c r="E1286">
        <v>11</v>
      </c>
      <c r="F1286" t="s">
        <v>383</v>
      </c>
      <c r="G1286" t="s">
        <v>48</v>
      </c>
      <c r="H1286" t="s">
        <v>29</v>
      </c>
      <c r="I1286" s="1">
        <v>34</v>
      </c>
      <c r="J1286" s="2">
        <v>0</v>
      </c>
      <c r="K1286" s="2">
        <v>0</v>
      </c>
      <c r="L1286" s="2">
        <v>0</v>
      </c>
      <c r="M1286" s="1">
        <v>34</v>
      </c>
      <c r="N1286" s="3">
        <v>60</v>
      </c>
      <c r="O1286" s="3">
        <v>0</v>
      </c>
      <c r="P1286" s="3">
        <v>0</v>
      </c>
      <c r="Q1286" s="1">
        <v>2040</v>
      </c>
      <c r="R1286" s="1">
        <v>9</v>
      </c>
      <c r="S1286" s="1">
        <v>540</v>
      </c>
      <c r="T1286" s="1">
        <v>1500</v>
      </c>
      <c r="U1286" s="1">
        <v>306</v>
      </c>
      <c r="V1286" s="1">
        <v>1194</v>
      </c>
      <c r="W1286" t="s">
        <v>30</v>
      </c>
      <c r="X1286" t="s">
        <v>31</v>
      </c>
    </row>
    <row r="1287" spans="1:24" x14ac:dyDescent="0.35">
      <c r="A1287">
        <v>2025</v>
      </c>
      <c r="B1287" t="s">
        <v>233</v>
      </c>
      <c r="C1287" t="s">
        <v>331</v>
      </c>
      <c r="D1287" t="s">
        <v>364</v>
      </c>
      <c r="E1287">
        <v>11</v>
      </c>
      <c r="F1287" t="s">
        <v>383</v>
      </c>
      <c r="G1287" t="s">
        <v>48</v>
      </c>
      <c r="H1287" t="s">
        <v>32</v>
      </c>
      <c r="I1287" s="1">
        <v>34</v>
      </c>
      <c r="J1287" s="2">
        <v>10</v>
      </c>
      <c r="K1287" s="2">
        <v>0</v>
      </c>
      <c r="L1287" s="2">
        <v>10</v>
      </c>
      <c r="M1287" s="1">
        <v>30.6</v>
      </c>
      <c r="N1287" s="3">
        <v>49</v>
      </c>
      <c r="O1287" s="3">
        <v>490</v>
      </c>
      <c r="P1287" s="3">
        <v>0</v>
      </c>
      <c r="Q1287" s="1">
        <v>1499.4</v>
      </c>
      <c r="R1287" s="1">
        <v>9</v>
      </c>
      <c r="S1287" s="1">
        <v>441</v>
      </c>
      <c r="T1287" s="1">
        <v>1058.4000000000001</v>
      </c>
      <c r="U1287" s="1">
        <v>224.91</v>
      </c>
      <c r="V1287" s="1">
        <v>833.49</v>
      </c>
      <c r="W1287" t="s">
        <v>30</v>
      </c>
      <c r="X1287" t="s">
        <v>31</v>
      </c>
    </row>
    <row r="1288" spans="1:24" x14ac:dyDescent="0.35">
      <c r="A1288">
        <v>2025</v>
      </c>
      <c r="B1288" t="s">
        <v>233</v>
      </c>
      <c r="C1288" t="s">
        <v>331</v>
      </c>
      <c r="D1288" t="s">
        <v>364</v>
      </c>
      <c r="E1288">
        <v>11</v>
      </c>
      <c r="F1288" t="s">
        <v>383</v>
      </c>
      <c r="G1288" t="s">
        <v>48</v>
      </c>
      <c r="H1288" t="s">
        <v>33</v>
      </c>
      <c r="I1288" s="1">
        <v>34</v>
      </c>
      <c r="J1288" s="2">
        <v>15</v>
      </c>
      <c r="K1288" s="2">
        <v>0</v>
      </c>
      <c r="L1288" s="2">
        <v>15</v>
      </c>
      <c r="M1288" s="1">
        <v>28.9</v>
      </c>
      <c r="N1288" s="3">
        <v>32</v>
      </c>
      <c r="O1288" s="3">
        <v>480</v>
      </c>
      <c r="P1288" s="3">
        <v>0</v>
      </c>
      <c r="Q1288" s="1">
        <v>924.8</v>
      </c>
      <c r="R1288" s="1">
        <v>9</v>
      </c>
      <c r="S1288" s="1">
        <v>288</v>
      </c>
      <c r="T1288" s="1">
        <v>636.79999999999995</v>
      </c>
      <c r="U1288" s="1">
        <v>138.72</v>
      </c>
      <c r="V1288" s="1">
        <v>498.08</v>
      </c>
      <c r="W1288" t="s">
        <v>30</v>
      </c>
      <c r="X1288" t="s">
        <v>31</v>
      </c>
    </row>
    <row r="1289" spans="1:24" x14ac:dyDescent="0.35">
      <c r="A1289">
        <v>2025</v>
      </c>
      <c r="B1289" t="s">
        <v>233</v>
      </c>
      <c r="C1289" t="s">
        <v>331</v>
      </c>
      <c r="D1289" t="s">
        <v>364</v>
      </c>
      <c r="E1289">
        <v>11</v>
      </c>
      <c r="F1289" t="s">
        <v>383</v>
      </c>
      <c r="G1289" t="s">
        <v>48</v>
      </c>
      <c r="H1289" t="s">
        <v>34</v>
      </c>
      <c r="I1289" s="1">
        <v>34</v>
      </c>
      <c r="J1289" s="2">
        <v>20</v>
      </c>
      <c r="K1289" s="2">
        <v>0</v>
      </c>
      <c r="L1289" s="2">
        <v>20</v>
      </c>
      <c r="M1289" s="1">
        <v>27.2</v>
      </c>
      <c r="N1289" s="3">
        <v>18</v>
      </c>
      <c r="O1289" s="3">
        <v>360</v>
      </c>
      <c r="P1289" s="3">
        <v>0</v>
      </c>
      <c r="Q1289" s="1">
        <v>489.6</v>
      </c>
      <c r="R1289" s="1">
        <v>9</v>
      </c>
      <c r="S1289" s="1">
        <v>162</v>
      </c>
      <c r="T1289" s="1">
        <v>327.60000000000002</v>
      </c>
      <c r="U1289" s="1">
        <v>73.44</v>
      </c>
      <c r="V1289" s="1">
        <v>254.16</v>
      </c>
      <c r="W1289" t="s">
        <v>30</v>
      </c>
      <c r="X1289" t="s">
        <v>31</v>
      </c>
    </row>
    <row r="1290" spans="1:24" x14ac:dyDescent="0.35">
      <c r="A1290">
        <v>2025</v>
      </c>
      <c r="B1290" t="s">
        <v>233</v>
      </c>
      <c r="C1290" t="s">
        <v>331</v>
      </c>
      <c r="D1290" t="s">
        <v>364</v>
      </c>
      <c r="E1290">
        <v>11</v>
      </c>
      <c r="F1290" t="s">
        <v>384</v>
      </c>
      <c r="G1290" t="s">
        <v>28</v>
      </c>
      <c r="H1290" t="s">
        <v>29</v>
      </c>
      <c r="I1290" s="1">
        <v>34</v>
      </c>
      <c r="J1290" s="2">
        <v>0</v>
      </c>
      <c r="K1290" s="2">
        <v>0</v>
      </c>
      <c r="L1290" s="2">
        <v>0</v>
      </c>
      <c r="M1290" s="1">
        <v>34</v>
      </c>
      <c r="N1290" s="3">
        <v>68</v>
      </c>
      <c r="O1290" s="3">
        <v>0</v>
      </c>
      <c r="P1290" s="3">
        <v>0</v>
      </c>
      <c r="Q1290" s="1">
        <v>2312</v>
      </c>
      <c r="R1290" s="1">
        <v>9</v>
      </c>
      <c r="S1290" s="1">
        <v>612</v>
      </c>
      <c r="T1290" s="1">
        <v>1700</v>
      </c>
      <c r="U1290" s="1">
        <v>346.8</v>
      </c>
      <c r="V1290" s="1">
        <v>1353.2</v>
      </c>
      <c r="W1290" t="s">
        <v>30</v>
      </c>
      <c r="X1290" t="s">
        <v>31</v>
      </c>
    </row>
    <row r="1291" spans="1:24" x14ac:dyDescent="0.35">
      <c r="A1291">
        <v>2025</v>
      </c>
      <c r="B1291" t="s">
        <v>233</v>
      </c>
      <c r="C1291" t="s">
        <v>331</v>
      </c>
      <c r="D1291" t="s">
        <v>364</v>
      </c>
      <c r="E1291">
        <v>11</v>
      </c>
      <c r="F1291" t="s">
        <v>384</v>
      </c>
      <c r="G1291" t="s">
        <v>28</v>
      </c>
      <c r="H1291" t="s">
        <v>32</v>
      </c>
      <c r="I1291" s="1">
        <v>34</v>
      </c>
      <c r="J1291" s="2">
        <v>10</v>
      </c>
      <c r="K1291" s="2">
        <v>0</v>
      </c>
      <c r="L1291" s="2">
        <v>10</v>
      </c>
      <c r="M1291" s="1">
        <v>30.6</v>
      </c>
      <c r="N1291" s="3">
        <v>56</v>
      </c>
      <c r="O1291" s="3">
        <v>560</v>
      </c>
      <c r="P1291" s="3">
        <v>0</v>
      </c>
      <c r="Q1291" s="1">
        <v>1713.6</v>
      </c>
      <c r="R1291" s="1">
        <v>9</v>
      </c>
      <c r="S1291" s="1">
        <v>504</v>
      </c>
      <c r="T1291" s="1">
        <v>1209.5999999999999</v>
      </c>
      <c r="U1291" s="1">
        <v>257.04000000000002</v>
      </c>
      <c r="V1291" s="1">
        <v>952.56</v>
      </c>
      <c r="W1291" t="s">
        <v>30</v>
      </c>
      <c r="X1291" t="s">
        <v>31</v>
      </c>
    </row>
    <row r="1292" spans="1:24" x14ac:dyDescent="0.35">
      <c r="A1292">
        <v>2025</v>
      </c>
      <c r="B1292" t="s">
        <v>233</v>
      </c>
      <c r="C1292" t="s">
        <v>331</v>
      </c>
      <c r="D1292" t="s">
        <v>364</v>
      </c>
      <c r="E1292">
        <v>11</v>
      </c>
      <c r="F1292" t="s">
        <v>384</v>
      </c>
      <c r="G1292" t="s">
        <v>28</v>
      </c>
      <c r="H1292" t="s">
        <v>33</v>
      </c>
      <c r="I1292" s="1">
        <v>34</v>
      </c>
      <c r="J1292" s="2">
        <v>15</v>
      </c>
      <c r="K1292" s="2">
        <v>0</v>
      </c>
      <c r="L1292" s="2">
        <v>15</v>
      </c>
      <c r="M1292" s="1">
        <v>28.9</v>
      </c>
      <c r="N1292" s="3">
        <v>36</v>
      </c>
      <c r="O1292" s="3">
        <v>540</v>
      </c>
      <c r="P1292" s="3">
        <v>0</v>
      </c>
      <c r="Q1292" s="1">
        <v>1040.4000000000001</v>
      </c>
      <c r="R1292" s="1">
        <v>9</v>
      </c>
      <c r="S1292" s="1">
        <v>324</v>
      </c>
      <c r="T1292" s="1">
        <v>716.4</v>
      </c>
      <c r="U1292" s="1">
        <v>156.06</v>
      </c>
      <c r="V1292" s="1">
        <v>560.34</v>
      </c>
      <c r="W1292" t="s">
        <v>30</v>
      </c>
      <c r="X1292" t="s">
        <v>31</v>
      </c>
    </row>
    <row r="1293" spans="1:24" x14ac:dyDescent="0.35">
      <c r="A1293">
        <v>2025</v>
      </c>
      <c r="B1293" t="s">
        <v>233</v>
      </c>
      <c r="C1293" t="s">
        <v>331</v>
      </c>
      <c r="D1293" t="s">
        <v>364</v>
      </c>
      <c r="E1293">
        <v>11</v>
      </c>
      <c r="F1293" t="s">
        <v>384</v>
      </c>
      <c r="G1293" t="s">
        <v>28</v>
      </c>
      <c r="H1293" t="s">
        <v>34</v>
      </c>
      <c r="I1293" s="1">
        <v>34</v>
      </c>
      <c r="J1293" s="2">
        <v>20</v>
      </c>
      <c r="K1293" s="2">
        <v>0</v>
      </c>
      <c r="L1293" s="2">
        <v>20</v>
      </c>
      <c r="M1293" s="1">
        <v>27.2</v>
      </c>
      <c r="N1293" s="3">
        <v>21</v>
      </c>
      <c r="O1293" s="3">
        <v>420</v>
      </c>
      <c r="P1293" s="3">
        <v>0</v>
      </c>
      <c r="Q1293" s="1">
        <v>571.20000000000005</v>
      </c>
      <c r="R1293" s="1">
        <v>9</v>
      </c>
      <c r="S1293" s="1">
        <v>189</v>
      </c>
      <c r="T1293" s="1">
        <v>382.2</v>
      </c>
      <c r="U1293" s="1">
        <v>85.68</v>
      </c>
      <c r="V1293" s="1">
        <v>296.52</v>
      </c>
      <c r="W1293" t="s">
        <v>30</v>
      </c>
      <c r="X1293" t="s">
        <v>31</v>
      </c>
    </row>
    <row r="1294" spans="1:24" x14ac:dyDescent="0.35">
      <c r="A1294">
        <v>2025</v>
      </c>
      <c r="B1294" t="s">
        <v>233</v>
      </c>
      <c r="C1294" t="s">
        <v>331</v>
      </c>
      <c r="D1294" t="s">
        <v>364</v>
      </c>
      <c r="E1294">
        <v>11</v>
      </c>
      <c r="F1294" t="s">
        <v>385</v>
      </c>
      <c r="G1294" t="s">
        <v>36</v>
      </c>
      <c r="H1294" t="s">
        <v>29</v>
      </c>
      <c r="I1294" s="1">
        <v>34</v>
      </c>
      <c r="J1294" s="2">
        <v>0</v>
      </c>
      <c r="K1294" s="2">
        <v>0</v>
      </c>
      <c r="L1294" s="2">
        <v>0</v>
      </c>
      <c r="M1294" s="1">
        <v>34</v>
      </c>
      <c r="N1294" s="3">
        <v>34</v>
      </c>
      <c r="O1294" s="3">
        <v>0</v>
      </c>
      <c r="P1294" s="3">
        <v>0</v>
      </c>
      <c r="Q1294" s="1">
        <v>1156</v>
      </c>
      <c r="R1294" s="1">
        <v>9</v>
      </c>
      <c r="S1294" s="1">
        <v>306</v>
      </c>
      <c r="T1294" s="1">
        <v>850</v>
      </c>
      <c r="U1294" s="1">
        <v>173.4</v>
      </c>
      <c r="V1294" s="1">
        <v>676.6</v>
      </c>
      <c r="W1294" t="s">
        <v>30</v>
      </c>
      <c r="X1294" t="s">
        <v>31</v>
      </c>
    </row>
    <row r="1295" spans="1:24" x14ac:dyDescent="0.35">
      <c r="A1295">
        <v>2025</v>
      </c>
      <c r="B1295" t="s">
        <v>233</v>
      </c>
      <c r="C1295" t="s">
        <v>331</v>
      </c>
      <c r="D1295" t="s">
        <v>364</v>
      </c>
      <c r="E1295">
        <v>11</v>
      </c>
      <c r="F1295" t="s">
        <v>385</v>
      </c>
      <c r="G1295" t="s">
        <v>36</v>
      </c>
      <c r="H1295" t="s">
        <v>32</v>
      </c>
      <c r="I1295" s="1">
        <v>34</v>
      </c>
      <c r="J1295" s="2">
        <v>10</v>
      </c>
      <c r="K1295" s="2">
        <v>0</v>
      </c>
      <c r="L1295" s="2">
        <v>10</v>
      </c>
      <c r="M1295" s="1">
        <v>30.6</v>
      </c>
      <c r="N1295" s="3">
        <v>28</v>
      </c>
      <c r="O1295" s="3">
        <v>280</v>
      </c>
      <c r="P1295" s="3">
        <v>0</v>
      </c>
      <c r="Q1295" s="1">
        <v>856.8</v>
      </c>
      <c r="R1295" s="1">
        <v>9</v>
      </c>
      <c r="S1295" s="1">
        <v>252</v>
      </c>
      <c r="T1295" s="1">
        <v>604.79999999999995</v>
      </c>
      <c r="U1295" s="1">
        <v>128.52000000000001</v>
      </c>
      <c r="V1295" s="1">
        <v>476.28</v>
      </c>
      <c r="W1295" t="s">
        <v>30</v>
      </c>
      <c r="X1295" t="s">
        <v>31</v>
      </c>
    </row>
    <row r="1296" spans="1:24" x14ac:dyDescent="0.35">
      <c r="A1296">
        <v>2025</v>
      </c>
      <c r="B1296" t="s">
        <v>233</v>
      </c>
      <c r="C1296" t="s">
        <v>331</v>
      </c>
      <c r="D1296" t="s">
        <v>364</v>
      </c>
      <c r="E1296">
        <v>11</v>
      </c>
      <c r="F1296" t="s">
        <v>385</v>
      </c>
      <c r="G1296" t="s">
        <v>36</v>
      </c>
      <c r="H1296" t="s">
        <v>33</v>
      </c>
      <c r="I1296" s="1">
        <v>34</v>
      </c>
      <c r="J1296" s="2">
        <v>15</v>
      </c>
      <c r="K1296" s="2">
        <v>0</v>
      </c>
      <c r="L1296" s="2">
        <v>15</v>
      </c>
      <c r="M1296" s="1">
        <v>28.9</v>
      </c>
      <c r="N1296" s="3">
        <v>18</v>
      </c>
      <c r="O1296" s="3">
        <v>270</v>
      </c>
      <c r="P1296" s="3">
        <v>0</v>
      </c>
      <c r="Q1296" s="1">
        <v>520.20000000000005</v>
      </c>
      <c r="R1296" s="1">
        <v>9</v>
      </c>
      <c r="S1296" s="1">
        <v>162</v>
      </c>
      <c r="T1296" s="1">
        <v>358.2</v>
      </c>
      <c r="U1296" s="1">
        <v>78.03</v>
      </c>
      <c r="V1296" s="1">
        <v>280.17</v>
      </c>
      <c r="W1296" t="s">
        <v>30</v>
      </c>
      <c r="X1296" t="s">
        <v>31</v>
      </c>
    </row>
    <row r="1297" spans="1:24" x14ac:dyDescent="0.35">
      <c r="A1297">
        <v>2025</v>
      </c>
      <c r="B1297" t="s">
        <v>233</v>
      </c>
      <c r="C1297" t="s">
        <v>331</v>
      </c>
      <c r="D1297" t="s">
        <v>364</v>
      </c>
      <c r="E1297">
        <v>11</v>
      </c>
      <c r="F1297" t="s">
        <v>385</v>
      </c>
      <c r="G1297" t="s">
        <v>36</v>
      </c>
      <c r="H1297" t="s">
        <v>34</v>
      </c>
      <c r="I1297" s="1">
        <v>34</v>
      </c>
      <c r="J1297" s="2">
        <v>20</v>
      </c>
      <c r="K1297" s="2">
        <v>0</v>
      </c>
      <c r="L1297" s="2">
        <v>20</v>
      </c>
      <c r="M1297" s="1">
        <v>27.2</v>
      </c>
      <c r="N1297" s="3">
        <v>10</v>
      </c>
      <c r="O1297" s="3">
        <v>200</v>
      </c>
      <c r="P1297" s="3">
        <v>0</v>
      </c>
      <c r="Q1297" s="1">
        <v>272</v>
      </c>
      <c r="R1297" s="1">
        <v>9</v>
      </c>
      <c r="S1297" s="1">
        <v>90</v>
      </c>
      <c r="T1297" s="1">
        <v>182</v>
      </c>
      <c r="U1297" s="1">
        <v>40.799999999999997</v>
      </c>
      <c r="V1297" s="1">
        <v>141.19999999999999</v>
      </c>
      <c r="W1297" t="s">
        <v>30</v>
      </c>
      <c r="X1297" t="s">
        <v>31</v>
      </c>
    </row>
    <row r="1298" spans="1:24" x14ac:dyDescent="0.35">
      <c r="A1298">
        <v>2025</v>
      </c>
      <c r="B1298" t="s">
        <v>233</v>
      </c>
      <c r="C1298" t="s">
        <v>331</v>
      </c>
      <c r="D1298" t="s">
        <v>364</v>
      </c>
      <c r="E1298">
        <v>11</v>
      </c>
      <c r="F1298" t="s">
        <v>386</v>
      </c>
      <c r="G1298" t="s">
        <v>38</v>
      </c>
      <c r="H1298" t="s">
        <v>29</v>
      </c>
      <c r="I1298" s="1">
        <v>34</v>
      </c>
      <c r="J1298" s="2">
        <v>0</v>
      </c>
      <c r="K1298" s="2">
        <v>0</v>
      </c>
      <c r="L1298" s="2">
        <v>0</v>
      </c>
      <c r="M1298" s="1">
        <v>34</v>
      </c>
      <c r="N1298" s="3">
        <v>36</v>
      </c>
      <c r="O1298" s="3">
        <v>0</v>
      </c>
      <c r="P1298" s="3">
        <v>0</v>
      </c>
      <c r="Q1298" s="1">
        <v>1224</v>
      </c>
      <c r="R1298" s="1">
        <v>9</v>
      </c>
      <c r="S1298" s="1">
        <v>324</v>
      </c>
      <c r="T1298" s="1">
        <v>900</v>
      </c>
      <c r="U1298" s="1">
        <v>183.6</v>
      </c>
      <c r="V1298" s="1">
        <v>716.4</v>
      </c>
      <c r="W1298" t="s">
        <v>30</v>
      </c>
      <c r="X1298" t="s">
        <v>31</v>
      </c>
    </row>
    <row r="1299" spans="1:24" x14ac:dyDescent="0.35">
      <c r="A1299">
        <v>2025</v>
      </c>
      <c r="B1299" t="s">
        <v>233</v>
      </c>
      <c r="C1299" t="s">
        <v>331</v>
      </c>
      <c r="D1299" t="s">
        <v>364</v>
      </c>
      <c r="E1299">
        <v>11</v>
      </c>
      <c r="F1299" t="s">
        <v>386</v>
      </c>
      <c r="G1299" t="s">
        <v>38</v>
      </c>
      <c r="H1299" t="s">
        <v>32</v>
      </c>
      <c r="I1299" s="1">
        <v>34</v>
      </c>
      <c r="J1299" s="2">
        <v>10</v>
      </c>
      <c r="K1299" s="2">
        <v>0</v>
      </c>
      <c r="L1299" s="2">
        <v>10</v>
      </c>
      <c r="M1299" s="1">
        <v>30.6</v>
      </c>
      <c r="N1299" s="3">
        <v>29</v>
      </c>
      <c r="O1299" s="3">
        <v>290</v>
      </c>
      <c r="P1299" s="3">
        <v>0</v>
      </c>
      <c r="Q1299" s="1">
        <v>887.4</v>
      </c>
      <c r="R1299" s="1">
        <v>9</v>
      </c>
      <c r="S1299" s="1">
        <v>261</v>
      </c>
      <c r="T1299" s="1">
        <v>626.4</v>
      </c>
      <c r="U1299" s="1">
        <v>133.11000000000001</v>
      </c>
      <c r="V1299" s="1">
        <v>493.29</v>
      </c>
      <c r="W1299" t="s">
        <v>30</v>
      </c>
      <c r="X1299" t="s">
        <v>31</v>
      </c>
    </row>
    <row r="1300" spans="1:24" x14ac:dyDescent="0.35">
      <c r="A1300">
        <v>2025</v>
      </c>
      <c r="B1300" t="s">
        <v>233</v>
      </c>
      <c r="C1300" t="s">
        <v>331</v>
      </c>
      <c r="D1300" t="s">
        <v>364</v>
      </c>
      <c r="E1300">
        <v>11</v>
      </c>
      <c r="F1300" t="s">
        <v>386</v>
      </c>
      <c r="G1300" t="s">
        <v>38</v>
      </c>
      <c r="H1300" t="s">
        <v>33</v>
      </c>
      <c r="I1300" s="1">
        <v>34</v>
      </c>
      <c r="J1300" s="2">
        <v>15</v>
      </c>
      <c r="K1300" s="2">
        <v>0</v>
      </c>
      <c r="L1300" s="2">
        <v>15</v>
      </c>
      <c r="M1300" s="1">
        <v>28.9</v>
      </c>
      <c r="N1300" s="3">
        <v>19</v>
      </c>
      <c r="O1300" s="3">
        <v>285</v>
      </c>
      <c r="P1300" s="3">
        <v>0</v>
      </c>
      <c r="Q1300" s="1">
        <v>549.1</v>
      </c>
      <c r="R1300" s="1">
        <v>9</v>
      </c>
      <c r="S1300" s="1">
        <v>171</v>
      </c>
      <c r="T1300" s="1">
        <v>378.1</v>
      </c>
      <c r="U1300" s="1">
        <v>82.36</v>
      </c>
      <c r="V1300" s="1">
        <v>295.74</v>
      </c>
      <c r="W1300" t="s">
        <v>30</v>
      </c>
      <c r="X1300" t="s">
        <v>31</v>
      </c>
    </row>
    <row r="1301" spans="1:24" x14ac:dyDescent="0.35">
      <c r="A1301">
        <v>2025</v>
      </c>
      <c r="B1301" t="s">
        <v>233</v>
      </c>
      <c r="C1301" t="s">
        <v>331</v>
      </c>
      <c r="D1301" t="s">
        <v>364</v>
      </c>
      <c r="E1301">
        <v>11</v>
      </c>
      <c r="F1301" t="s">
        <v>386</v>
      </c>
      <c r="G1301" t="s">
        <v>38</v>
      </c>
      <c r="H1301" t="s">
        <v>34</v>
      </c>
      <c r="I1301" s="1">
        <v>34</v>
      </c>
      <c r="J1301" s="2">
        <v>20</v>
      </c>
      <c r="K1301" s="2">
        <v>0</v>
      </c>
      <c r="L1301" s="2">
        <v>20</v>
      </c>
      <c r="M1301" s="1">
        <v>27.2</v>
      </c>
      <c r="N1301" s="3">
        <v>11</v>
      </c>
      <c r="O1301" s="3">
        <v>220</v>
      </c>
      <c r="P1301" s="3">
        <v>0</v>
      </c>
      <c r="Q1301" s="1">
        <v>299.2</v>
      </c>
      <c r="R1301" s="1">
        <v>9</v>
      </c>
      <c r="S1301" s="1">
        <v>99</v>
      </c>
      <c r="T1301" s="1">
        <v>200.2</v>
      </c>
      <c r="U1301" s="1">
        <v>44.88</v>
      </c>
      <c r="V1301" s="1">
        <v>155.32</v>
      </c>
      <c r="W1301" t="s">
        <v>30</v>
      </c>
      <c r="X1301" t="s">
        <v>31</v>
      </c>
    </row>
    <row r="1302" spans="1:24" x14ac:dyDescent="0.35">
      <c r="A1302">
        <v>2025</v>
      </c>
      <c r="B1302" t="s">
        <v>233</v>
      </c>
      <c r="C1302" t="s">
        <v>331</v>
      </c>
      <c r="D1302" t="s">
        <v>364</v>
      </c>
      <c r="E1302">
        <v>11</v>
      </c>
      <c r="F1302" t="s">
        <v>387</v>
      </c>
      <c r="G1302" t="s">
        <v>40</v>
      </c>
      <c r="H1302" t="s">
        <v>29</v>
      </c>
      <c r="I1302" s="1">
        <v>34</v>
      </c>
      <c r="J1302" s="2">
        <v>0</v>
      </c>
      <c r="K1302" s="2">
        <v>0</v>
      </c>
      <c r="L1302" s="2">
        <v>0</v>
      </c>
      <c r="M1302" s="1">
        <v>34</v>
      </c>
      <c r="N1302" s="3">
        <v>46</v>
      </c>
      <c r="O1302" s="3">
        <v>0</v>
      </c>
      <c r="P1302" s="3">
        <v>0</v>
      </c>
      <c r="Q1302" s="1">
        <v>1564</v>
      </c>
      <c r="R1302" s="1">
        <v>9</v>
      </c>
      <c r="S1302" s="1">
        <v>414</v>
      </c>
      <c r="T1302" s="1">
        <v>1150</v>
      </c>
      <c r="U1302" s="1">
        <v>234.6</v>
      </c>
      <c r="V1302" s="1">
        <v>915.4</v>
      </c>
      <c r="W1302" t="s">
        <v>30</v>
      </c>
      <c r="X1302" t="s">
        <v>31</v>
      </c>
    </row>
    <row r="1303" spans="1:24" x14ac:dyDescent="0.35">
      <c r="A1303">
        <v>2025</v>
      </c>
      <c r="B1303" t="s">
        <v>233</v>
      </c>
      <c r="C1303" t="s">
        <v>331</v>
      </c>
      <c r="D1303" t="s">
        <v>364</v>
      </c>
      <c r="E1303">
        <v>11</v>
      </c>
      <c r="F1303" t="s">
        <v>387</v>
      </c>
      <c r="G1303" t="s">
        <v>40</v>
      </c>
      <c r="H1303" t="s">
        <v>32</v>
      </c>
      <c r="I1303" s="1">
        <v>34</v>
      </c>
      <c r="J1303" s="2">
        <v>10</v>
      </c>
      <c r="K1303" s="2">
        <v>0</v>
      </c>
      <c r="L1303" s="2">
        <v>10</v>
      </c>
      <c r="M1303" s="1">
        <v>30.6</v>
      </c>
      <c r="N1303" s="3">
        <v>38</v>
      </c>
      <c r="O1303" s="3">
        <v>380</v>
      </c>
      <c r="P1303" s="3">
        <v>0</v>
      </c>
      <c r="Q1303" s="1">
        <v>1162.8</v>
      </c>
      <c r="R1303" s="1">
        <v>9</v>
      </c>
      <c r="S1303" s="1">
        <v>342</v>
      </c>
      <c r="T1303" s="1">
        <v>820.8</v>
      </c>
      <c r="U1303" s="1">
        <v>174.42</v>
      </c>
      <c r="V1303" s="1">
        <v>646.38</v>
      </c>
      <c r="W1303" t="s">
        <v>30</v>
      </c>
      <c r="X1303" t="s">
        <v>31</v>
      </c>
    </row>
    <row r="1304" spans="1:24" x14ac:dyDescent="0.35">
      <c r="A1304">
        <v>2025</v>
      </c>
      <c r="B1304" t="s">
        <v>233</v>
      </c>
      <c r="C1304" t="s">
        <v>331</v>
      </c>
      <c r="D1304" t="s">
        <v>364</v>
      </c>
      <c r="E1304">
        <v>11</v>
      </c>
      <c r="F1304" t="s">
        <v>387</v>
      </c>
      <c r="G1304" t="s">
        <v>40</v>
      </c>
      <c r="H1304" t="s">
        <v>33</v>
      </c>
      <c r="I1304" s="1">
        <v>34</v>
      </c>
      <c r="J1304" s="2">
        <v>15</v>
      </c>
      <c r="K1304" s="2">
        <v>0</v>
      </c>
      <c r="L1304" s="2">
        <v>15</v>
      </c>
      <c r="M1304" s="1">
        <v>28.9</v>
      </c>
      <c r="N1304" s="3">
        <v>25</v>
      </c>
      <c r="O1304" s="3">
        <v>375</v>
      </c>
      <c r="P1304" s="3">
        <v>0</v>
      </c>
      <c r="Q1304" s="1">
        <v>722.5</v>
      </c>
      <c r="R1304" s="1">
        <v>9</v>
      </c>
      <c r="S1304" s="1">
        <v>225</v>
      </c>
      <c r="T1304" s="1">
        <v>497.5</v>
      </c>
      <c r="U1304" s="1">
        <v>108.38</v>
      </c>
      <c r="V1304" s="1">
        <v>389.12</v>
      </c>
      <c r="W1304" t="s">
        <v>30</v>
      </c>
      <c r="X1304" t="s">
        <v>31</v>
      </c>
    </row>
    <row r="1305" spans="1:24" x14ac:dyDescent="0.35">
      <c r="A1305">
        <v>2025</v>
      </c>
      <c r="B1305" t="s">
        <v>233</v>
      </c>
      <c r="C1305" t="s">
        <v>331</v>
      </c>
      <c r="D1305" t="s">
        <v>364</v>
      </c>
      <c r="E1305">
        <v>11</v>
      </c>
      <c r="F1305" t="s">
        <v>387</v>
      </c>
      <c r="G1305" t="s">
        <v>40</v>
      </c>
      <c r="H1305" t="s">
        <v>34</v>
      </c>
      <c r="I1305" s="1">
        <v>34</v>
      </c>
      <c r="J1305" s="2">
        <v>20</v>
      </c>
      <c r="K1305" s="2">
        <v>0</v>
      </c>
      <c r="L1305" s="2">
        <v>20</v>
      </c>
      <c r="M1305" s="1">
        <v>27.2</v>
      </c>
      <c r="N1305" s="3">
        <v>14</v>
      </c>
      <c r="O1305" s="3">
        <v>280</v>
      </c>
      <c r="P1305" s="3">
        <v>0</v>
      </c>
      <c r="Q1305" s="1">
        <v>380.8</v>
      </c>
      <c r="R1305" s="1">
        <v>9</v>
      </c>
      <c r="S1305" s="1">
        <v>126</v>
      </c>
      <c r="T1305" s="1">
        <v>254.8</v>
      </c>
      <c r="U1305" s="1">
        <v>57.12</v>
      </c>
      <c r="V1305" s="1">
        <v>197.68</v>
      </c>
      <c r="W1305" t="s">
        <v>30</v>
      </c>
      <c r="X1305" t="s">
        <v>31</v>
      </c>
    </row>
    <row r="1306" spans="1:24" x14ac:dyDescent="0.35">
      <c r="A1306">
        <v>2025</v>
      </c>
      <c r="B1306" t="s">
        <v>233</v>
      </c>
      <c r="C1306" t="s">
        <v>331</v>
      </c>
      <c r="D1306" t="s">
        <v>364</v>
      </c>
      <c r="E1306">
        <v>11</v>
      </c>
      <c r="F1306" t="s">
        <v>388</v>
      </c>
      <c r="G1306" t="s">
        <v>42</v>
      </c>
      <c r="H1306" t="s">
        <v>29</v>
      </c>
      <c r="I1306" s="1">
        <v>34</v>
      </c>
      <c r="J1306" s="2">
        <v>0</v>
      </c>
      <c r="K1306" s="2">
        <v>0</v>
      </c>
      <c r="L1306" s="2">
        <v>0</v>
      </c>
      <c r="M1306" s="1">
        <v>34</v>
      </c>
      <c r="N1306" s="3">
        <v>27</v>
      </c>
      <c r="O1306" s="3">
        <v>0</v>
      </c>
      <c r="P1306" s="3">
        <v>0</v>
      </c>
      <c r="Q1306" s="1">
        <v>918</v>
      </c>
      <c r="R1306" s="1">
        <v>9</v>
      </c>
      <c r="S1306" s="1">
        <v>243</v>
      </c>
      <c r="T1306" s="1">
        <v>675</v>
      </c>
      <c r="U1306" s="1">
        <v>137.69999999999999</v>
      </c>
      <c r="V1306" s="1">
        <v>537.29999999999995</v>
      </c>
      <c r="W1306" t="s">
        <v>30</v>
      </c>
      <c r="X1306" t="s">
        <v>31</v>
      </c>
    </row>
    <row r="1307" spans="1:24" x14ac:dyDescent="0.35">
      <c r="A1307">
        <v>2025</v>
      </c>
      <c r="B1307" t="s">
        <v>233</v>
      </c>
      <c r="C1307" t="s">
        <v>331</v>
      </c>
      <c r="D1307" t="s">
        <v>364</v>
      </c>
      <c r="E1307">
        <v>11</v>
      </c>
      <c r="F1307" t="s">
        <v>388</v>
      </c>
      <c r="G1307" t="s">
        <v>42</v>
      </c>
      <c r="H1307" t="s">
        <v>32</v>
      </c>
      <c r="I1307" s="1">
        <v>34</v>
      </c>
      <c r="J1307" s="2">
        <v>10</v>
      </c>
      <c r="K1307" s="2">
        <v>0</v>
      </c>
      <c r="L1307" s="2">
        <v>10</v>
      </c>
      <c r="M1307" s="1">
        <v>30.6</v>
      </c>
      <c r="N1307" s="3">
        <v>22</v>
      </c>
      <c r="O1307" s="3">
        <v>220</v>
      </c>
      <c r="P1307" s="3">
        <v>0</v>
      </c>
      <c r="Q1307" s="1">
        <v>673.2</v>
      </c>
      <c r="R1307" s="1">
        <v>9</v>
      </c>
      <c r="S1307" s="1">
        <v>198</v>
      </c>
      <c r="T1307" s="1">
        <v>475.2</v>
      </c>
      <c r="U1307" s="1">
        <v>100.98</v>
      </c>
      <c r="V1307" s="1">
        <v>374.22</v>
      </c>
      <c r="W1307" t="s">
        <v>30</v>
      </c>
      <c r="X1307" t="s">
        <v>31</v>
      </c>
    </row>
    <row r="1308" spans="1:24" x14ac:dyDescent="0.35">
      <c r="A1308">
        <v>2025</v>
      </c>
      <c r="B1308" t="s">
        <v>233</v>
      </c>
      <c r="C1308" t="s">
        <v>331</v>
      </c>
      <c r="D1308" t="s">
        <v>364</v>
      </c>
      <c r="E1308">
        <v>11</v>
      </c>
      <c r="F1308" t="s">
        <v>388</v>
      </c>
      <c r="G1308" t="s">
        <v>42</v>
      </c>
      <c r="H1308" t="s">
        <v>33</v>
      </c>
      <c r="I1308" s="1">
        <v>34</v>
      </c>
      <c r="J1308" s="2">
        <v>15</v>
      </c>
      <c r="K1308" s="2">
        <v>0</v>
      </c>
      <c r="L1308" s="2">
        <v>15</v>
      </c>
      <c r="M1308" s="1">
        <v>28.9</v>
      </c>
      <c r="N1308" s="3">
        <v>14</v>
      </c>
      <c r="O1308" s="3">
        <v>210</v>
      </c>
      <c r="P1308" s="3">
        <v>0</v>
      </c>
      <c r="Q1308" s="1">
        <v>404.6</v>
      </c>
      <c r="R1308" s="1">
        <v>9</v>
      </c>
      <c r="S1308" s="1">
        <v>126</v>
      </c>
      <c r="T1308" s="1">
        <v>278.60000000000002</v>
      </c>
      <c r="U1308" s="1">
        <v>60.69</v>
      </c>
      <c r="V1308" s="1">
        <v>217.91</v>
      </c>
      <c r="W1308" t="s">
        <v>30</v>
      </c>
      <c r="X1308" t="s">
        <v>31</v>
      </c>
    </row>
    <row r="1309" spans="1:24" x14ac:dyDescent="0.35">
      <c r="A1309">
        <v>2025</v>
      </c>
      <c r="B1309" t="s">
        <v>233</v>
      </c>
      <c r="C1309" t="s">
        <v>331</v>
      </c>
      <c r="D1309" t="s">
        <v>364</v>
      </c>
      <c r="E1309">
        <v>11</v>
      </c>
      <c r="F1309" t="s">
        <v>388</v>
      </c>
      <c r="G1309" t="s">
        <v>42</v>
      </c>
      <c r="H1309" t="s">
        <v>34</v>
      </c>
      <c r="I1309" s="1">
        <v>34</v>
      </c>
      <c r="J1309" s="2">
        <v>20</v>
      </c>
      <c r="K1309" s="2">
        <v>0</v>
      </c>
      <c r="L1309" s="2">
        <v>20</v>
      </c>
      <c r="M1309" s="1">
        <v>27.2</v>
      </c>
      <c r="N1309" s="3">
        <v>8</v>
      </c>
      <c r="O1309" s="3">
        <v>160</v>
      </c>
      <c r="P1309" s="3">
        <v>0</v>
      </c>
      <c r="Q1309" s="1">
        <v>217.6</v>
      </c>
      <c r="R1309" s="1">
        <v>9</v>
      </c>
      <c r="S1309" s="1">
        <v>72</v>
      </c>
      <c r="T1309" s="1">
        <v>145.6</v>
      </c>
      <c r="U1309" s="1">
        <v>32.64</v>
      </c>
      <c r="V1309" s="1">
        <v>112.96</v>
      </c>
      <c r="W1309" t="s">
        <v>30</v>
      </c>
      <c r="X1309" t="s">
        <v>31</v>
      </c>
    </row>
    <row r="1310" spans="1:24" x14ac:dyDescent="0.35">
      <c r="A1310">
        <v>2025</v>
      </c>
      <c r="B1310" t="s">
        <v>233</v>
      </c>
      <c r="C1310" t="s">
        <v>331</v>
      </c>
      <c r="D1310" t="s">
        <v>364</v>
      </c>
      <c r="E1310">
        <v>11</v>
      </c>
      <c r="F1310" t="s">
        <v>389</v>
      </c>
      <c r="G1310" t="s">
        <v>44</v>
      </c>
      <c r="H1310" t="s">
        <v>29</v>
      </c>
      <c r="I1310" s="1">
        <v>34</v>
      </c>
      <c r="J1310" s="2">
        <v>0</v>
      </c>
      <c r="K1310" s="2">
        <v>0</v>
      </c>
      <c r="L1310" s="2">
        <v>0</v>
      </c>
      <c r="M1310" s="1">
        <v>34</v>
      </c>
      <c r="N1310" s="3">
        <v>29</v>
      </c>
      <c r="O1310" s="3">
        <v>0</v>
      </c>
      <c r="P1310" s="3">
        <v>0</v>
      </c>
      <c r="Q1310" s="1">
        <v>986</v>
      </c>
      <c r="R1310" s="1">
        <v>9</v>
      </c>
      <c r="S1310" s="1">
        <v>261</v>
      </c>
      <c r="T1310" s="1">
        <v>725</v>
      </c>
      <c r="U1310" s="1">
        <v>147.9</v>
      </c>
      <c r="V1310" s="1">
        <v>577.1</v>
      </c>
      <c r="W1310" t="s">
        <v>30</v>
      </c>
      <c r="X1310" t="s">
        <v>31</v>
      </c>
    </row>
    <row r="1311" spans="1:24" x14ac:dyDescent="0.35">
      <c r="A1311">
        <v>2025</v>
      </c>
      <c r="B1311" t="s">
        <v>233</v>
      </c>
      <c r="C1311" t="s">
        <v>331</v>
      </c>
      <c r="D1311" t="s">
        <v>364</v>
      </c>
      <c r="E1311">
        <v>11</v>
      </c>
      <c r="F1311" t="s">
        <v>389</v>
      </c>
      <c r="G1311" t="s">
        <v>44</v>
      </c>
      <c r="H1311" t="s">
        <v>32</v>
      </c>
      <c r="I1311" s="1">
        <v>34</v>
      </c>
      <c r="J1311" s="2">
        <v>10</v>
      </c>
      <c r="K1311" s="2">
        <v>0</v>
      </c>
      <c r="L1311" s="2">
        <v>10</v>
      </c>
      <c r="M1311" s="1">
        <v>30.6</v>
      </c>
      <c r="N1311" s="3">
        <v>24</v>
      </c>
      <c r="O1311" s="3">
        <v>240</v>
      </c>
      <c r="P1311" s="3">
        <v>0</v>
      </c>
      <c r="Q1311" s="1">
        <v>734.4</v>
      </c>
      <c r="R1311" s="1">
        <v>9</v>
      </c>
      <c r="S1311" s="1">
        <v>216</v>
      </c>
      <c r="T1311" s="1">
        <v>518.4</v>
      </c>
      <c r="U1311" s="1">
        <v>110.16</v>
      </c>
      <c r="V1311" s="1">
        <v>408.24</v>
      </c>
      <c r="W1311" t="s">
        <v>30</v>
      </c>
      <c r="X1311" t="s">
        <v>31</v>
      </c>
    </row>
    <row r="1312" spans="1:24" x14ac:dyDescent="0.35">
      <c r="A1312">
        <v>2025</v>
      </c>
      <c r="B1312" t="s">
        <v>233</v>
      </c>
      <c r="C1312" t="s">
        <v>331</v>
      </c>
      <c r="D1312" t="s">
        <v>364</v>
      </c>
      <c r="E1312">
        <v>11</v>
      </c>
      <c r="F1312" t="s">
        <v>389</v>
      </c>
      <c r="G1312" t="s">
        <v>44</v>
      </c>
      <c r="H1312" t="s">
        <v>33</v>
      </c>
      <c r="I1312" s="1">
        <v>34</v>
      </c>
      <c r="J1312" s="2">
        <v>15</v>
      </c>
      <c r="K1312" s="2">
        <v>0</v>
      </c>
      <c r="L1312" s="2">
        <v>15</v>
      </c>
      <c r="M1312" s="1">
        <v>28.9</v>
      </c>
      <c r="N1312" s="3">
        <v>15</v>
      </c>
      <c r="O1312" s="3">
        <v>225</v>
      </c>
      <c r="P1312" s="3">
        <v>0</v>
      </c>
      <c r="Q1312" s="1">
        <v>433.5</v>
      </c>
      <c r="R1312" s="1">
        <v>9</v>
      </c>
      <c r="S1312" s="1">
        <v>135</v>
      </c>
      <c r="T1312" s="1">
        <v>298.5</v>
      </c>
      <c r="U1312" s="1">
        <v>65.02</v>
      </c>
      <c r="V1312" s="1">
        <v>233.48</v>
      </c>
      <c r="W1312" t="s">
        <v>30</v>
      </c>
      <c r="X1312" t="s">
        <v>31</v>
      </c>
    </row>
    <row r="1313" spans="1:24" x14ac:dyDescent="0.35">
      <c r="A1313">
        <v>2025</v>
      </c>
      <c r="B1313" t="s">
        <v>233</v>
      </c>
      <c r="C1313" t="s">
        <v>331</v>
      </c>
      <c r="D1313" t="s">
        <v>364</v>
      </c>
      <c r="E1313">
        <v>11</v>
      </c>
      <c r="F1313" t="s">
        <v>389</v>
      </c>
      <c r="G1313" t="s">
        <v>44</v>
      </c>
      <c r="H1313" t="s">
        <v>34</v>
      </c>
      <c r="I1313" s="1">
        <v>34</v>
      </c>
      <c r="J1313" s="2">
        <v>20</v>
      </c>
      <c r="K1313" s="2">
        <v>0</v>
      </c>
      <c r="L1313" s="2">
        <v>20</v>
      </c>
      <c r="M1313" s="1">
        <v>27.2</v>
      </c>
      <c r="N1313" s="3">
        <v>9</v>
      </c>
      <c r="O1313" s="3">
        <v>180</v>
      </c>
      <c r="P1313" s="3">
        <v>0</v>
      </c>
      <c r="Q1313" s="1">
        <v>244.8</v>
      </c>
      <c r="R1313" s="1">
        <v>9</v>
      </c>
      <c r="S1313" s="1">
        <v>81</v>
      </c>
      <c r="T1313" s="1">
        <v>163.80000000000001</v>
      </c>
      <c r="U1313" s="1">
        <v>36.72</v>
      </c>
      <c r="V1313" s="1">
        <v>127.08</v>
      </c>
      <c r="W1313" t="s">
        <v>30</v>
      </c>
      <c r="X1313" t="s">
        <v>31</v>
      </c>
    </row>
    <row r="1314" spans="1:24" x14ac:dyDescent="0.35">
      <c r="A1314">
        <v>2025</v>
      </c>
      <c r="B1314" t="s">
        <v>233</v>
      </c>
      <c r="C1314" t="s">
        <v>331</v>
      </c>
      <c r="D1314" t="s">
        <v>364</v>
      </c>
      <c r="E1314">
        <v>11</v>
      </c>
      <c r="F1314" t="s">
        <v>390</v>
      </c>
      <c r="G1314" t="s">
        <v>48</v>
      </c>
      <c r="H1314" t="s">
        <v>29</v>
      </c>
      <c r="I1314" s="1">
        <v>34</v>
      </c>
      <c r="J1314" s="2">
        <v>0</v>
      </c>
      <c r="K1314" s="2">
        <v>0</v>
      </c>
      <c r="L1314" s="2">
        <v>0</v>
      </c>
      <c r="M1314" s="1">
        <v>34</v>
      </c>
      <c r="N1314" s="3">
        <v>28</v>
      </c>
      <c r="O1314" s="3">
        <v>0</v>
      </c>
      <c r="P1314" s="3">
        <v>0</v>
      </c>
      <c r="Q1314" s="1">
        <v>952</v>
      </c>
      <c r="R1314" s="1">
        <v>9</v>
      </c>
      <c r="S1314" s="1">
        <v>252</v>
      </c>
      <c r="T1314" s="1">
        <v>700</v>
      </c>
      <c r="U1314" s="1">
        <v>142.80000000000001</v>
      </c>
      <c r="V1314" s="1">
        <v>557.20000000000005</v>
      </c>
      <c r="W1314" t="s">
        <v>30</v>
      </c>
      <c r="X1314" t="s">
        <v>31</v>
      </c>
    </row>
    <row r="1315" spans="1:24" x14ac:dyDescent="0.35">
      <c r="A1315">
        <v>2025</v>
      </c>
      <c r="B1315" t="s">
        <v>233</v>
      </c>
      <c r="C1315" t="s">
        <v>331</v>
      </c>
      <c r="D1315" t="s">
        <v>364</v>
      </c>
      <c r="E1315">
        <v>11</v>
      </c>
      <c r="F1315" t="s">
        <v>390</v>
      </c>
      <c r="G1315" t="s">
        <v>48</v>
      </c>
      <c r="H1315" t="s">
        <v>32</v>
      </c>
      <c r="I1315" s="1">
        <v>34</v>
      </c>
      <c r="J1315" s="2">
        <v>10</v>
      </c>
      <c r="K1315" s="2">
        <v>0</v>
      </c>
      <c r="L1315" s="2">
        <v>10</v>
      </c>
      <c r="M1315" s="1">
        <v>30.6</v>
      </c>
      <c r="N1315" s="3">
        <v>23</v>
      </c>
      <c r="O1315" s="3">
        <v>230</v>
      </c>
      <c r="P1315" s="3">
        <v>0</v>
      </c>
      <c r="Q1315" s="1">
        <v>703.8</v>
      </c>
      <c r="R1315" s="1">
        <v>9</v>
      </c>
      <c r="S1315" s="1">
        <v>207</v>
      </c>
      <c r="T1315" s="1">
        <v>496.8</v>
      </c>
      <c r="U1315" s="1">
        <v>105.57</v>
      </c>
      <c r="V1315" s="1">
        <v>391.23</v>
      </c>
      <c r="W1315" t="s">
        <v>30</v>
      </c>
      <c r="X1315" t="s">
        <v>31</v>
      </c>
    </row>
    <row r="1316" spans="1:24" x14ac:dyDescent="0.35">
      <c r="A1316">
        <v>2025</v>
      </c>
      <c r="B1316" t="s">
        <v>233</v>
      </c>
      <c r="C1316" t="s">
        <v>331</v>
      </c>
      <c r="D1316" t="s">
        <v>364</v>
      </c>
      <c r="E1316">
        <v>11</v>
      </c>
      <c r="F1316" t="s">
        <v>390</v>
      </c>
      <c r="G1316" t="s">
        <v>48</v>
      </c>
      <c r="H1316" t="s">
        <v>33</v>
      </c>
      <c r="I1316" s="1">
        <v>34</v>
      </c>
      <c r="J1316" s="2">
        <v>15</v>
      </c>
      <c r="K1316" s="2">
        <v>0</v>
      </c>
      <c r="L1316" s="2">
        <v>15</v>
      </c>
      <c r="M1316" s="1">
        <v>28.9</v>
      </c>
      <c r="N1316" s="3">
        <v>15</v>
      </c>
      <c r="O1316" s="3">
        <v>225</v>
      </c>
      <c r="P1316" s="3">
        <v>0</v>
      </c>
      <c r="Q1316" s="1">
        <v>433.5</v>
      </c>
      <c r="R1316" s="1">
        <v>9</v>
      </c>
      <c r="S1316" s="1">
        <v>135</v>
      </c>
      <c r="T1316" s="1">
        <v>298.5</v>
      </c>
      <c r="U1316" s="1">
        <v>65.02</v>
      </c>
      <c r="V1316" s="1">
        <v>233.48</v>
      </c>
      <c r="W1316" t="s">
        <v>30</v>
      </c>
      <c r="X1316" t="s">
        <v>31</v>
      </c>
    </row>
    <row r="1317" spans="1:24" x14ac:dyDescent="0.35">
      <c r="A1317">
        <v>2025</v>
      </c>
      <c r="B1317" t="s">
        <v>233</v>
      </c>
      <c r="C1317" t="s">
        <v>331</v>
      </c>
      <c r="D1317" t="s">
        <v>364</v>
      </c>
      <c r="E1317">
        <v>11</v>
      </c>
      <c r="F1317" t="s">
        <v>390</v>
      </c>
      <c r="G1317" t="s">
        <v>48</v>
      </c>
      <c r="H1317" t="s">
        <v>34</v>
      </c>
      <c r="I1317" s="1">
        <v>34</v>
      </c>
      <c r="J1317" s="2">
        <v>20</v>
      </c>
      <c r="K1317" s="2">
        <v>0</v>
      </c>
      <c r="L1317" s="2">
        <v>20</v>
      </c>
      <c r="M1317" s="1">
        <v>27.2</v>
      </c>
      <c r="N1317" s="3">
        <v>9</v>
      </c>
      <c r="O1317" s="3">
        <v>180</v>
      </c>
      <c r="P1317" s="3">
        <v>0</v>
      </c>
      <c r="Q1317" s="1">
        <v>244.8</v>
      </c>
      <c r="R1317" s="1">
        <v>9</v>
      </c>
      <c r="S1317" s="1">
        <v>81</v>
      </c>
      <c r="T1317" s="1">
        <v>163.80000000000001</v>
      </c>
      <c r="U1317" s="1">
        <v>36.72</v>
      </c>
      <c r="V1317" s="1">
        <v>127.08</v>
      </c>
      <c r="W1317" t="s">
        <v>30</v>
      </c>
      <c r="X1317" t="s">
        <v>31</v>
      </c>
    </row>
    <row r="1318" spans="1:24" x14ac:dyDescent="0.35">
      <c r="A1318">
        <v>2025</v>
      </c>
      <c r="B1318" t="s">
        <v>233</v>
      </c>
      <c r="C1318" t="s">
        <v>331</v>
      </c>
      <c r="D1318" t="s">
        <v>364</v>
      </c>
      <c r="E1318">
        <v>11</v>
      </c>
      <c r="F1318" t="s">
        <v>391</v>
      </c>
      <c r="G1318" t="s">
        <v>28</v>
      </c>
      <c r="H1318" t="s">
        <v>29</v>
      </c>
      <c r="I1318" s="1">
        <v>34</v>
      </c>
      <c r="J1318" s="2">
        <v>0</v>
      </c>
      <c r="K1318" s="2">
        <v>0</v>
      </c>
      <c r="L1318" s="2">
        <v>0</v>
      </c>
      <c r="M1318" s="1">
        <v>34</v>
      </c>
      <c r="N1318" s="3">
        <v>34</v>
      </c>
      <c r="O1318" s="3">
        <v>0</v>
      </c>
      <c r="P1318" s="3">
        <v>0</v>
      </c>
      <c r="Q1318" s="1">
        <v>1156</v>
      </c>
      <c r="R1318" s="1">
        <v>9</v>
      </c>
      <c r="S1318" s="1">
        <v>306</v>
      </c>
      <c r="T1318" s="1">
        <v>850</v>
      </c>
      <c r="U1318" s="1">
        <v>173.4</v>
      </c>
      <c r="V1318" s="1">
        <v>676.6</v>
      </c>
      <c r="W1318" t="s">
        <v>30</v>
      </c>
      <c r="X1318" t="s">
        <v>31</v>
      </c>
    </row>
    <row r="1319" spans="1:24" x14ac:dyDescent="0.35">
      <c r="A1319">
        <v>2025</v>
      </c>
      <c r="B1319" t="s">
        <v>233</v>
      </c>
      <c r="C1319" t="s">
        <v>331</v>
      </c>
      <c r="D1319" t="s">
        <v>364</v>
      </c>
      <c r="E1319">
        <v>11</v>
      </c>
      <c r="F1319" t="s">
        <v>391</v>
      </c>
      <c r="G1319" t="s">
        <v>28</v>
      </c>
      <c r="H1319" t="s">
        <v>32</v>
      </c>
      <c r="I1319" s="1">
        <v>34</v>
      </c>
      <c r="J1319" s="2">
        <v>10</v>
      </c>
      <c r="K1319" s="2">
        <v>0</v>
      </c>
      <c r="L1319" s="2">
        <v>10</v>
      </c>
      <c r="M1319" s="1">
        <v>30.6</v>
      </c>
      <c r="N1319" s="3">
        <v>28</v>
      </c>
      <c r="O1319" s="3">
        <v>280</v>
      </c>
      <c r="P1319" s="3">
        <v>0</v>
      </c>
      <c r="Q1319" s="1">
        <v>856.8</v>
      </c>
      <c r="R1319" s="1">
        <v>9</v>
      </c>
      <c r="S1319" s="1">
        <v>252</v>
      </c>
      <c r="T1319" s="1">
        <v>604.79999999999995</v>
      </c>
      <c r="U1319" s="1">
        <v>128.52000000000001</v>
      </c>
      <c r="V1319" s="1">
        <v>476.28</v>
      </c>
      <c r="W1319" t="s">
        <v>30</v>
      </c>
      <c r="X1319" t="s">
        <v>31</v>
      </c>
    </row>
    <row r="1320" spans="1:24" x14ac:dyDescent="0.35">
      <c r="A1320">
        <v>2025</v>
      </c>
      <c r="B1320" t="s">
        <v>233</v>
      </c>
      <c r="C1320" t="s">
        <v>331</v>
      </c>
      <c r="D1320" t="s">
        <v>364</v>
      </c>
      <c r="E1320">
        <v>11</v>
      </c>
      <c r="F1320" t="s">
        <v>391</v>
      </c>
      <c r="G1320" t="s">
        <v>28</v>
      </c>
      <c r="H1320" t="s">
        <v>33</v>
      </c>
      <c r="I1320" s="1">
        <v>34</v>
      </c>
      <c r="J1320" s="2">
        <v>15</v>
      </c>
      <c r="K1320" s="2">
        <v>0</v>
      </c>
      <c r="L1320" s="2">
        <v>15</v>
      </c>
      <c r="M1320" s="1">
        <v>28.9</v>
      </c>
      <c r="N1320" s="3">
        <v>18</v>
      </c>
      <c r="O1320" s="3">
        <v>270</v>
      </c>
      <c r="P1320" s="3">
        <v>0</v>
      </c>
      <c r="Q1320" s="1">
        <v>520.20000000000005</v>
      </c>
      <c r="R1320" s="1">
        <v>9</v>
      </c>
      <c r="S1320" s="1">
        <v>162</v>
      </c>
      <c r="T1320" s="1">
        <v>358.2</v>
      </c>
      <c r="U1320" s="1">
        <v>78.03</v>
      </c>
      <c r="V1320" s="1">
        <v>280.17</v>
      </c>
      <c r="W1320" t="s">
        <v>30</v>
      </c>
      <c r="X1320" t="s">
        <v>31</v>
      </c>
    </row>
    <row r="1321" spans="1:24" x14ac:dyDescent="0.35">
      <c r="A1321">
        <v>2025</v>
      </c>
      <c r="B1321" t="s">
        <v>233</v>
      </c>
      <c r="C1321" t="s">
        <v>331</v>
      </c>
      <c r="D1321" t="s">
        <v>364</v>
      </c>
      <c r="E1321">
        <v>11</v>
      </c>
      <c r="F1321" t="s">
        <v>391</v>
      </c>
      <c r="G1321" t="s">
        <v>28</v>
      </c>
      <c r="H1321" t="s">
        <v>34</v>
      </c>
      <c r="I1321" s="1">
        <v>34</v>
      </c>
      <c r="J1321" s="2">
        <v>20</v>
      </c>
      <c r="K1321" s="2">
        <v>0</v>
      </c>
      <c r="L1321" s="2">
        <v>20</v>
      </c>
      <c r="M1321" s="1">
        <v>27.2</v>
      </c>
      <c r="N1321" s="3">
        <v>10</v>
      </c>
      <c r="O1321" s="3">
        <v>200</v>
      </c>
      <c r="P1321" s="3">
        <v>0</v>
      </c>
      <c r="Q1321" s="1">
        <v>272</v>
      </c>
      <c r="R1321" s="1">
        <v>9</v>
      </c>
      <c r="S1321" s="1">
        <v>90</v>
      </c>
      <c r="T1321" s="1">
        <v>182</v>
      </c>
      <c r="U1321" s="1">
        <v>40.799999999999997</v>
      </c>
      <c r="V1321" s="1">
        <v>141.19999999999999</v>
      </c>
      <c r="W1321" t="s">
        <v>30</v>
      </c>
      <c r="X1321" t="s">
        <v>31</v>
      </c>
    </row>
    <row r="1322" spans="1:24" x14ac:dyDescent="0.35">
      <c r="A1322">
        <v>2025</v>
      </c>
      <c r="B1322" t="s">
        <v>233</v>
      </c>
      <c r="C1322" t="s">
        <v>331</v>
      </c>
      <c r="D1322" t="s">
        <v>364</v>
      </c>
      <c r="E1322">
        <v>11</v>
      </c>
      <c r="F1322" t="s">
        <v>392</v>
      </c>
      <c r="G1322" t="s">
        <v>36</v>
      </c>
      <c r="H1322" t="s">
        <v>29</v>
      </c>
      <c r="I1322" s="1">
        <v>34</v>
      </c>
      <c r="J1322" s="2">
        <v>0</v>
      </c>
      <c r="K1322" s="2">
        <v>0</v>
      </c>
      <c r="L1322" s="2">
        <v>0</v>
      </c>
      <c r="M1322" s="1">
        <v>34</v>
      </c>
      <c r="N1322" s="3">
        <v>34</v>
      </c>
      <c r="O1322" s="3">
        <v>0</v>
      </c>
      <c r="P1322" s="3">
        <v>0</v>
      </c>
      <c r="Q1322" s="1">
        <v>1156</v>
      </c>
      <c r="R1322" s="1">
        <v>9</v>
      </c>
      <c r="S1322" s="1">
        <v>306</v>
      </c>
      <c r="T1322" s="1">
        <v>850</v>
      </c>
      <c r="U1322" s="1">
        <v>173.4</v>
      </c>
      <c r="V1322" s="1">
        <v>676.6</v>
      </c>
      <c r="W1322" t="s">
        <v>30</v>
      </c>
      <c r="X1322" t="s">
        <v>31</v>
      </c>
    </row>
    <row r="1323" spans="1:24" x14ac:dyDescent="0.35">
      <c r="A1323">
        <v>2025</v>
      </c>
      <c r="B1323" t="s">
        <v>233</v>
      </c>
      <c r="C1323" t="s">
        <v>331</v>
      </c>
      <c r="D1323" t="s">
        <v>364</v>
      </c>
      <c r="E1323">
        <v>11</v>
      </c>
      <c r="F1323" t="s">
        <v>392</v>
      </c>
      <c r="G1323" t="s">
        <v>36</v>
      </c>
      <c r="H1323" t="s">
        <v>32</v>
      </c>
      <c r="I1323" s="1">
        <v>34</v>
      </c>
      <c r="J1323" s="2">
        <v>10</v>
      </c>
      <c r="K1323" s="2">
        <v>0</v>
      </c>
      <c r="L1323" s="2">
        <v>10</v>
      </c>
      <c r="M1323" s="1">
        <v>30.6</v>
      </c>
      <c r="N1323" s="3">
        <v>28</v>
      </c>
      <c r="O1323" s="3">
        <v>280</v>
      </c>
      <c r="P1323" s="3">
        <v>0</v>
      </c>
      <c r="Q1323" s="1">
        <v>856.8</v>
      </c>
      <c r="R1323" s="1">
        <v>9</v>
      </c>
      <c r="S1323" s="1">
        <v>252</v>
      </c>
      <c r="T1323" s="1">
        <v>604.79999999999995</v>
      </c>
      <c r="U1323" s="1">
        <v>128.52000000000001</v>
      </c>
      <c r="V1323" s="1">
        <v>476.28</v>
      </c>
      <c r="W1323" t="s">
        <v>30</v>
      </c>
      <c r="X1323" t="s">
        <v>31</v>
      </c>
    </row>
    <row r="1324" spans="1:24" x14ac:dyDescent="0.35">
      <c r="A1324">
        <v>2025</v>
      </c>
      <c r="B1324" t="s">
        <v>233</v>
      </c>
      <c r="C1324" t="s">
        <v>331</v>
      </c>
      <c r="D1324" t="s">
        <v>364</v>
      </c>
      <c r="E1324">
        <v>11</v>
      </c>
      <c r="F1324" t="s">
        <v>392</v>
      </c>
      <c r="G1324" t="s">
        <v>36</v>
      </c>
      <c r="H1324" t="s">
        <v>33</v>
      </c>
      <c r="I1324" s="1">
        <v>34</v>
      </c>
      <c r="J1324" s="2">
        <v>15</v>
      </c>
      <c r="K1324" s="2">
        <v>0</v>
      </c>
      <c r="L1324" s="2">
        <v>15</v>
      </c>
      <c r="M1324" s="1">
        <v>28.9</v>
      </c>
      <c r="N1324" s="3">
        <v>18</v>
      </c>
      <c r="O1324" s="3">
        <v>270</v>
      </c>
      <c r="P1324" s="3">
        <v>0</v>
      </c>
      <c r="Q1324" s="1">
        <v>520.20000000000005</v>
      </c>
      <c r="R1324" s="1">
        <v>9</v>
      </c>
      <c r="S1324" s="1">
        <v>162</v>
      </c>
      <c r="T1324" s="1">
        <v>358.2</v>
      </c>
      <c r="U1324" s="1">
        <v>78.03</v>
      </c>
      <c r="V1324" s="1">
        <v>280.17</v>
      </c>
      <c r="W1324" t="s">
        <v>30</v>
      </c>
      <c r="X1324" t="s">
        <v>31</v>
      </c>
    </row>
    <row r="1325" spans="1:24" x14ac:dyDescent="0.35">
      <c r="A1325">
        <v>2025</v>
      </c>
      <c r="B1325" t="s">
        <v>233</v>
      </c>
      <c r="C1325" t="s">
        <v>331</v>
      </c>
      <c r="D1325" t="s">
        <v>364</v>
      </c>
      <c r="E1325">
        <v>11</v>
      </c>
      <c r="F1325" t="s">
        <v>392</v>
      </c>
      <c r="G1325" t="s">
        <v>36</v>
      </c>
      <c r="H1325" t="s">
        <v>34</v>
      </c>
      <c r="I1325" s="1">
        <v>34</v>
      </c>
      <c r="J1325" s="2">
        <v>20</v>
      </c>
      <c r="K1325" s="2">
        <v>0</v>
      </c>
      <c r="L1325" s="2">
        <v>20</v>
      </c>
      <c r="M1325" s="1">
        <v>27.2</v>
      </c>
      <c r="N1325" s="3">
        <v>10</v>
      </c>
      <c r="O1325" s="3">
        <v>200</v>
      </c>
      <c r="P1325" s="3">
        <v>0</v>
      </c>
      <c r="Q1325" s="1">
        <v>272</v>
      </c>
      <c r="R1325" s="1">
        <v>9</v>
      </c>
      <c r="S1325" s="1">
        <v>90</v>
      </c>
      <c r="T1325" s="1">
        <v>182</v>
      </c>
      <c r="U1325" s="1">
        <v>40.799999999999997</v>
      </c>
      <c r="V1325" s="1">
        <v>141.19999999999999</v>
      </c>
      <c r="W1325" t="s">
        <v>30</v>
      </c>
      <c r="X1325" t="s">
        <v>31</v>
      </c>
    </row>
    <row r="1326" spans="1:24" x14ac:dyDescent="0.35">
      <c r="A1326">
        <v>2025</v>
      </c>
      <c r="B1326" t="s">
        <v>233</v>
      </c>
      <c r="C1326" t="s">
        <v>331</v>
      </c>
      <c r="D1326" t="s">
        <v>364</v>
      </c>
      <c r="E1326">
        <v>11</v>
      </c>
      <c r="F1326" t="s">
        <v>393</v>
      </c>
      <c r="G1326" t="s">
        <v>38</v>
      </c>
      <c r="H1326" t="s">
        <v>29</v>
      </c>
      <c r="I1326" s="1">
        <v>34</v>
      </c>
      <c r="J1326" s="2">
        <v>0</v>
      </c>
      <c r="K1326" s="2">
        <v>30</v>
      </c>
      <c r="L1326" s="2">
        <v>30</v>
      </c>
      <c r="M1326" s="1">
        <v>23.8</v>
      </c>
      <c r="N1326" s="3">
        <v>854</v>
      </c>
      <c r="O1326" s="3">
        <v>25620</v>
      </c>
      <c r="P1326" s="3">
        <v>25620</v>
      </c>
      <c r="Q1326" s="1">
        <v>20325.2</v>
      </c>
      <c r="R1326" s="1">
        <v>9</v>
      </c>
      <c r="S1326" s="1">
        <v>7686</v>
      </c>
      <c r="T1326" s="1">
        <v>12639.2</v>
      </c>
      <c r="U1326" s="1">
        <v>5081.3</v>
      </c>
      <c r="V1326" s="1">
        <v>7557.9</v>
      </c>
      <c r="W1326" t="s">
        <v>394</v>
      </c>
      <c r="X1326" t="s">
        <v>46</v>
      </c>
    </row>
    <row r="1327" spans="1:24" x14ac:dyDescent="0.35">
      <c r="A1327">
        <v>2025</v>
      </c>
      <c r="B1327" t="s">
        <v>233</v>
      </c>
      <c r="C1327" t="s">
        <v>331</v>
      </c>
      <c r="D1327" t="s">
        <v>364</v>
      </c>
      <c r="E1327">
        <v>11</v>
      </c>
      <c r="F1327" t="s">
        <v>393</v>
      </c>
      <c r="G1327" t="s">
        <v>38</v>
      </c>
      <c r="H1327" t="s">
        <v>32</v>
      </c>
      <c r="I1327" s="1">
        <v>34</v>
      </c>
      <c r="J1327" s="2">
        <v>10</v>
      </c>
      <c r="K1327" s="2">
        <v>30</v>
      </c>
      <c r="L1327" s="2">
        <v>30</v>
      </c>
      <c r="M1327" s="1">
        <v>23.8</v>
      </c>
      <c r="N1327" s="3">
        <v>521</v>
      </c>
      <c r="O1327" s="3">
        <v>15630</v>
      </c>
      <c r="P1327" s="3">
        <v>15630</v>
      </c>
      <c r="Q1327" s="1">
        <v>12399.8</v>
      </c>
      <c r="R1327" s="1">
        <v>9</v>
      </c>
      <c r="S1327" s="1">
        <v>4689</v>
      </c>
      <c r="T1327" s="1">
        <v>7710.8</v>
      </c>
      <c r="U1327" s="1">
        <v>3099.95</v>
      </c>
      <c r="V1327" s="1">
        <v>4610.8500000000004</v>
      </c>
      <c r="W1327" t="s">
        <v>394</v>
      </c>
      <c r="X1327" t="s">
        <v>46</v>
      </c>
    </row>
    <row r="1328" spans="1:24" x14ac:dyDescent="0.35">
      <c r="A1328">
        <v>2025</v>
      </c>
      <c r="B1328" t="s">
        <v>233</v>
      </c>
      <c r="C1328" t="s">
        <v>331</v>
      </c>
      <c r="D1328" t="s">
        <v>364</v>
      </c>
      <c r="E1328">
        <v>11</v>
      </c>
      <c r="F1328" t="s">
        <v>393</v>
      </c>
      <c r="G1328" t="s">
        <v>38</v>
      </c>
      <c r="H1328" t="s">
        <v>33</v>
      </c>
      <c r="I1328" s="1">
        <v>34</v>
      </c>
      <c r="J1328" s="2">
        <v>15</v>
      </c>
      <c r="K1328" s="2">
        <v>30</v>
      </c>
      <c r="L1328" s="2">
        <v>30</v>
      </c>
      <c r="M1328" s="1">
        <v>23.8</v>
      </c>
      <c r="N1328" s="3">
        <v>319</v>
      </c>
      <c r="O1328" s="3">
        <v>9570</v>
      </c>
      <c r="P1328" s="3">
        <v>9570</v>
      </c>
      <c r="Q1328" s="1">
        <v>7592.2</v>
      </c>
      <c r="R1328" s="1">
        <v>9</v>
      </c>
      <c r="S1328" s="1">
        <v>2871</v>
      </c>
      <c r="T1328" s="1">
        <v>4721.2</v>
      </c>
      <c r="U1328" s="1">
        <v>1898.05</v>
      </c>
      <c r="V1328" s="1">
        <v>2823.15</v>
      </c>
      <c r="W1328" t="s">
        <v>394</v>
      </c>
      <c r="X1328" t="s">
        <v>46</v>
      </c>
    </row>
    <row r="1329" spans="1:24" x14ac:dyDescent="0.35">
      <c r="A1329">
        <v>2025</v>
      </c>
      <c r="B1329" t="s">
        <v>233</v>
      </c>
      <c r="C1329" t="s">
        <v>331</v>
      </c>
      <c r="D1329" t="s">
        <v>364</v>
      </c>
      <c r="E1329">
        <v>11</v>
      </c>
      <c r="F1329" t="s">
        <v>393</v>
      </c>
      <c r="G1329" t="s">
        <v>38</v>
      </c>
      <c r="H1329" t="s">
        <v>34</v>
      </c>
      <c r="I1329" s="1">
        <v>34</v>
      </c>
      <c r="J1329" s="2">
        <v>20</v>
      </c>
      <c r="K1329" s="2">
        <v>30</v>
      </c>
      <c r="L1329" s="2">
        <v>30</v>
      </c>
      <c r="M1329" s="1">
        <v>23.8</v>
      </c>
      <c r="N1329" s="3">
        <v>182</v>
      </c>
      <c r="O1329" s="3">
        <v>5460</v>
      </c>
      <c r="P1329" s="3">
        <v>5460</v>
      </c>
      <c r="Q1329" s="1">
        <v>4331.6000000000004</v>
      </c>
      <c r="R1329" s="1">
        <v>9</v>
      </c>
      <c r="S1329" s="1">
        <v>1638</v>
      </c>
      <c r="T1329" s="1">
        <v>2693.6</v>
      </c>
      <c r="U1329" s="1">
        <v>1082.9000000000001</v>
      </c>
      <c r="V1329" s="1">
        <v>1610.7</v>
      </c>
      <c r="W1329" t="s">
        <v>394</v>
      </c>
      <c r="X1329" t="s">
        <v>46</v>
      </c>
    </row>
    <row r="1330" spans="1:24" x14ac:dyDescent="0.35">
      <c r="A1330">
        <v>2025</v>
      </c>
      <c r="B1330" t="s">
        <v>233</v>
      </c>
      <c r="C1330" t="s">
        <v>331</v>
      </c>
      <c r="D1330" t="s">
        <v>364</v>
      </c>
      <c r="E1330">
        <v>11</v>
      </c>
      <c r="F1330" t="s">
        <v>395</v>
      </c>
      <c r="G1330" t="s">
        <v>40</v>
      </c>
      <c r="H1330" t="s">
        <v>29</v>
      </c>
      <c r="I1330" s="1">
        <v>34</v>
      </c>
      <c r="J1330" s="2">
        <v>0</v>
      </c>
      <c r="K1330" s="2">
        <v>30</v>
      </c>
      <c r="L1330" s="2">
        <v>30</v>
      </c>
      <c r="M1330" s="1">
        <v>23.8</v>
      </c>
      <c r="N1330" s="3">
        <v>1041</v>
      </c>
      <c r="O1330" s="3">
        <v>31230</v>
      </c>
      <c r="P1330" s="3">
        <v>31230</v>
      </c>
      <c r="Q1330" s="1">
        <v>24775.8</v>
      </c>
      <c r="R1330" s="1">
        <v>9</v>
      </c>
      <c r="S1330" s="1">
        <v>9369</v>
      </c>
      <c r="T1330" s="1">
        <v>15406.8</v>
      </c>
      <c r="U1330" s="1">
        <v>6193.95</v>
      </c>
      <c r="V1330" s="1">
        <v>9212.85</v>
      </c>
      <c r="W1330" t="s">
        <v>394</v>
      </c>
      <c r="X1330" t="s">
        <v>46</v>
      </c>
    </row>
    <row r="1331" spans="1:24" x14ac:dyDescent="0.35">
      <c r="A1331">
        <v>2025</v>
      </c>
      <c r="B1331" t="s">
        <v>233</v>
      </c>
      <c r="C1331" t="s">
        <v>331</v>
      </c>
      <c r="D1331" t="s">
        <v>364</v>
      </c>
      <c r="E1331">
        <v>11</v>
      </c>
      <c r="F1331" t="s">
        <v>395</v>
      </c>
      <c r="G1331" t="s">
        <v>40</v>
      </c>
      <c r="H1331" t="s">
        <v>32</v>
      </c>
      <c r="I1331" s="1">
        <v>34</v>
      </c>
      <c r="J1331" s="2">
        <v>10</v>
      </c>
      <c r="K1331" s="2">
        <v>30</v>
      </c>
      <c r="L1331" s="2">
        <v>30</v>
      </c>
      <c r="M1331" s="1">
        <v>23.8</v>
      </c>
      <c r="N1331" s="3">
        <v>636</v>
      </c>
      <c r="O1331" s="3">
        <v>19080</v>
      </c>
      <c r="P1331" s="3">
        <v>19080</v>
      </c>
      <c r="Q1331" s="1">
        <v>15136.8</v>
      </c>
      <c r="R1331" s="1">
        <v>9</v>
      </c>
      <c r="S1331" s="1">
        <v>5724</v>
      </c>
      <c r="T1331" s="1">
        <v>9412.7999999999993</v>
      </c>
      <c r="U1331" s="1">
        <v>3784.2</v>
      </c>
      <c r="V1331" s="1">
        <v>5628.6</v>
      </c>
      <c r="W1331" t="s">
        <v>394</v>
      </c>
      <c r="X1331" t="s">
        <v>46</v>
      </c>
    </row>
    <row r="1332" spans="1:24" x14ac:dyDescent="0.35">
      <c r="A1332">
        <v>2025</v>
      </c>
      <c r="B1332" t="s">
        <v>233</v>
      </c>
      <c r="C1332" t="s">
        <v>331</v>
      </c>
      <c r="D1332" t="s">
        <v>364</v>
      </c>
      <c r="E1332">
        <v>11</v>
      </c>
      <c r="F1332" t="s">
        <v>395</v>
      </c>
      <c r="G1332" t="s">
        <v>40</v>
      </c>
      <c r="H1332" t="s">
        <v>33</v>
      </c>
      <c r="I1332" s="1">
        <v>34</v>
      </c>
      <c r="J1332" s="2">
        <v>15</v>
      </c>
      <c r="K1332" s="2">
        <v>30</v>
      </c>
      <c r="L1332" s="2">
        <v>30</v>
      </c>
      <c r="M1332" s="1">
        <v>23.8</v>
      </c>
      <c r="N1332" s="3">
        <v>389</v>
      </c>
      <c r="O1332" s="3">
        <v>11670</v>
      </c>
      <c r="P1332" s="3">
        <v>11670</v>
      </c>
      <c r="Q1332" s="1">
        <v>9258.2000000000007</v>
      </c>
      <c r="R1332" s="1">
        <v>9</v>
      </c>
      <c r="S1332" s="1">
        <v>3501</v>
      </c>
      <c r="T1332" s="1">
        <v>5757.2</v>
      </c>
      <c r="U1332" s="1">
        <v>2314.5500000000002</v>
      </c>
      <c r="V1332" s="1">
        <v>3442.65</v>
      </c>
      <c r="W1332" t="s">
        <v>394</v>
      </c>
      <c r="X1332" t="s">
        <v>46</v>
      </c>
    </row>
    <row r="1333" spans="1:24" x14ac:dyDescent="0.35">
      <c r="A1333">
        <v>2025</v>
      </c>
      <c r="B1333" t="s">
        <v>233</v>
      </c>
      <c r="C1333" t="s">
        <v>331</v>
      </c>
      <c r="D1333" t="s">
        <v>364</v>
      </c>
      <c r="E1333">
        <v>11</v>
      </c>
      <c r="F1333" t="s">
        <v>395</v>
      </c>
      <c r="G1333" t="s">
        <v>40</v>
      </c>
      <c r="H1333" t="s">
        <v>34</v>
      </c>
      <c r="I1333" s="1">
        <v>34</v>
      </c>
      <c r="J1333" s="2">
        <v>20</v>
      </c>
      <c r="K1333" s="2">
        <v>30</v>
      </c>
      <c r="L1333" s="2">
        <v>30</v>
      </c>
      <c r="M1333" s="1">
        <v>23.8</v>
      </c>
      <c r="N1333" s="3">
        <v>222</v>
      </c>
      <c r="O1333" s="3">
        <v>6660</v>
      </c>
      <c r="P1333" s="3">
        <v>6660</v>
      </c>
      <c r="Q1333" s="1">
        <v>5283.6</v>
      </c>
      <c r="R1333" s="1">
        <v>9</v>
      </c>
      <c r="S1333" s="1">
        <v>1998</v>
      </c>
      <c r="T1333" s="1">
        <v>3285.6</v>
      </c>
      <c r="U1333" s="1">
        <v>1320.9</v>
      </c>
      <c r="V1333" s="1">
        <v>1964.7</v>
      </c>
      <c r="W1333" t="s">
        <v>394</v>
      </c>
      <c r="X1333" t="s">
        <v>46</v>
      </c>
    </row>
    <row r="1334" spans="1:24" x14ac:dyDescent="0.35">
      <c r="A1334">
        <v>2025</v>
      </c>
      <c r="B1334" t="s">
        <v>233</v>
      </c>
      <c r="C1334" t="s">
        <v>331</v>
      </c>
      <c r="D1334" t="s">
        <v>364</v>
      </c>
      <c r="E1334">
        <v>11</v>
      </c>
      <c r="F1334" t="s">
        <v>396</v>
      </c>
      <c r="G1334" t="s">
        <v>42</v>
      </c>
      <c r="H1334" t="s">
        <v>29</v>
      </c>
      <c r="I1334" s="1">
        <v>34</v>
      </c>
      <c r="J1334" s="2">
        <v>0</v>
      </c>
      <c r="K1334" s="2">
        <v>30</v>
      </c>
      <c r="L1334" s="2">
        <v>30</v>
      </c>
      <c r="M1334" s="1">
        <v>23.8</v>
      </c>
      <c r="N1334" s="3">
        <v>567</v>
      </c>
      <c r="O1334" s="3">
        <v>17010</v>
      </c>
      <c r="P1334" s="3">
        <v>17010</v>
      </c>
      <c r="Q1334" s="1">
        <v>13494.6</v>
      </c>
      <c r="R1334" s="1">
        <v>9</v>
      </c>
      <c r="S1334" s="1">
        <v>5103</v>
      </c>
      <c r="T1334" s="1">
        <v>8391.6</v>
      </c>
      <c r="U1334" s="1">
        <v>3373.65</v>
      </c>
      <c r="V1334" s="1">
        <v>5017.95</v>
      </c>
      <c r="W1334" t="s">
        <v>394</v>
      </c>
      <c r="X1334" t="s">
        <v>46</v>
      </c>
    </row>
    <row r="1335" spans="1:24" x14ac:dyDescent="0.35">
      <c r="A1335">
        <v>2025</v>
      </c>
      <c r="B1335" t="s">
        <v>233</v>
      </c>
      <c r="C1335" t="s">
        <v>331</v>
      </c>
      <c r="D1335" t="s">
        <v>364</v>
      </c>
      <c r="E1335">
        <v>11</v>
      </c>
      <c r="F1335" t="s">
        <v>396</v>
      </c>
      <c r="G1335" t="s">
        <v>42</v>
      </c>
      <c r="H1335" t="s">
        <v>32</v>
      </c>
      <c r="I1335" s="1">
        <v>34</v>
      </c>
      <c r="J1335" s="2">
        <v>10</v>
      </c>
      <c r="K1335" s="2">
        <v>30</v>
      </c>
      <c r="L1335" s="2">
        <v>30</v>
      </c>
      <c r="M1335" s="1">
        <v>23.8</v>
      </c>
      <c r="N1335" s="3">
        <v>346</v>
      </c>
      <c r="O1335" s="3">
        <v>10380</v>
      </c>
      <c r="P1335" s="3">
        <v>10380</v>
      </c>
      <c r="Q1335" s="1">
        <v>8234.7999999999993</v>
      </c>
      <c r="R1335" s="1">
        <v>9</v>
      </c>
      <c r="S1335" s="1">
        <v>3114</v>
      </c>
      <c r="T1335" s="1">
        <v>5120.8</v>
      </c>
      <c r="U1335" s="1">
        <v>2058.6999999999998</v>
      </c>
      <c r="V1335" s="1">
        <v>3062.1</v>
      </c>
      <c r="W1335" t="s">
        <v>394</v>
      </c>
      <c r="X1335" t="s">
        <v>46</v>
      </c>
    </row>
    <row r="1336" spans="1:24" x14ac:dyDescent="0.35">
      <c r="A1336">
        <v>2025</v>
      </c>
      <c r="B1336" t="s">
        <v>233</v>
      </c>
      <c r="C1336" t="s">
        <v>331</v>
      </c>
      <c r="D1336" t="s">
        <v>364</v>
      </c>
      <c r="E1336">
        <v>11</v>
      </c>
      <c r="F1336" t="s">
        <v>396</v>
      </c>
      <c r="G1336" t="s">
        <v>42</v>
      </c>
      <c r="H1336" t="s">
        <v>33</v>
      </c>
      <c r="I1336" s="1">
        <v>34</v>
      </c>
      <c r="J1336" s="2">
        <v>15</v>
      </c>
      <c r="K1336" s="2">
        <v>30</v>
      </c>
      <c r="L1336" s="2">
        <v>30</v>
      </c>
      <c r="M1336" s="1">
        <v>23.8</v>
      </c>
      <c r="N1336" s="3">
        <v>211</v>
      </c>
      <c r="O1336" s="3">
        <v>6330</v>
      </c>
      <c r="P1336" s="3">
        <v>6330</v>
      </c>
      <c r="Q1336" s="1">
        <v>5021.8</v>
      </c>
      <c r="R1336" s="1">
        <v>9</v>
      </c>
      <c r="S1336" s="1">
        <v>1899</v>
      </c>
      <c r="T1336" s="1">
        <v>3122.8</v>
      </c>
      <c r="U1336" s="1">
        <v>1255.45</v>
      </c>
      <c r="V1336" s="1">
        <v>1867.35</v>
      </c>
      <c r="W1336" t="s">
        <v>394</v>
      </c>
      <c r="X1336" t="s">
        <v>46</v>
      </c>
    </row>
    <row r="1337" spans="1:24" x14ac:dyDescent="0.35">
      <c r="A1337">
        <v>2025</v>
      </c>
      <c r="B1337" t="s">
        <v>233</v>
      </c>
      <c r="C1337" t="s">
        <v>331</v>
      </c>
      <c r="D1337" t="s">
        <v>364</v>
      </c>
      <c r="E1337">
        <v>11</v>
      </c>
      <c r="F1337" t="s">
        <v>396</v>
      </c>
      <c r="G1337" t="s">
        <v>42</v>
      </c>
      <c r="H1337" t="s">
        <v>34</v>
      </c>
      <c r="I1337" s="1">
        <v>34</v>
      </c>
      <c r="J1337" s="2">
        <v>20</v>
      </c>
      <c r="K1337" s="2">
        <v>30</v>
      </c>
      <c r="L1337" s="2">
        <v>30</v>
      </c>
      <c r="M1337" s="1">
        <v>23.8</v>
      </c>
      <c r="N1337" s="3">
        <v>120</v>
      </c>
      <c r="O1337" s="3">
        <v>3600</v>
      </c>
      <c r="P1337" s="3">
        <v>3600</v>
      </c>
      <c r="Q1337" s="1">
        <v>2856</v>
      </c>
      <c r="R1337" s="1">
        <v>9</v>
      </c>
      <c r="S1337" s="1">
        <v>1080</v>
      </c>
      <c r="T1337" s="1">
        <v>1776</v>
      </c>
      <c r="U1337" s="1">
        <v>714</v>
      </c>
      <c r="V1337" s="1">
        <v>1062</v>
      </c>
      <c r="W1337" t="s">
        <v>394</v>
      </c>
      <c r="X1337" t="s">
        <v>46</v>
      </c>
    </row>
    <row r="1338" spans="1:24" x14ac:dyDescent="0.35">
      <c r="A1338">
        <v>2025</v>
      </c>
      <c r="B1338" t="s">
        <v>233</v>
      </c>
      <c r="C1338" t="s">
        <v>331</v>
      </c>
      <c r="D1338" t="s">
        <v>397</v>
      </c>
      <c r="E1338">
        <v>12</v>
      </c>
      <c r="F1338" t="s">
        <v>398</v>
      </c>
      <c r="G1338" t="s">
        <v>44</v>
      </c>
      <c r="H1338" t="s">
        <v>29</v>
      </c>
      <c r="I1338" s="1">
        <v>34</v>
      </c>
      <c r="J1338" s="2">
        <v>0</v>
      </c>
      <c r="K1338" s="2">
        <v>25</v>
      </c>
      <c r="L1338" s="2">
        <v>25</v>
      </c>
      <c r="M1338" s="1">
        <v>25.5</v>
      </c>
      <c r="N1338" s="3">
        <v>382</v>
      </c>
      <c r="O1338" s="3">
        <v>9550</v>
      </c>
      <c r="P1338" s="3">
        <v>9550</v>
      </c>
      <c r="Q1338" s="1">
        <v>9741</v>
      </c>
      <c r="R1338" s="1">
        <v>9</v>
      </c>
      <c r="S1338" s="1">
        <v>3438</v>
      </c>
      <c r="T1338" s="1">
        <v>6303</v>
      </c>
      <c r="U1338" s="1">
        <v>2435.25</v>
      </c>
      <c r="V1338" s="1">
        <v>3867.75</v>
      </c>
      <c r="W1338" t="s">
        <v>399</v>
      </c>
      <c r="X1338" t="s">
        <v>46</v>
      </c>
    </row>
    <row r="1339" spans="1:24" x14ac:dyDescent="0.35">
      <c r="A1339">
        <v>2025</v>
      </c>
      <c r="B1339" t="s">
        <v>233</v>
      </c>
      <c r="C1339" t="s">
        <v>331</v>
      </c>
      <c r="D1339" t="s">
        <v>397</v>
      </c>
      <c r="E1339">
        <v>12</v>
      </c>
      <c r="F1339" t="s">
        <v>398</v>
      </c>
      <c r="G1339" t="s">
        <v>44</v>
      </c>
      <c r="H1339" t="s">
        <v>32</v>
      </c>
      <c r="I1339" s="1">
        <v>34</v>
      </c>
      <c r="J1339" s="2">
        <v>10</v>
      </c>
      <c r="K1339" s="2">
        <v>25</v>
      </c>
      <c r="L1339" s="2">
        <v>25</v>
      </c>
      <c r="M1339" s="1">
        <v>25.5</v>
      </c>
      <c r="N1339" s="3">
        <v>245</v>
      </c>
      <c r="O1339" s="3">
        <v>6125</v>
      </c>
      <c r="P1339" s="3">
        <v>6125</v>
      </c>
      <c r="Q1339" s="1">
        <v>6247.5</v>
      </c>
      <c r="R1339" s="1">
        <v>9</v>
      </c>
      <c r="S1339" s="1">
        <v>2205</v>
      </c>
      <c r="T1339" s="1">
        <v>4042.5</v>
      </c>
      <c r="U1339" s="1">
        <v>1561.88</v>
      </c>
      <c r="V1339" s="1">
        <v>2480.62</v>
      </c>
      <c r="W1339" t="s">
        <v>399</v>
      </c>
      <c r="X1339" t="s">
        <v>46</v>
      </c>
    </row>
    <row r="1340" spans="1:24" x14ac:dyDescent="0.35">
      <c r="A1340">
        <v>2025</v>
      </c>
      <c r="B1340" t="s">
        <v>233</v>
      </c>
      <c r="C1340" t="s">
        <v>331</v>
      </c>
      <c r="D1340" t="s">
        <v>397</v>
      </c>
      <c r="E1340">
        <v>12</v>
      </c>
      <c r="F1340" t="s">
        <v>398</v>
      </c>
      <c r="G1340" t="s">
        <v>44</v>
      </c>
      <c r="H1340" t="s">
        <v>33</v>
      </c>
      <c r="I1340" s="1">
        <v>34</v>
      </c>
      <c r="J1340" s="2">
        <v>15</v>
      </c>
      <c r="K1340" s="2">
        <v>25</v>
      </c>
      <c r="L1340" s="2">
        <v>25</v>
      </c>
      <c r="M1340" s="1">
        <v>25.5</v>
      </c>
      <c r="N1340" s="3">
        <v>151</v>
      </c>
      <c r="O1340" s="3">
        <v>3775</v>
      </c>
      <c r="P1340" s="3">
        <v>3775</v>
      </c>
      <c r="Q1340" s="1">
        <v>3850.5</v>
      </c>
      <c r="R1340" s="1">
        <v>9</v>
      </c>
      <c r="S1340" s="1">
        <v>1359</v>
      </c>
      <c r="T1340" s="1">
        <v>2491.5</v>
      </c>
      <c r="U1340" s="1">
        <v>962.62</v>
      </c>
      <c r="V1340" s="1">
        <v>1528.88</v>
      </c>
      <c r="W1340" t="s">
        <v>399</v>
      </c>
      <c r="X1340" t="s">
        <v>46</v>
      </c>
    </row>
    <row r="1341" spans="1:24" x14ac:dyDescent="0.35">
      <c r="A1341">
        <v>2025</v>
      </c>
      <c r="B1341" t="s">
        <v>233</v>
      </c>
      <c r="C1341" t="s">
        <v>331</v>
      </c>
      <c r="D1341" t="s">
        <v>397</v>
      </c>
      <c r="E1341">
        <v>12</v>
      </c>
      <c r="F1341" t="s">
        <v>398</v>
      </c>
      <c r="G1341" t="s">
        <v>44</v>
      </c>
      <c r="H1341" t="s">
        <v>34</v>
      </c>
      <c r="I1341" s="1">
        <v>34</v>
      </c>
      <c r="J1341" s="2">
        <v>20</v>
      </c>
      <c r="K1341" s="2">
        <v>25</v>
      </c>
      <c r="L1341" s="2">
        <v>25</v>
      </c>
      <c r="M1341" s="1">
        <v>25.5</v>
      </c>
      <c r="N1341" s="3">
        <v>85</v>
      </c>
      <c r="O1341" s="3">
        <v>2125</v>
      </c>
      <c r="P1341" s="3">
        <v>2125</v>
      </c>
      <c r="Q1341" s="1">
        <v>2167.5</v>
      </c>
      <c r="R1341" s="1">
        <v>9</v>
      </c>
      <c r="S1341" s="1">
        <v>765</v>
      </c>
      <c r="T1341" s="1">
        <v>1402.5</v>
      </c>
      <c r="U1341" s="1">
        <v>541.88</v>
      </c>
      <c r="V1341" s="1">
        <v>860.62</v>
      </c>
      <c r="W1341" t="s">
        <v>399</v>
      </c>
      <c r="X1341" t="s">
        <v>46</v>
      </c>
    </row>
    <row r="1342" spans="1:24" x14ac:dyDescent="0.35">
      <c r="A1342">
        <v>2025</v>
      </c>
      <c r="B1342" t="s">
        <v>233</v>
      </c>
      <c r="C1342" t="s">
        <v>331</v>
      </c>
      <c r="D1342" t="s">
        <v>397</v>
      </c>
      <c r="E1342">
        <v>12</v>
      </c>
      <c r="F1342" t="s">
        <v>400</v>
      </c>
      <c r="G1342" t="s">
        <v>48</v>
      </c>
      <c r="H1342" t="s">
        <v>29</v>
      </c>
      <c r="I1342" s="1">
        <v>34</v>
      </c>
      <c r="J1342" s="2">
        <v>0</v>
      </c>
      <c r="K1342" s="2">
        <v>0</v>
      </c>
      <c r="L1342" s="2">
        <v>0</v>
      </c>
      <c r="M1342" s="1">
        <v>34</v>
      </c>
      <c r="N1342" s="3">
        <v>56</v>
      </c>
      <c r="O1342" s="3">
        <v>0</v>
      </c>
      <c r="P1342" s="3">
        <v>0</v>
      </c>
      <c r="Q1342" s="1">
        <v>1904</v>
      </c>
      <c r="R1342" s="1">
        <v>9</v>
      </c>
      <c r="S1342" s="1">
        <v>504</v>
      </c>
      <c r="T1342" s="1">
        <v>1400</v>
      </c>
      <c r="U1342" s="1">
        <v>285.60000000000002</v>
      </c>
      <c r="V1342" s="1">
        <v>1114.4000000000001</v>
      </c>
      <c r="W1342" t="s">
        <v>30</v>
      </c>
      <c r="X1342" t="s">
        <v>31</v>
      </c>
    </row>
    <row r="1343" spans="1:24" x14ac:dyDescent="0.35">
      <c r="A1343">
        <v>2025</v>
      </c>
      <c r="B1343" t="s">
        <v>233</v>
      </c>
      <c r="C1343" t="s">
        <v>331</v>
      </c>
      <c r="D1343" t="s">
        <v>397</v>
      </c>
      <c r="E1343">
        <v>12</v>
      </c>
      <c r="F1343" t="s">
        <v>400</v>
      </c>
      <c r="G1343" t="s">
        <v>48</v>
      </c>
      <c r="H1343" t="s">
        <v>32</v>
      </c>
      <c r="I1343" s="1">
        <v>34</v>
      </c>
      <c r="J1343" s="2">
        <v>10</v>
      </c>
      <c r="K1343" s="2">
        <v>0</v>
      </c>
      <c r="L1343" s="2">
        <v>10</v>
      </c>
      <c r="M1343" s="1">
        <v>30.6</v>
      </c>
      <c r="N1343" s="3">
        <v>48</v>
      </c>
      <c r="O1343" s="3">
        <v>480</v>
      </c>
      <c r="P1343" s="3">
        <v>0</v>
      </c>
      <c r="Q1343" s="1">
        <v>1468.8</v>
      </c>
      <c r="R1343" s="1">
        <v>9</v>
      </c>
      <c r="S1343" s="1">
        <v>432</v>
      </c>
      <c r="T1343" s="1">
        <v>1036.8</v>
      </c>
      <c r="U1343" s="1">
        <v>220.32</v>
      </c>
      <c r="V1343" s="1">
        <v>816.48</v>
      </c>
      <c r="W1343" t="s">
        <v>30</v>
      </c>
      <c r="X1343" t="s">
        <v>31</v>
      </c>
    </row>
    <row r="1344" spans="1:24" x14ac:dyDescent="0.35">
      <c r="A1344">
        <v>2025</v>
      </c>
      <c r="B1344" t="s">
        <v>233</v>
      </c>
      <c r="C1344" t="s">
        <v>331</v>
      </c>
      <c r="D1344" t="s">
        <v>397</v>
      </c>
      <c r="E1344">
        <v>12</v>
      </c>
      <c r="F1344" t="s">
        <v>400</v>
      </c>
      <c r="G1344" t="s">
        <v>48</v>
      </c>
      <c r="H1344" t="s">
        <v>33</v>
      </c>
      <c r="I1344" s="1">
        <v>34</v>
      </c>
      <c r="J1344" s="2">
        <v>15</v>
      </c>
      <c r="K1344" s="2">
        <v>0</v>
      </c>
      <c r="L1344" s="2">
        <v>15</v>
      </c>
      <c r="M1344" s="1">
        <v>28.9</v>
      </c>
      <c r="N1344" s="3">
        <v>31</v>
      </c>
      <c r="O1344" s="3">
        <v>465</v>
      </c>
      <c r="P1344" s="3">
        <v>0</v>
      </c>
      <c r="Q1344" s="1">
        <v>895.9</v>
      </c>
      <c r="R1344" s="1">
        <v>9</v>
      </c>
      <c r="S1344" s="1">
        <v>279</v>
      </c>
      <c r="T1344" s="1">
        <v>616.9</v>
      </c>
      <c r="U1344" s="1">
        <v>134.38</v>
      </c>
      <c r="V1344" s="1">
        <v>482.51</v>
      </c>
      <c r="W1344" t="s">
        <v>30</v>
      </c>
      <c r="X1344" t="s">
        <v>31</v>
      </c>
    </row>
    <row r="1345" spans="1:24" x14ac:dyDescent="0.35">
      <c r="A1345">
        <v>2025</v>
      </c>
      <c r="B1345" t="s">
        <v>233</v>
      </c>
      <c r="C1345" t="s">
        <v>331</v>
      </c>
      <c r="D1345" t="s">
        <v>397</v>
      </c>
      <c r="E1345">
        <v>12</v>
      </c>
      <c r="F1345" t="s">
        <v>400</v>
      </c>
      <c r="G1345" t="s">
        <v>48</v>
      </c>
      <c r="H1345" t="s">
        <v>34</v>
      </c>
      <c r="I1345" s="1">
        <v>34</v>
      </c>
      <c r="J1345" s="2">
        <v>20</v>
      </c>
      <c r="K1345" s="2">
        <v>0</v>
      </c>
      <c r="L1345" s="2">
        <v>20</v>
      </c>
      <c r="M1345" s="1">
        <v>27.2</v>
      </c>
      <c r="N1345" s="3">
        <v>18</v>
      </c>
      <c r="O1345" s="3">
        <v>360</v>
      </c>
      <c r="P1345" s="3">
        <v>0</v>
      </c>
      <c r="Q1345" s="1">
        <v>489.6</v>
      </c>
      <c r="R1345" s="1">
        <v>9</v>
      </c>
      <c r="S1345" s="1">
        <v>162</v>
      </c>
      <c r="T1345" s="1">
        <v>327.60000000000002</v>
      </c>
      <c r="U1345" s="1">
        <v>73.44</v>
      </c>
      <c r="V1345" s="1">
        <v>254.16</v>
      </c>
      <c r="W1345" t="s">
        <v>30</v>
      </c>
      <c r="X1345" t="s">
        <v>31</v>
      </c>
    </row>
    <row r="1346" spans="1:24" x14ac:dyDescent="0.35">
      <c r="A1346">
        <v>2025</v>
      </c>
      <c r="B1346" t="s">
        <v>233</v>
      </c>
      <c r="C1346" t="s">
        <v>331</v>
      </c>
      <c r="D1346" t="s">
        <v>397</v>
      </c>
      <c r="E1346">
        <v>12</v>
      </c>
      <c r="F1346" t="s">
        <v>401</v>
      </c>
      <c r="G1346" t="s">
        <v>28</v>
      </c>
      <c r="H1346" t="s">
        <v>29</v>
      </c>
      <c r="I1346" s="1">
        <v>34</v>
      </c>
      <c r="J1346" s="2">
        <v>0</v>
      </c>
      <c r="K1346" s="2">
        <v>0</v>
      </c>
      <c r="L1346" s="2">
        <v>0</v>
      </c>
      <c r="M1346" s="1">
        <v>34</v>
      </c>
      <c r="N1346" s="3">
        <v>57</v>
      </c>
      <c r="O1346" s="3">
        <v>0</v>
      </c>
      <c r="P1346" s="3">
        <v>0</v>
      </c>
      <c r="Q1346" s="1">
        <v>1938</v>
      </c>
      <c r="R1346" s="1">
        <v>9</v>
      </c>
      <c r="S1346" s="1">
        <v>513</v>
      </c>
      <c r="T1346" s="1">
        <v>1425</v>
      </c>
      <c r="U1346" s="1">
        <v>290.7</v>
      </c>
      <c r="V1346" s="1">
        <v>1134.3</v>
      </c>
      <c r="W1346" t="s">
        <v>30</v>
      </c>
      <c r="X1346" t="s">
        <v>31</v>
      </c>
    </row>
    <row r="1347" spans="1:24" x14ac:dyDescent="0.35">
      <c r="A1347">
        <v>2025</v>
      </c>
      <c r="B1347" t="s">
        <v>233</v>
      </c>
      <c r="C1347" t="s">
        <v>331</v>
      </c>
      <c r="D1347" t="s">
        <v>397</v>
      </c>
      <c r="E1347">
        <v>12</v>
      </c>
      <c r="F1347" t="s">
        <v>401</v>
      </c>
      <c r="G1347" t="s">
        <v>28</v>
      </c>
      <c r="H1347" t="s">
        <v>32</v>
      </c>
      <c r="I1347" s="1">
        <v>34</v>
      </c>
      <c r="J1347" s="2">
        <v>10</v>
      </c>
      <c r="K1347" s="2">
        <v>0</v>
      </c>
      <c r="L1347" s="2">
        <v>10</v>
      </c>
      <c r="M1347" s="1">
        <v>30.6</v>
      </c>
      <c r="N1347" s="3">
        <v>49</v>
      </c>
      <c r="O1347" s="3">
        <v>490</v>
      </c>
      <c r="P1347" s="3">
        <v>0</v>
      </c>
      <c r="Q1347" s="1">
        <v>1499.4</v>
      </c>
      <c r="R1347" s="1">
        <v>9</v>
      </c>
      <c r="S1347" s="1">
        <v>441</v>
      </c>
      <c r="T1347" s="1">
        <v>1058.4000000000001</v>
      </c>
      <c r="U1347" s="1">
        <v>224.91</v>
      </c>
      <c r="V1347" s="1">
        <v>833.49</v>
      </c>
      <c r="W1347" t="s">
        <v>30</v>
      </c>
      <c r="X1347" t="s">
        <v>31</v>
      </c>
    </row>
    <row r="1348" spans="1:24" x14ac:dyDescent="0.35">
      <c r="A1348">
        <v>2025</v>
      </c>
      <c r="B1348" t="s">
        <v>233</v>
      </c>
      <c r="C1348" t="s">
        <v>331</v>
      </c>
      <c r="D1348" t="s">
        <v>397</v>
      </c>
      <c r="E1348">
        <v>12</v>
      </c>
      <c r="F1348" t="s">
        <v>401</v>
      </c>
      <c r="G1348" t="s">
        <v>28</v>
      </c>
      <c r="H1348" t="s">
        <v>33</v>
      </c>
      <c r="I1348" s="1">
        <v>34</v>
      </c>
      <c r="J1348" s="2">
        <v>15</v>
      </c>
      <c r="K1348" s="2">
        <v>0</v>
      </c>
      <c r="L1348" s="2">
        <v>15</v>
      </c>
      <c r="M1348" s="1">
        <v>28.9</v>
      </c>
      <c r="N1348" s="3">
        <v>32</v>
      </c>
      <c r="O1348" s="3">
        <v>480</v>
      </c>
      <c r="P1348" s="3">
        <v>0</v>
      </c>
      <c r="Q1348" s="1">
        <v>924.8</v>
      </c>
      <c r="R1348" s="1">
        <v>9</v>
      </c>
      <c r="S1348" s="1">
        <v>288</v>
      </c>
      <c r="T1348" s="1">
        <v>636.79999999999995</v>
      </c>
      <c r="U1348" s="1">
        <v>138.72</v>
      </c>
      <c r="V1348" s="1">
        <v>498.08</v>
      </c>
      <c r="W1348" t="s">
        <v>30</v>
      </c>
      <c r="X1348" t="s">
        <v>31</v>
      </c>
    </row>
    <row r="1349" spans="1:24" x14ac:dyDescent="0.35">
      <c r="A1349">
        <v>2025</v>
      </c>
      <c r="B1349" t="s">
        <v>233</v>
      </c>
      <c r="C1349" t="s">
        <v>331</v>
      </c>
      <c r="D1349" t="s">
        <v>397</v>
      </c>
      <c r="E1349">
        <v>12</v>
      </c>
      <c r="F1349" t="s">
        <v>401</v>
      </c>
      <c r="G1349" t="s">
        <v>28</v>
      </c>
      <c r="H1349" t="s">
        <v>34</v>
      </c>
      <c r="I1349" s="1">
        <v>34</v>
      </c>
      <c r="J1349" s="2">
        <v>20</v>
      </c>
      <c r="K1349" s="2">
        <v>0</v>
      </c>
      <c r="L1349" s="2">
        <v>20</v>
      </c>
      <c r="M1349" s="1">
        <v>27.2</v>
      </c>
      <c r="N1349" s="3">
        <v>18</v>
      </c>
      <c r="O1349" s="3">
        <v>360</v>
      </c>
      <c r="P1349" s="3">
        <v>0</v>
      </c>
      <c r="Q1349" s="1">
        <v>489.6</v>
      </c>
      <c r="R1349" s="1">
        <v>9</v>
      </c>
      <c r="S1349" s="1">
        <v>162</v>
      </c>
      <c r="T1349" s="1">
        <v>327.60000000000002</v>
      </c>
      <c r="U1349" s="1">
        <v>73.44</v>
      </c>
      <c r="V1349" s="1">
        <v>254.16</v>
      </c>
      <c r="W1349" t="s">
        <v>30</v>
      </c>
      <c r="X1349" t="s">
        <v>31</v>
      </c>
    </row>
    <row r="1350" spans="1:24" x14ac:dyDescent="0.35">
      <c r="A1350">
        <v>2025</v>
      </c>
      <c r="B1350" t="s">
        <v>233</v>
      </c>
      <c r="C1350" t="s">
        <v>331</v>
      </c>
      <c r="D1350" t="s">
        <v>397</v>
      </c>
      <c r="E1350">
        <v>12</v>
      </c>
      <c r="F1350" t="s">
        <v>402</v>
      </c>
      <c r="G1350" t="s">
        <v>36</v>
      </c>
      <c r="H1350" t="s">
        <v>29</v>
      </c>
      <c r="I1350" s="1">
        <v>34</v>
      </c>
      <c r="J1350" s="2">
        <v>0</v>
      </c>
      <c r="K1350" s="2">
        <v>0</v>
      </c>
      <c r="L1350" s="2">
        <v>0</v>
      </c>
      <c r="M1350" s="1">
        <v>34</v>
      </c>
      <c r="N1350" s="3">
        <v>65</v>
      </c>
      <c r="O1350" s="3">
        <v>0</v>
      </c>
      <c r="P1350" s="3">
        <v>0</v>
      </c>
      <c r="Q1350" s="1">
        <v>2210</v>
      </c>
      <c r="R1350" s="1">
        <v>9</v>
      </c>
      <c r="S1350" s="1">
        <v>585</v>
      </c>
      <c r="T1350" s="1">
        <v>1625</v>
      </c>
      <c r="U1350" s="1">
        <v>331.5</v>
      </c>
      <c r="V1350" s="1">
        <v>1293.5</v>
      </c>
      <c r="W1350" t="s">
        <v>30</v>
      </c>
      <c r="X1350" t="s">
        <v>31</v>
      </c>
    </row>
    <row r="1351" spans="1:24" x14ac:dyDescent="0.35">
      <c r="A1351">
        <v>2025</v>
      </c>
      <c r="B1351" t="s">
        <v>233</v>
      </c>
      <c r="C1351" t="s">
        <v>331</v>
      </c>
      <c r="D1351" t="s">
        <v>397</v>
      </c>
      <c r="E1351">
        <v>12</v>
      </c>
      <c r="F1351" t="s">
        <v>402</v>
      </c>
      <c r="G1351" t="s">
        <v>36</v>
      </c>
      <c r="H1351" t="s">
        <v>32</v>
      </c>
      <c r="I1351" s="1">
        <v>34</v>
      </c>
      <c r="J1351" s="2">
        <v>10</v>
      </c>
      <c r="K1351" s="2">
        <v>0</v>
      </c>
      <c r="L1351" s="2">
        <v>10</v>
      </c>
      <c r="M1351" s="1">
        <v>30.6</v>
      </c>
      <c r="N1351" s="3">
        <v>57</v>
      </c>
      <c r="O1351" s="3">
        <v>570</v>
      </c>
      <c r="P1351" s="3">
        <v>0</v>
      </c>
      <c r="Q1351" s="1">
        <v>1744.2</v>
      </c>
      <c r="R1351" s="1">
        <v>9</v>
      </c>
      <c r="S1351" s="1">
        <v>513</v>
      </c>
      <c r="T1351" s="1">
        <v>1231.2</v>
      </c>
      <c r="U1351" s="1">
        <v>261.63</v>
      </c>
      <c r="V1351" s="1">
        <v>969.57</v>
      </c>
      <c r="W1351" t="s">
        <v>30</v>
      </c>
      <c r="X1351" t="s">
        <v>31</v>
      </c>
    </row>
    <row r="1352" spans="1:24" x14ac:dyDescent="0.35">
      <c r="A1352">
        <v>2025</v>
      </c>
      <c r="B1352" t="s">
        <v>233</v>
      </c>
      <c r="C1352" t="s">
        <v>331</v>
      </c>
      <c r="D1352" t="s">
        <v>397</v>
      </c>
      <c r="E1352">
        <v>12</v>
      </c>
      <c r="F1352" t="s">
        <v>402</v>
      </c>
      <c r="G1352" t="s">
        <v>36</v>
      </c>
      <c r="H1352" t="s">
        <v>33</v>
      </c>
      <c r="I1352" s="1">
        <v>34</v>
      </c>
      <c r="J1352" s="2">
        <v>15</v>
      </c>
      <c r="K1352" s="2">
        <v>0</v>
      </c>
      <c r="L1352" s="2">
        <v>15</v>
      </c>
      <c r="M1352" s="1">
        <v>28.9</v>
      </c>
      <c r="N1352" s="3">
        <v>37</v>
      </c>
      <c r="O1352" s="3">
        <v>555</v>
      </c>
      <c r="P1352" s="3">
        <v>0</v>
      </c>
      <c r="Q1352" s="1">
        <v>1069.3</v>
      </c>
      <c r="R1352" s="1">
        <v>9</v>
      </c>
      <c r="S1352" s="1">
        <v>333</v>
      </c>
      <c r="T1352" s="1">
        <v>736.3</v>
      </c>
      <c r="U1352" s="1">
        <v>160.38999999999999</v>
      </c>
      <c r="V1352" s="1">
        <v>575.9</v>
      </c>
      <c r="W1352" t="s">
        <v>30</v>
      </c>
      <c r="X1352" t="s">
        <v>31</v>
      </c>
    </row>
    <row r="1353" spans="1:24" x14ac:dyDescent="0.35">
      <c r="A1353">
        <v>2025</v>
      </c>
      <c r="B1353" t="s">
        <v>233</v>
      </c>
      <c r="C1353" t="s">
        <v>331</v>
      </c>
      <c r="D1353" t="s">
        <v>397</v>
      </c>
      <c r="E1353">
        <v>12</v>
      </c>
      <c r="F1353" t="s">
        <v>402</v>
      </c>
      <c r="G1353" t="s">
        <v>36</v>
      </c>
      <c r="H1353" t="s">
        <v>34</v>
      </c>
      <c r="I1353" s="1">
        <v>34</v>
      </c>
      <c r="J1353" s="2">
        <v>20</v>
      </c>
      <c r="K1353" s="2">
        <v>0</v>
      </c>
      <c r="L1353" s="2">
        <v>20</v>
      </c>
      <c r="M1353" s="1">
        <v>27.2</v>
      </c>
      <c r="N1353" s="3">
        <v>21</v>
      </c>
      <c r="O1353" s="3">
        <v>420</v>
      </c>
      <c r="P1353" s="3">
        <v>0</v>
      </c>
      <c r="Q1353" s="1">
        <v>571.20000000000005</v>
      </c>
      <c r="R1353" s="1">
        <v>9</v>
      </c>
      <c r="S1353" s="1">
        <v>189</v>
      </c>
      <c r="T1353" s="1">
        <v>382.2</v>
      </c>
      <c r="U1353" s="1">
        <v>85.68</v>
      </c>
      <c r="V1353" s="1">
        <v>296.52</v>
      </c>
      <c r="W1353" t="s">
        <v>30</v>
      </c>
      <c r="X1353" t="s">
        <v>31</v>
      </c>
    </row>
    <row r="1354" spans="1:24" x14ac:dyDescent="0.35">
      <c r="A1354">
        <v>2025</v>
      </c>
      <c r="B1354" t="s">
        <v>233</v>
      </c>
      <c r="C1354" t="s">
        <v>331</v>
      </c>
      <c r="D1354" t="s">
        <v>397</v>
      </c>
      <c r="E1354">
        <v>12</v>
      </c>
      <c r="F1354" t="s">
        <v>403</v>
      </c>
      <c r="G1354" t="s">
        <v>38</v>
      </c>
      <c r="H1354" t="s">
        <v>29</v>
      </c>
      <c r="I1354" s="1">
        <v>34</v>
      </c>
      <c r="J1354" s="2">
        <v>0</v>
      </c>
      <c r="K1354" s="2">
        <v>0</v>
      </c>
      <c r="L1354" s="2">
        <v>0</v>
      </c>
      <c r="M1354" s="1">
        <v>34</v>
      </c>
      <c r="N1354" s="3">
        <v>79</v>
      </c>
      <c r="O1354" s="3">
        <v>0</v>
      </c>
      <c r="P1354" s="3">
        <v>0</v>
      </c>
      <c r="Q1354" s="1">
        <v>2686</v>
      </c>
      <c r="R1354" s="1">
        <v>9</v>
      </c>
      <c r="S1354" s="1">
        <v>711</v>
      </c>
      <c r="T1354" s="1">
        <v>1975</v>
      </c>
      <c r="U1354" s="1">
        <v>402.9</v>
      </c>
      <c r="V1354" s="1">
        <v>1572.1</v>
      </c>
      <c r="W1354" t="s">
        <v>30</v>
      </c>
      <c r="X1354" t="s">
        <v>31</v>
      </c>
    </row>
    <row r="1355" spans="1:24" x14ac:dyDescent="0.35">
      <c r="A1355">
        <v>2025</v>
      </c>
      <c r="B1355" t="s">
        <v>233</v>
      </c>
      <c r="C1355" t="s">
        <v>331</v>
      </c>
      <c r="D1355" t="s">
        <v>397</v>
      </c>
      <c r="E1355">
        <v>12</v>
      </c>
      <c r="F1355" t="s">
        <v>403</v>
      </c>
      <c r="G1355" t="s">
        <v>38</v>
      </c>
      <c r="H1355" t="s">
        <v>32</v>
      </c>
      <c r="I1355" s="1">
        <v>34</v>
      </c>
      <c r="J1355" s="2">
        <v>10</v>
      </c>
      <c r="K1355" s="2">
        <v>0</v>
      </c>
      <c r="L1355" s="2">
        <v>10</v>
      </c>
      <c r="M1355" s="1">
        <v>30.6</v>
      </c>
      <c r="N1355" s="3">
        <v>68</v>
      </c>
      <c r="O1355" s="3">
        <v>680</v>
      </c>
      <c r="P1355" s="3">
        <v>0</v>
      </c>
      <c r="Q1355" s="1">
        <v>2080.8000000000002</v>
      </c>
      <c r="R1355" s="1">
        <v>9</v>
      </c>
      <c r="S1355" s="1">
        <v>612</v>
      </c>
      <c r="T1355" s="1">
        <v>1468.8</v>
      </c>
      <c r="U1355" s="1">
        <v>312.12</v>
      </c>
      <c r="V1355" s="1">
        <v>1156.68</v>
      </c>
      <c r="W1355" t="s">
        <v>30</v>
      </c>
      <c r="X1355" t="s">
        <v>31</v>
      </c>
    </row>
    <row r="1356" spans="1:24" x14ac:dyDescent="0.35">
      <c r="A1356">
        <v>2025</v>
      </c>
      <c r="B1356" t="s">
        <v>233</v>
      </c>
      <c r="C1356" t="s">
        <v>331</v>
      </c>
      <c r="D1356" t="s">
        <v>397</v>
      </c>
      <c r="E1356">
        <v>12</v>
      </c>
      <c r="F1356" t="s">
        <v>403</v>
      </c>
      <c r="G1356" t="s">
        <v>38</v>
      </c>
      <c r="H1356" t="s">
        <v>33</v>
      </c>
      <c r="I1356" s="1">
        <v>34</v>
      </c>
      <c r="J1356" s="2">
        <v>15</v>
      </c>
      <c r="K1356" s="2">
        <v>0</v>
      </c>
      <c r="L1356" s="2">
        <v>15</v>
      </c>
      <c r="M1356" s="1">
        <v>28.9</v>
      </c>
      <c r="N1356" s="3">
        <v>44</v>
      </c>
      <c r="O1356" s="3">
        <v>660</v>
      </c>
      <c r="P1356" s="3">
        <v>0</v>
      </c>
      <c r="Q1356" s="1">
        <v>1271.5999999999999</v>
      </c>
      <c r="R1356" s="1">
        <v>9</v>
      </c>
      <c r="S1356" s="1">
        <v>396</v>
      </c>
      <c r="T1356" s="1">
        <v>875.6</v>
      </c>
      <c r="U1356" s="1">
        <v>190.74</v>
      </c>
      <c r="V1356" s="1">
        <v>684.86</v>
      </c>
      <c r="W1356" t="s">
        <v>30</v>
      </c>
      <c r="X1356" t="s">
        <v>31</v>
      </c>
    </row>
    <row r="1357" spans="1:24" x14ac:dyDescent="0.35">
      <c r="A1357">
        <v>2025</v>
      </c>
      <c r="B1357" t="s">
        <v>233</v>
      </c>
      <c r="C1357" t="s">
        <v>331</v>
      </c>
      <c r="D1357" t="s">
        <v>397</v>
      </c>
      <c r="E1357">
        <v>12</v>
      </c>
      <c r="F1357" t="s">
        <v>403</v>
      </c>
      <c r="G1357" t="s">
        <v>38</v>
      </c>
      <c r="H1357" t="s">
        <v>34</v>
      </c>
      <c r="I1357" s="1">
        <v>34</v>
      </c>
      <c r="J1357" s="2">
        <v>20</v>
      </c>
      <c r="K1357" s="2">
        <v>0</v>
      </c>
      <c r="L1357" s="2">
        <v>20</v>
      </c>
      <c r="M1357" s="1">
        <v>27.2</v>
      </c>
      <c r="N1357" s="3">
        <v>25</v>
      </c>
      <c r="O1357" s="3">
        <v>500</v>
      </c>
      <c r="P1357" s="3">
        <v>0</v>
      </c>
      <c r="Q1357" s="1">
        <v>680</v>
      </c>
      <c r="R1357" s="1">
        <v>9</v>
      </c>
      <c r="S1357" s="1">
        <v>225</v>
      </c>
      <c r="T1357" s="1">
        <v>455</v>
      </c>
      <c r="U1357" s="1">
        <v>102</v>
      </c>
      <c r="V1357" s="1">
        <v>353</v>
      </c>
      <c r="W1357" t="s">
        <v>30</v>
      </c>
      <c r="X1357" t="s">
        <v>31</v>
      </c>
    </row>
    <row r="1358" spans="1:24" x14ac:dyDescent="0.35">
      <c r="A1358">
        <v>2025</v>
      </c>
      <c r="B1358" t="s">
        <v>233</v>
      </c>
      <c r="C1358" t="s">
        <v>331</v>
      </c>
      <c r="D1358" t="s">
        <v>397</v>
      </c>
      <c r="E1358">
        <v>12</v>
      </c>
      <c r="F1358" t="s">
        <v>404</v>
      </c>
      <c r="G1358" t="s">
        <v>40</v>
      </c>
      <c r="H1358" t="s">
        <v>29</v>
      </c>
      <c r="I1358" s="1">
        <v>34</v>
      </c>
      <c r="J1358" s="2">
        <v>0</v>
      </c>
      <c r="K1358" s="2">
        <v>0</v>
      </c>
      <c r="L1358" s="2">
        <v>0</v>
      </c>
      <c r="M1358" s="1">
        <v>34</v>
      </c>
      <c r="N1358" s="3">
        <v>81</v>
      </c>
      <c r="O1358" s="3">
        <v>0</v>
      </c>
      <c r="P1358" s="3">
        <v>0</v>
      </c>
      <c r="Q1358" s="1">
        <v>2754</v>
      </c>
      <c r="R1358" s="1">
        <v>9</v>
      </c>
      <c r="S1358" s="1">
        <v>729</v>
      </c>
      <c r="T1358" s="1">
        <v>2025</v>
      </c>
      <c r="U1358" s="1">
        <v>413.1</v>
      </c>
      <c r="V1358" s="1">
        <v>1611.9</v>
      </c>
      <c r="W1358" t="s">
        <v>30</v>
      </c>
      <c r="X1358" t="s">
        <v>31</v>
      </c>
    </row>
    <row r="1359" spans="1:24" x14ac:dyDescent="0.35">
      <c r="A1359">
        <v>2025</v>
      </c>
      <c r="B1359" t="s">
        <v>233</v>
      </c>
      <c r="C1359" t="s">
        <v>331</v>
      </c>
      <c r="D1359" t="s">
        <v>397</v>
      </c>
      <c r="E1359">
        <v>12</v>
      </c>
      <c r="F1359" t="s">
        <v>404</v>
      </c>
      <c r="G1359" t="s">
        <v>40</v>
      </c>
      <c r="H1359" t="s">
        <v>32</v>
      </c>
      <c r="I1359" s="1">
        <v>34</v>
      </c>
      <c r="J1359" s="2">
        <v>10</v>
      </c>
      <c r="K1359" s="2">
        <v>0</v>
      </c>
      <c r="L1359" s="2">
        <v>10</v>
      </c>
      <c r="M1359" s="1">
        <v>30.6</v>
      </c>
      <c r="N1359" s="3">
        <v>70</v>
      </c>
      <c r="O1359" s="3">
        <v>700</v>
      </c>
      <c r="P1359" s="3">
        <v>0</v>
      </c>
      <c r="Q1359" s="1">
        <v>2142</v>
      </c>
      <c r="R1359" s="1">
        <v>9</v>
      </c>
      <c r="S1359" s="1">
        <v>630</v>
      </c>
      <c r="T1359" s="1">
        <v>1512</v>
      </c>
      <c r="U1359" s="1">
        <v>321.3</v>
      </c>
      <c r="V1359" s="1">
        <v>1190.7</v>
      </c>
      <c r="W1359" t="s">
        <v>30</v>
      </c>
      <c r="X1359" t="s">
        <v>31</v>
      </c>
    </row>
    <row r="1360" spans="1:24" x14ac:dyDescent="0.35">
      <c r="A1360">
        <v>2025</v>
      </c>
      <c r="B1360" t="s">
        <v>233</v>
      </c>
      <c r="C1360" t="s">
        <v>331</v>
      </c>
      <c r="D1360" t="s">
        <v>397</v>
      </c>
      <c r="E1360">
        <v>12</v>
      </c>
      <c r="F1360" t="s">
        <v>404</v>
      </c>
      <c r="G1360" t="s">
        <v>40</v>
      </c>
      <c r="H1360" t="s">
        <v>33</v>
      </c>
      <c r="I1360" s="1">
        <v>34</v>
      </c>
      <c r="J1360" s="2">
        <v>15</v>
      </c>
      <c r="K1360" s="2">
        <v>0</v>
      </c>
      <c r="L1360" s="2">
        <v>15</v>
      </c>
      <c r="M1360" s="1">
        <v>28.9</v>
      </c>
      <c r="N1360" s="3">
        <v>46</v>
      </c>
      <c r="O1360" s="3">
        <v>690</v>
      </c>
      <c r="P1360" s="3">
        <v>0</v>
      </c>
      <c r="Q1360" s="1">
        <v>1329.4</v>
      </c>
      <c r="R1360" s="1">
        <v>9</v>
      </c>
      <c r="S1360" s="1">
        <v>414</v>
      </c>
      <c r="T1360" s="1">
        <v>915.4</v>
      </c>
      <c r="U1360" s="1">
        <v>199.41</v>
      </c>
      <c r="V1360" s="1">
        <v>715.99</v>
      </c>
      <c r="W1360" t="s">
        <v>30</v>
      </c>
      <c r="X1360" t="s">
        <v>31</v>
      </c>
    </row>
    <row r="1361" spans="1:24" x14ac:dyDescent="0.35">
      <c r="A1361">
        <v>2025</v>
      </c>
      <c r="B1361" t="s">
        <v>233</v>
      </c>
      <c r="C1361" t="s">
        <v>331</v>
      </c>
      <c r="D1361" t="s">
        <v>397</v>
      </c>
      <c r="E1361">
        <v>12</v>
      </c>
      <c r="F1361" t="s">
        <v>404</v>
      </c>
      <c r="G1361" t="s">
        <v>40</v>
      </c>
      <c r="H1361" t="s">
        <v>34</v>
      </c>
      <c r="I1361" s="1">
        <v>34</v>
      </c>
      <c r="J1361" s="2">
        <v>20</v>
      </c>
      <c r="K1361" s="2">
        <v>0</v>
      </c>
      <c r="L1361" s="2">
        <v>20</v>
      </c>
      <c r="M1361" s="1">
        <v>27.2</v>
      </c>
      <c r="N1361" s="3">
        <v>26</v>
      </c>
      <c r="O1361" s="3">
        <v>520</v>
      </c>
      <c r="P1361" s="3">
        <v>0</v>
      </c>
      <c r="Q1361" s="1">
        <v>707.2</v>
      </c>
      <c r="R1361" s="1">
        <v>9</v>
      </c>
      <c r="S1361" s="1">
        <v>234</v>
      </c>
      <c r="T1361" s="1">
        <v>473.2</v>
      </c>
      <c r="U1361" s="1">
        <v>106.08</v>
      </c>
      <c r="V1361" s="1">
        <v>367.12</v>
      </c>
      <c r="W1361" t="s">
        <v>30</v>
      </c>
      <c r="X1361" t="s">
        <v>31</v>
      </c>
    </row>
    <row r="1362" spans="1:24" x14ac:dyDescent="0.35">
      <c r="A1362">
        <v>2025</v>
      </c>
      <c r="B1362" t="s">
        <v>233</v>
      </c>
      <c r="C1362" t="s">
        <v>331</v>
      </c>
      <c r="D1362" t="s">
        <v>397</v>
      </c>
      <c r="E1362">
        <v>12</v>
      </c>
      <c r="F1362" t="s">
        <v>405</v>
      </c>
      <c r="G1362" t="s">
        <v>42</v>
      </c>
      <c r="H1362" t="s">
        <v>29</v>
      </c>
      <c r="I1362" s="1">
        <v>34</v>
      </c>
      <c r="J1362" s="2">
        <v>0</v>
      </c>
      <c r="K1362" s="2">
        <v>0</v>
      </c>
      <c r="L1362" s="2">
        <v>0</v>
      </c>
      <c r="M1362" s="1">
        <v>34</v>
      </c>
      <c r="N1362" s="3">
        <v>59</v>
      </c>
      <c r="O1362" s="3">
        <v>0</v>
      </c>
      <c r="P1362" s="3">
        <v>0</v>
      </c>
      <c r="Q1362" s="1">
        <v>2006</v>
      </c>
      <c r="R1362" s="1">
        <v>9</v>
      </c>
      <c r="S1362" s="1">
        <v>531</v>
      </c>
      <c r="T1362" s="1">
        <v>1475</v>
      </c>
      <c r="U1362" s="1">
        <v>300.89999999999998</v>
      </c>
      <c r="V1362" s="1">
        <v>1174.0999999999999</v>
      </c>
      <c r="W1362" t="s">
        <v>30</v>
      </c>
      <c r="X1362" t="s">
        <v>31</v>
      </c>
    </row>
    <row r="1363" spans="1:24" x14ac:dyDescent="0.35">
      <c r="A1363">
        <v>2025</v>
      </c>
      <c r="B1363" t="s">
        <v>233</v>
      </c>
      <c r="C1363" t="s">
        <v>331</v>
      </c>
      <c r="D1363" t="s">
        <v>397</v>
      </c>
      <c r="E1363">
        <v>12</v>
      </c>
      <c r="F1363" t="s">
        <v>405</v>
      </c>
      <c r="G1363" t="s">
        <v>42</v>
      </c>
      <c r="H1363" t="s">
        <v>32</v>
      </c>
      <c r="I1363" s="1">
        <v>34</v>
      </c>
      <c r="J1363" s="2">
        <v>10</v>
      </c>
      <c r="K1363" s="2">
        <v>0</v>
      </c>
      <c r="L1363" s="2">
        <v>10</v>
      </c>
      <c r="M1363" s="1">
        <v>30.6</v>
      </c>
      <c r="N1363" s="3">
        <v>51</v>
      </c>
      <c r="O1363" s="3">
        <v>510</v>
      </c>
      <c r="P1363" s="3">
        <v>0</v>
      </c>
      <c r="Q1363" s="1">
        <v>1560.6</v>
      </c>
      <c r="R1363" s="1">
        <v>9</v>
      </c>
      <c r="S1363" s="1">
        <v>459</v>
      </c>
      <c r="T1363" s="1">
        <v>1101.5999999999999</v>
      </c>
      <c r="U1363" s="1">
        <v>234.09</v>
      </c>
      <c r="V1363" s="1">
        <v>867.51</v>
      </c>
      <c r="W1363" t="s">
        <v>30</v>
      </c>
      <c r="X1363" t="s">
        <v>31</v>
      </c>
    </row>
    <row r="1364" spans="1:24" x14ac:dyDescent="0.35">
      <c r="A1364">
        <v>2025</v>
      </c>
      <c r="B1364" t="s">
        <v>233</v>
      </c>
      <c r="C1364" t="s">
        <v>331</v>
      </c>
      <c r="D1364" t="s">
        <v>397</v>
      </c>
      <c r="E1364">
        <v>12</v>
      </c>
      <c r="F1364" t="s">
        <v>405</v>
      </c>
      <c r="G1364" t="s">
        <v>42</v>
      </c>
      <c r="H1364" t="s">
        <v>33</v>
      </c>
      <c r="I1364" s="1">
        <v>34</v>
      </c>
      <c r="J1364" s="2">
        <v>15</v>
      </c>
      <c r="K1364" s="2">
        <v>0</v>
      </c>
      <c r="L1364" s="2">
        <v>15</v>
      </c>
      <c r="M1364" s="1">
        <v>28.9</v>
      </c>
      <c r="N1364" s="3">
        <v>33</v>
      </c>
      <c r="O1364" s="3">
        <v>495</v>
      </c>
      <c r="P1364" s="3">
        <v>0</v>
      </c>
      <c r="Q1364" s="1">
        <v>953.7</v>
      </c>
      <c r="R1364" s="1">
        <v>9</v>
      </c>
      <c r="S1364" s="1">
        <v>297</v>
      </c>
      <c r="T1364" s="1">
        <v>656.7</v>
      </c>
      <c r="U1364" s="1">
        <v>143.05000000000001</v>
      </c>
      <c r="V1364" s="1">
        <v>513.64</v>
      </c>
      <c r="W1364" t="s">
        <v>30</v>
      </c>
      <c r="X1364" t="s">
        <v>31</v>
      </c>
    </row>
    <row r="1365" spans="1:24" x14ac:dyDescent="0.35">
      <c r="A1365">
        <v>2025</v>
      </c>
      <c r="B1365" t="s">
        <v>233</v>
      </c>
      <c r="C1365" t="s">
        <v>331</v>
      </c>
      <c r="D1365" t="s">
        <v>397</v>
      </c>
      <c r="E1365">
        <v>12</v>
      </c>
      <c r="F1365" t="s">
        <v>405</v>
      </c>
      <c r="G1365" t="s">
        <v>42</v>
      </c>
      <c r="H1365" t="s">
        <v>34</v>
      </c>
      <c r="I1365" s="1">
        <v>34</v>
      </c>
      <c r="J1365" s="2">
        <v>20</v>
      </c>
      <c r="K1365" s="2">
        <v>0</v>
      </c>
      <c r="L1365" s="2">
        <v>20</v>
      </c>
      <c r="M1365" s="1">
        <v>27.2</v>
      </c>
      <c r="N1365" s="3">
        <v>19</v>
      </c>
      <c r="O1365" s="3">
        <v>380</v>
      </c>
      <c r="P1365" s="3">
        <v>0</v>
      </c>
      <c r="Q1365" s="1">
        <v>516.79999999999995</v>
      </c>
      <c r="R1365" s="1">
        <v>9</v>
      </c>
      <c r="S1365" s="1">
        <v>171</v>
      </c>
      <c r="T1365" s="1">
        <v>345.8</v>
      </c>
      <c r="U1365" s="1">
        <v>77.52</v>
      </c>
      <c r="V1365" s="1">
        <v>268.27999999999997</v>
      </c>
      <c r="W1365" t="s">
        <v>30</v>
      </c>
      <c r="X1365" t="s">
        <v>31</v>
      </c>
    </row>
    <row r="1366" spans="1:24" x14ac:dyDescent="0.35">
      <c r="A1366">
        <v>2025</v>
      </c>
      <c r="B1366" t="s">
        <v>233</v>
      </c>
      <c r="C1366" t="s">
        <v>331</v>
      </c>
      <c r="D1366" t="s">
        <v>397</v>
      </c>
      <c r="E1366">
        <v>12</v>
      </c>
      <c r="F1366" t="s">
        <v>406</v>
      </c>
      <c r="G1366" t="s">
        <v>44</v>
      </c>
      <c r="H1366" t="s">
        <v>29</v>
      </c>
      <c r="I1366" s="1">
        <v>34</v>
      </c>
      <c r="J1366" s="2">
        <v>0</v>
      </c>
      <c r="K1366" s="2">
        <v>0</v>
      </c>
      <c r="L1366" s="2">
        <v>0</v>
      </c>
      <c r="M1366" s="1">
        <v>34</v>
      </c>
      <c r="N1366" s="3">
        <v>89</v>
      </c>
      <c r="O1366" s="3">
        <v>0</v>
      </c>
      <c r="P1366" s="3">
        <v>0</v>
      </c>
      <c r="Q1366" s="1">
        <v>3026</v>
      </c>
      <c r="R1366" s="1">
        <v>9</v>
      </c>
      <c r="S1366" s="1">
        <v>801</v>
      </c>
      <c r="T1366" s="1">
        <v>2225</v>
      </c>
      <c r="U1366" s="1">
        <v>453.9</v>
      </c>
      <c r="V1366" s="1">
        <v>1771.1</v>
      </c>
      <c r="W1366" t="s">
        <v>407</v>
      </c>
      <c r="X1366" t="s">
        <v>46</v>
      </c>
    </row>
    <row r="1367" spans="1:24" x14ac:dyDescent="0.35">
      <c r="A1367">
        <v>2025</v>
      </c>
      <c r="B1367" t="s">
        <v>233</v>
      </c>
      <c r="C1367" t="s">
        <v>331</v>
      </c>
      <c r="D1367" t="s">
        <v>397</v>
      </c>
      <c r="E1367">
        <v>12</v>
      </c>
      <c r="F1367" t="s">
        <v>406</v>
      </c>
      <c r="G1367" t="s">
        <v>44</v>
      </c>
      <c r="H1367" t="s">
        <v>32</v>
      </c>
      <c r="I1367" s="1">
        <v>34</v>
      </c>
      <c r="J1367" s="2">
        <v>10</v>
      </c>
      <c r="K1367" s="2">
        <v>0</v>
      </c>
      <c r="L1367" s="2">
        <v>10</v>
      </c>
      <c r="M1367" s="1">
        <v>30.6</v>
      </c>
      <c r="N1367" s="3">
        <v>84</v>
      </c>
      <c r="O1367" s="3">
        <v>840</v>
      </c>
      <c r="P1367" s="3">
        <v>0</v>
      </c>
      <c r="Q1367" s="1">
        <v>2570.4</v>
      </c>
      <c r="R1367" s="1">
        <v>9</v>
      </c>
      <c r="S1367" s="1">
        <v>756</v>
      </c>
      <c r="T1367" s="1">
        <v>1814.4</v>
      </c>
      <c r="U1367" s="1">
        <v>385.56</v>
      </c>
      <c r="V1367" s="1">
        <v>1428.84</v>
      </c>
      <c r="W1367" t="s">
        <v>407</v>
      </c>
      <c r="X1367" t="s">
        <v>46</v>
      </c>
    </row>
    <row r="1368" spans="1:24" x14ac:dyDescent="0.35">
      <c r="A1368">
        <v>2025</v>
      </c>
      <c r="B1368" t="s">
        <v>233</v>
      </c>
      <c r="C1368" t="s">
        <v>331</v>
      </c>
      <c r="D1368" t="s">
        <v>397</v>
      </c>
      <c r="E1368">
        <v>12</v>
      </c>
      <c r="F1368" t="s">
        <v>406</v>
      </c>
      <c r="G1368" t="s">
        <v>44</v>
      </c>
      <c r="H1368" t="s">
        <v>33</v>
      </c>
      <c r="I1368" s="1">
        <v>34</v>
      </c>
      <c r="J1368" s="2">
        <v>15</v>
      </c>
      <c r="K1368" s="2">
        <v>0</v>
      </c>
      <c r="L1368" s="2">
        <v>15</v>
      </c>
      <c r="M1368" s="1">
        <v>28.9</v>
      </c>
      <c r="N1368" s="3">
        <v>58</v>
      </c>
      <c r="O1368" s="3">
        <v>870</v>
      </c>
      <c r="P1368" s="3">
        <v>0</v>
      </c>
      <c r="Q1368" s="1">
        <v>1676.2</v>
      </c>
      <c r="R1368" s="1">
        <v>9</v>
      </c>
      <c r="S1368" s="1">
        <v>522</v>
      </c>
      <c r="T1368" s="1">
        <v>1154.2</v>
      </c>
      <c r="U1368" s="1">
        <v>251.43</v>
      </c>
      <c r="V1368" s="1">
        <v>902.77</v>
      </c>
      <c r="W1368" t="s">
        <v>407</v>
      </c>
      <c r="X1368" t="s">
        <v>46</v>
      </c>
    </row>
    <row r="1369" spans="1:24" x14ac:dyDescent="0.35">
      <c r="A1369">
        <v>2025</v>
      </c>
      <c r="B1369" t="s">
        <v>233</v>
      </c>
      <c r="C1369" t="s">
        <v>331</v>
      </c>
      <c r="D1369" t="s">
        <v>397</v>
      </c>
      <c r="E1369">
        <v>12</v>
      </c>
      <c r="F1369" t="s">
        <v>406</v>
      </c>
      <c r="G1369" t="s">
        <v>44</v>
      </c>
      <c r="H1369" t="s">
        <v>34</v>
      </c>
      <c r="I1369" s="1">
        <v>34</v>
      </c>
      <c r="J1369" s="2">
        <v>20</v>
      </c>
      <c r="K1369" s="2">
        <v>0</v>
      </c>
      <c r="L1369" s="2">
        <v>20</v>
      </c>
      <c r="M1369" s="1">
        <v>27.2</v>
      </c>
      <c r="N1369" s="3">
        <v>37</v>
      </c>
      <c r="O1369" s="3">
        <v>740</v>
      </c>
      <c r="P1369" s="3">
        <v>0</v>
      </c>
      <c r="Q1369" s="1">
        <v>1006.4</v>
      </c>
      <c r="R1369" s="1">
        <v>9</v>
      </c>
      <c r="S1369" s="1">
        <v>333</v>
      </c>
      <c r="T1369" s="1">
        <v>673.4</v>
      </c>
      <c r="U1369" s="1">
        <v>150.96</v>
      </c>
      <c r="V1369" s="1">
        <v>522.44000000000005</v>
      </c>
      <c r="W1369" t="s">
        <v>407</v>
      </c>
      <c r="X1369" t="s">
        <v>46</v>
      </c>
    </row>
    <row r="1370" spans="1:24" x14ac:dyDescent="0.35">
      <c r="A1370">
        <v>2025</v>
      </c>
      <c r="B1370" t="s">
        <v>233</v>
      </c>
      <c r="C1370" t="s">
        <v>331</v>
      </c>
      <c r="D1370" t="s">
        <v>397</v>
      </c>
      <c r="E1370">
        <v>12</v>
      </c>
      <c r="F1370" t="s">
        <v>408</v>
      </c>
      <c r="G1370" t="s">
        <v>48</v>
      </c>
      <c r="H1370" t="s">
        <v>29</v>
      </c>
      <c r="I1370" s="1">
        <v>34</v>
      </c>
      <c r="J1370" s="2">
        <v>0</v>
      </c>
      <c r="K1370" s="2">
        <v>0</v>
      </c>
      <c r="L1370" s="2">
        <v>0</v>
      </c>
      <c r="M1370" s="1">
        <v>34</v>
      </c>
      <c r="N1370" s="3">
        <v>84</v>
      </c>
      <c r="O1370" s="3">
        <v>0</v>
      </c>
      <c r="P1370" s="3">
        <v>0</v>
      </c>
      <c r="Q1370" s="1">
        <v>2856</v>
      </c>
      <c r="R1370" s="1">
        <v>9</v>
      </c>
      <c r="S1370" s="1">
        <v>756</v>
      </c>
      <c r="T1370" s="1">
        <v>2100</v>
      </c>
      <c r="U1370" s="1">
        <v>428.4</v>
      </c>
      <c r="V1370" s="1">
        <v>1671.6</v>
      </c>
      <c r="W1370" t="s">
        <v>407</v>
      </c>
      <c r="X1370" t="s">
        <v>46</v>
      </c>
    </row>
    <row r="1371" spans="1:24" x14ac:dyDescent="0.35">
      <c r="A1371">
        <v>2025</v>
      </c>
      <c r="B1371" t="s">
        <v>233</v>
      </c>
      <c r="C1371" t="s">
        <v>331</v>
      </c>
      <c r="D1371" t="s">
        <v>397</v>
      </c>
      <c r="E1371">
        <v>12</v>
      </c>
      <c r="F1371" t="s">
        <v>408</v>
      </c>
      <c r="G1371" t="s">
        <v>48</v>
      </c>
      <c r="H1371" t="s">
        <v>32</v>
      </c>
      <c r="I1371" s="1">
        <v>34</v>
      </c>
      <c r="J1371" s="2">
        <v>10</v>
      </c>
      <c r="K1371" s="2">
        <v>0</v>
      </c>
      <c r="L1371" s="2">
        <v>10</v>
      </c>
      <c r="M1371" s="1">
        <v>30.6</v>
      </c>
      <c r="N1371" s="3">
        <v>80</v>
      </c>
      <c r="O1371" s="3">
        <v>800</v>
      </c>
      <c r="P1371" s="3">
        <v>0</v>
      </c>
      <c r="Q1371" s="1">
        <v>2448</v>
      </c>
      <c r="R1371" s="1">
        <v>9</v>
      </c>
      <c r="S1371" s="1">
        <v>720</v>
      </c>
      <c r="T1371" s="1">
        <v>1728</v>
      </c>
      <c r="U1371" s="1">
        <v>367.2</v>
      </c>
      <c r="V1371" s="1">
        <v>1360.8</v>
      </c>
      <c r="W1371" t="s">
        <v>407</v>
      </c>
      <c r="X1371" t="s">
        <v>46</v>
      </c>
    </row>
    <row r="1372" spans="1:24" x14ac:dyDescent="0.35">
      <c r="A1372">
        <v>2025</v>
      </c>
      <c r="B1372" t="s">
        <v>233</v>
      </c>
      <c r="C1372" t="s">
        <v>331</v>
      </c>
      <c r="D1372" t="s">
        <v>397</v>
      </c>
      <c r="E1372">
        <v>12</v>
      </c>
      <c r="F1372" t="s">
        <v>408</v>
      </c>
      <c r="G1372" t="s">
        <v>48</v>
      </c>
      <c r="H1372" t="s">
        <v>33</v>
      </c>
      <c r="I1372" s="1">
        <v>34</v>
      </c>
      <c r="J1372" s="2">
        <v>15</v>
      </c>
      <c r="K1372" s="2">
        <v>0</v>
      </c>
      <c r="L1372" s="2">
        <v>15</v>
      </c>
      <c r="M1372" s="1">
        <v>28.9</v>
      </c>
      <c r="N1372" s="3">
        <v>54</v>
      </c>
      <c r="O1372" s="3">
        <v>810</v>
      </c>
      <c r="P1372" s="3">
        <v>0</v>
      </c>
      <c r="Q1372" s="1">
        <v>1560.6</v>
      </c>
      <c r="R1372" s="1">
        <v>9</v>
      </c>
      <c r="S1372" s="1">
        <v>486</v>
      </c>
      <c r="T1372" s="1">
        <v>1074.5999999999999</v>
      </c>
      <c r="U1372" s="1">
        <v>234.09</v>
      </c>
      <c r="V1372" s="1">
        <v>840.51</v>
      </c>
      <c r="W1372" t="s">
        <v>407</v>
      </c>
      <c r="X1372" t="s">
        <v>46</v>
      </c>
    </row>
    <row r="1373" spans="1:24" x14ac:dyDescent="0.35">
      <c r="A1373">
        <v>2025</v>
      </c>
      <c r="B1373" t="s">
        <v>233</v>
      </c>
      <c r="C1373" t="s">
        <v>331</v>
      </c>
      <c r="D1373" t="s">
        <v>397</v>
      </c>
      <c r="E1373">
        <v>12</v>
      </c>
      <c r="F1373" t="s">
        <v>408</v>
      </c>
      <c r="G1373" t="s">
        <v>48</v>
      </c>
      <c r="H1373" t="s">
        <v>34</v>
      </c>
      <c r="I1373" s="1">
        <v>34</v>
      </c>
      <c r="J1373" s="2">
        <v>20</v>
      </c>
      <c r="K1373" s="2">
        <v>0</v>
      </c>
      <c r="L1373" s="2">
        <v>20</v>
      </c>
      <c r="M1373" s="1">
        <v>27.2</v>
      </c>
      <c r="N1373" s="3">
        <v>35</v>
      </c>
      <c r="O1373" s="3">
        <v>700</v>
      </c>
      <c r="P1373" s="3">
        <v>0</v>
      </c>
      <c r="Q1373" s="1">
        <v>952</v>
      </c>
      <c r="R1373" s="1">
        <v>9</v>
      </c>
      <c r="S1373" s="1">
        <v>315</v>
      </c>
      <c r="T1373" s="1">
        <v>637</v>
      </c>
      <c r="U1373" s="1">
        <v>142.80000000000001</v>
      </c>
      <c r="V1373" s="1">
        <v>494.2</v>
      </c>
      <c r="W1373" t="s">
        <v>407</v>
      </c>
      <c r="X1373" t="s">
        <v>46</v>
      </c>
    </row>
    <row r="1374" spans="1:24" x14ac:dyDescent="0.35">
      <c r="A1374">
        <v>2025</v>
      </c>
      <c r="B1374" t="s">
        <v>233</v>
      </c>
      <c r="C1374" t="s">
        <v>331</v>
      </c>
      <c r="D1374" t="s">
        <v>397</v>
      </c>
      <c r="E1374">
        <v>12</v>
      </c>
      <c r="F1374" t="s">
        <v>409</v>
      </c>
      <c r="G1374" t="s">
        <v>28</v>
      </c>
      <c r="H1374" t="s">
        <v>29</v>
      </c>
      <c r="I1374" s="1">
        <v>34</v>
      </c>
      <c r="J1374" s="2">
        <v>0</v>
      </c>
      <c r="K1374" s="2">
        <v>0</v>
      </c>
      <c r="L1374" s="2">
        <v>0</v>
      </c>
      <c r="M1374" s="1">
        <v>34</v>
      </c>
      <c r="N1374" s="3">
        <v>104</v>
      </c>
      <c r="O1374" s="3">
        <v>0</v>
      </c>
      <c r="P1374" s="3">
        <v>0</v>
      </c>
      <c r="Q1374" s="1">
        <v>3536</v>
      </c>
      <c r="R1374" s="1">
        <v>9</v>
      </c>
      <c r="S1374" s="1">
        <v>936</v>
      </c>
      <c r="T1374" s="1">
        <v>2600</v>
      </c>
      <c r="U1374" s="1">
        <v>530.4</v>
      </c>
      <c r="V1374" s="1">
        <v>2069.6</v>
      </c>
      <c r="W1374" t="s">
        <v>407</v>
      </c>
      <c r="X1374" t="s">
        <v>46</v>
      </c>
    </row>
    <row r="1375" spans="1:24" x14ac:dyDescent="0.35">
      <c r="A1375">
        <v>2025</v>
      </c>
      <c r="B1375" t="s">
        <v>233</v>
      </c>
      <c r="C1375" t="s">
        <v>331</v>
      </c>
      <c r="D1375" t="s">
        <v>397</v>
      </c>
      <c r="E1375">
        <v>12</v>
      </c>
      <c r="F1375" t="s">
        <v>409</v>
      </c>
      <c r="G1375" t="s">
        <v>28</v>
      </c>
      <c r="H1375" t="s">
        <v>32</v>
      </c>
      <c r="I1375" s="1">
        <v>34</v>
      </c>
      <c r="J1375" s="2">
        <v>10</v>
      </c>
      <c r="K1375" s="2">
        <v>0</v>
      </c>
      <c r="L1375" s="2">
        <v>10</v>
      </c>
      <c r="M1375" s="1">
        <v>30.6</v>
      </c>
      <c r="N1375" s="3">
        <v>98</v>
      </c>
      <c r="O1375" s="3">
        <v>980</v>
      </c>
      <c r="P1375" s="3">
        <v>0</v>
      </c>
      <c r="Q1375" s="1">
        <v>2998.8</v>
      </c>
      <c r="R1375" s="1">
        <v>9</v>
      </c>
      <c r="S1375" s="1">
        <v>882</v>
      </c>
      <c r="T1375" s="1">
        <v>2116.8000000000002</v>
      </c>
      <c r="U1375" s="1">
        <v>449.82</v>
      </c>
      <c r="V1375" s="1">
        <v>1666.98</v>
      </c>
      <c r="W1375" t="s">
        <v>407</v>
      </c>
      <c r="X1375" t="s">
        <v>46</v>
      </c>
    </row>
    <row r="1376" spans="1:24" x14ac:dyDescent="0.35">
      <c r="A1376">
        <v>2025</v>
      </c>
      <c r="B1376" t="s">
        <v>233</v>
      </c>
      <c r="C1376" t="s">
        <v>331</v>
      </c>
      <c r="D1376" t="s">
        <v>397</v>
      </c>
      <c r="E1376">
        <v>12</v>
      </c>
      <c r="F1376" t="s">
        <v>409</v>
      </c>
      <c r="G1376" t="s">
        <v>28</v>
      </c>
      <c r="H1376" t="s">
        <v>33</v>
      </c>
      <c r="I1376" s="1">
        <v>34</v>
      </c>
      <c r="J1376" s="2">
        <v>15</v>
      </c>
      <c r="K1376" s="2">
        <v>0</v>
      </c>
      <c r="L1376" s="2">
        <v>15</v>
      </c>
      <c r="M1376" s="1">
        <v>28.9</v>
      </c>
      <c r="N1376" s="3">
        <v>67</v>
      </c>
      <c r="O1376" s="3">
        <v>1005</v>
      </c>
      <c r="P1376" s="3">
        <v>0</v>
      </c>
      <c r="Q1376" s="1">
        <v>1936.3</v>
      </c>
      <c r="R1376" s="1">
        <v>9</v>
      </c>
      <c r="S1376" s="1">
        <v>603</v>
      </c>
      <c r="T1376" s="1">
        <v>1333.3</v>
      </c>
      <c r="U1376" s="1">
        <v>290.44</v>
      </c>
      <c r="V1376" s="1">
        <v>1042.8599999999999</v>
      </c>
      <c r="W1376" t="s">
        <v>407</v>
      </c>
      <c r="X1376" t="s">
        <v>46</v>
      </c>
    </row>
    <row r="1377" spans="1:24" x14ac:dyDescent="0.35">
      <c r="A1377">
        <v>2025</v>
      </c>
      <c r="B1377" t="s">
        <v>233</v>
      </c>
      <c r="C1377" t="s">
        <v>331</v>
      </c>
      <c r="D1377" t="s">
        <v>397</v>
      </c>
      <c r="E1377">
        <v>12</v>
      </c>
      <c r="F1377" t="s">
        <v>409</v>
      </c>
      <c r="G1377" t="s">
        <v>28</v>
      </c>
      <c r="H1377" t="s">
        <v>34</v>
      </c>
      <c r="I1377" s="1">
        <v>34</v>
      </c>
      <c r="J1377" s="2">
        <v>20</v>
      </c>
      <c r="K1377" s="2">
        <v>0</v>
      </c>
      <c r="L1377" s="2">
        <v>20</v>
      </c>
      <c r="M1377" s="1">
        <v>27.2</v>
      </c>
      <c r="N1377" s="3">
        <v>43</v>
      </c>
      <c r="O1377" s="3">
        <v>860</v>
      </c>
      <c r="P1377" s="3">
        <v>0</v>
      </c>
      <c r="Q1377" s="1">
        <v>1169.5999999999999</v>
      </c>
      <c r="R1377" s="1">
        <v>9</v>
      </c>
      <c r="S1377" s="1">
        <v>387</v>
      </c>
      <c r="T1377" s="1">
        <v>782.6</v>
      </c>
      <c r="U1377" s="1">
        <v>175.44</v>
      </c>
      <c r="V1377" s="1">
        <v>607.16</v>
      </c>
      <c r="W1377" t="s">
        <v>407</v>
      </c>
      <c r="X1377" t="s">
        <v>46</v>
      </c>
    </row>
    <row r="1378" spans="1:24" x14ac:dyDescent="0.35">
      <c r="A1378">
        <v>2025</v>
      </c>
      <c r="B1378" t="s">
        <v>233</v>
      </c>
      <c r="C1378" t="s">
        <v>331</v>
      </c>
      <c r="D1378" t="s">
        <v>397</v>
      </c>
      <c r="E1378">
        <v>12</v>
      </c>
      <c r="F1378" t="s">
        <v>410</v>
      </c>
      <c r="G1378" t="s">
        <v>36</v>
      </c>
      <c r="H1378" t="s">
        <v>29</v>
      </c>
      <c r="I1378" s="1">
        <v>34</v>
      </c>
      <c r="J1378" s="2">
        <v>0</v>
      </c>
      <c r="K1378" s="2">
        <v>0</v>
      </c>
      <c r="L1378" s="2">
        <v>0</v>
      </c>
      <c r="M1378" s="1">
        <v>34</v>
      </c>
      <c r="N1378" s="3">
        <v>108</v>
      </c>
      <c r="O1378" s="3">
        <v>0</v>
      </c>
      <c r="P1378" s="3">
        <v>0</v>
      </c>
      <c r="Q1378" s="1">
        <v>3672</v>
      </c>
      <c r="R1378" s="1">
        <v>9</v>
      </c>
      <c r="S1378" s="1">
        <v>972</v>
      </c>
      <c r="T1378" s="1">
        <v>2700</v>
      </c>
      <c r="U1378" s="1">
        <v>550.79999999999995</v>
      </c>
      <c r="V1378" s="1">
        <v>2149.1999999999998</v>
      </c>
      <c r="W1378" t="s">
        <v>407</v>
      </c>
      <c r="X1378" t="s">
        <v>46</v>
      </c>
    </row>
    <row r="1379" spans="1:24" x14ac:dyDescent="0.35">
      <c r="A1379">
        <v>2025</v>
      </c>
      <c r="B1379" t="s">
        <v>233</v>
      </c>
      <c r="C1379" t="s">
        <v>331</v>
      </c>
      <c r="D1379" t="s">
        <v>397</v>
      </c>
      <c r="E1379">
        <v>12</v>
      </c>
      <c r="F1379" t="s">
        <v>410</v>
      </c>
      <c r="G1379" t="s">
        <v>36</v>
      </c>
      <c r="H1379" t="s">
        <v>32</v>
      </c>
      <c r="I1379" s="1">
        <v>34</v>
      </c>
      <c r="J1379" s="2">
        <v>10</v>
      </c>
      <c r="K1379" s="2">
        <v>0</v>
      </c>
      <c r="L1379" s="2">
        <v>10</v>
      </c>
      <c r="M1379" s="1">
        <v>30.6</v>
      </c>
      <c r="N1379" s="3">
        <v>101</v>
      </c>
      <c r="O1379" s="3">
        <v>1010</v>
      </c>
      <c r="P1379" s="3">
        <v>0</v>
      </c>
      <c r="Q1379" s="1">
        <v>3090.6</v>
      </c>
      <c r="R1379" s="1">
        <v>9</v>
      </c>
      <c r="S1379" s="1">
        <v>909</v>
      </c>
      <c r="T1379" s="1">
        <v>2181.6</v>
      </c>
      <c r="U1379" s="1">
        <v>463.59</v>
      </c>
      <c r="V1379" s="1">
        <v>1718.01</v>
      </c>
      <c r="W1379" t="s">
        <v>407</v>
      </c>
      <c r="X1379" t="s">
        <v>46</v>
      </c>
    </row>
    <row r="1380" spans="1:24" x14ac:dyDescent="0.35">
      <c r="A1380">
        <v>2025</v>
      </c>
      <c r="B1380" t="s">
        <v>233</v>
      </c>
      <c r="C1380" t="s">
        <v>331</v>
      </c>
      <c r="D1380" t="s">
        <v>397</v>
      </c>
      <c r="E1380">
        <v>12</v>
      </c>
      <c r="F1380" t="s">
        <v>410</v>
      </c>
      <c r="G1380" t="s">
        <v>36</v>
      </c>
      <c r="H1380" t="s">
        <v>33</v>
      </c>
      <c r="I1380" s="1">
        <v>34</v>
      </c>
      <c r="J1380" s="2">
        <v>15</v>
      </c>
      <c r="K1380" s="2">
        <v>0</v>
      </c>
      <c r="L1380" s="2">
        <v>15</v>
      </c>
      <c r="M1380" s="1">
        <v>28.9</v>
      </c>
      <c r="N1380" s="3">
        <v>69</v>
      </c>
      <c r="O1380" s="3">
        <v>1035</v>
      </c>
      <c r="P1380" s="3">
        <v>0</v>
      </c>
      <c r="Q1380" s="1">
        <v>1994.1</v>
      </c>
      <c r="R1380" s="1">
        <v>9</v>
      </c>
      <c r="S1380" s="1">
        <v>621</v>
      </c>
      <c r="T1380" s="1">
        <v>1373.1</v>
      </c>
      <c r="U1380" s="1">
        <v>299.11</v>
      </c>
      <c r="V1380" s="1">
        <v>1073.98</v>
      </c>
      <c r="W1380" t="s">
        <v>407</v>
      </c>
      <c r="X1380" t="s">
        <v>46</v>
      </c>
    </row>
    <row r="1381" spans="1:24" x14ac:dyDescent="0.35">
      <c r="A1381">
        <v>2025</v>
      </c>
      <c r="B1381" t="s">
        <v>233</v>
      </c>
      <c r="C1381" t="s">
        <v>331</v>
      </c>
      <c r="D1381" t="s">
        <v>397</v>
      </c>
      <c r="E1381">
        <v>12</v>
      </c>
      <c r="F1381" t="s">
        <v>410</v>
      </c>
      <c r="G1381" t="s">
        <v>36</v>
      </c>
      <c r="H1381" t="s">
        <v>34</v>
      </c>
      <c r="I1381" s="1">
        <v>34</v>
      </c>
      <c r="J1381" s="2">
        <v>20</v>
      </c>
      <c r="K1381" s="2">
        <v>0</v>
      </c>
      <c r="L1381" s="2">
        <v>20</v>
      </c>
      <c r="M1381" s="1">
        <v>27.2</v>
      </c>
      <c r="N1381" s="3">
        <v>45</v>
      </c>
      <c r="O1381" s="3">
        <v>900</v>
      </c>
      <c r="P1381" s="3">
        <v>0</v>
      </c>
      <c r="Q1381" s="1">
        <v>1224</v>
      </c>
      <c r="R1381" s="1">
        <v>9</v>
      </c>
      <c r="S1381" s="1">
        <v>405</v>
      </c>
      <c r="T1381" s="1">
        <v>819</v>
      </c>
      <c r="U1381" s="1">
        <v>183.6</v>
      </c>
      <c r="V1381" s="1">
        <v>635.4</v>
      </c>
      <c r="W1381" t="s">
        <v>407</v>
      </c>
      <c r="X1381" t="s">
        <v>46</v>
      </c>
    </row>
    <row r="1382" spans="1:24" x14ac:dyDescent="0.35">
      <c r="A1382">
        <v>2025</v>
      </c>
      <c r="B1382" t="s">
        <v>233</v>
      </c>
      <c r="C1382" t="s">
        <v>331</v>
      </c>
      <c r="D1382" t="s">
        <v>397</v>
      </c>
      <c r="E1382">
        <v>12</v>
      </c>
      <c r="F1382" t="s">
        <v>411</v>
      </c>
      <c r="G1382" t="s">
        <v>38</v>
      </c>
      <c r="H1382" t="s">
        <v>29</v>
      </c>
      <c r="I1382" s="1">
        <v>34</v>
      </c>
      <c r="J1382" s="2">
        <v>0</v>
      </c>
      <c r="K1382" s="2">
        <v>0</v>
      </c>
      <c r="L1382" s="2">
        <v>0</v>
      </c>
      <c r="M1382" s="1">
        <v>34</v>
      </c>
      <c r="N1382" s="3">
        <v>159</v>
      </c>
      <c r="O1382" s="3">
        <v>0</v>
      </c>
      <c r="P1382" s="3">
        <v>0</v>
      </c>
      <c r="Q1382" s="1">
        <v>5406</v>
      </c>
      <c r="R1382" s="1">
        <v>9</v>
      </c>
      <c r="S1382" s="1">
        <v>1431</v>
      </c>
      <c r="T1382" s="1">
        <v>3975</v>
      </c>
      <c r="U1382" s="1">
        <v>810.9</v>
      </c>
      <c r="V1382" s="1">
        <v>3164.1</v>
      </c>
      <c r="W1382" t="s">
        <v>407</v>
      </c>
      <c r="X1382" t="s">
        <v>46</v>
      </c>
    </row>
    <row r="1383" spans="1:24" x14ac:dyDescent="0.35">
      <c r="A1383">
        <v>2025</v>
      </c>
      <c r="B1383" t="s">
        <v>233</v>
      </c>
      <c r="C1383" t="s">
        <v>331</v>
      </c>
      <c r="D1383" t="s">
        <v>397</v>
      </c>
      <c r="E1383">
        <v>12</v>
      </c>
      <c r="F1383" t="s">
        <v>411</v>
      </c>
      <c r="G1383" t="s">
        <v>38</v>
      </c>
      <c r="H1383" t="s">
        <v>32</v>
      </c>
      <c r="I1383" s="1">
        <v>34</v>
      </c>
      <c r="J1383" s="2">
        <v>10</v>
      </c>
      <c r="K1383" s="2">
        <v>0</v>
      </c>
      <c r="L1383" s="2">
        <v>10</v>
      </c>
      <c r="M1383" s="1">
        <v>30.6</v>
      </c>
      <c r="N1383" s="3">
        <v>150</v>
      </c>
      <c r="O1383" s="3">
        <v>1500</v>
      </c>
      <c r="P1383" s="3">
        <v>0</v>
      </c>
      <c r="Q1383" s="1">
        <v>4590</v>
      </c>
      <c r="R1383" s="1">
        <v>9</v>
      </c>
      <c r="S1383" s="1">
        <v>1350</v>
      </c>
      <c r="T1383" s="1">
        <v>3240</v>
      </c>
      <c r="U1383" s="1">
        <v>688.5</v>
      </c>
      <c r="V1383" s="1">
        <v>2551.5</v>
      </c>
      <c r="W1383" t="s">
        <v>407</v>
      </c>
      <c r="X1383" t="s">
        <v>46</v>
      </c>
    </row>
    <row r="1384" spans="1:24" x14ac:dyDescent="0.35">
      <c r="A1384">
        <v>2025</v>
      </c>
      <c r="B1384" t="s">
        <v>233</v>
      </c>
      <c r="C1384" t="s">
        <v>331</v>
      </c>
      <c r="D1384" t="s">
        <v>397</v>
      </c>
      <c r="E1384">
        <v>12</v>
      </c>
      <c r="F1384" t="s">
        <v>411</v>
      </c>
      <c r="G1384" t="s">
        <v>38</v>
      </c>
      <c r="H1384" t="s">
        <v>33</v>
      </c>
      <c r="I1384" s="1">
        <v>34</v>
      </c>
      <c r="J1384" s="2">
        <v>15</v>
      </c>
      <c r="K1384" s="2">
        <v>0</v>
      </c>
      <c r="L1384" s="2">
        <v>15</v>
      </c>
      <c r="M1384" s="1">
        <v>28.9</v>
      </c>
      <c r="N1384" s="3">
        <v>103</v>
      </c>
      <c r="O1384" s="3">
        <v>1545</v>
      </c>
      <c r="P1384" s="3">
        <v>0</v>
      </c>
      <c r="Q1384" s="1">
        <v>2976.7</v>
      </c>
      <c r="R1384" s="1">
        <v>9</v>
      </c>
      <c r="S1384" s="1">
        <v>927</v>
      </c>
      <c r="T1384" s="1">
        <v>2049.6999999999998</v>
      </c>
      <c r="U1384" s="1">
        <v>446.5</v>
      </c>
      <c r="V1384" s="1">
        <v>1603.19</v>
      </c>
      <c r="W1384" t="s">
        <v>407</v>
      </c>
      <c r="X1384" t="s">
        <v>46</v>
      </c>
    </row>
    <row r="1385" spans="1:24" x14ac:dyDescent="0.35">
      <c r="A1385">
        <v>2025</v>
      </c>
      <c r="B1385" t="s">
        <v>233</v>
      </c>
      <c r="C1385" t="s">
        <v>331</v>
      </c>
      <c r="D1385" t="s">
        <v>397</v>
      </c>
      <c r="E1385">
        <v>12</v>
      </c>
      <c r="F1385" t="s">
        <v>411</v>
      </c>
      <c r="G1385" t="s">
        <v>38</v>
      </c>
      <c r="H1385" t="s">
        <v>34</v>
      </c>
      <c r="I1385" s="1">
        <v>34</v>
      </c>
      <c r="J1385" s="2">
        <v>20</v>
      </c>
      <c r="K1385" s="2">
        <v>0</v>
      </c>
      <c r="L1385" s="2">
        <v>20</v>
      </c>
      <c r="M1385" s="1">
        <v>27.2</v>
      </c>
      <c r="N1385" s="3">
        <v>66</v>
      </c>
      <c r="O1385" s="3">
        <v>1320</v>
      </c>
      <c r="P1385" s="3">
        <v>0</v>
      </c>
      <c r="Q1385" s="1">
        <v>1795.2</v>
      </c>
      <c r="R1385" s="1">
        <v>9</v>
      </c>
      <c r="S1385" s="1">
        <v>594</v>
      </c>
      <c r="T1385" s="1">
        <v>1201.2</v>
      </c>
      <c r="U1385" s="1">
        <v>269.27999999999997</v>
      </c>
      <c r="V1385" s="1">
        <v>931.92</v>
      </c>
      <c r="W1385" t="s">
        <v>407</v>
      </c>
      <c r="X1385" t="s">
        <v>46</v>
      </c>
    </row>
    <row r="1386" spans="1:24" x14ac:dyDescent="0.35">
      <c r="A1386">
        <v>2025</v>
      </c>
      <c r="B1386" t="s">
        <v>233</v>
      </c>
      <c r="C1386" t="s">
        <v>331</v>
      </c>
      <c r="D1386" t="s">
        <v>397</v>
      </c>
      <c r="E1386">
        <v>12</v>
      </c>
      <c r="F1386" t="s">
        <v>412</v>
      </c>
      <c r="G1386" t="s">
        <v>40</v>
      </c>
      <c r="H1386" t="s">
        <v>29</v>
      </c>
      <c r="I1386" s="1">
        <v>34</v>
      </c>
      <c r="J1386" s="2">
        <v>0</v>
      </c>
      <c r="K1386" s="2">
        <v>0</v>
      </c>
      <c r="L1386" s="2">
        <v>0</v>
      </c>
      <c r="M1386" s="1">
        <v>34</v>
      </c>
      <c r="N1386" s="3">
        <v>175</v>
      </c>
      <c r="O1386" s="3">
        <v>0</v>
      </c>
      <c r="P1386" s="3">
        <v>0</v>
      </c>
      <c r="Q1386" s="1">
        <v>5950</v>
      </c>
      <c r="R1386" s="1">
        <v>9</v>
      </c>
      <c r="S1386" s="1">
        <v>1575</v>
      </c>
      <c r="T1386" s="1">
        <v>4375</v>
      </c>
      <c r="U1386" s="1">
        <v>892.5</v>
      </c>
      <c r="V1386" s="1">
        <v>3482.5</v>
      </c>
      <c r="W1386" t="s">
        <v>407</v>
      </c>
      <c r="X1386" t="s">
        <v>46</v>
      </c>
    </row>
    <row r="1387" spans="1:24" x14ac:dyDescent="0.35">
      <c r="A1387">
        <v>2025</v>
      </c>
      <c r="B1387" t="s">
        <v>233</v>
      </c>
      <c r="C1387" t="s">
        <v>331</v>
      </c>
      <c r="D1387" t="s">
        <v>397</v>
      </c>
      <c r="E1387">
        <v>12</v>
      </c>
      <c r="F1387" t="s">
        <v>412</v>
      </c>
      <c r="G1387" t="s">
        <v>40</v>
      </c>
      <c r="H1387" t="s">
        <v>32</v>
      </c>
      <c r="I1387" s="1">
        <v>34</v>
      </c>
      <c r="J1387" s="2">
        <v>10</v>
      </c>
      <c r="K1387" s="2">
        <v>0</v>
      </c>
      <c r="L1387" s="2">
        <v>10</v>
      </c>
      <c r="M1387" s="1">
        <v>30.6</v>
      </c>
      <c r="N1387" s="3">
        <v>166</v>
      </c>
      <c r="O1387" s="3">
        <v>1660</v>
      </c>
      <c r="P1387" s="3">
        <v>0</v>
      </c>
      <c r="Q1387" s="1">
        <v>5079.6000000000004</v>
      </c>
      <c r="R1387" s="1">
        <v>9</v>
      </c>
      <c r="S1387" s="1">
        <v>1494</v>
      </c>
      <c r="T1387" s="1">
        <v>3585.6</v>
      </c>
      <c r="U1387" s="1">
        <v>761.94</v>
      </c>
      <c r="V1387" s="1">
        <v>2823.66</v>
      </c>
      <c r="W1387" t="s">
        <v>407</v>
      </c>
      <c r="X1387" t="s">
        <v>46</v>
      </c>
    </row>
    <row r="1388" spans="1:24" x14ac:dyDescent="0.35">
      <c r="A1388">
        <v>2025</v>
      </c>
      <c r="B1388" t="s">
        <v>233</v>
      </c>
      <c r="C1388" t="s">
        <v>331</v>
      </c>
      <c r="D1388" t="s">
        <v>397</v>
      </c>
      <c r="E1388">
        <v>12</v>
      </c>
      <c r="F1388" t="s">
        <v>412</v>
      </c>
      <c r="G1388" t="s">
        <v>40</v>
      </c>
      <c r="H1388" t="s">
        <v>33</v>
      </c>
      <c r="I1388" s="1">
        <v>34</v>
      </c>
      <c r="J1388" s="2">
        <v>15</v>
      </c>
      <c r="K1388" s="2">
        <v>0</v>
      </c>
      <c r="L1388" s="2">
        <v>15</v>
      </c>
      <c r="M1388" s="1">
        <v>28.9</v>
      </c>
      <c r="N1388" s="3">
        <v>113</v>
      </c>
      <c r="O1388" s="3">
        <v>1695</v>
      </c>
      <c r="P1388" s="3">
        <v>0</v>
      </c>
      <c r="Q1388" s="1">
        <v>3265.7</v>
      </c>
      <c r="R1388" s="1">
        <v>9</v>
      </c>
      <c r="S1388" s="1">
        <v>1017</v>
      </c>
      <c r="T1388" s="1">
        <v>2248.6999999999998</v>
      </c>
      <c r="U1388" s="1">
        <v>489.85</v>
      </c>
      <c r="V1388" s="1">
        <v>1758.84</v>
      </c>
      <c r="W1388" t="s">
        <v>407</v>
      </c>
      <c r="X1388" t="s">
        <v>46</v>
      </c>
    </row>
    <row r="1389" spans="1:24" x14ac:dyDescent="0.35">
      <c r="A1389">
        <v>2025</v>
      </c>
      <c r="B1389" t="s">
        <v>233</v>
      </c>
      <c r="C1389" t="s">
        <v>331</v>
      </c>
      <c r="D1389" t="s">
        <v>397</v>
      </c>
      <c r="E1389">
        <v>12</v>
      </c>
      <c r="F1389" t="s">
        <v>412</v>
      </c>
      <c r="G1389" t="s">
        <v>40</v>
      </c>
      <c r="H1389" t="s">
        <v>34</v>
      </c>
      <c r="I1389" s="1">
        <v>34</v>
      </c>
      <c r="J1389" s="2">
        <v>20</v>
      </c>
      <c r="K1389" s="2">
        <v>0</v>
      </c>
      <c r="L1389" s="2">
        <v>20</v>
      </c>
      <c r="M1389" s="1">
        <v>27.2</v>
      </c>
      <c r="N1389" s="3">
        <v>73</v>
      </c>
      <c r="O1389" s="3">
        <v>1460</v>
      </c>
      <c r="P1389" s="3">
        <v>0</v>
      </c>
      <c r="Q1389" s="1">
        <v>1985.6</v>
      </c>
      <c r="R1389" s="1">
        <v>9</v>
      </c>
      <c r="S1389" s="1">
        <v>657</v>
      </c>
      <c r="T1389" s="1">
        <v>1328.6</v>
      </c>
      <c r="U1389" s="1">
        <v>297.83999999999997</v>
      </c>
      <c r="V1389" s="1">
        <v>1030.76</v>
      </c>
      <c r="W1389" t="s">
        <v>407</v>
      </c>
      <c r="X1389" t="s">
        <v>46</v>
      </c>
    </row>
    <row r="1390" spans="1:24" x14ac:dyDescent="0.35">
      <c r="A1390">
        <v>2025</v>
      </c>
      <c r="B1390" t="s">
        <v>233</v>
      </c>
      <c r="C1390" t="s">
        <v>331</v>
      </c>
      <c r="D1390" t="s">
        <v>397</v>
      </c>
      <c r="E1390">
        <v>12</v>
      </c>
      <c r="F1390" t="s">
        <v>413</v>
      </c>
      <c r="G1390" t="s">
        <v>42</v>
      </c>
      <c r="H1390" t="s">
        <v>29</v>
      </c>
      <c r="I1390" s="1">
        <v>34</v>
      </c>
      <c r="J1390" s="2">
        <v>0</v>
      </c>
      <c r="K1390" s="2">
        <v>0</v>
      </c>
      <c r="L1390" s="2">
        <v>0</v>
      </c>
      <c r="M1390" s="1">
        <v>34</v>
      </c>
      <c r="N1390" s="3">
        <v>96</v>
      </c>
      <c r="O1390" s="3">
        <v>0</v>
      </c>
      <c r="P1390" s="3">
        <v>0</v>
      </c>
      <c r="Q1390" s="1">
        <v>3264</v>
      </c>
      <c r="R1390" s="1">
        <v>9</v>
      </c>
      <c r="S1390" s="1">
        <v>864</v>
      </c>
      <c r="T1390" s="1">
        <v>2400</v>
      </c>
      <c r="U1390" s="1">
        <v>489.6</v>
      </c>
      <c r="V1390" s="1">
        <v>1910.4</v>
      </c>
      <c r="W1390" t="s">
        <v>407</v>
      </c>
      <c r="X1390" t="s">
        <v>46</v>
      </c>
    </row>
    <row r="1391" spans="1:24" x14ac:dyDescent="0.35">
      <c r="A1391">
        <v>2025</v>
      </c>
      <c r="B1391" t="s">
        <v>233</v>
      </c>
      <c r="C1391" t="s">
        <v>331</v>
      </c>
      <c r="D1391" t="s">
        <v>397</v>
      </c>
      <c r="E1391">
        <v>12</v>
      </c>
      <c r="F1391" t="s">
        <v>413</v>
      </c>
      <c r="G1391" t="s">
        <v>42</v>
      </c>
      <c r="H1391" t="s">
        <v>32</v>
      </c>
      <c r="I1391" s="1">
        <v>34</v>
      </c>
      <c r="J1391" s="2">
        <v>10</v>
      </c>
      <c r="K1391" s="2">
        <v>0</v>
      </c>
      <c r="L1391" s="2">
        <v>10</v>
      </c>
      <c r="M1391" s="1">
        <v>30.6</v>
      </c>
      <c r="N1391" s="3">
        <v>90</v>
      </c>
      <c r="O1391" s="3">
        <v>900</v>
      </c>
      <c r="P1391" s="3">
        <v>0</v>
      </c>
      <c r="Q1391" s="1">
        <v>2754</v>
      </c>
      <c r="R1391" s="1">
        <v>9</v>
      </c>
      <c r="S1391" s="1">
        <v>810</v>
      </c>
      <c r="T1391" s="1">
        <v>1944</v>
      </c>
      <c r="U1391" s="1">
        <v>413.1</v>
      </c>
      <c r="V1391" s="1">
        <v>1530.9</v>
      </c>
      <c r="W1391" t="s">
        <v>407</v>
      </c>
      <c r="X1391" t="s">
        <v>46</v>
      </c>
    </row>
    <row r="1392" spans="1:24" x14ac:dyDescent="0.35">
      <c r="A1392">
        <v>2025</v>
      </c>
      <c r="B1392" t="s">
        <v>233</v>
      </c>
      <c r="C1392" t="s">
        <v>331</v>
      </c>
      <c r="D1392" t="s">
        <v>397</v>
      </c>
      <c r="E1392">
        <v>12</v>
      </c>
      <c r="F1392" t="s">
        <v>413</v>
      </c>
      <c r="G1392" t="s">
        <v>42</v>
      </c>
      <c r="H1392" t="s">
        <v>33</v>
      </c>
      <c r="I1392" s="1">
        <v>34</v>
      </c>
      <c r="J1392" s="2">
        <v>15</v>
      </c>
      <c r="K1392" s="2">
        <v>0</v>
      </c>
      <c r="L1392" s="2">
        <v>15</v>
      </c>
      <c r="M1392" s="1">
        <v>28.9</v>
      </c>
      <c r="N1392" s="3">
        <v>62</v>
      </c>
      <c r="O1392" s="3">
        <v>930</v>
      </c>
      <c r="P1392" s="3">
        <v>0</v>
      </c>
      <c r="Q1392" s="1">
        <v>1791.8</v>
      </c>
      <c r="R1392" s="1">
        <v>9</v>
      </c>
      <c r="S1392" s="1">
        <v>558</v>
      </c>
      <c r="T1392" s="1">
        <v>1233.8</v>
      </c>
      <c r="U1392" s="1">
        <v>268.77</v>
      </c>
      <c r="V1392" s="1">
        <v>965.03</v>
      </c>
      <c r="W1392" t="s">
        <v>407</v>
      </c>
      <c r="X1392" t="s">
        <v>46</v>
      </c>
    </row>
    <row r="1393" spans="1:24" x14ac:dyDescent="0.35">
      <c r="A1393">
        <v>2025</v>
      </c>
      <c r="B1393" t="s">
        <v>233</v>
      </c>
      <c r="C1393" t="s">
        <v>331</v>
      </c>
      <c r="D1393" t="s">
        <v>397</v>
      </c>
      <c r="E1393">
        <v>12</v>
      </c>
      <c r="F1393" t="s">
        <v>413</v>
      </c>
      <c r="G1393" t="s">
        <v>42</v>
      </c>
      <c r="H1393" t="s">
        <v>34</v>
      </c>
      <c r="I1393" s="1">
        <v>34</v>
      </c>
      <c r="J1393" s="2">
        <v>20</v>
      </c>
      <c r="K1393" s="2">
        <v>0</v>
      </c>
      <c r="L1393" s="2">
        <v>20</v>
      </c>
      <c r="M1393" s="1">
        <v>27.2</v>
      </c>
      <c r="N1393" s="3">
        <v>40</v>
      </c>
      <c r="O1393" s="3">
        <v>800</v>
      </c>
      <c r="P1393" s="3">
        <v>0</v>
      </c>
      <c r="Q1393" s="1">
        <v>1088</v>
      </c>
      <c r="R1393" s="1">
        <v>9</v>
      </c>
      <c r="S1393" s="1">
        <v>360</v>
      </c>
      <c r="T1393" s="1">
        <v>728</v>
      </c>
      <c r="U1393" s="1">
        <v>163.19999999999999</v>
      </c>
      <c r="V1393" s="1">
        <v>564.79999999999995</v>
      </c>
      <c r="W1393" t="s">
        <v>407</v>
      </c>
      <c r="X1393" t="s">
        <v>46</v>
      </c>
    </row>
    <row r="1394" spans="1:24" x14ac:dyDescent="0.35">
      <c r="A1394">
        <v>2025</v>
      </c>
      <c r="B1394" t="s">
        <v>233</v>
      </c>
      <c r="C1394" t="s">
        <v>331</v>
      </c>
      <c r="D1394" t="s">
        <v>397</v>
      </c>
      <c r="E1394">
        <v>12</v>
      </c>
      <c r="F1394" t="s">
        <v>414</v>
      </c>
      <c r="G1394" t="s">
        <v>44</v>
      </c>
      <c r="H1394" t="s">
        <v>29</v>
      </c>
      <c r="I1394" s="1">
        <v>34</v>
      </c>
      <c r="J1394" s="2">
        <v>0</v>
      </c>
      <c r="K1394" s="2">
        <v>0</v>
      </c>
      <c r="L1394" s="2">
        <v>0</v>
      </c>
      <c r="M1394" s="1">
        <v>34</v>
      </c>
      <c r="N1394" s="3">
        <v>99</v>
      </c>
      <c r="O1394" s="3">
        <v>0</v>
      </c>
      <c r="P1394" s="3">
        <v>0</v>
      </c>
      <c r="Q1394" s="1">
        <v>3366</v>
      </c>
      <c r="R1394" s="1">
        <v>9</v>
      </c>
      <c r="S1394" s="1">
        <v>891</v>
      </c>
      <c r="T1394" s="1">
        <v>2475</v>
      </c>
      <c r="U1394" s="1">
        <v>504.9</v>
      </c>
      <c r="V1394" s="1">
        <v>1970.1</v>
      </c>
      <c r="W1394" t="s">
        <v>407</v>
      </c>
      <c r="X1394" t="s">
        <v>46</v>
      </c>
    </row>
    <row r="1395" spans="1:24" x14ac:dyDescent="0.35">
      <c r="A1395">
        <v>2025</v>
      </c>
      <c r="B1395" t="s">
        <v>233</v>
      </c>
      <c r="C1395" t="s">
        <v>331</v>
      </c>
      <c r="D1395" t="s">
        <v>397</v>
      </c>
      <c r="E1395">
        <v>12</v>
      </c>
      <c r="F1395" t="s">
        <v>414</v>
      </c>
      <c r="G1395" t="s">
        <v>44</v>
      </c>
      <c r="H1395" t="s">
        <v>32</v>
      </c>
      <c r="I1395" s="1">
        <v>34</v>
      </c>
      <c r="J1395" s="2">
        <v>10</v>
      </c>
      <c r="K1395" s="2">
        <v>0</v>
      </c>
      <c r="L1395" s="2">
        <v>10</v>
      </c>
      <c r="M1395" s="1">
        <v>30.6</v>
      </c>
      <c r="N1395" s="3">
        <v>93</v>
      </c>
      <c r="O1395" s="3">
        <v>930</v>
      </c>
      <c r="P1395" s="3">
        <v>0</v>
      </c>
      <c r="Q1395" s="1">
        <v>2845.8</v>
      </c>
      <c r="R1395" s="1">
        <v>9</v>
      </c>
      <c r="S1395" s="1">
        <v>837</v>
      </c>
      <c r="T1395" s="1">
        <v>2008.8</v>
      </c>
      <c r="U1395" s="1">
        <v>426.87</v>
      </c>
      <c r="V1395" s="1">
        <v>1581.93</v>
      </c>
      <c r="W1395" t="s">
        <v>407</v>
      </c>
      <c r="X1395" t="s">
        <v>46</v>
      </c>
    </row>
    <row r="1396" spans="1:24" x14ac:dyDescent="0.35">
      <c r="A1396">
        <v>2025</v>
      </c>
      <c r="B1396" t="s">
        <v>233</v>
      </c>
      <c r="C1396" t="s">
        <v>331</v>
      </c>
      <c r="D1396" t="s">
        <v>397</v>
      </c>
      <c r="E1396">
        <v>12</v>
      </c>
      <c r="F1396" t="s">
        <v>414</v>
      </c>
      <c r="G1396" t="s">
        <v>44</v>
      </c>
      <c r="H1396" t="s">
        <v>33</v>
      </c>
      <c r="I1396" s="1">
        <v>34</v>
      </c>
      <c r="J1396" s="2">
        <v>15</v>
      </c>
      <c r="K1396" s="2">
        <v>0</v>
      </c>
      <c r="L1396" s="2">
        <v>15</v>
      </c>
      <c r="M1396" s="1">
        <v>28.9</v>
      </c>
      <c r="N1396" s="3">
        <v>64</v>
      </c>
      <c r="O1396" s="3">
        <v>960</v>
      </c>
      <c r="P1396" s="3">
        <v>0</v>
      </c>
      <c r="Q1396" s="1">
        <v>1849.6</v>
      </c>
      <c r="R1396" s="1">
        <v>9</v>
      </c>
      <c r="S1396" s="1">
        <v>576</v>
      </c>
      <c r="T1396" s="1">
        <v>1273.5999999999999</v>
      </c>
      <c r="U1396" s="1">
        <v>277.44</v>
      </c>
      <c r="V1396" s="1">
        <v>996.16</v>
      </c>
      <c r="W1396" t="s">
        <v>407</v>
      </c>
      <c r="X1396" t="s">
        <v>46</v>
      </c>
    </row>
    <row r="1397" spans="1:24" x14ac:dyDescent="0.35">
      <c r="A1397">
        <v>2025</v>
      </c>
      <c r="B1397" t="s">
        <v>233</v>
      </c>
      <c r="C1397" t="s">
        <v>331</v>
      </c>
      <c r="D1397" t="s">
        <v>397</v>
      </c>
      <c r="E1397">
        <v>12</v>
      </c>
      <c r="F1397" t="s">
        <v>414</v>
      </c>
      <c r="G1397" t="s">
        <v>44</v>
      </c>
      <c r="H1397" t="s">
        <v>34</v>
      </c>
      <c r="I1397" s="1">
        <v>34</v>
      </c>
      <c r="J1397" s="2">
        <v>20</v>
      </c>
      <c r="K1397" s="2">
        <v>0</v>
      </c>
      <c r="L1397" s="2">
        <v>20</v>
      </c>
      <c r="M1397" s="1">
        <v>27.2</v>
      </c>
      <c r="N1397" s="3">
        <v>41</v>
      </c>
      <c r="O1397" s="3">
        <v>820</v>
      </c>
      <c r="P1397" s="3">
        <v>0</v>
      </c>
      <c r="Q1397" s="1">
        <v>1115.2</v>
      </c>
      <c r="R1397" s="1">
        <v>9</v>
      </c>
      <c r="S1397" s="1">
        <v>369</v>
      </c>
      <c r="T1397" s="1">
        <v>746.2</v>
      </c>
      <c r="U1397" s="1">
        <v>167.28</v>
      </c>
      <c r="V1397" s="1">
        <v>578.91999999999996</v>
      </c>
      <c r="W1397" t="s">
        <v>407</v>
      </c>
      <c r="X1397" t="s">
        <v>46</v>
      </c>
    </row>
    <row r="1398" spans="1:24" x14ac:dyDescent="0.35">
      <c r="A1398">
        <v>2025</v>
      </c>
      <c r="B1398" t="s">
        <v>233</v>
      </c>
      <c r="C1398" t="s">
        <v>331</v>
      </c>
      <c r="D1398" t="s">
        <v>397</v>
      </c>
      <c r="E1398">
        <v>12</v>
      </c>
      <c r="F1398" t="s">
        <v>415</v>
      </c>
      <c r="G1398" t="s">
        <v>48</v>
      </c>
      <c r="H1398" t="s">
        <v>29</v>
      </c>
      <c r="I1398" s="1">
        <v>34</v>
      </c>
      <c r="J1398" s="2">
        <v>0</v>
      </c>
      <c r="K1398" s="2">
        <v>0</v>
      </c>
      <c r="L1398" s="2">
        <v>0</v>
      </c>
      <c r="M1398" s="1">
        <v>34</v>
      </c>
      <c r="N1398" s="3">
        <v>93</v>
      </c>
      <c r="O1398" s="3">
        <v>0</v>
      </c>
      <c r="P1398" s="3">
        <v>0</v>
      </c>
      <c r="Q1398" s="1">
        <v>3162</v>
      </c>
      <c r="R1398" s="1">
        <v>9</v>
      </c>
      <c r="S1398" s="1">
        <v>837</v>
      </c>
      <c r="T1398" s="1">
        <v>2325</v>
      </c>
      <c r="U1398" s="1">
        <v>474.3</v>
      </c>
      <c r="V1398" s="1">
        <v>1850.7</v>
      </c>
      <c r="W1398" t="s">
        <v>407</v>
      </c>
      <c r="X1398" t="s">
        <v>46</v>
      </c>
    </row>
    <row r="1399" spans="1:24" x14ac:dyDescent="0.35">
      <c r="A1399">
        <v>2025</v>
      </c>
      <c r="B1399" t="s">
        <v>233</v>
      </c>
      <c r="C1399" t="s">
        <v>331</v>
      </c>
      <c r="D1399" t="s">
        <v>397</v>
      </c>
      <c r="E1399">
        <v>12</v>
      </c>
      <c r="F1399" t="s">
        <v>415</v>
      </c>
      <c r="G1399" t="s">
        <v>48</v>
      </c>
      <c r="H1399" t="s">
        <v>32</v>
      </c>
      <c r="I1399" s="1">
        <v>34</v>
      </c>
      <c r="J1399" s="2">
        <v>10</v>
      </c>
      <c r="K1399" s="2">
        <v>0</v>
      </c>
      <c r="L1399" s="2">
        <v>10</v>
      </c>
      <c r="M1399" s="1">
        <v>30.6</v>
      </c>
      <c r="N1399" s="3">
        <v>88</v>
      </c>
      <c r="O1399" s="3">
        <v>880</v>
      </c>
      <c r="P1399" s="3">
        <v>0</v>
      </c>
      <c r="Q1399" s="1">
        <v>2692.8</v>
      </c>
      <c r="R1399" s="1">
        <v>9</v>
      </c>
      <c r="S1399" s="1">
        <v>792</v>
      </c>
      <c r="T1399" s="1">
        <v>1900.8</v>
      </c>
      <c r="U1399" s="1">
        <v>403.92</v>
      </c>
      <c r="V1399" s="1">
        <v>1496.88</v>
      </c>
      <c r="W1399" t="s">
        <v>407</v>
      </c>
      <c r="X1399" t="s">
        <v>46</v>
      </c>
    </row>
    <row r="1400" spans="1:24" x14ac:dyDescent="0.35">
      <c r="A1400">
        <v>2025</v>
      </c>
      <c r="B1400" t="s">
        <v>233</v>
      </c>
      <c r="C1400" t="s">
        <v>331</v>
      </c>
      <c r="D1400" t="s">
        <v>397</v>
      </c>
      <c r="E1400">
        <v>12</v>
      </c>
      <c r="F1400" t="s">
        <v>415</v>
      </c>
      <c r="G1400" t="s">
        <v>48</v>
      </c>
      <c r="H1400" t="s">
        <v>33</v>
      </c>
      <c r="I1400" s="1">
        <v>34</v>
      </c>
      <c r="J1400" s="2">
        <v>15</v>
      </c>
      <c r="K1400" s="2">
        <v>0</v>
      </c>
      <c r="L1400" s="2">
        <v>15</v>
      </c>
      <c r="M1400" s="1">
        <v>28.9</v>
      </c>
      <c r="N1400" s="3">
        <v>60</v>
      </c>
      <c r="O1400" s="3">
        <v>900</v>
      </c>
      <c r="P1400" s="3">
        <v>0</v>
      </c>
      <c r="Q1400" s="1">
        <v>1734</v>
      </c>
      <c r="R1400" s="1">
        <v>9</v>
      </c>
      <c r="S1400" s="1">
        <v>540</v>
      </c>
      <c r="T1400" s="1">
        <v>1194</v>
      </c>
      <c r="U1400" s="1">
        <v>260.10000000000002</v>
      </c>
      <c r="V1400" s="1">
        <v>933.9</v>
      </c>
      <c r="W1400" t="s">
        <v>407</v>
      </c>
      <c r="X1400" t="s">
        <v>46</v>
      </c>
    </row>
    <row r="1401" spans="1:24" x14ac:dyDescent="0.35">
      <c r="A1401">
        <v>2025</v>
      </c>
      <c r="B1401" t="s">
        <v>233</v>
      </c>
      <c r="C1401" t="s">
        <v>331</v>
      </c>
      <c r="D1401" t="s">
        <v>397</v>
      </c>
      <c r="E1401">
        <v>12</v>
      </c>
      <c r="F1401" t="s">
        <v>415</v>
      </c>
      <c r="G1401" t="s">
        <v>48</v>
      </c>
      <c r="H1401" t="s">
        <v>34</v>
      </c>
      <c r="I1401" s="1">
        <v>34</v>
      </c>
      <c r="J1401" s="2">
        <v>20</v>
      </c>
      <c r="K1401" s="2">
        <v>0</v>
      </c>
      <c r="L1401" s="2">
        <v>20</v>
      </c>
      <c r="M1401" s="1">
        <v>27.2</v>
      </c>
      <c r="N1401" s="3">
        <v>39</v>
      </c>
      <c r="O1401" s="3">
        <v>780</v>
      </c>
      <c r="P1401" s="3">
        <v>0</v>
      </c>
      <c r="Q1401" s="1">
        <v>1060.8</v>
      </c>
      <c r="R1401" s="1">
        <v>9</v>
      </c>
      <c r="S1401" s="1">
        <v>351</v>
      </c>
      <c r="T1401" s="1">
        <v>709.8</v>
      </c>
      <c r="U1401" s="1">
        <v>159.12</v>
      </c>
      <c r="V1401" s="1">
        <v>550.67999999999995</v>
      </c>
      <c r="W1401" t="s">
        <v>407</v>
      </c>
      <c r="X1401" t="s">
        <v>46</v>
      </c>
    </row>
    <row r="1402" spans="1:24" x14ac:dyDescent="0.35">
      <c r="A1402">
        <v>2025</v>
      </c>
      <c r="B1402" t="s">
        <v>233</v>
      </c>
      <c r="C1402" t="s">
        <v>331</v>
      </c>
      <c r="D1402" t="s">
        <v>397</v>
      </c>
      <c r="E1402">
        <v>12</v>
      </c>
      <c r="F1402" t="s">
        <v>416</v>
      </c>
      <c r="G1402" t="s">
        <v>28</v>
      </c>
      <c r="H1402" t="s">
        <v>29</v>
      </c>
      <c r="I1402" s="1">
        <v>34</v>
      </c>
      <c r="J1402" s="2">
        <v>0</v>
      </c>
      <c r="K1402" s="2">
        <v>0</v>
      </c>
      <c r="L1402" s="2">
        <v>0</v>
      </c>
      <c r="M1402" s="1">
        <v>34</v>
      </c>
      <c r="N1402" s="3">
        <v>126</v>
      </c>
      <c r="O1402" s="3">
        <v>0</v>
      </c>
      <c r="P1402" s="3">
        <v>0</v>
      </c>
      <c r="Q1402" s="1">
        <v>4284</v>
      </c>
      <c r="R1402" s="1">
        <v>9</v>
      </c>
      <c r="S1402" s="1">
        <v>1134</v>
      </c>
      <c r="T1402" s="1">
        <v>3150</v>
      </c>
      <c r="U1402" s="1">
        <v>642.6</v>
      </c>
      <c r="V1402" s="1">
        <v>2507.4</v>
      </c>
      <c r="W1402" t="s">
        <v>407</v>
      </c>
      <c r="X1402" t="s">
        <v>46</v>
      </c>
    </row>
    <row r="1403" spans="1:24" x14ac:dyDescent="0.35">
      <c r="A1403">
        <v>2025</v>
      </c>
      <c r="B1403" t="s">
        <v>233</v>
      </c>
      <c r="C1403" t="s">
        <v>331</v>
      </c>
      <c r="D1403" t="s">
        <v>397</v>
      </c>
      <c r="E1403">
        <v>12</v>
      </c>
      <c r="F1403" t="s">
        <v>416</v>
      </c>
      <c r="G1403" t="s">
        <v>28</v>
      </c>
      <c r="H1403" t="s">
        <v>32</v>
      </c>
      <c r="I1403" s="1">
        <v>34</v>
      </c>
      <c r="J1403" s="2">
        <v>10</v>
      </c>
      <c r="K1403" s="2">
        <v>0</v>
      </c>
      <c r="L1403" s="2">
        <v>10</v>
      </c>
      <c r="M1403" s="1">
        <v>30.6</v>
      </c>
      <c r="N1403" s="3">
        <v>118</v>
      </c>
      <c r="O1403" s="3">
        <v>1180</v>
      </c>
      <c r="P1403" s="3">
        <v>0</v>
      </c>
      <c r="Q1403" s="1">
        <v>3610.8</v>
      </c>
      <c r="R1403" s="1">
        <v>9</v>
      </c>
      <c r="S1403" s="1">
        <v>1062</v>
      </c>
      <c r="T1403" s="1">
        <v>2548.8000000000002</v>
      </c>
      <c r="U1403" s="1">
        <v>541.62</v>
      </c>
      <c r="V1403" s="1">
        <v>2007.18</v>
      </c>
      <c r="W1403" t="s">
        <v>407</v>
      </c>
      <c r="X1403" t="s">
        <v>46</v>
      </c>
    </row>
    <row r="1404" spans="1:24" x14ac:dyDescent="0.35">
      <c r="A1404">
        <v>2025</v>
      </c>
      <c r="B1404" t="s">
        <v>233</v>
      </c>
      <c r="C1404" t="s">
        <v>331</v>
      </c>
      <c r="D1404" t="s">
        <v>397</v>
      </c>
      <c r="E1404">
        <v>12</v>
      </c>
      <c r="F1404" t="s">
        <v>416</v>
      </c>
      <c r="G1404" t="s">
        <v>28</v>
      </c>
      <c r="H1404" t="s">
        <v>33</v>
      </c>
      <c r="I1404" s="1">
        <v>34</v>
      </c>
      <c r="J1404" s="2">
        <v>15</v>
      </c>
      <c r="K1404" s="2">
        <v>0</v>
      </c>
      <c r="L1404" s="2">
        <v>15</v>
      </c>
      <c r="M1404" s="1">
        <v>28.9</v>
      </c>
      <c r="N1404" s="3">
        <v>81</v>
      </c>
      <c r="O1404" s="3">
        <v>1215</v>
      </c>
      <c r="P1404" s="3">
        <v>0</v>
      </c>
      <c r="Q1404" s="1">
        <v>2340.9</v>
      </c>
      <c r="R1404" s="1">
        <v>9</v>
      </c>
      <c r="S1404" s="1">
        <v>729</v>
      </c>
      <c r="T1404" s="1">
        <v>1611.9</v>
      </c>
      <c r="U1404" s="1">
        <v>351.13</v>
      </c>
      <c r="V1404" s="1">
        <v>1260.77</v>
      </c>
      <c r="W1404" t="s">
        <v>407</v>
      </c>
      <c r="X1404" t="s">
        <v>46</v>
      </c>
    </row>
    <row r="1405" spans="1:24" x14ac:dyDescent="0.35">
      <c r="A1405">
        <v>2025</v>
      </c>
      <c r="B1405" t="s">
        <v>233</v>
      </c>
      <c r="C1405" t="s">
        <v>331</v>
      </c>
      <c r="D1405" t="s">
        <v>397</v>
      </c>
      <c r="E1405">
        <v>12</v>
      </c>
      <c r="F1405" t="s">
        <v>416</v>
      </c>
      <c r="G1405" t="s">
        <v>28</v>
      </c>
      <c r="H1405" t="s">
        <v>34</v>
      </c>
      <c r="I1405" s="1">
        <v>34</v>
      </c>
      <c r="J1405" s="2">
        <v>20</v>
      </c>
      <c r="K1405" s="2">
        <v>0</v>
      </c>
      <c r="L1405" s="2">
        <v>20</v>
      </c>
      <c r="M1405" s="1">
        <v>27.2</v>
      </c>
      <c r="N1405" s="3">
        <v>52</v>
      </c>
      <c r="O1405" s="3">
        <v>1040</v>
      </c>
      <c r="P1405" s="3">
        <v>0</v>
      </c>
      <c r="Q1405" s="1">
        <v>1414.4</v>
      </c>
      <c r="R1405" s="1">
        <v>9</v>
      </c>
      <c r="S1405" s="1">
        <v>468</v>
      </c>
      <c r="T1405" s="1">
        <v>946.4</v>
      </c>
      <c r="U1405" s="1">
        <v>212.16</v>
      </c>
      <c r="V1405" s="1">
        <v>734.24</v>
      </c>
      <c r="W1405" t="s">
        <v>407</v>
      </c>
      <c r="X1405" t="s">
        <v>46</v>
      </c>
    </row>
    <row r="1406" spans="1:24" x14ac:dyDescent="0.35">
      <c r="A1406">
        <v>2025</v>
      </c>
      <c r="B1406" t="s">
        <v>233</v>
      </c>
      <c r="C1406" t="s">
        <v>331</v>
      </c>
      <c r="D1406" t="s">
        <v>397</v>
      </c>
      <c r="E1406">
        <v>12</v>
      </c>
      <c r="F1406" t="s">
        <v>417</v>
      </c>
      <c r="G1406" t="s">
        <v>36</v>
      </c>
      <c r="H1406" t="s">
        <v>29</v>
      </c>
      <c r="I1406" s="1">
        <v>34</v>
      </c>
      <c r="J1406" s="2">
        <v>0</v>
      </c>
      <c r="K1406" s="2">
        <v>0</v>
      </c>
      <c r="L1406" s="2">
        <v>0</v>
      </c>
      <c r="M1406" s="1">
        <v>34</v>
      </c>
      <c r="N1406" s="3">
        <v>113</v>
      </c>
      <c r="O1406" s="3">
        <v>0</v>
      </c>
      <c r="P1406" s="3">
        <v>0</v>
      </c>
      <c r="Q1406" s="1">
        <v>3842</v>
      </c>
      <c r="R1406" s="1">
        <v>9</v>
      </c>
      <c r="S1406" s="1">
        <v>1017</v>
      </c>
      <c r="T1406" s="1">
        <v>2825</v>
      </c>
      <c r="U1406" s="1">
        <v>576.29999999999995</v>
      </c>
      <c r="V1406" s="1">
        <v>2248.6999999999998</v>
      </c>
      <c r="W1406" t="s">
        <v>407</v>
      </c>
      <c r="X1406" t="s">
        <v>46</v>
      </c>
    </row>
    <row r="1407" spans="1:24" x14ac:dyDescent="0.35">
      <c r="A1407">
        <v>2025</v>
      </c>
      <c r="B1407" t="s">
        <v>233</v>
      </c>
      <c r="C1407" t="s">
        <v>331</v>
      </c>
      <c r="D1407" t="s">
        <v>397</v>
      </c>
      <c r="E1407">
        <v>12</v>
      </c>
      <c r="F1407" t="s">
        <v>417</v>
      </c>
      <c r="G1407" t="s">
        <v>36</v>
      </c>
      <c r="H1407" t="s">
        <v>32</v>
      </c>
      <c r="I1407" s="1">
        <v>34</v>
      </c>
      <c r="J1407" s="2">
        <v>10</v>
      </c>
      <c r="K1407" s="2">
        <v>0</v>
      </c>
      <c r="L1407" s="2">
        <v>10</v>
      </c>
      <c r="M1407" s="1">
        <v>30.6</v>
      </c>
      <c r="N1407" s="3">
        <v>107</v>
      </c>
      <c r="O1407" s="3">
        <v>1070</v>
      </c>
      <c r="P1407" s="3">
        <v>0</v>
      </c>
      <c r="Q1407" s="1">
        <v>3274.2</v>
      </c>
      <c r="R1407" s="1">
        <v>9</v>
      </c>
      <c r="S1407" s="1">
        <v>963</v>
      </c>
      <c r="T1407" s="1">
        <v>2311.1999999999998</v>
      </c>
      <c r="U1407" s="1">
        <v>491.13</v>
      </c>
      <c r="V1407" s="1">
        <v>1820.07</v>
      </c>
      <c r="W1407" t="s">
        <v>407</v>
      </c>
      <c r="X1407" t="s">
        <v>46</v>
      </c>
    </row>
    <row r="1408" spans="1:24" x14ac:dyDescent="0.35">
      <c r="A1408">
        <v>2025</v>
      </c>
      <c r="B1408" t="s">
        <v>233</v>
      </c>
      <c r="C1408" t="s">
        <v>331</v>
      </c>
      <c r="D1408" t="s">
        <v>397</v>
      </c>
      <c r="E1408">
        <v>12</v>
      </c>
      <c r="F1408" t="s">
        <v>417</v>
      </c>
      <c r="G1408" t="s">
        <v>36</v>
      </c>
      <c r="H1408" t="s">
        <v>33</v>
      </c>
      <c r="I1408" s="1">
        <v>34</v>
      </c>
      <c r="J1408" s="2">
        <v>15</v>
      </c>
      <c r="K1408" s="2">
        <v>0</v>
      </c>
      <c r="L1408" s="2">
        <v>15</v>
      </c>
      <c r="M1408" s="1">
        <v>28.9</v>
      </c>
      <c r="N1408" s="3">
        <v>73</v>
      </c>
      <c r="O1408" s="3">
        <v>1095</v>
      </c>
      <c r="P1408" s="3">
        <v>0</v>
      </c>
      <c r="Q1408" s="1">
        <v>2109.6999999999998</v>
      </c>
      <c r="R1408" s="1">
        <v>9</v>
      </c>
      <c r="S1408" s="1">
        <v>657</v>
      </c>
      <c r="T1408" s="1">
        <v>1452.7</v>
      </c>
      <c r="U1408" s="1">
        <v>316.45</v>
      </c>
      <c r="V1408" s="1">
        <v>1136.24</v>
      </c>
      <c r="W1408" t="s">
        <v>407</v>
      </c>
      <c r="X1408" t="s">
        <v>46</v>
      </c>
    </row>
    <row r="1409" spans="1:24" x14ac:dyDescent="0.35">
      <c r="A1409">
        <v>2025</v>
      </c>
      <c r="B1409" t="s">
        <v>233</v>
      </c>
      <c r="C1409" t="s">
        <v>331</v>
      </c>
      <c r="D1409" t="s">
        <v>397</v>
      </c>
      <c r="E1409">
        <v>12</v>
      </c>
      <c r="F1409" t="s">
        <v>417</v>
      </c>
      <c r="G1409" t="s">
        <v>36</v>
      </c>
      <c r="H1409" t="s">
        <v>34</v>
      </c>
      <c r="I1409" s="1">
        <v>34</v>
      </c>
      <c r="J1409" s="2">
        <v>20</v>
      </c>
      <c r="K1409" s="2">
        <v>0</v>
      </c>
      <c r="L1409" s="2">
        <v>20</v>
      </c>
      <c r="M1409" s="1">
        <v>27.2</v>
      </c>
      <c r="N1409" s="3">
        <v>47</v>
      </c>
      <c r="O1409" s="3">
        <v>940</v>
      </c>
      <c r="P1409" s="3">
        <v>0</v>
      </c>
      <c r="Q1409" s="1">
        <v>1278.4000000000001</v>
      </c>
      <c r="R1409" s="1">
        <v>9</v>
      </c>
      <c r="S1409" s="1">
        <v>423</v>
      </c>
      <c r="T1409" s="1">
        <v>855.4</v>
      </c>
      <c r="U1409" s="1">
        <v>191.76</v>
      </c>
      <c r="V1409" s="1">
        <v>663.64</v>
      </c>
      <c r="W1409" t="s">
        <v>407</v>
      </c>
      <c r="X1409" t="s">
        <v>46</v>
      </c>
    </row>
    <row r="1410" spans="1:24" x14ac:dyDescent="0.35">
      <c r="A1410">
        <v>2025</v>
      </c>
      <c r="B1410" t="s">
        <v>233</v>
      </c>
      <c r="C1410" t="s">
        <v>331</v>
      </c>
      <c r="D1410" t="s">
        <v>397</v>
      </c>
      <c r="E1410">
        <v>12</v>
      </c>
      <c r="F1410" t="s">
        <v>418</v>
      </c>
      <c r="G1410" t="s">
        <v>38</v>
      </c>
      <c r="H1410" t="s">
        <v>29</v>
      </c>
      <c r="I1410" s="1">
        <v>34</v>
      </c>
      <c r="J1410" s="2">
        <v>0</v>
      </c>
      <c r="K1410" s="2">
        <v>0</v>
      </c>
      <c r="L1410" s="2">
        <v>0</v>
      </c>
      <c r="M1410" s="1">
        <v>34</v>
      </c>
      <c r="N1410" s="3">
        <v>162</v>
      </c>
      <c r="O1410" s="3">
        <v>0</v>
      </c>
      <c r="P1410" s="3">
        <v>0</v>
      </c>
      <c r="Q1410" s="1">
        <v>5508</v>
      </c>
      <c r="R1410" s="1">
        <v>9</v>
      </c>
      <c r="S1410" s="1">
        <v>1458</v>
      </c>
      <c r="T1410" s="1">
        <v>4050</v>
      </c>
      <c r="U1410" s="1">
        <v>826.2</v>
      </c>
      <c r="V1410" s="1">
        <v>3223.8</v>
      </c>
      <c r="W1410" t="s">
        <v>407</v>
      </c>
      <c r="X1410" t="s">
        <v>46</v>
      </c>
    </row>
    <row r="1411" spans="1:24" x14ac:dyDescent="0.35">
      <c r="A1411">
        <v>2025</v>
      </c>
      <c r="B1411" t="s">
        <v>233</v>
      </c>
      <c r="C1411" t="s">
        <v>331</v>
      </c>
      <c r="D1411" t="s">
        <v>397</v>
      </c>
      <c r="E1411">
        <v>12</v>
      </c>
      <c r="F1411" t="s">
        <v>418</v>
      </c>
      <c r="G1411" t="s">
        <v>38</v>
      </c>
      <c r="H1411" t="s">
        <v>32</v>
      </c>
      <c r="I1411" s="1">
        <v>34</v>
      </c>
      <c r="J1411" s="2">
        <v>10</v>
      </c>
      <c r="K1411" s="2">
        <v>0</v>
      </c>
      <c r="L1411" s="2">
        <v>10</v>
      </c>
      <c r="M1411" s="1">
        <v>30.6</v>
      </c>
      <c r="N1411" s="3">
        <v>153</v>
      </c>
      <c r="O1411" s="3">
        <v>1530</v>
      </c>
      <c r="P1411" s="3">
        <v>0</v>
      </c>
      <c r="Q1411" s="1">
        <v>4681.8</v>
      </c>
      <c r="R1411" s="1">
        <v>9</v>
      </c>
      <c r="S1411" s="1">
        <v>1377</v>
      </c>
      <c r="T1411" s="1">
        <v>3304.8</v>
      </c>
      <c r="U1411" s="1">
        <v>702.27</v>
      </c>
      <c r="V1411" s="1">
        <v>2602.5300000000002</v>
      </c>
      <c r="W1411" t="s">
        <v>407</v>
      </c>
      <c r="X1411" t="s">
        <v>46</v>
      </c>
    </row>
    <row r="1412" spans="1:24" x14ac:dyDescent="0.35">
      <c r="A1412">
        <v>2025</v>
      </c>
      <c r="B1412" t="s">
        <v>233</v>
      </c>
      <c r="C1412" t="s">
        <v>331</v>
      </c>
      <c r="D1412" t="s">
        <v>397</v>
      </c>
      <c r="E1412">
        <v>12</v>
      </c>
      <c r="F1412" t="s">
        <v>418</v>
      </c>
      <c r="G1412" t="s">
        <v>38</v>
      </c>
      <c r="H1412" t="s">
        <v>33</v>
      </c>
      <c r="I1412" s="1">
        <v>34</v>
      </c>
      <c r="J1412" s="2">
        <v>15</v>
      </c>
      <c r="K1412" s="2">
        <v>0</v>
      </c>
      <c r="L1412" s="2">
        <v>15</v>
      </c>
      <c r="M1412" s="1">
        <v>28.9</v>
      </c>
      <c r="N1412" s="3">
        <v>104</v>
      </c>
      <c r="O1412" s="3">
        <v>1560</v>
      </c>
      <c r="P1412" s="3">
        <v>0</v>
      </c>
      <c r="Q1412" s="1">
        <v>3005.6</v>
      </c>
      <c r="R1412" s="1">
        <v>9</v>
      </c>
      <c r="S1412" s="1">
        <v>936</v>
      </c>
      <c r="T1412" s="1">
        <v>2069.6</v>
      </c>
      <c r="U1412" s="1">
        <v>450.84</v>
      </c>
      <c r="V1412" s="1">
        <v>1618.76</v>
      </c>
      <c r="W1412" t="s">
        <v>407</v>
      </c>
      <c r="X1412" t="s">
        <v>46</v>
      </c>
    </row>
    <row r="1413" spans="1:24" x14ac:dyDescent="0.35">
      <c r="A1413">
        <v>2025</v>
      </c>
      <c r="B1413" t="s">
        <v>233</v>
      </c>
      <c r="C1413" t="s">
        <v>331</v>
      </c>
      <c r="D1413" t="s">
        <v>397</v>
      </c>
      <c r="E1413">
        <v>12</v>
      </c>
      <c r="F1413" t="s">
        <v>418</v>
      </c>
      <c r="G1413" t="s">
        <v>38</v>
      </c>
      <c r="H1413" t="s">
        <v>34</v>
      </c>
      <c r="I1413" s="1">
        <v>34</v>
      </c>
      <c r="J1413" s="2">
        <v>20</v>
      </c>
      <c r="K1413" s="2">
        <v>0</v>
      </c>
      <c r="L1413" s="2">
        <v>20</v>
      </c>
      <c r="M1413" s="1">
        <v>27.2</v>
      </c>
      <c r="N1413" s="3">
        <v>67</v>
      </c>
      <c r="O1413" s="3">
        <v>1340</v>
      </c>
      <c r="P1413" s="3">
        <v>0</v>
      </c>
      <c r="Q1413" s="1">
        <v>1822.4</v>
      </c>
      <c r="R1413" s="1">
        <v>9</v>
      </c>
      <c r="S1413" s="1">
        <v>603</v>
      </c>
      <c r="T1413" s="1">
        <v>1219.4000000000001</v>
      </c>
      <c r="U1413" s="1">
        <v>273.36</v>
      </c>
      <c r="V1413" s="1">
        <v>946.04</v>
      </c>
      <c r="W1413" t="s">
        <v>407</v>
      </c>
      <c r="X1413" t="s">
        <v>46</v>
      </c>
    </row>
    <row r="1414" spans="1:24" x14ac:dyDescent="0.35">
      <c r="A1414">
        <v>2025</v>
      </c>
      <c r="B1414" t="s">
        <v>233</v>
      </c>
      <c r="C1414" t="s">
        <v>331</v>
      </c>
      <c r="D1414" t="s">
        <v>397</v>
      </c>
      <c r="E1414">
        <v>12</v>
      </c>
      <c r="F1414" t="s">
        <v>419</v>
      </c>
      <c r="G1414" t="s">
        <v>40</v>
      </c>
      <c r="H1414" t="s">
        <v>29</v>
      </c>
      <c r="I1414" s="1">
        <v>34</v>
      </c>
      <c r="J1414" s="2">
        <v>0</v>
      </c>
      <c r="K1414" s="2">
        <v>0</v>
      </c>
      <c r="L1414" s="2">
        <v>0</v>
      </c>
      <c r="M1414" s="1">
        <v>34</v>
      </c>
      <c r="N1414" s="3">
        <v>143</v>
      </c>
      <c r="O1414" s="3">
        <v>0</v>
      </c>
      <c r="P1414" s="3">
        <v>0</v>
      </c>
      <c r="Q1414" s="1">
        <v>4862</v>
      </c>
      <c r="R1414" s="1">
        <v>9</v>
      </c>
      <c r="S1414" s="1">
        <v>1287</v>
      </c>
      <c r="T1414" s="1">
        <v>3575</v>
      </c>
      <c r="U1414" s="1">
        <v>729.3</v>
      </c>
      <c r="V1414" s="1">
        <v>2845.7</v>
      </c>
      <c r="W1414" t="s">
        <v>407</v>
      </c>
      <c r="X1414" t="s">
        <v>46</v>
      </c>
    </row>
    <row r="1415" spans="1:24" x14ac:dyDescent="0.35">
      <c r="A1415">
        <v>2025</v>
      </c>
      <c r="B1415" t="s">
        <v>233</v>
      </c>
      <c r="C1415" t="s">
        <v>331</v>
      </c>
      <c r="D1415" t="s">
        <v>397</v>
      </c>
      <c r="E1415">
        <v>12</v>
      </c>
      <c r="F1415" t="s">
        <v>419</v>
      </c>
      <c r="G1415" t="s">
        <v>40</v>
      </c>
      <c r="H1415" t="s">
        <v>32</v>
      </c>
      <c r="I1415" s="1">
        <v>34</v>
      </c>
      <c r="J1415" s="2">
        <v>10</v>
      </c>
      <c r="K1415" s="2">
        <v>0</v>
      </c>
      <c r="L1415" s="2">
        <v>10</v>
      </c>
      <c r="M1415" s="1">
        <v>30.6</v>
      </c>
      <c r="N1415" s="3">
        <v>135</v>
      </c>
      <c r="O1415" s="3">
        <v>1350</v>
      </c>
      <c r="P1415" s="3">
        <v>0</v>
      </c>
      <c r="Q1415" s="1">
        <v>4131</v>
      </c>
      <c r="R1415" s="1">
        <v>9</v>
      </c>
      <c r="S1415" s="1">
        <v>1215</v>
      </c>
      <c r="T1415" s="1">
        <v>2916</v>
      </c>
      <c r="U1415" s="1">
        <v>619.65</v>
      </c>
      <c r="V1415" s="1">
        <v>2296.35</v>
      </c>
      <c r="W1415" t="s">
        <v>407</v>
      </c>
      <c r="X1415" t="s">
        <v>46</v>
      </c>
    </row>
    <row r="1416" spans="1:24" x14ac:dyDescent="0.35">
      <c r="A1416">
        <v>2025</v>
      </c>
      <c r="B1416" t="s">
        <v>233</v>
      </c>
      <c r="C1416" t="s">
        <v>331</v>
      </c>
      <c r="D1416" t="s">
        <v>397</v>
      </c>
      <c r="E1416">
        <v>12</v>
      </c>
      <c r="F1416" t="s">
        <v>419</v>
      </c>
      <c r="G1416" t="s">
        <v>40</v>
      </c>
      <c r="H1416" t="s">
        <v>33</v>
      </c>
      <c r="I1416" s="1">
        <v>34</v>
      </c>
      <c r="J1416" s="2">
        <v>15</v>
      </c>
      <c r="K1416" s="2">
        <v>0</v>
      </c>
      <c r="L1416" s="2">
        <v>15</v>
      </c>
      <c r="M1416" s="1">
        <v>28.9</v>
      </c>
      <c r="N1416" s="3">
        <v>92</v>
      </c>
      <c r="O1416" s="3">
        <v>1380</v>
      </c>
      <c r="P1416" s="3">
        <v>0</v>
      </c>
      <c r="Q1416" s="1">
        <v>2658.8</v>
      </c>
      <c r="R1416" s="1">
        <v>9</v>
      </c>
      <c r="S1416" s="1">
        <v>828</v>
      </c>
      <c r="T1416" s="1">
        <v>1830.8</v>
      </c>
      <c r="U1416" s="1">
        <v>398.82</v>
      </c>
      <c r="V1416" s="1">
        <v>1431.98</v>
      </c>
      <c r="W1416" t="s">
        <v>407</v>
      </c>
      <c r="X1416" t="s">
        <v>46</v>
      </c>
    </row>
    <row r="1417" spans="1:24" x14ac:dyDescent="0.35">
      <c r="A1417">
        <v>2025</v>
      </c>
      <c r="B1417" t="s">
        <v>233</v>
      </c>
      <c r="C1417" t="s">
        <v>331</v>
      </c>
      <c r="D1417" t="s">
        <v>397</v>
      </c>
      <c r="E1417">
        <v>12</v>
      </c>
      <c r="F1417" t="s">
        <v>419</v>
      </c>
      <c r="G1417" t="s">
        <v>40</v>
      </c>
      <c r="H1417" t="s">
        <v>34</v>
      </c>
      <c r="I1417" s="1">
        <v>34</v>
      </c>
      <c r="J1417" s="2">
        <v>20</v>
      </c>
      <c r="K1417" s="2">
        <v>0</v>
      </c>
      <c r="L1417" s="2">
        <v>20</v>
      </c>
      <c r="M1417" s="1">
        <v>27.2</v>
      </c>
      <c r="N1417" s="3">
        <v>59</v>
      </c>
      <c r="O1417" s="3">
        <v>1180</v>
      </c>
      <c r="P1417" s="3">
        <v>0</v>
      </c>
      <c r="Q1417" s="1">
        <v>1604.8</v>
      </c>
      <c r="R1417" s="1">
        <v>9</v>
      </c>
      <c r="S1417" s="1">
        <v>531</v>
      </c>
      <c r="T1417" s="1">
        <v>1073.8</v>
      </c>
      <c r="U1417" s="1">
        <v>240.72</v>
      </c>
      <c r="V1417" s="1">
        <v>833.08</v>
      </c>
      <c r="W1417" t="s">
        <v>407</v>
      </c>
      <c r="X1417" t="s">
        <v>46</v>
      </c>
    </row>
    <row r="1418" spans="1:24" x14ac:dyDescent="0.35">
      <c r="A1418">
        <v>2025</v>
      </c>
      <c r="B1418" t="s">
        <v>233</v>
      </c>
      <c r="C1418" t="s">
        <v>331</v>
      </c>
      <c r="D1418" t="s">
        <v>397</v>
      </c>
      <c r="E1418">
        <v>12</v>
      </c>
      <c r="F1418" t="s">
        <v>420</v>
      </c>
      <c r="G1418" t="s">
        <v>42</v>
      </c>
      <c r="H1418" t="s">
        <v>29</v>
      </c>
      <c r="I1418" s="1">
        <v>34</v>
      </c>
      <c r="J1418" s="2">
        <v>0</v>
      </c>
      <c r="K1418" s="2">
        <v>0</v>
      </c>
      <c r="L1418" s="2">
        <v>0</v>
      </c>
      <c r="M1418" s="1">
        <v>34</v>
      </c>
      <c r="N1418" s="3">
        <v>113</v>
      </c>
      <c r="O1418" s="3">
        <v>0</v>
      </c>
      <c r="P1418" s="3">
        <v>0</v>
      </c>
      <c r="Q1418" s="1">
        <v>3842</v>
      </c>
      <c r="R1418" s="1">
        <v>9</v>
      </c>
      <c r="S1418" s="1">
        <v>1017</v>
      </c>
      <c r="T1418" s="1">
        <v>2825</v>
      </c>
      <c r="U1418" s="1">
        <v>576.29999999999995</v>
      </c>
      <c r="V1418" s="1">
        <v>2248.6999999999998</v>
      </c>
      <c r="W1418" t="s">
        <v>407</v>
      </c>
      <c r="X1418" t="s">
        <v>46</v>
      </c>
    </row>
    <row r="1419" spans="1:24" x14ac:dyDescent="0.35">
      <c r="A1419">
        <v>2025</v>
      </c>
      <c r="B1419" t="s">
        <v>233</v>
      </c>
      <c r="C1419" t="s">
        <v>331</v>
      </c>
      <c r="D1419" t="s">
        <v>397</v>
      </c>
      <c r="E1419">
        <v>12</v>
      </c>
      <c r="F1419" t="s">
        <v>420</v>
      </c>
      <c r="G1419" t="s">
        <v>42</v>
      </c>
      <c r="H1419" t="s">
        <v>32</v>
      </c>
      <c r="I1419" s="1">
        <v>34</v>
      </c>
      <c r="J1419" s="2">
        <v>10</v>
      </c>
      <c r="K1419" s="2">
        <v>0</v>
      </c>
      <c r="L1419" s="2">
        <v>10</v>
      </c>
      <c r="M1419" s="1">
        <v>30.6</v>
      </c>
      <c r="N1419" s="3">
        <v>106</v>
      </c>
      <c r="O1419" s="3">
        <v>1060</v>
      </c>
      <c r="P1419" s="3">
        <v>0</v>
      </c>
      <c r="Q1419" s="1">
        <v>3243.6</v>
      </c>
      <c r="R1419" s="1">
        <v>9</v>
      </c>
      <c r="S1419" s="1">
        <v>954</v>
      </c>
      <c r="T1419" s="1">
        <v>2289.6</v>
      </c>
      <c r="U1419" s="1">
        <v>486.54</v>
      </c>
      <c r="V1419" s="1">
        <v>1803.06</v>
      </c>
      <c r="W1419" t="s">
        <v>407</v>
      </c>
      <c r="X1419" t="s">
        <v>46</v>
      </c>
    </row>
    <row r="1420" spans="1:24" x14ac:dyDescent="0.35">
      <c r="A1420">
        <v>2025</v>
      </c>
      <c r="B1420" t="s">
        <v>233</v>
      </c>
      <c r="C1420" t="s">
        <v>331</v>
      </c>
      <c r="D1420" t="s">
        <v>397</v>
      </c>
      <c r="E1420">
        <v>12</v>
      </c>
      <c r="F1420" t="s">
        <v>420</v>
      </c>
      <c r="G1420" t="s">
        <v>42</v>
      </c>
      <c r="H1420" t="s">
        <v>33</v>
      </c>
      <c r="I1420" s="1">
        <v>34</v>
      </c>
      <c r="J1420" s="2">
        <v>15</v>
      </c>
      <c r="K1420" s="2">
        <v>0</v>
      </c>
      <c r="L1420" s="2">
        <v>15</v>
      </c>
      <c r="M1420" s="1">
        <v>28.9</v>
      </c>
      <c r="N1420" s="3">
        <v>73</v>
      </c>
      <c r="O1420" s="3">
        <v>1095</v>
      </c>
      <c r="P1420" s="3">
        <v>0</v>
      </c>
      <c r="Q1420" s="1">
        <v>2109.6999999999998</v>
      </c>
      <c r="R1420" s="1">
        <v>9</v>
      </c>
      <c r="S1420" s="1">
        <v>657</v>
      </c>
      <c r="T1420" s="1">
        <v>1452.7</v>
      </c>
      <c r="U1420" s="1">
        <v>316.45</v>
      </c>
      <c r="V1420" s="1">
        <v>1136.24</v>
      </c>
      <c r="W1420" t="s">
        <v>407</v>
      </c>
      <c r="X1420" t="s">
        <v>46</v>
      </c>
    </row>
    <row r="1421" spans="1:24" x14ac:dyDescent="0.35">
      <c r="A1421">
        <v>2025</v>
      </c>
      <c r="B1421" t="s">
        <v>233</v>
      </c>
      <c r="C1421" t="s">
        <v>331</v>
      </c>
      <c r="D1421" t="s">
        <v>397</v>
      </c>
      <c r="E1421">
        <v>12</v>
      </c>
      <c r="F1421" t="s">
        <v>420</v>
      </c>
      <c r="G1421" t="s">
        <v>42</v>
      </c>
      <c r="H1421" t="s">
        <v>34</v>
      </c>
      <c r="I1421" s="1">
        <v>34</v>
      </c>
      <c r="J1421" s="2">
        <v>20</v>
      </c>
      <c r="K1421" s="2">
        <v>0</v>
      </c>
      <c r="L1421" s="2">
        <v>20</v>
      </c>
      <c r="M1421" s="1">
        <v>27.2</v>
      </c>
      <c r="N1421" s="3">
        <v>47</v>
      </c>
      <c r="O1421" s="3">
        <v>940</v>
      </c>
      <c r="P1421" s="3">
        <v>0</v>
      </c>
      <c r="Q1421" s="1">
        <v>1278.4000000000001</v>
      </c>
      <c r="R1421" s="1">
        <v>9</v>
      </c>
      <c r="S1421" s="1">
        <v>423</v>
      </c>
      <c r="T1421" s="1">
        <v>855.4</v>
      </c>
      <c r="U1421" s="1">
        <v>191.76</v>
      </c>
      <c r="V1421" s="1">
        <v>663.64</v>
      </c>
      <c r="W1421" t="s">
        <v>407</v>
      </c>
      <c r="X1421" t="s">
        <v>46</v>
      </c>
    </row>
    <row r="1422" spans="1:24" x14ac:dyDescent="0.35">
      <c r="A1422">
        <v>2025</v>
      </c>
      <c r="B1422" t="s">
        <v>233</v>
      </c>
      <c r="C1422" t="s">
        <v>331</v>
      </c>
      <c r="D1422" t="s">
        <v>397</v>
      </c>
      <c r="E1422">
        <v>12</v>
      </c>
      <c r="F1422" t="s">
        <v>421</v>
      </c>
      <c r="G1422" t="s">
        <v>44</v>
      </c>
      <c r="H1422" t="s">
        <v>29</v>
      </c>
      <c r="I1422" s="1">
        <v>34</v>
      </c>
      <c r="J1422" s="2">
        <v>0</v>
      </c>
      <c r="K1422" s="2">
        <v>0</v>
      </c>
      <c r="L1422" s="2">
        <v>0</v>
      </c>
      <c r="M1422" s="1">
        <v>34</v>
      </c>
      <c r="N1422" s="3">
        <v>88</v>
      </c>
      <c r="O1422" s="3">
        <v>0</v>
      </c>
      <c r="P1422" s="3">
        <v>0</v>
      </c>
      <c r="Q1422" s="1">
        <v>2992</v>
      </c>
      <c r="R1422" s="1">
        <v>9</v>
      </c>
      <c r="S1422" s="1">
        <v>792</v>
      </c>
      <c r="T1422" s="1">
        <v>2200</v>
      </c>
      <c r="U1422" s="1">
        <v>448.8</v>
      </c>
      <c r="V1422" s="1">
        <v>1751.2</v>
      </c>
      <c r="W1422" t="s">
        <v>407</v>
      </c>
      <c r="X1422" t="s">
        <v>46</v>
      </c>
    </row>
    <row r="1423" spans="1:24" x14ac:dyDescent="0.35">
      <c r="A1423">
        <v>2025</v>
      </c>
      <c r="B1423" t="s">
        <v>233</v>
      </c>
      <c r="C1423" t="s">
        <v>331</v>
      </c>
      <c r="D1423" t="s">
        <v>397</v>
      </c>
      <c r="E1423">
        <v>12</v>
      </c>
      <c r="F1423" t="s">
        <v>421</v>
      </c>
      <c r="G1423" t="s">
        <v>44</v>
      </c>
      <c r="H1423" t="s">
        <v>32</v>
      </c>
      <c r="I1423" s="1">
        <v>34</v>
      </c>
      <c r="J1423" s="2">
        <v>10</v>
      </c>
      <c r="K1423" s="2">
        <v>0</v>
      </c>
      <c r="L1423" s="2">
        <v>10</v>
      </c>
      <c r="M1423" s="1">
        <v>30.6</v>
      </c>
      <c r="N1423" s="3">
        <v>83</v>
      </c>
      <c r="O1423" s="3">
        <v>830</v>
      </c>
      <c r="P1423" s="3">
        <v>0</v>
      </c>
      <c r="Q1423" s="1">
        <v>2539.8000000000002</v>
      </c>
      <c r="R1423" s="1">
        <v>9</v>
      </c>
      <c r="S1423" s="1">
        <v>747</v>
      </c>
      <c r="T1423" s="1">
        <v>1792.8</v>
      </c>
      <c r="U1423" s="1">
        <v>380.97</v>
      </c>
      <c r="V1423" s="1">
        <v>1411.83</v>
      </c>
      <c r="W1423" t="s">
        <v>407</v>
      </c>
      <c r="X1423" t="s">
        <v>46</v>
      </c>
    </row>
    <row r="1424" spans="1:24" x14ac:dyDescent="0.35">
      <c r="A1424">
        <v>2025</v>
      </c>
      <c r="B1424" t="s">
        <v>233</v>
      </c>
      <c r="C1424" t="s">
        <v>331</v>
      </c>
      <c r="D1424" t="s">
        <v>397</v>
      </c>
      <c r="E1424">
        <v>12</v>
      </c>
      <c r="F1424" t="s">
        <v>421</v>
      </c>
      <c r="G1424" t="s">
        <v>44</v>
      </c>
      <c r="H1424" t="s">
        <v>33</v>
      </c>
      <c r="I1424" s="1">
        <v>34</v>
      </c>
      <c r="J1424" s="2">
        <v>15</v>
      </c>
      <c r="K1424" s="2">
        <v>0</v>
      </c>
      <c r="L1424" s="2">
        <v>15</v>
      </c>
      <c r="M1424" s="1">
        <v>28.9</v>
      </c>
      <c r="N1424" s="3">
        <v>57</v>
      </c>
      <c r="O1424" s="3">
        <v>855</v>
      </c>
      <c r="P1424" s="3">
        <v>0</v>
      </c>
      <c r="Q1424" s="1">
        <v>1647.3</v>
      </c>
      <c r="R1424" s="1">
        <v>9</v>
      </c>
      <c r="S1424" s="1">
        <v>513</v>
      </c>
      <c r="T1424" s="1">
        <v>1134.3</v>
      </c>
      <c r="U1424" s="1">
        <v>247.09</v>
      </c>
      <c r="V1424" s="1">
        <v>887.2</v>
      </c>
      <c r="W1424" t="s">
        <v>407</v>
      </c>
      <c r="X1424" t="s">
        <v>46</v>
      </c>
    </row>
    <row r="1425" spans="1:24" x14ac:dyDescent="0.35">
      <c r="A1425">
        <v>2025</v>
      </c>
      <c r="B1425" t="s">
        <v>233</v>
      </c>
      <c r="C1425" t="s">
        <v>331</v>
      </c>
      <c r="D1425" t="s">
        <v>397</v>
      </c>
      <c r="E1425">
        <v>12</v>
      </c>
      <c r="F1425" t="s">
        <v>421</v>
      </c>
      <c r="G1425" t="s">
        <v>44</v>
      </c>
      <c r="H1425" t="s">
        <v>34</v>
      </c>
      <c r="I1425" s="1">
        <v>34</v>
      </c>
      <c r="J1425" s="2">
        <v>20</v>
      </c>
      <c r="K1425" s="2">
        <v>0</v>
      </c>
      <c r="L1425" s="2">
        <v>20</v>
      </c>
      <c r="M1425" s="1">
        <v>27.2</v>
      </c>
      <c r="N1425" s="3">
        <v>36</v>
      </c>
      <c r="O1425" s="3">
        <v>720</v>
      </c>
      <c r="P1425" s="3">
        <v>0</v>
      </c>
      <c r="Q1425" s="1">
        <v>979.2</v>
      </c>
      <c r="R1425" s="1">
        <v>9</v>
      </c>
      <c r="S1425" s="1">
        <v>324</v>
      </c>
      <c r="T1425" s="1">
        <v>655.20000000000005</v>
      </c>
      <c r="U1425" s="1">
        <v>146.88</v>
      </c>
      <c r="V1425" s="1">
        <v>508.32</v>
      </c>
      <c r="W1425" t="s">
        <v>407</v>
      </c>
      <c r="X1425" t="s">
        <v>46</v>
      </c>
    </row>
    <row r="1426" spans="1:24" x14ac:dyDescent="0.35">
      <c r="A1426">
        <v>2025</v>
      </c>
      <c r="B1426" t="s">
        <v>233</v>
      </c>
      <c r="C1426" t="s">
        <v>331</v>
      </c>
      <c r="D1426" t="s">
        <v>397</v>
      </c>
      <c r="E1426">
        <v>12</v>
      </c>
      <c r="F1426" t="s">
        <v>422</v>
      </c>
      <c r="G1426" t="s">
        <v>48</v>
      </c>
      <c r="H1426" t="s">
        <v>29</v>
      </c>
      <c r="I1426" s="1">
        <v>34</v>
      </c>
      <c r="J1426" s="2">
        <v>0</v>
      </c>
      <c r="K1426" s="2">
        <v>0</v>
      </c>
      <c r="L1426" s="2">
        <v>0</v>
      </c>
      <c r="M1426" s="1">
        <v>34</v>
      </c>
      <c r="N1426" s="3">
        <v>106</v>
      </c>
      <c r="O1426" s="3">
        <v>0</v>
      </c>
      <c r="P1426" s="3">
        <v>0</v>
      </c>
      <c r="Q1426" s="1">
        <v>3604</v>
      </c>
      <c r="R1426" s="1">
        <v>9</v>
      </c>
      <c r="S1426" s="1">
        <v>954</v>
      </c>
      <c r="T1426" s="1">
        <v>2650</v>
      </c>
      <c r="U1426" s="1">
        <v>540.6</v>
      </c>
      <c r="V1426" s="1">
        <v>2109.4</v>
      </c>
      <c r="W1426" t="s">
        <v>407</v>
      </c>
      <c r="X1426" t="s">
        <v>46</v>
      </c>
    </row>
    <row r="1427" spans="1:24" x14ac:dyDescent="0.35">
      <c r="A1427">
        <v>2025</v>
      </c>
      <c r="B1427" t="s">
        <v>233</v>
      </c>
      <c r="C1427" t="s">
        <v>331</v>
      </c>
      <c r="D1427" t="s">
        <v>397</v>
      </c>
      <c r="E1427">
        <v>12</v>
      </c>
      <c r="F1427" t="s">
        <v>422</v>
      </c>
      <c r="G1427" t="s">
        <v>48</v>
      </c>
      <c r="H1427" t="s">
        <v>32</v>
      </c>
      <c r="I1427" s="1">
        <v>34</v>
      </c>
      <c r="J1427" s="2">
        <v>10</v>
      </c>
      <c r="K1427" s="2">
        <v>0</v>
      </c>
      <c r="L1427" s="2">
        <v>10</v>
      </c>
      <c r="M1427" s="1">
        <v>30.6</v>
      </c>
      <c r="N1427" s="3">
        <v>100</v>
      </c>
      <c r="O1427" s="3">
        <v>1000</v>
      </c>
      <c r="P1427" s="3">
        <v>0</v>
      </c>
      <c r="Q1427" s="1">
        <v>3060</v>
      </c>
      <c r="R1427" s="1">
        <v>9</v>
      </c>
      <c r="S1427" s="1">
        <v>900</v>
      </c>
      <c r="T1427" s="1">
        <v>2160</v>
      </c>
      <c r="U1427" s="1">
        <v>459</v>
      </c>
      <c r="V1427" s="1">
        <v>1701</v>
      </c>
      <c r="W1427" t="s">
        <v>407</v>
      </c>
      <c r="X1427" t="s">
        <v>46</v>
      </c>
    </row>
    <row r="1428" spans="1:24" x14ac:dyDescent="0.35">
      <c r="A1428">
        <v>2025</v>
      </c>
      <c r="B1428" t="s">
        <v>233</v>
      </c>
      <c r="C1428" t="s">
        <v>331</v>
      </c>
      <c r="D1428" t="s">
        <v>397</v>
      </c>
      <c r="E1428">
        <v>12</v>
      </c>
      <c r="F1428" t="s">
        <v>422</v>
      </c>
      <c r="G1428" t="s">
        <v>48</v>
      </c>
      <c r="H1428" t="s">
        <v>33</v>
      </c>
      <c r="I1428" s="1">
        <v>34</v>
      </c>
      <c r="J1428" s="2">
        <v>15</v>
      </c>
      <c r="K1428" s="2">
        <v>0</v>
      </c>
      <c r="L1428" s="2">
        <v>15</v>
      </c>
      <c r="M1428" s="1">
        <v>28.9</v>
      </c>
      <c r="N1428" s="3">
        <v>69</v>
      </c>
      <c r="O1428" s="3">
        <v>1035</v>
      </c>
      <c r="P1428" s="3">
        <v>0</v>
      </c>
      <c r="Q1428" s="1">
        <v>1994.1</v>
      </c>
      <c r="R1428" s="1">
        <v>9</v>
      </c>
      <c r="S1428" s="1">
        <v>621</v>
      </c>
      <c r="T1428" s="1">
        <v>1373.1</v>
      </c>
      <c r="U1428" s="1">
        <v>299.11</v>
      </c>
      <c r="V1428" s="1">
        <v>1073.98</v>
      </c>
      <c r="W1428" t="s">
        <v>407</v>
      </c>
      <c r="X1428" t="s">
        <v>46</v>
      </c>
    </row>
    <row r="1429" spans="1:24" x14ac:dyDescent="0.35">
      <c r="A1429">
        <v>2025</v>
      </c>
      <c r="B1429" t="s">
        <v>233</v>
      </c>
      <c r="C1429" t="s">
        <v>331</v>
      </c>
      <c r="D1429" t="s">
        <v>397</v>
      </c>
      <c r="E1429">
        <v>12</v>
      </c>
      <c r="F1429" t="s">
        <v>422</v>
      </c>
      <c r="G1429" t="s">
        <v>48</v>
      </c>
      <c r="H1429" t="s">
        <v>34</v>
      </c>
      <c r="I1429" s="1">
        <v>34</v>
      </c>
      <c r="J1429" s="2">
        <v>20</v>
      </c>
      <c r="K1429" s="2">
        <v>0</v>
      </c>
      <c r="L1429" s="2">
        <v>20</v>
      </c>
      <c r="M1429" s="1">
        <v>27.2</v>
      </c>
      <c r="N1429" s="3">
        <v>44</v>
      </c>
      <c r="O1429" s="3">
        <v>880</v>
      </c>
      <c r="P1429" s="3">
        <v>0</v>
      </c>
      <c r="Q1429" s="1">
        <v>1196.8</v>
      </c>
      <c r="R1429" s="1">
        <v>9</v>
      </c>
      <c r="S1429" s="1">
        <v>396</v>
      </c>
      <c r="T1429" s="1">
        <v>800.8</v>
      </c>
      <c r="U1429" s="1">
        <v>179.52</v>
      </c>
      <c r="V1429" s="1">
        <v>621.28</v>
      </c>
      <c r="W1429" t="s">
        <v>407</v>
      </c>
      <c r="X1429" t="s">
        <v>46</v>
      </c>
    </row>
    <row r="1430" spans="1:24" x14ac:dyDescent="0.35">
      <c r="A1430">
        <v>2025</v>
      </c>
      <c r="B1430" t="s">
        <v>233</v>
      </c>
      <c r="C1430" t="s">
        <v>331</v>
      </c>
      <c r="D1430" t="s">
        <v>397</v>
      </c>
      <c r="E1430">
        <v>12</v>
      </c>
      <c r="F1430" t="s">
        <v>423</v>
      </c>
      <c r="G1430" t="s">
        <v>28</v>
      </c>
      <c r="H1430" t="s">
        <v>29</v>
      </c>
      <c r="I1430" s="1">
        <v>34</v>
      </c>
      <c r="J1430" s="2">
        <v>0</v>
      </c>
      <c r="K1430" s="2">
        <v>0</v>
      </c>
      <c r="L1430" s="2">
        <v>0</v>
      </c>
      <c r="M1430" s="1">
        <v>34</v>
      </c>
      <c r="N1430" s="3">
        <v>106</v>
      </c>
      <c r="O1430" s="3">
        <v>0</v>
      </c>
      <c r="P1430" s="3">
        <v>0</v>
      </c>
      <c r="Q1430" s="1">
        <v>3604</v>
      </c>
      <c r="R1430" s="1">
        <v>9</v>
      </c>
      <c r="S1430" s="1">
        <v>954</v>
      </c>
      <c r="T1430" s="1">
        <v>2650</v>
      </c>
      <c r="U1430" s="1">
        <v>540.6</v>
      </c>
      <c r="V1430" s="1">
        <v>2109.4</v>
      </c>
      <c r="W1430" t="s">
        <v>407</v>
      </c>
      <c r="X1430" t="s">
        <v>46</v>
      </c>
    </row>
    <row r="1431" spans="1:24" x14ac:dyDescent="0.35">
      <c r="A1431">
        <v>2025</v>
      </c>
      <c r="B1431" t="s">
        <v>233</v>
      </c>
      <c r="C1431" t="s">
        <v>331</v>
      </c>
      <c r="D1431" t="s">
        <v>397</v>
      </c>
      <c r="E1431">
        <v>12</v>
      </c>
      <c r="F1431" t="s">
        <v>423</v>
      </c>
      <c r="G1431" t="s">
        <v>28</v>
      </c>
      <c r="H1431" t="s">
        <v>32</v>
      </c>
      <c r="I1431" s="1">
        <v>34</v>
      </c>
      <c r="J1431" s="2">
        <v>10</v>
      </c>
      <c r="K1431" s="2">
        <v>0</v>
      </c>
      <c r="L1431" s="2">
        <v>10</v>
      </c>
      <c r="M1431" s="1">
        <v>30.6</v>
      </c>
      <c r="N1431" s="3">
        <v>100</v>
      </c>
      <c r="O1431" s="3">
        <v>1000</v>
      </c>
      <c r="P1431" s="3">
        <v>0</v>
      </c>
      <c r="Q1431" s="1">
        <v>3060</v>
      </c>
      <c r="R1431" s="1">
        <v>9</v>
      </c>
      <c r="S1431" s="1">
        <v>900</v>
      </c>
      <c r="T1431" s="1">
        <v>2160</v>
      </c>
      <c r="U1431" s="1">
        <v>459</v>
      </c>
      <c r="V1431" s="1">
        <v>1701</v>
      </c>
      <c r="W1431" t="s">
        <v>407</v>
      </c>
      <c r="X1431" t="s">
        <v>46</v>
      </c>
    </row>
    <row r="1432" spans="1:24" x14ac:dyDescent="0.35">
      <c r="A1432">
        <v>2025</v>
      </c>
      <c r="B1432" t="s">
        <v>233</v>
      </c>
      <c r="C1432" t="s">
        <v>331</v>
      </c>
      <c r="D1432" t="s">
        <v>397</v>
      </c>
      <c r="E1432">
        <v>12</v>
      </c>
      <c r="F1432" t="s">
        <v>423</v>
      </c>
      <c r="G1432" t="s">
        <v>28</v>
      </c>
      <c r="H1432" t="s">
        <v>33</v>
      </c>
      <c r="I1432" s="1">
        <v>34</v>
      </c>
      <c r="J1432" s="2">
        <v>15</v>
      </c>
      <c r="K1432" s="2">
        <v>0</v>
      </c>
      <c r="L1432" s="2">
        <v>15</v>
      </c>
      <c r="M1432" s="1">
        <v>28.9</v>
      </c>
      <c r="N1432" s="3">
        <v>68</v>
      </c>
      <c r="O1432" s="3">
        <v>1020</v>
      </c>
      <c r="P1432" s="3">
        <v>0</v>
      </c>
      <c r="Q1432" s="1">
        <v>1965.2</v>
      </c>
      <c r="R1432" s="1">
        <v>9</v>
      </c>
      <c r="S1432" s="1">
        <v>612</v>
      </c>
      <c r="T1432" s="1">
        <v>1353.2</v>
      </c>
      <c r="U1432" s="1">
        <v>294.77999999999997</v>
      </c>
      <c r="V1432" s="1">
        <v>1058.42</v>
      </c>
      <c r="W1432" t="s">
        <v>407</v>
      </c>
      <c r="X1432" t="s">
        <v>46</v>
      </c>
    </row>
    <row r="1433" spans="1:24" x14ac:dyDescent="0.35">
      <c r="A1433">
        <v>2025</v>
      </c>
      <c r="B1433" t="s">
        <v>233</v>
      </c>
      <c r="C1433" t="s">
        <v>331</v>
      </c>
      <c r="D1433" t="s">
        <v>397</v>
      </c>
      <c r="E1433">
        <v>12</v>
      </c>
      <c r="F1433" t="s">
        <v>423</v>
      </c>
      <c r="G1433" t="s">
        <v>28</v>
      </c>
      <c r="H1433" t="s">
        <v>34</v>
      </c>
      <c r="I1433" s="1">
        <v>34</v>
      </c>
      <c r="J1433" s="2">
        <v>20</v>
      </c>
      <c r="K1433" s="2">
        <v>0</v>
      </c>
      <c r="L1433" s="2">
        <v>20</v>
      </c>
      <c r="M1433" s="1">
        <v>27.2</v>
      </c>
      <c r="N1433" s="3">
        <v>44</v>
      </c>
      <c r="O1433" s="3">
        <v>880</v>
      </c>
      <c r="P1433" s="3">
        <v>0</v>
      </c>
      <c r="Q1433" s="1">
        <v>1196.8</v>
      </c>
      <c r="R1433" s="1">
        <v>9</v>
      </c>
      <c r="S1433" s="1">
        <v>396</v>
      </c>
      <c r="T1433" s="1">
        <v>800.8</v>
      </c>
      <c r="U1433" s="1">
        <v>179.52</v>
      </c>
      <c r="V1433" s="1">
        <v>621.28</v>
      </c>
      <c r="W1433" t="s">
        <v>407</v>
      </c>
      <c r="X1433" t="s">
        <v>46</v>
      </c>
    </row>
    <row r="1434" spans="1:24" x14ac:dyDescent="0.35">
      <c r="A1434">
        <v>2025</v>
      </c>
      <c r="B1434" t="s">
        <v>233</v>
      </c>
      <c r="C1434" t="s">
        <v>331</v>
      </c>
      <c r="D1434" t="s">
        <v>397</v>
      </c>
      <c r="E1434">
        <v>12</v>
      </c>
      <c r="F1434" t="s">
        <v>424</v>
      </c>
      <c r="G1434" t="s">
        <v>36</v>
      </c>
      <c r="H1434" t="s">
        <v>29</v>
      </c>
      <c r="I1434" s="1">
        <v>34</v>
      </c>
      <c r="J1434" s="2">
        <v>0</v>
      </c>
      <c r="K1434" s="2">
        <v>0</v>
      </c>
      <c r="L1434" s="2">
        <v>0</v>
      </c>
      <c r="M1434" s="1">
        <v>34</v>
      </c>
      <c r="N1434" s="3">
        <v>55</v>
      </c>
      <c r="O1434" s="3">
        <v>0</v>
      </c>
      <c r="P1434" s="3">
        <v>0</v>
      </c>
      <c r="Q1434" s="1">
        <v>1870</v>
      </c>
      <c r="R1434" s="1">
        <v>9</v>
      </c>
      <c r="S1434" s="1">
        <v>495</v>
      </c>
      <c r="T1434" s="1">
        <v>1375</v>
      </c>
      <c r="U1434" s="1">
        <v>280.5</v>
      </c>
      <c r="V1434" s="1">
        <v>1094.5</v>
      </c>
      <c r="W1434" t="s">
        <v>30</v>
      </c>
      <c r="X1434" t="s">
        <v>31</v>
      </c>
    </row>
    <row r="1435" spans="1:24" x14ac:dyDescent="0.35">
      <c r="A1435">
        <v>2025</v>
      </c>
      <c r="B1435" t="s">
        <v>233</v>
      </c>
      <c r="C1435" t="s">
        <v>331</v>
      </c>
      <c r="D1435" t="s">
        <v>397</v>
      </c>
      <c r="E1435">
        <v>12</v>
      </c>
      <c r="F1435" t="s">
        <v>424</v>
      </c>
      <c r="G1435" t="s">
        <v>36</v>
      </c>
      <c r="H1435" t="s">
        <v>32</v>
      </c>
      <c r="I1435" s="1">
        <v>34</v>
      </c>
      <c r="J1435" s="2">
        <v>10</v>
      </c>
      <c r="K1435" s="2">
        <v>0</v>
      </c>
      <c r="L1435" s="2">
        <v>10</v>
      </c>
      <c r="M1435" s="1">
        <v>30.6</v>
      </c>
      <c r="N1435" s="3">
        <v>48</v>
      </c>
      <c r="O1435" s="3">
        <v>480</v>
      </c>
      <c r="P1435" s="3">
        <v>0</v>
      </c>
      <c r="Q1435" s="1">
        <v>1468.8</v>
      </c>
      <c r="R1435" s="1">
        <v>9</v>
      </c>
      <c r="S1435" s="1">
        <v>432</v>
      </c>
      <c r="T1435" s="1">
        <v>1036.8</v>
      </c>
      <c r="U1435" s="1">
        <v>220.32</v>
      </c>
      <c r="V1435" s="1">
        <v>816.48</v>
      </c>
      <c r="W1435" t="s">
        <v>30</v>
      </c>
      <c r="X1435" t="s">
        <v>31</v>
      </c>
    </row>
    <row r="1436" spans="1:24" x14ac:dyDescent="0.35">
      <c r="A1436">
        <v>2025</v>
      </c>
      <c r="B1436" t="s">
        <v>233</v>
      </c>
      <c r="C1436" t="s">
        <v>331</v>
      </c>
      <c r="D1436" t="s">
        <v>397</v>
      </c>
      <c r="E1436">
        <v>12</v>
      </c>
      <c r="F1436" t="s">
        <v>424</v>
      </c>
      <c r="G1436" t="s">
        <v>36</v>
      </c>
      <c r="H1436" t="s">
        <v>33</v>
      </c>
      <c r="I1436" s="1">
        <v>34</v>
      </c>
      <c r="J1436" s="2">
        <v>15</v>
      </c>
      <c r="K1436" s="2">
        <v>0</v>
      </c>
      <c r="L1436" s="2">
        <v>15</v>
      </c>
      <c r="M1436" s="1">
        <v>28.9</v>
      </c>
      <c r="N1436" s="3">
        <v>31</v>
      </c>
      <c r="O1436" s="3">
        <v>465</v>
      </c>
      <c r="P1436" s="3">
        <v>0</v>
      </c>
      <c r="Q1436" s="1">
        <v>895.9</v>
      </c>
      <c r="R1436" s="1">
        <v>9</v>
      </c>
      <c r="S1436" s="1">
        <v>279</v>
      </c>
      <c r="T1436" s="1">
        <v>616.9</v>
      </c>
      <c r="U1436" s="1">
        <v>134.38</v>
      </c>
      <c r="V1436" s="1">
        <v>482.51</v>
      </c>
      <c r="W1436" t="s">
        <v>30</v>
      </c>
      <c r="X1436" t="s">
        <v>31</v>
      </c>
    </row>
    <row r="1437" spans="1:24" x14ac:dyDescent="0.35">
      <c r="A1437">
        <v>2025</v>
      </c>
      <c r="B1437" t="s">
        <v>233</v>
      </c>
      <c r="C1437" t="s">
        <v>331</v>
      </c>
      <c r="D1437" t="s">
        <v>397</v>
      </c>
      <c r="E1437">
        <v>12</v>
      </c>
      <c r="F1437" t="s">
        <v>424</v>
      </c>
      <c r="G1437" t="s">
        <v>36</v>
      </c>
      <c r="H1437" t="s">
        <v>34</v>
      </c>
      <c r="I1437" s="1">
        <v>34</v>
      </c>
      <c r="J1437" s="2">
        <v>20</v>
      </c>
      <c r="K1437" s="2">
        <v>0</v>
      </c>
      <c r="L1437" s="2">
        <v>20</v>
      </c>
      <c r="M1437" s="1">
        <v>27.2</v>
      </c>
      <c r="N1437" s="3">
        <v>18</v>
      </c>
      <c r="O1437" s="3">
        <v>360</v>
      </c>
      <c r="P1437" s="3">
        <v>0</v>
      </c>
      <c r="Q1437" s="1">
        <v>489.6</v>
      </c>
      <c r="R1437" s="1">
        <v>9</v>
      </c>
      <c r="S1437" s="1">
        <v>162</v>
      </c>
      <c r="T1437" s="1">
        <v>327.60000000000002</v>
      </c>
      <c r="U1437" s="1">
        <v>73.44</v>
      </c>
      <c r="V1437" s="1">
        <v>254.16</v>
      </c>
      <c r="W1437" t="s">
        <v>30</v>
      </c>
      <c r="X1437" t="s">
        <v>31</v>
      </c>
    </row>
    <row r="1438" spans="1:24" x14ac:dyDescent="0.35">
      <c r="A1438">
        <v>2025</v>
      </c>
      <c r="B1438" t="s">
        <v>233</v>
      </c>
      <c r="C1438" t="s">
        <v>331</v>
      </c>
      <c r="D1438" t="s">
        <v>397</v>
      </c>
      <c r="E1438">
        <v>12</v>
      </c>
      <c r="F1438" t="s">
        <v>425</v>
      </c>
      <c r="G1438" t="s">
        <v>38</v>
      </c>
      <c r="H1438" t="s">
        <v>29</v>
      </c>
      <c r="I1438" s="1">
        <v>34</v>
      </c>
      <c r="J1438" s="2">
        <v>0</v>
      </c>
      <c r="K1438" s="2">
        <v>0</v>
      </c>
      <c r="L1438" s="2">
        <v>0</v>
      </c>
      <c r="M1438" s="1">
        <v>34</v>
      </c>
      <c r="N1438" s="3">
        <v>78</v>
      </c>
      <c r="O1438" s="3">
        <v>0</v>
      </c>
      <c r="P1438" s="3">
        <v>0</v>
      </c>
      <c r="Q1438" s="1">
        <v>2652</v>
      </c>
      <c r="R1438" s="1">
        <v>9</v>
      </c>
      <c r="S1438" s="1">
        <v>702</v>
      </c>
      <c r="T1438" s="1">
        <v>1950</v>
      </c>
      <c r="U1438" s="1">
        <v>397.8</v>
      </c>
      <c r="V1438" s="1">
        <v>1552.2</v>
      </c>
      <c r="W1438" t="s">
        <v>30</v>
      </c>
      <c r="X1438" t="s">
        <v>31</v>
      </c>
    </row>
    <row r="1439" spans="1:24" x14ac:dyDescent="0.35">
      <c r="A1439">
        <v>2025</v>
      </c>
      <c r="B1439" t="s">
        <v>233</v>
      </c>
      <c r="C1439" t="s">
        <v>331</v>
      </c>
      <c r="D1439" t="s">
        <v>397</v>
      </c>
      <c r="E1439">
        <v>12</v>
      </c>
      <c r="F1439" t="s">
        <v>425</v>
      </c>
      <c r="G1439" t="s">
        <v>38</v>
      </c>
      <c r="H1439" t="s">
        <v>32</v>
      </c>
      <c r="I1439" s="1">
        <v>34</v>
      </c>
      <c r="J1439" s="2">
        <v>10</v>
      </c>
      <c r="K1439" s="2">
        <v>0</v>
      </c>
      <c r="L1439" s="2">
        <v>10</v>
      </c>
      <c r="M1439" s="1">
        <v>30.6</v>
      </c>
      <c r="N1439" s="3">
        <v>68</v>
      </c>
      <c r="O1439" s="3">
        <v>680</v>
      </c>
      <c r="P1439" s="3">
        <v>0</v>
      </c>
      <c r="Q1439" s="1">
        <v>2080.8000000000002</v>
      </c>
      <c r="R1439" s="1">
        <v>9</v>
      </c>
      <c r="S1439" s="1">
        <v>612</v>
      </c>
      <c r="T1439" s="1">
        <v>1468.8</v>
      </c>
      <c r="U1439" s="1">
        <v>312.12</v>
      </c>
      <c r="V1439" s="1">
        <v>1156.68</v>
      </c>
      <c r="W1439" t="s">
        <v>30</v>
      </c>
      <c r="X1439" t="s">
        <v>31</v>
      </c>
    </row>
    <row r="1440" spans="1:24" x14ac:dyDescent="0.35">
      <c r="A1440">
        <v>2025</v>
      </c>
      <c r="B1440" t="s">
        <v>233</v>
      </c>
      <c r="C1440" t="s">
        <v>331</v>
      </c>
      <c r="D1440" t="s">
        <v>397</v>
      </c>
      <c r="E1440">
        <v>12</v>
      </c>
      <c r="F1440" t="s">
        <v>425</v>
      </c>
      <c r="G1440" t="s">
        <v>38</v>
      </c>
      <c r="H1440" t="s">
        <v>33</v>
      </c>
      <c r="I1440" s="1">
        <v>34</v>
      </c>
      <c r="J1440" s="2">
        <v>15</v>
      </c>
      <c r="K1440" s="2">
        <v>0</v>
      </c>
      <c r="L1440" s="2">
        <v>15</v>
      </c>
      <c r="M1440" s="1">
        <v>28.9</v>
      </c>
      <c r="N1440" s="3">
        <v>44</v>
      </c>
      <c r="O1440" s="3">
        <v>660</v>
      </c>
      <c r="P1440" s="3">
        <v>0</v>
      </c>
      <c r="Q1440" s="1">
        <v>1271.5999999999999</v>
      </c>
      <c r="R1440" s="1">
        <v>9</v>
      </c>
      <c r="S1440" s="1">
        <v>396</v>
      </c>
      <c r="T1440" s="1">
        <v>875.6</v>
      </c>
      <c r="U1440" s="1">
        <v>190.74</v>
      </c>
      <c r="V1440" s="1">
        <v>684.86</v>
      </c>
      <c r="W1440" t="s">
        <v>30</v>
      </c>
      <c r="X1440" t="s">
        <v>31</v>
      </c>
    </row>
    <row r="1441" spans="1:24" x14ac:dyDescent="0.35">
      <c r="A1441">
        <v>2025</v>
      </c>
      <c r="B1441" t="s">
        <v>233</v>
      </c>
      <c r="C1441" t="s">
        <v>331</v>
      </c>
      <c r="D1441" t="s">
        <v>397</v>
      </c>
      <c r="E1441">
        <v>12</v>
      </c>
      <c r="F1441" t="s">
        <v>425</v>
      </c>
      <c r="G1441" t="s">
        <v>38</v>
      </c>
      <c r="H1441" t="s">
        <v>34</v>
      </c>
      <c r="I1441" s="1">
        <v>34</v>
      </c>
      <c r="J1441" s="2">
        <v>20</v>
      </c>
      <c r="K1441" s="2">
        <v>0</v>
      </c>
      <c r="L1441" s="2">
        <v>20</v>
      </c>
      <c r="M1441" s="1">
        <v>27.2</v>
      </c>
      <c r="N1441" s="3">
        <v>25</v>
      </c>
      <c r="O1441" s="3">
        <v>500</v>
      </c>
      <c r="P1441" s="3">
        <v>0</v>
      </c>
      <c r="Q1441" s="1">
        <v>680</v>
      </c>
      <c r="R1441" s="1">
        <v>9</v>
      </c>
      <c r="S1441" s="1">
        <v>225</v>
      </c>
      <c r="T1441" s="1">
        <v>455</v>
      </c>
      <c r="U1441" s="1">
        <v>102</v>
      </c>
      <c r="V1441" s="1">
        <v>353</v>
      </c>
      <c r="W1441" t="s">
        <v>30</v>
      </c>
      <c r="X1441" t="s">
        <v>31</v>
      </c>
    </row>
    <row r="1442" spans="1:24" x14ac:dyDescent="0.35">
      <c r="A1442">
        <v>2025</v>
      </c>
      <c r="B1442" t="s">
        <v>233</v>
      </c>
      <c r="C1442" t="s">
        <v>331</v>
      </c>
      <c r="D1442" t="s">
        <v>397</v>
      </c>
      <c r="E1442">
        <v>12</v>
      </c>
      <c r="F1442" t="s">
        <v>426</v>
      </c>
      <c r="G1442" t="s">
        <v>40</v>
      </c>
      <c r="H1442" t="s">
        <v>29</v>
      </c>
      <c r="I1442" s="1">
        <v>34</v>
      </c>
      <c r="J1442" s="2">
        <v>0</v>
      </c>
      <c r="K1442" s="2">
        <v>0</v>
      </c>
      <c r="L1442" s="2">
        <v>0</v>
      </c>
      <c r="M1442" s="1">
        <v>34</v>
      </c>
      <c r="N1442" s="3">
        <v>90</v>
      </c>
      <c r="O1442" s="3">
        <v>0</v>
      </c>
      <c r="P1442" s="3">
        <v>0</v>
      </c>
      <c r="Q1442" s="1">
        <v>3060</v>
      </c>
      <c r="R1442" s="1">
        <v>9</v>
      </c>
      <c r="S1442" s="1">
        <v>810</v>
      </c>
      <c r="T1442" s="1">
        <v>2250</v>
      </c>
      <c r="U1442" s="1">
        <v>459</v>
      </c>
      <c r="V1442" s="1">
        <v>1791</v>
      </c>
      <c r="W1442" t="s">
        <v>30</v>
      </c>
      <c r="X1442" t="s">
        <v>31</v>
      </c>
    </row>
    <row r="1443" spans="1:24" x14ac:dyDescent="0.35">
      <c r="A1443">
        <v>2025</v>
      </c>
      <c r="B1443" t="s">
        <v>233</v>
      </c>
      <c r="C1443" t="s">
        <v>331</v>
      </c>
      <c r="D1443" t="s">
        <v>397</v>
      </c>
      <c r="E1443">
        <v>12</v>
      </c>
      <c r="F1443" t="s">
        <v>426</v>
      </c>
      <c r="G1443" t="s">
        <v>40</v>
      </c>
      <c r="H1443" t="s">
        <v>32</v>
      </c>
      <c r="I1443" s="1">
        <v>34</v>
      </c>
      <c r="J1443" s="2">
        <v>10</v>
      </c>
      <c r="K1443" s="2">
        <v>0</v>
      </c>
      <c r="L1443" s="2">
        <v>10</v>
      </c>
      <c r="M1443" s="1">
        <v>30.6</v>
      </c>
      <c r="N1443" s="3">
        <v>78</v>
      </c>
      <c r="O1443" s="3">
        <v>780</v>
      </c>
      <c r="P1443" s="3">
        <v>0</v>
      </c>
      <c r="Q1443" s="1">
        <v>2386.8000000000002</v>
      </c>
      <c r="R1443" s="1">
        <v>9</v>
      </c>
      <c r="S1443" s="1">
        <v>702</v>
      </c>
      <c r="T1443" s="1">
        <v>1684.8</v>
      </c>
      <c r="U1443" s="1">
        <v>358.02</v>
      </c>
      <c r="V1443" s="1">
        <v>1326.78</v>
      </c>
      <c r="W1443" t="s">
        <v>30</v>
      </c>
      <c r="X1443" t="s">
        <v>31</v>
      </c>
    </row>
    <row r="1444" spans="1:24" x14ac:dyDescent="0.35">
      <c r="A1444">
        <v>2025</v>
      </c>
      <c r="B1444" t="s">
        <v>233</v>
      </c>
      <c r="C1444" t="s">
        <v>331</v>
      </c>
      <c r="D1444" t="s">
        <v>397</v>
      </c>
      <c r="E1444">
        <v>12</v>
      </c>
      <c r="F1444" t="s">
        <v>426</v>
      </c>
      <c r="G1444" t="s">
        <v>40</v>
      </c>
      <c r="H1444" t="s">
        <v>33</v>
      </c>
      <c r="I1444" s="1">
        <v>34</v>
      </c>
      <c r="J1444" s="2">
        <v>15</v>
      </c>
      <c r="K1444" s="2">
        <v>0</v>
      </c>
      <c r="L1444" s="2">
        <v>15</v>
      </c>
      <c r="M1444" s="1">
        <v>28.9</v>
      </c>
      <c r="N1444" s="3">
        <v>51</v>
      </c>
      <c r="O1444" s="3">
        <v>765</v>
      </c>
      <c r="P1444" s="3">
        <v>0</v>
      </c>
      <c r="Q1444" s="1">
        <v>1473.9</v>
      </c>
      <c r="R1444" s="1">
        <v>9</v>
      </c>
      <c r="S1444" s="1">
        <v>459</v>
      </c>
      <c r="T1444" s="1">
        <v>1014.9</v>
      </c>
      <c r="U1444" s="1">
        <v>221.08</v>
      </c>
      <c r="V1444" s="1">
        <v>793.81</v>
      </c>
      <c r="W1444" t="s">
        <v>30</v>
      </c>
      <c r="X1444" t="s">
        <v>31</v>
      </c>
    </row>
    <row r="1445" spans="1:24" x14ac:dyDescent="0.35">
      <c r="A1445">
        <v>2025</v>
      </c>
      <c r="B1445" t="s">
        <v>233</v>
      </c>
      <c r="C1445" t="s">
        <v>331</v>
      </c>
      <c r="D1445" t="s">
        <v>397</v>
      </c>
      <c r="E1445">
        <v>12</v>
      </c>
      <c r="F1445" t="s">
        <v>426</v>
      </c>
      <c r="G1445" t="s">
        <v>40</v>
      </c>
      <c r="H1445" t="s">
        <v>34</v>
      </c>
      <c r="I1445" s="1">
        <v>34</v>
      </c>
      <c r="J1445" s="2">
        <v>20</v>
      </c>
      <c r="K1445" s="2">
        <v>0</v>
      </c>
      <c r="L1445" s="2">
        <v>20</v>
      </c>
      <c r="M1445" s="1">
        <v>27.2</v>
      </c>
      <c r="N1445" s="3">
        <v>29</v>
      </c>
      <c r="O1445" s="3">
        <v>580</v>
      </c>
      <c r="P1445" s="3">
        <v>0</v>
      </c>
      <c r="Q1445" s="1">
        <v>788.8</v>
      </c>
      <c r="R1445" s="1">
        <v>9</v>
      </c>
      <c r="S1445" s="1">
        <v>261</v>
      </c>
      <c r="T1445" s="1">
        <v>527.79999999999995</v>
      </c>
      <c r="U1445" s="1">
        <v>118.32</v>
      </c>
      <c r="V1445" s="1">
        <v>409.48</v>
      </c>
      <c r="W1445" t="s">
        <v>30</v>
      </c>
      <c r="X1445" t="s">
        <v>31</v>
      </c>
    </row>
    <row r="1446" spans="1:24" x14ac:dyDescent="0.35">
      <c r="A1446">
        <v>2025</v>
      </c>
      <c r="B1446" t="s">
        <v>233</v>
      </c>
      <c r="C1446" t="s">
        <v>331</v>
      </c>
      <c r="D1446" t="s">
        <v>397</v>
      </c>
      <c r="E1446">
        <v>12</v>
      </c>
      <c r="F1446" t="s">
        <v>427</v>
      </c>
      <c r="G1446" t="s">
        <v>42</v>
      </c>
      <c r="H1446" t="s">
        <v>29</v>
      </c>
      <c r="I1446" s="1">
        <v>34</v>
      </c>
      <c r="J1446" s="2">
        <v>0</v>
      </c>
      <c r="K1446" s="2">
        <v>0</v>
      </c>
      <c r="L1446" s="2">
        <v>0</v>
      </c>
      <c r="M1446" s="1">
        <v>34</v>
      </c>
      <c r="N1446" s="3">
        <v>52</v>
      </c>
      <c r="O1446" s="3">
        <v>0</v>
      </c>
      <c r="P1446" s="3">
        <v>0</v>
      </c>
      <c r="Q1446" s="1">
        <v>1768</v>
      </c>
      <c r="R1446" s="1">
        <v>9</v>
      </c>
      <c r="S1446" s="1">
        <v>468</v>
      </c>
      <c r="T1446" s="1">
        <v>1300</v>
      </c>
      <c r="U1446" s="1">
        <v>265.2</v>
      </c>
      <c r="V1446" s="1">
        <v>1034.8</v>
      </c>
      <c r="W1446" t="s">
        <v>30</v>
      </c>
      <c r="X1446" t="s">
        <v>31</v>
      </c>
    </row>
    <row r="1447" spans="1:24" x14ac:dyDescent="0.35">
      <c r="A1447">
        <v>2025</v>
      </c>
      <c r="B1447" t="s">
        <v>233</v>
      </c>
      <c r="C1447" t="s">
        <v>331</v>
      </c>
      <c r="D1447" t="s">
        <v>397</v>
      </c>
      <c r="E1447">
        <v>12</v>
      </c>
      <c r="F1447" t="s">
        <v>427</v>
      </c>
      <c r="G1447" t="s">
        <v>42</v>
      </c>
      <c r="H1447" t="s">
        <v>32</v>
      </c>
      <c r="I1447" s="1">
        <v>34</v>
      </c>
      <c r="J1447" s="2">
        <v>10</v>
      </c>
      <c r="K1447" s="2">
        <v>0</v>
      </c>
      <c r="L1447" s="2">
        <v>10</v>
      </c>
      <c r="M1447" s="1">
        <v>30.6</v>
      </c>
      <c r="N1447" s="3">
        <v>45</v>
      </c>
      <c r="O1447" s="3">
        <v>450</v>
      </c>
      <c r="P1447" s="3">
        <v>0</v>
      </c>
      <c r="Q1447" s="1">
        <v>1377</v>
      </c>
      <c r="R1447" s="1">
        <v>9</v>
      </c>
      <c r="S1447" s="1">
        <v>405</v>
      </c>
      <c r="T1447" s="1">
        <v>972</v>
      </c>
      <c r="U1447" s="1">
        <v>206.55</v>
      </c>
      <c r="V1447" s="1">
        <v>765.45</v>
      </c>
      <c r="W1447" t="s">
        <v>30</v>
      </c>
      <c r="X1447" t="s">
        <v>31</v>
      </c>
    </row>
    <row r="1448" spans="1:24" x14ac:dyDescent="0.35">
      <c r="A1448">
        <v>2025</v>
      </c>
      <c r="B1448" t="s">
        <v>233</v>
      </c>
      <c r="C1448" t="s">
        <v>331</v>
      </c>
      <c r="D1448" t="s">
        <v>397</v>
      </c>
      <c r="E1448">
        <v>12</v>
      </c>
      <c r="F1448" t="s">
        <v>427</v>
      </c>
      <c r="G1448" t="s">
        <v>42</v>
      </c>
      <c r="H1448" t="s">
        <v>33</v>
      </c>
      <c r="I1448" s="1">
        <v>34</v>
      </c>
      <c r="J1448" s="2">
        <v>15</v>
      </c>
      <c r="K1448" s="2">
        <v>0</v>
      </c>
      <c r="L1448" s="2">
        <v>15</v>
      </c>
      <c r="M1448" s="1">
        <v>28.9</v>
      </c>
      <c r="N1448" s="3">
        <v>29</v>
      </c>
      <c r="O1448" s="3">
        <v>435</v>
      </c>
      <c r="P1448" s="3">
        <v>0</v>
      </c>
      <c r="Q1448" s="1">
        <v>838.1</v>
      </c>
      <c r="R1448" s="1">
        <v>9</v>
      </c>
      <c r="S1448" s="1">
        <v>261</v>
      </c>
      <c r="T1448" s="1">
        <v>577.1</v>
      </c>
      <c r="U1448" s="1">
        <v>125.71</v>
      </c>
      <c r="V1448" s="1">
        <v>451.38</v>
      </c>
      <c r="W1448" t="s">
        <v>30</v>
      </c>
      <c r="X1448" t="s">
        <v>31</v>
      </c>
    </row>
    <row r="1449" spans="1:24" x14ac:dyDescent="0.35">
      <c r="A1449">
        <v>2025</v>
      </c>
      <c r="B1449" t="s">
        <v>233</v>
      </c>
      <c r="C1449" t="s">
        <v>331</v>
      </c>
      <c r="D1449" t="s">
        <v>397</v>
      </c>
      <c r="E1449">
        <v>12</v>
      </c>
      <c r="F1449" t="s">
        <v>427</v>
      </c>
      <c r="G1449" t="s">
        <v>42</v>
      </c>
      <c r="H1449" t="s">
        <v>34</v>
      </c>
      <c r="I1449" s="1">
        <v>34</v>
      </c>
      <c r="J1449" s="2">
        <v>20</v>
      </c>
      <c r="K1449" s="2">
        <v>0</v>
      </c>
      <c r="L1449" s="2">
        <v>20</v>
      </c>
      <c r="M1449" s="1">
        <v>27.2</v>
      </c>
      <c r="N1449" s="3">
        <v>17</v>
      </c>
      <c r="O1449" s="3">
        <v>340</v>
      </c>
      <c r="P1449" s="3">
        <v>0</v>
      </c>
      <c r="Q1449" s="1">
        <v>462.4</v>
      </c>
      <c r="R1449" s="1">
        <v>9</v>
      </c>
      <c r="S1449" s="1">
        <v>153</v>
      </c>
      <c r="T1449" s="1">
        <v>309.39999999999998</v>
      </c>
      <c r="U1449" s="1">
        <v>69.36</v>
      </c>
      <c r="V1449" s="1">
        <v>240.04</v>
      </c>
      <c r="W1449" t="s">
        <v>30</v>
      </c>
      <c r="X1449" t="s">
        <v>31</v>
      </c>
    </row>
    <row r="1450" spans="1:24" x14ac:dyDescent="0.35">
      <c r="A1450">
        <v>2025</v>
      </c>
      <c r="B1450" t="s">
        <v>233</v>
      </c>
      <c r="C1450" t="s">
        <v>331</v>
      </c>
      <c r="D1450" t="s">
        <v>397</v>
      </c>
      <c r="E1450">
        <v>12</v>
      </c>
      <c r="F1450" t="s">
        <v>428</v>
      </c>
      <c r="G1450" t="s">
        <v>44</v>
      </c>
      <c r="H1450" t="s">
        <v>29</v>
      </c>
      <c r="I1450" s="1">
        <v>34</v>
      </c>
      <c r="J1450" s="2">
        <v>0</v>
      </c>
      <c r="K1450" s="2">
        <v>0</v>
      </c>
      <c r="L1450" s="2">
        <v>0</v>
      </c>
      <c r="M1450" s="1">
        <v>34</v>
      </c>
      <c r="N1450" s="3">
        <v>53</v>
      </c>
      <c r="O1450" s="3">
        <v>0</v>
      </c>
      <c r="P1450" s="3">
        <v>0</v>
      </c>
      <c r="Q1450" s="1">
        <v>1802</v>
      </c>
      <c r="R1450" s="1">
        <v>9</v>
      </c>
      <c r="S1450" s="1">
        <v>477</v>
      </c>
      <c r="T1450" s="1">
        <v>1325</v>
      </c>
      <c r="U1450" s="1">
        <v>270.3</v>
      </c>
      <c r="V1450" s="1">
        <v>1054.7</v>
      </c>
      <c r="W1450" t="s">
        <v>30</v>
      </c>
      <c r="X1450" t="s">
        <v>31</v>
      </c>
    </row>
    <row r="1451" spans="1:24" x14ac:dyDescent="0.35">
      <c r="A1451">
        <v>2025</v>
      </c>
      <c r="B1451" t="s">
        <v>233</v>
      </c>
      <c r="C1451" t="s">
        <v>331</v>
      </c>
      <c r="D1451" t="s">
        <v>397</v>
      </c>
      <c r="E1451">
        <v>12</v>
      </c>
      <c r="F1451" t="s">
        <v>428</v>
      </c>
      <c r="G1451" t="s">
        <v>44</v>
      </c>
      <c r="H1451" t="s">
        <v>32</v>
      </c>
      <c r="I1451" s="1">
        <v>34</v>
      </c>
      <c r="J1451" s="2">
        <v>10</v>
      </c>
      <c r="K1451" s="2">
        <v>0</v>
      </c>
      <c r="L1451" s="2">
        <v>10</v>
      </c>
      <c r="M1451" s="1">
        <v>30.6</v>
      </c>
      <c r="N1451" s="3">
        <v>46</v>
      </c>
      <c r="O1451" s="3">
        <v>460</v>
      </c>
      <c r="P1451" s="3">
        <v>0</v>
      </c>
      <c r="Q1451" s="1">
        <v>1407.6</v>
      </c>
      <c r="R1451" s="1">
        <v>9</v>
      </c>
      <c r="S1451" s="1">
        <v>414</v>
      </c>
      <c r="T1451" s="1">
        <v>993.6</v>
      </c>
      <c r="U1451" s="1">
        <v>211.14</v>
      </c>
      <c r="V1451" s="1">
        <v>782.46</v>
      </c>
      <c r="W1451" t="s">
        <v>30</v>
      </c>
      <c r="X1451" t="s">
        <v>31</v>
      </c>
    </row>
    <row r="1452" spans="1:24" x14ac:dyDescent="0.35">
      <c r="A1452">
        <v>2025</v>
      </c>
      <c r="B1452" t="s">
        <v>233</v>
      </c>
      <c r="C1452" t="s">
        <v>331</v>
      </c>
      <c r="D1452" t="s">
        <v>397</v>
      </c>
      <c r="E1452">
        <v>12</v>
      </c>
      <c r="F1452" t="s">
        <v>428</v>
      </c>
      <c r="G1452" t="s">
        <v>44</v>
      </c>
      <c r="H1452" t="s">
        <v>33</v>
      </c>
      <c r="I1452" s="1">
        <v>34</v>
      </c>
      <c r="J1452" s="2">
        <v>15</v>
      </c>
      <c r="K1452" s="2">
        <v>0</v>
      </c>
      <c r="L1452" s="2">
        <v>15</v>
      </c>
      <c r="M1452" s="1">
        <v>28.9</v>
      </c>
      <c r="N1452" s="3">
        <v>30</v>
      </c>
      <c r="O1452" s="3">
        <v>450</v>
      </c>
      <c r="P1452" s="3">
        <v>0</v>
      </c>
      <c r="Q1452" s="1">
        <v>867</v>
      </c>
      <c r="R1452" s="1">
        <v>9</v>
      </c>
      <c r="S1452" s="1">
        <v>270</v>
      </c>
      <c r="T1452" s="1">
        <v>597</v>
      </c>
      <c r="U1452" s="1">
        <v>130.05000000000001</v>
      </c>
      <c r="V1452" s="1">
        <v>466.95</v>
      </c>
      <c r="W1452" t="s">
        <v>30</v>
      </c>
      <c r="X1452" t="s">
        <v>31</v>
      </c>
    </row>
    <row r="1453" spans="1:24" x14ac:dyDescent="0.35">
      <c r="A1453">
        <v>2025</v>
      </c>
      <c r="B1453" t="s">
        <v>233</v>
      </c>
      <c r="C1453" t="s">
        <v>331</v>
      </c>
      <c r="D1453" t="s">
        <v>397</v>
      </c>
      <c r="E1453">
        <v>12</v>
      </c>
      <c r="F1453" t="s">
        <v>428</v>
      </c>
      <c r="G1453" t="s">
        <v>44</v>
      </c>
      <c r="H1453" t="s">
        <v>34</v>
      </c>
      <c r="I1453" s="1">
        <v>34</v>
      </c>
      <c r="J1453" s="2">
        <v>20</v>
      </c>
      <c r="K1453" s="2">
        <v>0</v>
      </c>
      <c r="L1453" s="2">
        <v>20</v>
      </c>
      <c r="M1453" s="1">
        <v>27.2</v>
      </c>
      <c r="N1453" s="3">
        <v>17</v>
      </c>
      <c r="O1453" s="3">
        <v>340</v>
      </c>
      <c r="P1453" s="3">
        <v>0</v>
      </c>
      <c r="Q1453" s="1">
        <v>462.4</v>
      </c>
      <c r="R1453" s="1">
        <v>9</v>
      </c>
      <c r="S1453" s="1">
        <v>153</v>
      </c>
      <c r="T1453" s="1">
        <v>309.39999999999998</v>
      </c>
      <c r="U1453" s="1">
        <v>69.36</v>
      </c>
      <c r="V1453" s="1">
        <v>240.04</v>
      </c>
      <c r="W1453" t="s">
        <v>30</v>
      </c>
      <c r="X1453" t="s">
        <v>31</v>
      </c>
    </row>
    <row r="1454" spans="1:24" x14ac:dyDescent="0.35">
      <c r="A1454">
        <v>2025</v>
      </c>
      <c r="B1454" t="s">
        <v>233</v>
      </c>
      <c r="C1454" t="s">
        <v>331</v>
      </c>
      <c r="D1454" t="s">
        <v>397</v>
      </c>
      <c r="E1454">
        <v>12</v>
      </c>
      <c r="F1454" t="s">
        <v>429</v>
      </c>
      <c r="G1454" t="s">
        <v>48</v>
      </c>
      <c r="H1454" t="s">
        <v>29</v>
      </c>
      <c r="I1454" s="1">
        <v>34</v>
      </c>
      <c r="J1454" s="2">
        <v>0</v>
      </c>
      <c r="K1454" s="2">
        <v>0</v>
      </c>
      <c r="L1454" s="2">
        <v>0</v>
      </c>
      <c r="M1454" s="1">
        <v>34</v>
      </c>
      <c r="N1454" s="3">
        <v>52</v>
      </c>
      <c r="O1454" s="3">
        <v>0</v>
      </c>
      <c r="P1454" s="3">
        <v>0</v>
      </c>
      <c r="Q1454" s="1">
        <v>1768</v>
      </c>
      <c r="R1454" s="1">
        <v>9</v>
      </c>
      <c r="S1454" s="1">
        <v>468</v>
      </c>
      <c r="T1454" s="1">
        <v>1300</v>
      </c>
      <c r="U1454" s="1">
        <v>265.2</v>
      </c>
      <c r="V1454" s="1">
        <v>1034.8</v>
      </c>
      <c r="W1454" t="s">
        <v>30</v>
      </c>
      <c r="X1454" t="s">
        <v>31</v>
      </c>
    </row>
    <row r="1455" spans="1:24" x14ac:dyDescent="0.35">
      <c r="A1455">
        <v>2025</v>
      </c>
      <c r="B1455" t="s">
        <v>233</v>
      </c>
      <c r="C1455" t="s">
        <v>331</v>
      </c>
      <c r="D1455" t="s">
        <v>397</v>
      </c>
      <c r="E1455">
        <v>12</v>
      </c>
      <c r="F1455" t="s">
        <v>429</v>
      </c>
      <c r="G1455" t="s">
        <v>48</v>
      </c>
      <c r="H1455" t="s">
        <v>32</v>
      </c>
      <c r="I1455" s="1">
        <v>34</v>
      </c>
      <c r="J1455" s="2">
        <v>10</v>
      </c>
      <c r="K1455" s="2">
        <v>0</v>
      </c>
      <c r="L1455" s="2">
        <v>10</v>
      </c>
      <c r="M1455" s="1">
        <v>30.6</v>
      </c>
      <c r="N1455" s="3">
        <v>45</v>
      </c>
      <c r="O1455" s="3">
        <v>450</v>
      </c>
      <c r="P1455" s="3">
        <v>0</v>
      </c>
      <c r="Q1455" s="1">
        <v>1377</v>
      </c>
      <c r="R1455" s="1">
        <v>9</v>
      </c>
      <c r="S1455" s="1">
        <v>405</v>
      </c>
      <c r="T1455" s="1">
        <v>972</v>
      </c>
      <c r="U1455" s="1">
        <v>206.55</v>
      </c>
      <c r="V1455" s="1">
        <v>765.45</v>
      </c>
      <c r="W1455" t="s">
        <v>30</v>
      </c>
      <c r="X1455" t="s">
        <v>31</v>
      </c>
    </row>
    <row r="1456" spans="1:24" x14ac:dyDescent="0.35">
      <c r="A1456">
        <v>2025</v>
      </c>
      <c r="B1456" t="s">
        <v>233</v>
      </c>
      <c r="C1456" t="s">
        <v>331</v>
      </c>
      <c r="D1456" t="s">
        <v>397</v>
      </c>
      <c r="E1456">
        <v>12</v>
      </c>
      <c r="F1456" t="s">
        <v>429</v>
      </c>
      <c r="G1456" t="s">
        <v>48</v>
      </c>
      <c r="H1456" t="s">
        <v>33</v>
      </c>
      <c r="I1456" s="1">
        <v>34</v>
      </c>
      <c r="J1456" s="2">
        <v>15</v>
      </c>
      <c r="K1456" s="2">
        <v>0</v>
      </c>
      <c r="L1456" s="2">
        <v>15</v>
      </c>
      <c r="M1456" s="1">
        <v>28.9</v>
      </c>
      <c r="N1456" s="3">
        <v>29</v>
      </c>
      <c r="O1456" s="3">
        <v>435</v>
      </c>
      <c r="P1456" s="3">
        <v>0</v>
      </c>
      <c r="Q1456" s="1">
        <v>838.1</v>
      </c>
      <c r="R1456" s="1">
        <v>9</v>
      </c>
      <c r="S1456" s="1">
        <v>261</v>
      </c>
      <c r="T1456" s="1">
        <v>577.1</v>
      </c>
      <c r="U1456" s="1">
        <v>125.71</v>
      </c>
      <c r="V1456" s="1">
        <v>451.38</v>
      </c>
      <c r="W1456" t="s">
        <v>30</v>
      </c>
      <c r="X1456" t="s">
        <v>31</v>
      </c>
    </row>
    <row r="1457" spans="1:24" x14ac:dyDescent="0.35">
      <c r="A1457">
        <v>2025</v>
      </c>
      <c r="B1457" t="s">
        <v>233</v>
      </c>
      <c r="C1457" t="s">
        <v>331</v>
      </c>
      <c r="D1457" t="s">
        <v>397</v>
      </c>
      <c r="E1457">
        <v>12</v>
      </c>
      <c r="F1457" t="s">
        <v>429</v>
      </c>
      <c r="G1457" t="s">
        <v>48</v>
      </c>
      <c r="H1457" t="s">
        <v>34</v>
      </c>
      <c r="I1457" s="1">
        <v>34</v>
      </c>
      <c r="J1457" s="2">
        <v>20</v>
      </c>
      <c r="K1457" s="2">
        <v>0</v>
      </c>
      <c r="L1457" s="2">
        <v>20</v>
      </c>
      <c r="M1457" s="1">
        <v>27.2</v>
      </c>
      <c r="N1457" s="3">
        <v>17</v>
      </c>
      <c r="O1457" s="3">
        <v>340</v>
      </c>
      <c r="P1457" s="3">
        <v>0</v>
      </c>
      <c r="Q1457" s="1">
        <v>462.4</v>
      </c>
      <c r="R1457" s="1">
        <v>9</v>
      </c>
      <c r="S1457" s="1">
        <v>153</v>
      </c>
      <c r="T1457" s="1">
        <v>309.39999999999998</v>
      </c>
      <c r="U1457" s="1">
        <v>69.36</v>
      </c>
      <c r="V1457" s="1">
        <v>240.04</v>
      </c>
      <c r="W1457" t="s">
        <v>30</v>
      </c>
      <c r="X1457" t="s">
        <v>31</v>
      </c>
    </row>
    <row r="1458" spans="1:24" x14ac:dyDescent="0.35">
      <c r="A1458">
        <v>2025</v>
      </c>
      <c r="B1458" t="s">
        <v>233</v>
      </c>
      <c r="C1458" t="s">
        <v>331</v>
      </c>
      <c r="D1458" t="s">
        <v>397</v>
      </c>
      <c r="E1458">
        <v>12</v>
      </c>
      <c r="F1458" t="s">
        <v>430</v>
      </c>
      <c r="G1458" t="s">
        <v>28</v>
      </c>
      <c r="H1458" t="s">
        <v>29</v>
      </c>
      <c r="I1458" s="1">
        <v>34</v>
      </c>
      <c r="J1458" s="2">
        <v>0</v>
      </c>
      <c r="K1458" s="2">
        <v>0</v>
      </c>
      <c r="L1458" s="2">
        <v>0</v>
      </c>
      <c r="M1458" s="1">
        <v>34</v>
      </c>
      <c r="N1458" s="3">
        <v>59</v>
      </c>
      <c r="O1458" s="3">
        <v>0</v>
      </c>
      <c r="P1458" s="3">
        <v>0</v>
      </c>
      <c r="Q1458" s="1">
        <v>2006</v>
      </c>
      <c r="R1458" s="1">
        <v>9</v>
      </c>
      <c r="S1458" s="1">
        <v>531</v>
      </c>
      <c r="T1458" s="1">
        <v>1475</v>
      </c>
      <c r="U1458" s="1">
        <v>300.89999999999998</v>
      </c>
      <c r="V1458" s="1">
        <v>1174.0999999999999</v>
      </c>
      <c r="W1458" t="s">
        <v>30</v>
      </c>
      <c r="X1458" t="s">
        <v>31</v>
      </c>
    </row>
    <row r="1459" spans="1:24" x14ac:dyDescent="0.35">
      <c r="A1459">
        <v>2025</v>
      </c>
      <c r="B1459" t="s">
        <v>233</v>
      </c>
      <c r="C1459" t="s">
        <v>331</v>
      </c>
      <c r="D1459" t="s">
        <v>397</v>
      </c>
      <c r="E1459">
        <v>12</v>
      </c>
      <c r="F1459" t="s">
        <v>430</v>
      </c>
      <c r="G1459" t="s">
        <v>28</v>
      </c>
      <c r="H1459" t="s">
        <v>32</v>
      </c>
      <c r="I1459" s="1">
        <v>34</v>
      </c>
      <c r="J1459" s="2">
        <v>10</v>
      </c>
      <c r="K1459" s="2">
        <v>0</v>
      </c>
      <c r="L1459" s="2">
        <v>10</v>
      </c>
      <c r="M1459" s="1">
        <v>30.6</v>
      </c>
      <c r="N1459" s="3">
        <v>51</v>
      </c>
      <c r="O1459" s="3">
        <v>510</v>
      </c>
      <c r="P1459" s="3">
        <v>0</v>
      </c>
      <c r="Q1459" s="1">
        <v>1560.6</v>
      </c>
      <c r="R1459" s="1">
        <v>9</v>
      </c>
      <c r="S1459" s="1">
        <v>459</v>
      </c>
      <c r="T1459" s="1">
        <v>1101.5999999999999</v>
      </c>
      <c r="U1459" s="1">
        <v>234.09</v>
      </c>
      <c r="V1459" s="1">
        <v>867.51</v>
      </c>
      <c r="W1459" t="s">
        <v>30</v>
      </c>
      <c r="X1459" t="s">
        <v>31</v>
      </c>
    </row>
    <row r="1460" spans="1:24" x14ac:dyDescent="0.35">
      <c r="A1460">
        <v>2025</v>
      </c>
      <c r="B1460" t="s">
        <v>233</v>
      </c>
      <c r="C1460" t="s">
        <v>331</v>
      </c>
      <c r="D1460" t="s">
        <v>397</v>
      </c>
      <c r="E1460">
        <v>12</v>
      </c>
      <c r="F1460" t="s">
        <v>430</v>
      </c>
      <c r="G1460" t="s">
        <v>28</v>
      </c>
      <c r="H1460" t="s">
        <v>33</v>
      </c>
      <c r="I1460" s="1">
        <v>34</v>
      </c>
      <c r="J1460" s="2">
        <v>15</v>
      </c>
      <c r="K1460" s="2">
        <v>0</v>
      </c>
      <c r="L1460" s="2">
        <v>15</v>
      </c>
      <c r="M1460" s="1">
        <v>28.9</v>
      </c>
      <c r="N1460" s="3">
        <v>33</v>
      </c>
      <c r="O1460" s="3">
        <v>495</v>
      </c>
      <c r="P1460" s="3">
        <v>0</v>
      </c>
      <c r="Q1460" s="1">
        <v>953.7</v>
      </c>
      <c r="R1460" s="1">
        <v>9</v>
      </c>
      <c r="S1460" s="1">
        <v>297</v>
      </c>
      <c r="T1460" s="1">
        <v>656.7</v>
      </c>
      <c r="U1460" s="1">
        <v>143.05000000000001</v>
      </c>
      <c r="V1460" s="1">
        <v>513.64</v>
      </c>
      <c r="W1460" t="s">
        <v>30</v>
      </c>
      <c r="X1460" t="s">
        <v>31</v>
      </c>
    </row>
    <row r="1461" spans="1:24" x14ac:dyDescent="0.35">
      <c r="A1461">
        <v>2025</v>
      </c>
      <c r="B1461" t="s">
        <v>233</v>
      </c>
      <c r="C1461" t="s">
        <v>331</v>
      </c>
      <c r="D1461" t="s">
        <v>397</v>
      </c>
      <c r="E1461">
        <v>12</v>
      </c>
      <c r="F1461" t="s">
        <v>430</v>
      </c>
      <c r="G1461" t="s">
        <v>28</v>
      </c>
      <c r="H1461" t="s">
        <v>34</v>
      </c>
      <c r="I1461" s="1">
        <v>34</v>
      </c>
      <c r="J1461" s="2">
        <v>20</v>
      </c>
      <c r="K1461" s="2">
        <v>0</v>
      </c>
      <c r="L1461" s="2">
        <v>20</v>
      </c>
      <c r="M1461" s="1">
        <v>27.2</v>
      </c>
      <c r="N1461" s="3">
        <v>19</v>
      </c>
      <c r="O1461" s="3">
        <v>380</v>
      </c>
      <c r="P1461" s="3">
        <v>0</v>
      </c>
      <c r="Q1461" s="1">
        <v>516.79999999999995</v>
      </c>
      <c r="R1461" s="1">
        <v>9</v>
      </c>
      <c r="S1461" s="1">
        <v>171</v>
      </c>
      <c r="T1461" s="1">
        <v>345.8</v>
      </c>
      <c r="U1461" s="1">
        <v>77.52</v>
      </c>
      <c r="V1461" s="1">
        <v>268.27999999999997</v>
      </c>
      <c r="W1461" t="s">
        <v>30</v>
      </c>
      <c r="X1461" t="s">
        <v>31</v>
      </c>
    </row>
  </sheetData>
  <autoFilter ref="A1:X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</sheetPr>
  <dimension ref="A1:K1461"/>
  <sheetViews>
    <sheetView zoomScaleNormal="100" workbookViewId="0">
      <pane ySplit="1" topLeftCell="A2" activePane="bottomLeft" state="frozen"/>
      <selection pane="bottomLeft" activeCell="K2" sqref="K2"/>
    </sheetView>
  </sheetViews>
  <sheetFormatPr defaultColWidth="8.6328125" defaultRowHeight="14.5" x14ac:dyDescent="0.35"/>
  <cols>
    <col min="1" max="6" width="12" customWidth="1"/>
    <col min="7" max="7" width="14" customWidth="1"/>
    <col min="8" max="8" width="22" customWidth="1"/>
    <col min="9" max="9" width="12" customWidth="1"/>
    <col min="10" max="10" width="15" customWidth="1"/>
    <col min="11" max="11" width="12" customWidth="1"/>
  </cols>
  <sheetData>
    <row r="1" spans="1:11" ht="14.2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431</v>
      </c>
      <c r="I1" s="4" t="s">
        <v>432</v>
      </c>
      <c r="J1" s="4" t="s">
        <v>13</v>
      </c>
      <c r="K1" s="4" t="s">
        <v>16</v>
      </c>
    </row>
    <row r="2" spans="1:11" ht="14.25" customHeight="1" x14ac:dyDescent="0.35">
      <c r="A2">
        <v>2024</v>
      </c>
      <c r="B2" t="str">
        <f t="shared" ref="B2:B65" si="0">IF(OR(C2="Q1",C2="Q2"),"S1",IF(OR(C2="Q3",C2="Q4"),"S2",""))</f>
        <v>S1</v>
      </c>
      <c r="C2" t="s">
        <v>25</v>
      </c>
      <c r="D2" t="s">
        <v>26</v>
      </c>
      <c r="E2">
        <v>1</v>
      </c>
      <c r="F2" t="s">
        <v>433</v>
      </c>
      <c r="G2" t="s">
        <v>44</v>
      </c>
      <c r="H2" t="s">
        <v>434</v>
      </c>
      <c r="I2" s="5">
        <v>38</v>
      </c>
      <c r="J2" s="6">
        <v>278</v>
      </c>
      <c r="K2" s="5">
        <v>10564</v>
      </c>
    </row>
    <row r="3" spans="1:11" ht="14.25" customHeight="1" x14ac:dyDescent="0.35">
      <c r="A3">
        <v>2024</v>
      </c>
      <c r="B3" t="str">
        <f t="shared" si="0"/>
        <v>S1</v>
      </c>
      <c r="C3" t="s">
        <v>25</v>
      </c>
      <c r="D3" t="s">
        <v>26</v>
      </c>
      <c r="E3">
        <v>1</v>
      </c>
      <c r="F3" t="s">
        <v>435</v>
      </c>
      <c r="G3" t="s">
        <v>48</v>
      </c>
      <c r="H3" t="s">
        <v>434</v>
      </c>
      <c r="I3" s="5">
        <v>38</v>
      </c>
      <c r="J3" s="6">
        <v>288</v>
      </c>
      <c r="K3" s="5">
        <v>10944</v>
      </c>
    </row>
    <row r="4" spans="1:11" ht="14.25" customHeight="1" x14ac:dyDescent="0.35">
      <c r="A4">
        <v>2024</v>
      </c>
      <c r="B4" t="str">
        <f t="shared" si="0"/>
        <v>S1</v>
      </c>
      <c r="C4" t="s">
        <v>25</v>
      </c>
      <c r="D4" t="s">
        <v>26</v>
      </c>
      <c r="E4">
        <v>1</v>
      </c>
      <c r="F4" t="s">
        <v>436</v>
      </c>
      <c r="G4" t="s">
        <v>28</v>
      </c>
      <c r="H4" t="s">
        <v>434</v>
      </c>
      <c r="I4" s="5">
        <v>38</v>
      </c>
      <c r="J4" s="6">
        <v>357</v>
      </c>
      <c r="K4" s="5">
        <v>13566</v>
      </c>
    </row>
    <row r="5" spans="1:11" ht="14.25" customHeight="1" x14ac:dyDescent="0.35">
      <c r="A5">
        <v>2024</v>
      </c>
      <c r="B5" t="str">
        <f t="shared" si="0"/>
        <v>S1</v>
      </c>
      <c r="C5" t="s">
        <v>25</v>
      </c>
      <c r="D5" t="s">
        <v>26</v>
      </c>
      <c r="E5">
        <v>1</v>
      </c>
      <c r="F5" t="s">
        <v>437</v>
      </c>
      <c r="G5" t="s">
        <v>36</v>
      </c>
      <c r="H5" t="s">
        <v>434</v>
      </c>
      <c r="I5" s="5">
        <v>38</v>
      </c>
      <c r="J5" s="6">
        <v>308</v>
      </c>
      <c r="K5" s="5">
        <v>11704</v>
      </c>
    </row>
    <row r="6" spans="1:11" ht="14.25" customHeight="1" x14ac:dyDescent="0.35">
      <c r="A6">
        <v>2024</v>
      </c>
      <c r="B6" t="str">
        <f t="shared" si="0"/>
        <v>S1</v>
      </c>
      <c r="C6" t="s">
        <v>25</v>
      </c>
      <c r="D6" t="s">
        <v>26</v>
      </c>
      <c r="E6">
        <v>1</v>
      </c>
      <c r="F6" t="s">
        <v>438</v>
      </c>
      <c r="G6" t="s">
        <v>38</v>
      </c>
      <c r="H6" t="s">
        <v>434</v>
      </c>
      <c r="I6" s="5">
        <v>38</v>
      </c>
      <c r="J6" s="6">
        <v>419</v>
      </c>
      <c r="K6" s="5">
        <v>15922</v>
      </c>
    </row>
    <row r="7" spans="1:11" ht="14.25" customHeight="1" x14ac:dyDescent="0.35">
      <c r="A7">
        <v>2024</v>
      </c>
      <c r="B7" t="str">
        <f t="shared" si="0"/>
        <v>S1</v>
      </c>
      <c r="C7" t="s">
        <v>25</v>
      </c>
      <c r="D7" t="s">
        <v>26</v>
      </c>
      <c r="E7">
        <v>1</v>
      </c>
      <c r="F7" t="s">
        <v>439</v>
      </c>
      <c r="G7" t="s">
        <v>40</v>
      </c>
      <c r="H7" t="s">
        <v>434</v>
      </c>
      <c r="I7" s="5">
        <v>38</v>
      </c>
      <c r="J7" s="6">
        <v>457</v>
      </c>
      <c r="K7" s="5">
        <v>17366</v>
      </c>
    </row>
    <row r="8" spans="1:11" ht="14.25" customHeight="1" x14ac:dyDescent="0.35">
      <c r="A8">
        <v>2024</v>
      </c>
      <c r="B8" t="str">
        <f t="shared" si="0"/>
        <v>S1</v>
      </c>
      <c r="C8" t="s">
        <v>25</v>
      </c>
      <c r="D8" t="s">
        <v>26</v>
      </c>
      <c r="E8">
        <v>1</v>
      </c>
      <c r="F8" t="s">
        <v>440</v>
      </c>
      <c r="G8" t="s">
        <v>42</v>
      </c>
      <c r="H8" t="s">
        <v>434</v>
      </c>
      <c r="I8" s="5">
        <v>38</v>
      </c>
      <c r="J8" s="6">
        <v>296</v>
      </c>
      <c r="K8" s="5">
        <v>11248</v>
      </c>
    </row>
    <row r="9" spans="1:11" ht="14.25" customHeight="1" x14ac:dyDescent="0.35">
      <c r="A9">
        <v>2024</v>
      </c>
      <c r="B9" t="str">
        <f t="shared" si="0"/>
        <v>S1</v>
      </c>
      <c r="C9" t="s">
        <v>25</v>
      </c>
      <c r="D9" t="s">
        <v>26</v>
      </c>
      <c r="E9">
        <v>1</v>
      </c>
      <c r="F9" t="s">
        <v>441</v>
      </c>
      <c r="G9" t="s">
        <v>44</v>
      </c>
      <c r="H9" t="s">
        <v>434</v>
      </c>
      <c r="I9" s="5">
        <v>38</v>
      </c>
      <c r="J9" s="6">
        <v>257</v>
      </c>
      <c r="K9" s="5">
        <v>9766</v>
      </c>
    </row>
    <row r="10" spans="1:11" ht="14.25" customHeight="1" x14ac:dyDescent="0.35">
      <c r="A10">
        <v>2024</v>
      </c>
      <c r="B10" t="str">
        <f t="shared" si="0"/>
        <v>S1</v>
      </c>
      <c r="C10" t="s">
        <v>25</v>
      </c>
      <c r="D10" t="s">
        <v>26</v>
      </c>
      <c r="E10">
        <v>1</v>
      </c>
      <c r="F10" t="s">
        <v>442</v>
      </c>
      <c r="G10" t="s">
        <v>48</v>
      </c>
      <c r="H10" t="s">
        <v>434</v>
      </c>
      <c r="I10" s="5">
        <v>38</v>
      </c>
      <c r="J10" s="6">
        <v>271</v>
      </c>
      <c r="K10" s="5">
        <v>10298</v>
      </c>
    </row>
    <row r="11" spans="1:11" ht="14.25" customHeight="1" x14ac:dyDescent="0.35">
      <c r="A11">
        <v>2024</v>
      </c>
      <c r="B11" t="str">
        <f t="shared" si="0"/>
        <v>S1</v>
      </c>
      <c r="C11" t="s">
        <v>25</v>
      </c>
      <c r="D11" t="s">
        <v>26</v>
      </c>
      <c r="E11">
        <v>1</v>
      </c>
      <c r="F11" t="s">
        <v>443</v>
      </c>
      <c r="G11" t="s">
        <v>28</v>
      </c>
      <c r="H11" t="s">
        <v>434</v>
      </c>
      <c r="I11" s="5">
        <v>38</v>
      </c>
      <c r="J11" s="6">
        <v>318</v>
      </c>
      <c r="K11" s="5">
        <v>12084</v>
      </c>
    </row>
    <row r="12" spans="1:11" ht="14.25" customHeight="1" x14ac:dyDescent="0.35">
      <c r="A12">
        <v>2024</v>
      </c>
      <c r="B12" t="str">
        <f t="shared" si="0"/>
        <v>S1</v>
      </c>
      <c r="C12" t="s">
        <v>25</v>
      </c>
      <c r="D12" t="s">
        <v>26</v>
      </c>
      <c r="E12">
        <v>1</v>
      </c>
      <c r="F12" t="s">
        <v>444</v>
      </c>
      <c r="G12" t="s">
        <v>36</v>
      </c>
      <c r="H12" t="s">
        <v>434</v>
      </c>
      <c r="I12" s="5">
        <v>38</v>
      </c>
      <c r="J12" s="6">
        <v>341</v>
      </c>
      <c r="K12" s="5">
        <v>12958</v>
      </c>
    </row>
    <row r="13" spans="1:11" ht="14.25" customHeight="1" x14ac:dyDescent="0.35">
      <c r="A13">
        <v>2024</v>
      </c>
      <c r="B13" t="str">
        <f t="shared" si="0"/>
        <v>S1</v>
      </c>
      <c r="C13" t="s">
        <v>25</v>
      </c>
      <c r="D13" t="s">
        <v>26</v>
      </c>
      <c r="E13">
        <v>1</v>
      </c>
      <c r="F13" t="s">
        <v>445</v>
      </c>
      <c r="G13" t="s">
        <v>38</v>
      </c>
      <c r="H13" t="s">
        <v>434</v>
      </c>
      <c r="I13" s="5">
        <v>38</v>
      </c>
      <c r="J13" s="6">
        <v>442</v>
      </c>
      <c r="K13" s="5">
        <v>16796</v>
      </c>
    </row>
    <row r="14" spans="1:11" ht="14.25" customHeight="1" x14ac:dyDescent="0.35">
      <c r="A14">
        <v>2024</v>
      </c>
      <c r="B14" t="str">
        <f t="shared" si="0"/>
        <v>S1</v>
      </c>
      <c r="C14" t="s">
        <v>25</v>
      </c>
      <c r="D14" t="s">
        <v>26</v>
      </c>
      <c r="E14">
        <v>1</v>
      </c>
      <c r="F14" t="s">
        <v>446</v>
      </c>
      <c r="G14" t="s">
        <v>40</v>
      </c>
      <c r="H14" t="s">
        <v>434</v>
      </c>
      <c r="I14" s="5">
        <v>38</v>
      </c>
      <c r="J14" s="6">
        <v>430</v>
      </c>
      <c r="K14" s="5">
        <v>16340</v>
      </c>
    </row>
    <row r="15" spans="1:11" ht="14.25" customHeight="1" x14ac:dyDescent="0.35">
      <c r="A15">
        <v>2024</v>
      </c>
      <c r="B15" t="str">
        <f t="shared" si="0"/>
        <v>S1</v>
      </c>
      <c r="C15" t="s">
        <v>25</v>
      </c>
      <c r="D15" t="s">
        <v>26</v>
      </c>
      <c r="E15">
        <v>1</v>
      </c>
      <c r="F15" t="s">
        <v>447</v>
      </c>
      <c r="G15" t="s">
        <v>42</v>
      </c>
      <c r="H15" t="s">
        <v>434</v>
      </c>
      <c r="I15" s="5">
        <v>38</v>
      </c>
      <c r="J15" s="6">
        <v>308</v>
      </c>
      <c r="K15" s="5">
        <v>11704</v>
      </c>
    </row>
    <row r="16" spans="1:11" ht="14.25" customHeight="1" x14ac:dyDescent="0.35">
      <c r="A16">
        <v>2024</v>
      </c>
      <c r="B16" t="str">
        <f t="shared" si="0"/>
        <v>S1</v>
      </c>
      <c r="C16" t="s">
        <v>25</v>
      </c>
      <c r="D16" t="s">
        <v>26</v>
      </c>
      <c r="E16">
        <v>1</v>
      </c>
      <c r="F16" t="s">
        <v>448</v>
      </c>
      <c r="G16" t="s">
        <v>44</v>
      </c>
      <c r="H16" t="s">
        <v>434</v>
      </c>
      <c r="I16" s="5">
        <v>38</v>
      </c>
      <c r="J16" s="6">
        <v>268</v>
      </c>
      <c r="K16" s="5">
        <v>10184</v>
      </c>
    </row>
    <row r="17" spans="1:11" ht="14.25" customHeight="1" x14ac:dyDescent="0.35">
      <c r="A17">
        <v>2024</v>
      </c>
      <c r="B17" t="str">
        <f t="shared" si="0"/>
        <v>S1</v>
      </c>
      <c r="C17" t="s">
        <v>25</v>
      </c>
      <c r="D17" t="s">
        <v>26</v>
      </c>
      <c r="E17">
        <v>1</v>
      </c>
      <c r="F17" t="s">
        <v>449</v>
      </c>
      <c r="G17" t="s">
        <v>48</v>
      </c>
      <c r="H17" t="s">
        <v>434</v>
      </c>
      <c r="I17" s="5">
        <v>38</v>
      </c>
      <c r="J17" s="6">
        <v>305</v>
      </c>
      <c r="K17" s="5">
        <v>11590</v>
      </c>
    </row>
    <row r="18" spans="1:11" ht="14.25" customHeight="1" x14ac:dyDescent="0.35">
      <c r="A18">
        <v>2024</v>
      </c>
      <c r="B18" t="str">
        <f t="shared" si="0"/>
        <v>S1</v>
      </c>
      <c r="C18" t="s">
        <v>25</v>
      </c>
      <c r="D18" t="s">
        <v>26</v>
      </c>
      <c r="E18">
        <v>1</v>
      </c>
      <c r="F18" t="s">
        <v>450</v>
      </c>
      <c r="G18" t="s">
        <v>28</v>
      </c>
      <c r="H18" t="s">
        <v>434</v>
      </c>
      <c r="I18" s="5">
        <v>38</v>
      </c>
      <c r="J18" s="6">
        <v>350</v>
      </c>
      <c r="K18" s="5">
        <v>13300</v>
      </c>
    </row>
    <row r="19" spans="1:11" ht="14.25" customHeight="1" x14ac:dyDescent="0.35">
      <c r="A19">
        <v>2024</v>
      </c>
      <c r="B19" t="str">
        <f t="shared" si="0"/>
        <v>S1</v>
      </c>
      <c r="C19" t="s">
        <v>25</v>
      </c>
      <c r="D19" t="s">
        <v>26</v>
      </c>
      <c r="E19">
        <v>1</v>
      </c>
      <c r="F19" t="s">
        <v>451</v>
      </c>
      <c r="G19" t="s">
        <v>36</v>
      </c>
      <c r="H19" t="s">
        <v>434</v>
      </c>
      <c r="I19" s="5">
        <v>38</v>
      </c>
      <c r="J19" s="6">
        <v>333</v>
      </c>
      <c r="K19" s="5">
        <v>12654</v>
      </c>
    </row>
    <row r="20" spans="1:11" ht="14.25" customHeight="1" x14ac:dyDescent="0.35">
      <c r="A20">
        <v>2024</v>
      </c>
      <c r="B20" t="str">
        <f t="shared" si="0"/>
        <v>S1</v>
      </c>
      <c r="C20" t="s">
        <v>25</v>
      </c>
      <c r="D20" t="s">
        <v>26</v>
      </c>
      <c r="E20">
        <v>1</v>
      </c>
      <c r="F20" t="s">
        <v>452</v>
      </c>
      <c r="G20" t="s">
        <v>38</v>
      </c>
      <c r="H20" t="s">
        <v>434</v>
      </c>
      <c r="I20" s="5">
        <v>38</v>
      </c>
      <c r="J20" s="6">
        <v>408</v>
      </c>
      <c r="K20" s="5">
        <v>15504</v>
      </c>
    </row>
    <row r="21" spans="1:11" ht="14.25" customHeight="1" x14ac:dyDescent="0.35">
      <c r="A21">
        <v>2024</v>
      </c>
      <c r="B21" t="str">
        <f t="shared" si="0"/>
        <v>S1</v>
      </c>
      <c r="C21" t="s">
        <v>25</v>
      </c>
      <c r="D21" t="s">
        <v>26</v>
      </c>
      <c r="E21">
        <v>1</v>
      </c>
      <c r="F21" t="s">
        <v>453</v>
      </c>
      <c r="G21" t="s">
        <v>40</v>
      </c>
      <c r="H21" t="s">
        <v>434</v>
      </c>
      <c r="I21" s="5">
        <v>38</v>
      </c>
      <c r="J21" s="6">
        <v>428</v>
      </c>
      <c r="K21" s="5">
        <v>16264</v>
      </c>
    </row>
    <row r="22" spans="1:11" ht="14.25" customHeight="1" x14ac:dyDescent="0.35">
      <c r="A22">
        <v>2024</v>
      </c>
      <c r="B22" t="str">
        <f t="shared" si="0"/>
        <v>S1</v>
      </c>
      <c r="C22" t="s">
        <v>25</v>
      </c>
      <c r="D22" t="s">
        <v>26</v>
      </c>
      <c r="E22">
        <v>1</v>
      </c>
      <c r="F22" t="s">
        <v>454</v>
      </c>
      <c r="G22" t="s">
        <v>42</v>
      </c>
      <c r="H22" t="s">
        <v>434</v>
      </c>
      <c r="I22" s="5">
        <v>38</v>
      </c>
      <c r="J22" s="6">
        <v>286</v>
      </c>
      <c r="K22" s="5">
        <v>10868</v>
      </c>
    </row>
    <row r="23" spans="1:11" ht="14.25" customHeight="1" x14ac:dyDescent="0.35">
      <c r="A23">
        <v>2024</v>
      </c>
      <c r="B23" t="str">
        <f t="shared" si="0"/>
        <v>S1</v>
      </c>
      <c r="C23" t="s">
        <v>25</v>
      </c>
      <c r="D23" t="s">
        <v>26</v>
      </c>
      <c r="E23">
        <v>1</v>
      </c>
      <c r="F23" t="s">
        <v>455</v>
      </c>
      <c r="G23" t="s">
        <v>44</v>
      </c>
      <c r="H23" t="s">
        <v>434</v>
      </c>
      <c r="I23" s="5">
        <v>38</v>
      </c>
      <c r="J23" s="6">
        <v>306</v>
      </c>
      <c r="K23" s="5">
        <v>11628</v>
      </c>
    </row>
    <row r="24" spans="1:11" ht="14.25" customHeight="1" x14ac:dyDescent="0.35">
      <c r="A24">
        <v>2024</v>
      </c>
      <c r="B24" t="str">
        <f t="shared" si="0"/>
        <v>S1</v>
      </c>
      <c r="C24" t="s">
        <v>25</v>
      </c>
      <c r="D24" t="s">
        <v>26</v>
      </c>
      <c r="E24">
        <v>1</v>
      </c>
      <c r="F24" t="s">
        <v>456</v>
      </c>
      <c r="G24" t="s">
        <v>48</v>
      </c>
      <c r="H24" t="s">
        <v>434</v>
      </c>
      <c r="I24" s="5">
        <v>38</v>
      </c>
      <c r="J24" s="6">
        <v>275</v>
      </c>
      <c r="K24" s="5">
        <v>10450</v>
      </c>
    </row>
    <row r="25" spans="1:11" ht="14.25" customHeight="1" x14ac:dyDescent="0.35">
      <c r="A25">
        <v>2024</v>
      </c>
      <c r="B25" t="str">
        <f t="shared" si="0"/>
        <v>S1</v>
      </c>
      <c r="C25" t="s">
        <v>25</v>
      </c>
      <c r="D25" t="s">
        <v>26</v>
      </c>
      <c r="E25">
        <v>1</v>
      </c>
      <c r="F25" t="s">
        <v>457</v>
      </c>
      <c r="G25" t="s">
        <v>28</v>
      </c>
      <c r="H25" t="s">
        <v>434</v>
      </c>
      <c r="I25" s="5">
        <v>38</v>
      </c>
      <c r="J25" s="6">
        <v>330</v>
      </c>
      <c r="K25" s="5">
        <v>12540</v>
      </c>
    </row>
    <row r="26" spans="1:11" ht="14.25" customHeight="1" x14ac:dyDescent="0.35">
      <c r="A26">
        <v>2024</v>
      </c>
      <c r="B26" t="str">
        <f t="shared" si="0"/>
        <v>S1</v>
      </c>
      <c r="C26" t="s">
        <v>25</v>
      </c>
      <c r="D26" t="s">
        <v>26</v>
      </c>
      <c r="E26">
        <v>1</v>
      </c>
      <c r="F26" t="s">
        <v>458</v>
      </c>
      <c r="G26" t="s">
        <v>36</v>
      </c>
      <c r="H26" t="s">
        <v>434</v>
      </c>
      <c r="I26" s="5">
        <v>38</v>
      </c>
      <c r="J26" s="6">
        <v>362</v>
      </c>
      <c r="K26" s="5">
        <v>13756</v>
      </c>
    </row>
    <row r="27" spans="1:11" ht="14.25" customHeight="1" x14ac:dyDescent="0.35">
      <c r="A27">
        <v>2024</v>
      </c>
      <c r="B27" t="str">
        <f t="shared" si="0"/>
        <v>S1</v>
      </c>
      <c r="C27" t="s">
        <v>25</v>
      </c>
      <c r="D27" t="s">
        <v>26</v>
      </c>
      <c r="E27">
        <v>1</v>
      </c>
      <c r="F27" t="s">
        <v>459</v>
      </c>
      <c r="G27" t="s">
        <v>38</v>
      </c>
      <c r="H27" t="s">
        <v>434</v>
      </c>
      <c r="I27" s="5">
        <v>38</v>
      </c>
      <c r="J27" s="6">
        <v>425</v>
      </c>
      <c r="K27" s="5">
        <v>16150</v>
      </c>
    </row>
    <row r="28" spans="1:11" ht="14.25" customHeight="1" x14ac:dyDescent="0.35">
      <c r="A28">
        <v>2024</v>
      </c>
      <c r="B28" t="str">
        <f t="shared" si="0"/>
        <v>S1</v>
      </c>
      <c r="C28" t="s">
        <v>25</v>
      </c>
      <c r="D28" t="s">
        <v>26</v>
      </c>
      <c r="E28">
        <v>1</v>
      </c>
      <c r="F28" t="s">
        <v>460</v>
      </c>
      <c r="G28" t="s">
        <v>40</v>
      </c>
      <c r="H28" t="s">
        <v>434</v>
      </c>
      <c r="I28" s="5">
        <v>38</v>
      </c>
      <c r="J28" s="6">
        <v>449</v>
      </c>
      <c r="K28" s="5">
        <v>17062</v>
      </c>
    </row>
    <row r="29" spans="1:11" ht="14.25" customHeight="1" x14ac:dyDescent="0.35">
      <c r="A29">
        <v>2024</v>
      </c>
      <c r="B29" t="str">
        <f t="shared" si="0"/>
        <v>S1</v>
      </c>
      <c r="C29" t="s">
        <v>25</v>
      </c>
      <c r="D29" t="s">
        <v>26</v>
      </c>
      <c r="E29">
        <v>1</v>
      </c>
      <c r="F29" t="s">
        <v>461</v>
      </c>
      <c r="G29" t="s">
        <v>42</v>
      </c>
      <c r="H29" t="s">
        <v>434</v>
      </c>
      <c r="I29" s="5">
        <v>38</v>
      </c>
      <c r="J29" s="6">
        <v>291</v>
      </c>
      <c r="K29" s="5">
        <v>11058</v>
      </c>
    </row>
    <row r="30" spans="1:11" ht="14.25" customHeight="1" x14ac:dyDescent="0.35">
      <c r="A30">
        <v>2024</v>
      </c>
      <c r="B30" t="str">
        <f t="shared" si="0"/>
        <v>S1</v>
      </c>
      <c r="C30" t="s">
        <v>25</v>
      </c>
      <c r="D30" t="s">
        <v>26</v>
      </c>
      <c r="E30">
        <v>1</v>
      </c>
      <c r="F30" t="s">
        <v>462</v>
      </c>
      <c r="G30" t="s">
        <v>44</v>
      </c>
      <c r="H30" t="s">
        <v>434</v>
      </c>
      <c r="I30" s="5">
        <v>38</v>
      </c>
      <c r="J30" s="6">
        <v>262</v>
      </c>
      <c r="K30" s="5">
        <v>9956</v>
      </c>
    </row>
    <row r="31" spans="1:11" ht="14.25" customHeight="1" x14ac:dyDescent="0.35">
      <c r="A31">
        <v>2024</v>
      </c>
      <c r="B31" t="str">
        <f t="shared" si="0"/>
        <v>S1</v>
      </c>
      <c r="C31" t="s">
        <v>25</v>
      </c>
      <c r="D31" t="s">
        <v>26</v>
      </c>
      <c r="E31">
        <v>1</v>
      </c>
      <c r="F31" t="s">
        <v>463</v>
      </c>
      <c r="G31" t="s">
        <v>48</v>
      </c>
      <c r="H31" t="s">
        <v>434</v>
      </c>
      <c r="I31" s="5">
        <v>38</v>
      </c>
      <c r="J31" s="6">
        <v>272</v>
      </c>
      <c r="K31" s="5">
        <v>10336</v>
      </c>
    </row>
    <row r="32" spans="1:11" ht="14.25" customHeight="1" x14ac:dyDescent="0.35">
      <c r="A32">
        <v>2024</v>
      </c>
      <c r="B32" t="str">
        <f t="shared" si="0"/>
        <v>S1</v>
      </c>
      <c r="C32" t="s">
        <v>25</v>
      </c>
      <c r="D32" t="s">
        <v>26</v>
      </c>
      <c r="E32">
        <v>1</v>
      </c>
      <c r="F32" t="s">
        <v>464</v>
      </c>
      <c r="G32" t="s">
        <v>28</v>
      </c>
      <c r="H32" t="s">
        <v>434</v>
      </c>
      <c r="I32" s="5">
        <v>38</v>
      </c>
      <c r="J32" s="6">
        <v>346</v>
      </c>
      <c r="K32" s="5">
        <v>13148</v>
      </c>
    </row>
    <row r="33" spans="1:11" ht="14.25" customHeight="1" x14ac:dyDescent="0.35">
      <c r="A33">
        <v>2024</v>
      </c>
      <c r="B33" t="str">
        <f t="shared" si="0"/>
        <v>S1</v>
      </c>
      <c r="C33" t="s">
        <v>25</v>
      </c>
      <c r="D33" t="s">
        <v>73</v>
      </c>
      <c r="E33">
        <v>2</v>
      </c>
      <c r="F33" t="s">
        <v>465</v>
      </c>
      <c r="G33" t="s">
        <v>36</v>
      </c>
      <c r="H33" t="s">
        <v>434</v>
      </c>
      <c r="I33" s="5">
        <v>38</v>
      </c>
      <c r="J33" s="6">
        <v>338</v>
      </c>
      <c r="K33" s="5">
        <v>12844</v>
      </c>
    </row>
    <row r="34" spans="1:11" ht="14.25" customHeight="1" x14ac:dyDescent="0.35">
      <c r="A34">
        <v>2024</v>
      </c>
      <c r="B34" t="str">
        <f t="shared" si="0"/>
        <v>S1</v>
      </c>
      <c r="C34" t="s">
        <v>25</v>
      </c>
      <c r="D34" t="s">
        <v>73</v>
      </c>
      <c r="E34">
        <v>2</v>
      </c>
      <c r="F34" t="s">
        <v>466</v>
      </c>
      <c r="G34" t="s">
        <v>38</v>
      </c>
      <c r="H34" t="s">
        <v>434</v>
      </c>
      <c r="I34" s="5">
        <v>38</v>
      </c>
      <c r="J34" s="6">
        <v>433</v>
      </c>
      <c r="K34" s="5">
        <v>16454</v>
      </c>
    </row>
    <row r="35" spans="1:11" ht="14.25" customHeight="1" x14ac:dyDescent="0.35">
      <c r="A35">
        <v>2024</v>
      </c>
      <c r="B35" t="str">
        <f t="shared" si="0"/>
        <v>S1</v>
      </c>
      <c r="C35" t="s">
        <v>25</v>
      </c>
      <c r="D35" t="s">
        <v>73</v>
      </c>
      <c r="E35">
        <v>2</v>
      </c>
      <c r="F35" t="s">
        <v>467</v>
      </c>
      <c r="G35" t="s">
        <v>40</v>
      </c>
      <c r="H35" t="s">
        <v>434</v>
      </c>
      <c r="I35" s="5">
        <v>38</v>
      </c>
      <c r="J35" s="6">
        <v>419</v>
      </c>
      <c r="K35" s="5">
        <v>15922</v>
      </c>
    </row>
    <row r="36" spans="1:11" ht="14.25" customHeight="1" x14ac:dyDescent="0.35">
      <c r="A36">
        <v>2024</v>
      </c>
      <c r="B36" t="str">
        <f t="shared" si="0"/>
        <v>S1</v>
      </c>
      <c r="C36" t="s">
        <v>25</v>
      </c>
      <c r="D36" t="s">
        <v>73</v>
      </c>
      <c r="E36">
        <v>2</v>
      </c>
      <c r="F36" t="s">
        <v>468</v>
      </c>
      <c r="G36" t="s">
        <v>42</v>
      </c>
      <c r="H36" t="s">
        <v>434</v>
      </c>
      <c r="I36" s="5">
        <v>38</v>
      </c>
      <c r="J36" s="6">
        <v>299</v>
      </c>
      <c r="K36" s="5">
        <v>11362</v>
      </c>
    </row>
    <row r="37" spans="1:11" ht="14.25" customHeight="1" x14ac:dyDescent="0.35">
      <c r="A37">
        <v>2024</v>
      </c>
      <c r="B37" t="str">
        <f t="shared" si="0"/>
        <v>S1</v>
      </c>
      <c r="C37" t="s">
        <v>25</v>
      </c>
      <c r="D37" t="s">
        <v>73</v>
      </c>
      <c r="E37">
        <v>2</v>
      </c>
      <c r="F37" t="s">
        <v>469</v>
      </c>
      <c r="G37" t="s">
        <v>44</v>
      </c>
      <c r="H37" t="s">
        <v>434</v>
      </c>
      <c r="I37" s="5">
        <v>38</v>
      </c>
      <c r="J37" s="6">
        <v>304</v>
      </c>
      <c r="K37" s="5">
        <v>11552</v>
      </c>
    </row>
    <row r="38" spans="1:11" ht="14.25" customHeight="1" x14ac:dyDescent="0.35">
      <c r="A38">
        <v>2024</v>
      </c>
      <c r="B38" t="str">
        <f t="shared" si="0"/>
        <v>S1</v>
      </c>
      <c r="C38" t="s">
        <v>25</v>
      </c>
      <c r="D38" t="s">
        <v>73</v>
      </c>
      <c r="E38">
        <v>2</v>
      </c>
      <c r="F38" t="s">
        <v>470</v>
      </c>
      <c r="G38" t="s">
        <v>48</v>
      </c>
      <c r="H38" t="s">
        <v>434</v>
      </c>
      <c r="I38" s="5">
        <v>38</v>
      </c>
      <c r="J38" s="6">
        <v>277</v>
      </c>
      <c r="K38" s="5">
        <v>10526</v>
      </c>
    </row>
    <row r="39" spans="1:11" ht="14.25" customHeight="1" x14ac:dyDescent="0.35">
      <c r="A39">
        <v>2024</v>
      </c>
      <c r="B39" t="str">
        <f t="shared" si="0"/>
        <v>S1</v>
      </c>
      <c r="C39" t="s">
        <v>25</v>
      </c>
      <c r="D39" t="s">
        <v>73</v>
      </c>
      <c r="E39">
        <v>2</v>
      </c>
      <c r="F39" t="s">
        <v>471</v>
      </c>
      <c r="G39" t="s">
        <v>28</v>
      </c>
      <c r="H39" t="s">
        <v>434</v>
      </c>
      <c r="I39" s="5">
        <v>38</v>
      </c>
      <c r="J39" s="6">
        <v>343</v>
      </c>
      <c r="K39" s="5">
        <v>13034</v>
      </c>
    </row>
    <row r="40" spans="1:11" ht="14.25" customHeight="1" x14ac:dyDescent="0.35">
      <c r="A40">
        <v>2024</v>
      </c>
      <c r="B40" t="str">
        <f t="shared" si="0"/>
        <v>S1</v>
      </c>
      <c r="C40" t="s">
        <v>25</v>
      </c>
      <c r="D40" t="s">
        <v>73</v>
      </c>
      <c r="E40">
        <v>2</v>
      </c>
      <c r="F40" t="s">
        <v>472</v>
      </c>
      <c r="G40" t="s">
        <v>36</v>
      </c>
      <c r="H40" t="s">
        <v>434</v>
      </c>
      <c r="I40" s="5">
        <v>38</v>
      </c>
      <c r="J40" s="6">
        <v>305</v>
      </c>
      <c r="K40" s="5">
        <v>11590</v>
      </c>
    </row>
    <row r="41" spans="1:11" ht="14.25" customHeight="1" x14ac:dyDescent="0.35">
      <c r="A41">
        <v>2024</v>
      </c>
      <c r="B41" t="str">
        <f t="shared" si="0"/>
        <v>S1</v>
      </c>
      <c r="C41" t="s">
        <v>25</v>
      </c>
      <c r="D41" t="s">
        <v>73</v>
      </c>
      <c r="E41">
        <v>2</v>
      </c>
      <c r="F41" t="s">
        <v>473</v>
      </c>
      <c r="G41" t="s">
        <v>38</v>
      </c>
      <c r="H41" t="s">
        <v>434</v>
      </c>
      <c r="I41" s="5">
        <v>38</v>
      </c>
      <c r="J41" s="6">
        <v>451</v>
      </c>
      <c r="K41" s="5">
        <v>17138</v>
      </c>
    </row>
    <row r="42" spans="1:11" ht="14.25" customHeight="1" x14ac:dyDescent="0.35">
      <c r="A42">
        <v>2024</v>
      </c>
      <c r="B42" t="str">
        <f t="shared" si="0"/>
        <v>S1</v>
      </c>
      <c r="C42" t="s">
        <v>25</v>
      </c>
      <c r="D42" t="s">
        <v>73</v>
      </c>
      <c r="E42">
        <v>2</v>
      </c>
      <c r="F42" t="s">
        <v>474</v>
      </c>
      <c r="G42" t="s">
        <v>40</v>
      </c>
      <c r="H42" t="s">
        <v>434</v>
      </c>
      <c r="I42" s="5">
        <v>38</v>
      </c>
      <c r="J42" s="6">
        <v>455</v>
      </c>
      <c r="K42" s="5">
        <v>17290</v>
      </c>
    </row>
    <row r="43" spans="1:11" ht="14.25" customHeight="1" x14ac:dyDescent="0.35">
      <c r="A43">
        <v>2024</v>
      </c>
      <c r="B43" t="str">
        <f t="shared" si="0"/>
        <v>S1</v>
      </c>
      <c r="C43" t="s">
        <v>25</v>
      </c>
      <c r="D43" t="s">
        <v>73</v>
      </c>
      <c r="E43">
        <v>2</v>
      </c>
      <c r="F43" t="s">
        <v>475</v>
      </c>
      <c r="G43" t="s">
        <v>42</v>
      </c>
      <c r="H43" t="s">
        <v>434</v>
      </c>
      <c r="I43" s="5">
        <v>38</v>
      </c>
      <c r="J43" s="6">
        <v>281</v>
      </c>
      <c r="K43" s="5">
        <v>10678</v>
      </c>
    </row>
    <row r="44" spans="1:11" ht="14.25" customHeight="1" x14ac:dyDescent="0.35">
      <c r="A44">
        <v>2024</v>
      </c>
      <c r="B44" t="str">
        <f t="shared" si="0"/>
        <v>S1</v>
      </c>
      <c r="C44" t="s">
        <v>25</v>
      </c>
      <c r="D44" t="s">
        <v>73</v>
      </c>
      <c r="E44">
        <v>2</v>
      </c>
      <c r="F44" t="s">
        <v>476</v>
      </c>
      <c r="G44" t="s">
        <v>44</v>
      </c>
      <c r="H44" t="s">
        <v>434</v>
      </c>
      <c r="I44" s="5">
        <v>38</v>
      </c>
      <c r="J44" s="6">
        <v>261</v>
      </c>
      <c r="K44" s="5">
        <v>9918</v>
      </c>
    </row>
    <row r="45" spans="1:11" ht="14.25" customHeight="1" x14ac:dyDescent="0.35">
      <c r="A45">
        <v>2024</v>
      </c>
      <c r="B45" t="str">
        <f t="shared" si="0"/>
        <v>S1</v>
      </c>
      <c r="C45" t="s">
        <v>25</v>
      </c>
      <c r="D45" t="s">
        <v>73</v>
      </c>
      <c r="E45">
        <v>2</v>
      </c>
      <c r="F45" t="s">
        <v>477</v>
      </c>
      <c r="G45" t="s">
        <v>48</v>
      </c>
      <c r="H45" t="s">
        <v>434</v>
      </c>
      <c r="I45" s="5">
        <v>38</v>
      </c>
      <c r="J45" s="6">
        <v>283</v>
      </c>
      <c r="K45" s="5">
        <v>10754</v>
      </c>
    </row>
    <row r="46" spans="1:11" ht="14.25" customHeight="1" x14ac:dyDescent="0.35">
      <c r="A46">
        <v>2024</v>
      </c>
      <c r="B46" t="str">
        <f t="shared" si="0"/>
        <v>S1</v>
      </c>
      <c r="C46" t="s">
        <v>25</v>
      </c>
      <c r="D46" t="s">
        <v>73</v>
      </c>
      <c r="E46">
        <v>2</v>
      </c>
      <c r="F46" t="s">
        <v>478</v>
      </c>
      <c r="G46" t="s">
        <v>28</v>
      </c>
      <c r="H46" t="s">
        <v>434</v>
      </c>
      <c r="I46" s="5">
        <v>38</v>
      </c>
      <c r="J46" s="6">
        <v>333</v>
      </c>
      <c r="K46" s="5">
        <v>12654</v>
      </c>
    </row>
    <row r="47" spans="1:11" ht="14.25" customHeight="1" x14ac:dyDescent="0.35">
      <c r="A47">
        <v>2024</v>
      </c>
      <c r="B47" t="str">
        <f t="shared" si="0"/>
        <v>S1</v>
      </c>
      <c r="C47" t="s">
        <v>25</v>
      </c>
      <c r="D47" t="s">
        <v>73</v>
      </c>
      <c r="E47">
        <v>2</v>
      </c>
      <c r="F47" t="s">
        <v>479</v>
      </c>
      <c r="G47" t="s">
        <v>36</v>
      </c>
      <c r="H47" t="s">
        <v>434</v>
      </c>
      <c r="I47" s="5">
        <v>38</v>
      </c>
      <c r="J47" s="6">
        <v>303</v>
      </c>
      <c r="K47" s="5">
        <v>11514</v>
      </c>
    </row>
    <row r="48" spans="1:11" ht="14.25" customHeight="1" x14ac:dyDescent="0.35">
      <c r="A48">
        <v>2024</v>
      </c>
      <c r="B48" t="str">
        <f t="shared" si="0"/>
        <v>S1</v>
      </c>
      <c r="C48" t="s">
        <v>25</v>
      </c>
      <c r="D48" t="s">
        <v>73</v>
      </c>
      <c r="E48">
        <v>2</v>
      </c>
      <c r="F48" t="s">
        <v>480</v>
      </c>
      <c r="G48" t="s">
        <v>38</v>
      </c>
      <c r="H48" t="s">
        <v>434</v>
      </c>
      <c r="I48" s="5">
        <v>38</v>
      </c>
      <c r="J48" s="6">
        <v>453</v>
      </c>
      <c r="K48" s="5">
        <v>17214</v>
      </c>
    </row>
    <row r="49" spans="1:11" ht="14.25" customHeight="1" x14ac:dyDescent="0.35">
      <c r="A49">
        <v>2024</v>
      </c>
      <c r="B49" t="str">
        <f t="shared" si="0"/>
        <v>S1</v>
      </c>
      <c r="C49" t="s">
        <v>25</v>
      </c>
      <c r="D49" t="s">
        <v>73</v>
      </c>
      <c r="E49">
        <v>2</v>
      </c>
      <c r="F49" t="s">
        <v>481</v>
      </c>
      <c r="G49" t="s">
        <v>40</v>
      </c>
      <c r="H49" t="s">
        <v>434</v>
      </c>
      <c r="I49" s="5">
        <v>38</v>
      </c>
      <c r="J49" s="6">
        <v>482</v>
      </c>
      <c r="K49" s="5">
        <v>18316</v>
      </c>
    </row>
    <row r="50" spans="1:11" ht="14.25" customHeight="1" x14ac:dyDescent="0.35">
      <c r="A50">
        <v>2024</v>
      </c>
      <c r="B50" t="str">
        <f t="shared" si="0"/>
        <v>S1</v>
      </c>
      <c r="C50" t="s">
        <v>25</v>
      </c>
      <c r="D50" t="s">
        <v>73</v>
      </c>
      <c r="E50">
        <v>2</v>
      </c>
      <c r="F50" t="s">
        <v>482</v>
      </c>
      <c r="G50" t="s">
        <v>42</v>
      </c>
      <c r="H50" t="s">
        <v>434</v>
      </c>
      <c r="I50" s="5">
        <v>38</v>
      </c>
      <c r="J50" s="6">
        <v>294</v>
      </c>
      <c r="K50" s="5">
        <v>11172</v>
      </c>
    </row>
    <row r="51" spans="1:11" ht="14.25" customHeight="1" x14ac:dyDescent="0.35">
      <c r="A51">
        <v>2024</v>
      </c>
      <c r="B51" t="str">
        <f t="shared" si="0"/>
        <v>S1</v>
      </c>
      <c r="C51" t="s">
        <v>25</v>
      </c>
      <c r="D51" t="s">
        <v>73</v>
      </c>
      <c r="E51">
        <v>2</v>
      </c>
      <c r="F51" t="s">
        <v>483</v>
      </c>
      <c r="G51" t="s">
        <v>44</v>
      </c>
      <c r="H51" t="s">
        <v>434</v>
      </c>
      <c r="I51" s="5">
        <v>38</v>
      </c>
      <c r="J51" s="6">
        <v>259</v>
      </c>
      <c r="K51" s="5">
        <v>9842</v>
      </c>
    </row>
    <row r="52" spans="1:11" ht="14.25" customHeight="1" x14ac:dyDescent="0.35">
      <c r="A52">
        <v>2024</v>
      </c>
      <c r="B52" t="str">
        <f t="shared" si="0"/>
        <v>S1</v>
      </c>
      <c r="C52" t="s">
        <v>25</v>
      </c>
      <c r="D52" t="s">
        <v>73</v>
      </c>
      <c r="E52">
        <v>2</v>
      </c>
      <c r="F52" t="s">
        <v>484</v>
      </c>
      <c r="G52" t="s">
        <v>48</v>
      </c>
      <c r="H52" t="s">
        <v>434</v>
      </c>
      <c r="I52" s="5">
        <v>38</v>
      </c>
      <c r="J52" s="6">
        <v>299</v>
      </c>
      <c r="K52" s="5">
        <v>11362</v>
      </c>
    </row>
    <row r="53" spans="1:11" ht="14.25" customHeight="1" x14ac:dyDescent="0.35">
      <c r="A53">
        <v>2024</v>
      </c>
      <c r="B53" t="str">
        <f t="shared" si="0"/>
        <v>S1</v>
      </c>
      <c r="C53" t="s">
        <v>25</v>
      </c>
      <c r="D53" t="s">
        <v>73</v>
      </c>
      <c r="E53">
        <v>2</v>
      </c>
      <c r="F53" t="s">
        <v>485</v>
      </c>
      <c r="G53" t="s">
        <v>28</v>
      </c>
      <c r="H53" t="s">
        <v>434</v>
      </c>
      <c r="I53" s="5">
        <v>38</v>
      </c>
      <c r="J53" s="6">
        <v>329</v>
      </c>
      <c r="K53" s="5">
        <v>12502</v>
      </c>
    </row>
    <row r="54" spans="1:11" ht="14.25" customHeight="1" x14ac:dyDescent="0.35">
      <c r="A54">
        <v>2024</v>
      </c>
      <c r="B54" t="str">
        <f t="shared" si="0"/>
        <v>S1</v>
      </c>
      <c r="C54" t="s">
        <v>25</v>
      </c>
      <c r="D54" t="s">
        <v>73</v>
      </c>
      <c r="E54">
        <v>2</v>
      </c>
      <c r="F54" t="s">
        <v>486</v>
      </c>
      <c r="G54" t="s">
        <v>36</v>
      </c>
      <c r="H54" t="s">
        <v>434</v>
      </c>
      <c r="I54" s="5">
        <v>38</v>
      </c>
      <c r="J54" s="6">
        <v>344</v>
      </c>
      <c r="K54" s="5">
        <v>13072</v>
      </c>
    </row>
    <row r="55" spans="1:11" ht="14.25" customHeight="1" x14ac:dyDescent="0.35">
      <c r="A55">
        <v>2024</v>
      </c>
      <c r="B55" t="str">
        <f t="shared" si="0"/>
        <v>S1</v>
      </c>
      <c r="C55" t="s">
        <v>25</v>
      </c>
      <c r="D55" t="s">
        <v>73</v>
      </c>
      <c r="E55">
        <v>2</v>
      </c>
      <c r="F55" t="s">
        <v>487</v>
      </c>
      <c r="G55" t="s">
        <v>38</v>
      </c>
      <c r="H55" t="s">
        <v>434</v>
      </c>
      <c r="I55" s="5">
        <v>38</v>
      </c>
      <c r="J55" s="6">
        <v>413</v>
      </c>
      <c r="K55" s="5">
        <v>15694</v>
      </c>
    </row>
    <row r="56" spans="1:11" ht="14.25" customHeight="1" x14ac:dyDescent="0.35">
      <c r="A56">
        <v>2024</v>
      </c>
      <c r="B56" t="str">
        <f t="shared" si="0"/>
        <v>S1</v>
      </c>
      <c r="C56" t="s">
        <v>25</v>
      </c>
      <c r="D56" t="s">
        <v>73</v>
      </c>
      <c r="E56">
        <v>2</v>
      </c>
      <c r="F56" t="s">
        <v>488</v>
      </c>
      <c r="G56" t="s">
        <v>40</v>
      </c>
      <c r="H56" t="s">
        <v>434</v>
      </c>
      <c r="I56" s="5">
        <v>38</v>
      </c>
      <c r="J56" s="6">
        <v>425</v>
      </c>
      <c r="K56" s="5">
        <v>16150</v>
      </c>
    </row>
    <row r="57" spans="1:11" ht="14.25" customHeight="1" x14ac:dyDescent="0.35">
      <c r="A57">
        <v>2024</v>
      </c>
      <c r="B57" t="str">
        <f t="shared" si="0"/>
        <v>S1</v>
      </c>
      <c r="C57" t="s">
        <v>25</v>
      </c>
      <c r="D57" t="s">
        <v>73</v>
      </c>
      <c r="E57">
        <v>2</v>
      </c>
      <c r="F57" t="s">
        <v>489</v>
      </c>
      <c r="G57" t="s">
        <v>42</v>
      </c>
      <c r="H57" t="s">
        <v>434</v>
      </c>
      <c r="I57" s="5">
        <v>38</v>
      </c>
      <c r="J57" s="6">
        <v>316</v>
      </c>
      <c r="K57" s="5">
        <v>12008</v>
      </c>
    </row>
    <row r="58" spans="1:11" ht="14.25" customHeight="1" x14ac:dyDescent="0.35">
      <c r="A58">
        <v>2024</v>
      </c>
      <c r="B58" t="str">
        <f t="shared" si="0"/>
        <v>S1</v>
      </c>
      <c r="C58" t="s">
        <v>25</v>
      </c>
      <c r="D58" t="s">
        <v>73</v>
      </c>
      <c r="E58">
        <v>2</v>
      </c>
      <c r="F58" t="s">
        <v>490</v>
      </c>
      <c r="G58" t="s">
        <v>44</v>
      </c>
      <c r="H58" t="s">
        <v>434</v>
      </c>
      <c r="I58" s="5">
        <v>38</v>
      </c>
      <c r="J58" s="6">
        <v>307</v>
      </c>
      <c r="K58" s="5">
        <v>11666</v>
      </c>
    </row>
    <row r="59" spans="1:11" ht="14.25" customHeight="1" x14ac:dyDescent="0.35">
      <c r="A59">
        <v>2024</v>
      </c>
      <c r="B59" t="str">
        <f t="shared" si="0"/>
        <v>S1</v>
      </c>
      <c r="C59" t="s">
        <v>25</v>
      </c>
      <c r="D59" t="s">
        <v>73</v>
      </c>
      <c r="E59">
        <v>2</v>
      </c>
      <c r="F59" t="s">
        <v>491</v>
      </c>
      <c r="G59" t="s">
        <v>48</v>
      </c>
      <c r="H59" t="s">
        <v>434</v>
      </c>
      <c r="I59" s="5">
        <v>38</v>
      </c>
      <c r="J59" s="6">
        <v>266</v>
      </c>
      <c r="K59" s="5">
        <v>10108</v>
      </c>
    </row>
    <row r="60" spans="1:11" ht="14.25" customHeight="1" x14ac:dyDescent="0.35">
      <c r="A60">
        <v>2024</v>
      </c>
      <c r="B60" t="str">
        <f t="shared" si="0"/>
        <v>S1</v>
      </c>
      <c r="C60" t="s">
        <v>25</v>
      </c>
      <c r="D60" t="s">
        <v>73</v>
      </c>
      <c r="E60">
        <v>2</v>
      </c>
      <c r="F60" t="s">
        <v>492</v>
      </c>
      <c r="G60" t="s">
        <v>28</v>
      </c>
      <c r="H60" t="s">
        <v>434</v>
      </c>
      <c r="I60" s="5">
        <v>38</v>
      </c>
      <c r="J60" s="6">
        <v>333</v>
      </c>
      <c r="K60" s="5">
        <v>12654</v>
      </c>
    </row>
    <row r="61" spans="1:11" ht="14.25" customHeight="1" x14ac:dyDescent="0.35">
      <c r="A61">
        <v>2024</v>
      </c>
      <c r="B61" t="str">
        <f t="shared" si="0"/>
        <v>S1</v>
      </c>
      <c r="C61" t="s">
        <v>25</v>
      </c>
      <c r="D61" t="s">
        <v>73</v>
      </c>
      <c r="E61">
        <v>2</v>
      </c>
      <c r="F61" t="s">
        <v>493</v>
      </c>
      <c r="G61" t="s">
        <v>36</v>
      </c>
      <c r="H61" t="s">
        <v>434</v>
      </c>
      <c r="I61" s="5">
        <v>38</v>
      </c>
      <c r="J61" s="6">
        <v>322</v>
      </c>
      <c r="K61" s="5">
        <v>12236</v>
      </c>
    </row>
    <row r="62" spans="1:11" ht="14.25" customHeight="1" x14ac:dyDescent="0.35">
      <c r="A62">
        <v>2024</v>
      </c>
      <c r="B62" t="str">
        <f t="shared" si="0"/>
        <v>S1</v>
      </c>
      <c r="C62" t="s">
        <v>25</v>
      </c>
      <c r="D62" t="s">
        <v>103</v>
      </c>
      <c r="E62">
        <v>3</v>
      </c>
      <c r="F62" t="s">
        <v>494</v>
      </c>
      <c r="G62" t="s">
        <v>38</v>
      </c>
      <c r="H62" t="s">
        <v>434</v>
      </c>
      <c r="I62" s="5">
        <v>38</v>
      </c>
      <c r="J62" s="6">
        <v>492</v>
      </c>
      <c r="K62" s="5">
        <v>18696</v>
      </c>
    </row>
    <row r="63" spans="1:11" ht="14.25" customHeight="1" x14ac:dyDescent="0.35">
      <c r="A63">
        <v>2024</v>
      </c>
      <c r="B63" t="str">
        <f t="shared" si="0"/>
        <v>S1</v>
      </c>
      <c r="C63" t="s">
        <v>25</v>
      </c>
      <c r="D63" t="s">
        <v>103</v>
      </c>
      <c r="E63">
        <v>3</v>
      </c>
      <c r="F63" t="s">
        <v>495</v>
      </c>
      <c r="G63" t="s">
        <v>40</v>
      </c>
      <c r="H63" t="s">
        <v>434</v>
      </c>
      <c r="I63" s="5">
        <v>38</v>
      </c>
      <c r="J63" s="6">
        <v>490</v>
      </c>
      <c r="K63" s="5">
        <v>18620</v>
      </c>
    </row>
    <row r="64" spans="1:11" ht="14.25" customHeight="1" x14ac:dyDescent="0.35">
      <c r="A64">
        <v>2024</v>
      </c>
      <c r="B64" t="str">
        <f t="shared" si="0"/>
        <v>S1</v>
      </c>
      <c r="C64" t="s">
        <v>25</v>
      </c>
      <c r="D64" t="s">
        <v>103</v>
      </c>
      <c r="E64">
        <v>3</v>
      </c>
      <c r="F64" t="s">
        <v>496</v>
      </c>
      <c r="G64" t="s">
        <v>42</v>
      </c>
      <c r="H64" t="s">
        <v>434</v>
      </c>
      <c r="I64" s="5">
        <v>38</v>
      </c>
      <c r="J64" s="6">
        <v>351</v>
      </c>
      <c r="K64" s="5">
        <v>13338</v>
      </c>
    </row>
    <row r="65" spans="1:11" ht="14.25" customHeight="1" x14ac:dyDescent="0.35">
      <c r="A65">
        <v>2024</v>
      </c>
      <c r="B65" t="str">
        <f t="shared" si="0"/>
        <v>S1</v>
      </c>
      <c r="C65" t="s">
        <v>25</v>
      </c>
      <c r="D65" t="s">
        <v>103</v>
      </c>
      <c r="E65">
        <v>3</v>
      </c>
      <c r="F65" t="s">
        <v>497</v>
      </c>
      <c r="G65" t="s">
        <v>44</v>
      </c>
      <c r="H65" t="s">
        <v>434</v>
      </c>
      <c r="I65" s="5">
        <v>38</v>
      </c>
      <c r="J65" s="6">
        <v>331</v>
      </c>
      <c r="K65" s="5">
        <v>12578</v>
      </c>
    </row>
    <row r="66" spans="1:11" ht="14.25" customHeight="1" x14ac:dyDescent="0.35">
      <c r="A66">
        <v>2024</v>
      </c>
      <c r="B66" t="str">
        <f t="shared" ref="B66:B129" si="1">IF(OR(C66="Q1",C66="Q2"),"S1",IF(OR(C66="Q3",C66="Q4"),"S2",""))</f>
        <v>S1</v>
      </c>
      <c r="C66" t="s">
        <v>25</v>
      </c>
      <c r="D66" t="s">
        <v>103</v>
      </c>
      <c r="E66">
        <v>3</v>
      </c>
      <c r="F66" t="s">
        <v>498</v>
      </c>
      <c r="G66" t="s">
        <v>48</v>
      </c>
      <c r="H66" t="s">
        <v>434</v>
      </c>
      <c r="I66" s="5">
        <v>38</v>
      </c>
      <c r="J66" s="6">
        <v>294</v>
      </c>
      <c r="K66" s="5">
        <v>11172</v>
      </c>
    </row>
    <row r="67" spans="1:11" ht="14.25" customHeight="1" x14ac:dyDescent="0.35">
      <c r="A67">
        <v>2024</v>
      </c>
      <c r="B67" t="str">
        <f t="shared" si="1"/>
        <v>S1</v>
      </c>
      <c r="C67" t="s">
        <v>25</v>
      </c>
      <c r="D67" t="s">
        <v>103</v>
      </c>
      <c r="E67">
        <v>3</v>
      </c>
      <c r="F67" t="s">
        <v>499</v>
      </c>
      <c r="G67" t="s">
        <v>28</v>
      </c>
      <c r="H67" t="s">
        <v>434</v>
      </c>
      <c r="I67" s="5">
        <v>38</v>
      </c>
      <c r="J67" s="6">
        <v>384</v>
      </c>
      <c r="K67" s="5">
        <v>14592</v>
      </c>
    </row>
    <row r="68" spans="1:11" ht="14.25" customHeight="1" x14ac:dyDescent="0.35">
      <c r="A68">
        <v>2024</v>
      </c>
      <c r="B68" t="str">
        <f t="shared" si="1"/>
        <v>S1</v>
      </c>
      <c r="C68" t="s">
        <v>25</v>
      </c>
      <c r="D68" t="s">
        <v>103</v>
      </c>
      <c r="E68">
        <v>3</v>
      </c>
      <c r="F68" t="s">
        <v>500</v>
      </c>
      <c r="G68" t="s">
        <v>36</v>
      </c>
      <c r="H68" t="s">
        <v>434</v>
      </c>
      <c r="I68" s="5">
        <v>38</v>
      </c>
      <c r="J68" s="6">
        <v>356</v>
      </c>
      <c r="K68" s="5">
        <v>13528</v>
      </c>
    </row>
    <row r="69" spans="1:11" ht="14.25" customHeight="1" x14ac:dyDescent="0.35">
      <c r="A69">
        <v>2024</v>
      </c>
      <c r="B69" t="str">
        <f t="shared" si="1"/>
        <v>S1</v>
      </c>
      <c r="C69" t="s">
        <v>25</v>
      </c>
      <c r="D69" t="s">
        <v>103</v>
      </c>
      <c r="E69">
        <v>3</v>
      </c>
      <c r="F69" t="s">
        <v>501</v>
      </c>
      <c r="G69" t="s">
        <v>38</v>
      </c>
      <c r="H69" t="s">
        <v>434</v>
      </c>
      <c r="I69" s="5">
        <v>38</v>
      </c>
      <c r="J69" s="6">
        <v>493</v>
      </c>
      <c r="K69" s="5">
        <v>18734</v>
      </c>
    </row>
    <row r="70" spans="1:11" ht="14.25" customHeight="1" x14ac:dyDescent="0.35">
      <c r="A70">
        <v>2024</v>
      </c>
      <c r="B70" t="str">
        <f t="shared" si="1"/>
        <v>S1</v>
      </c>
      <c r="C70" t="s">
        <v>25</v>
      </c>
      <c r="D70" t="s">
        <v>103</v>
      </c>
      <c r="E70">
        <v>3</v>
      </c>
      <c r="F70" t="s">
        <v>502</v>
      </c>
      <c r="G70" t="s">
        <v>40</v>
      </c>
      <c r="H70" t="s">
        <v>434</v>
      </c>
      <c r="I70" s="5">
        <v>38</v>
      </c>
      <c r="J70" s="6">
        <v>490</v>
      </c>
      <c r="K70" s="5">
        <v>18620</v>
      </c>
    </row>
    <row r="71" spans="1:11" ht="14.25" customHeight="1" x14ac:dyDescent="0.35">
      <c r="A71">
        <v>2024</v>
      </c>
      <c r="B71" t="str">
        <f t="shared" si="1"/>
        <v>S1</v>
      </c>
      <c r="C71" t="s">
        <v>25</v>
      </c>
      <c r="D71" t="s">
        <v>103</v>
      </c>
      <c r="E71">
        <v>3</v>
      </c>
      <c r="F71" t="s">
        <v>503</v>
      </c>
      <c r="G71" t="s">
        <v>42</v>
      </c>
      <c r="H71" t="s">
        <v>434</v>
      </c>
      <c r="I71" s="5">
        <v>38</v>
      </c>
      <c r="J71" s="6">
        <v>347</v>
      </c>
      <c r="K71" s="5">
        <v>13186</v>
      </c>
    </row>
    <row r="72" spans="1:11" ht="14.25" customHeight="1" x14ac:dyDescent="0.35">
      <c r="A72">
        <v>2024</v>
      </c>
      <c r="B72" t="str">
        <f t="shared" si="1"/>
        <v>S1</v>
      </c>
      <c r="C72" t="s">
        <v>25</v>
      </c>
      <c r="D72" t="s">
        <v>103</v>
      </c>
      <c r="E72">
        <v>3</v>
      </c>
      <c r="F72" t="s">
        <v>504</v>
      </c>
      <c r="G72" t="s">
        <v>44</v>
      </c>
      <c r="H72" t="s">
        <v>434</v>
      </c>
      <c r="I72" s="5">
        <v>38</v>
      </c>
      <c r="J72" s="6">
        <v>295</v>
      </c>
      <c r="K72" s="5">
        <v>11210</v>
      </c>
    </row>
    <row r="73" spans="1:11" ht="14.25" customHeight="1" x14ac:dyDescent="0.35">
      <c r="A73">
        <v>2024</v>
      </c>
      <c r="B73" t="str">
        <f t="shared" si="1"/>
        <v>S1</v>
      </c>
      <c r="C73" t="s">
        <v>25</v>
      </c>
      <c r="D73" t="s">
        <v>103</v>
      </c>
      <c r="E73">
        <v>3</v>
      </c>
      <c r="F73" t="s">
        <v>505</v>
      </c>
      <c r="G73" t="s">
        <v>48</v>
      </c>
      <c r="H73" t="s">
        <v>434</v>
      </c>
      <c r="I73" s="5">
        <v>38</v>
      </c>
      <c r="J73" s="6">
        <v>296</v>
      </c>
      <c r="K73" s="5">
        <v>11248</v>
      </c>
    </row>
    <row r="74" spans="1:11" ht="14.25" customHeight="1" x14ac:dyDescent="0.35">
      <c r="A74">
        <v>2024</v>
      </c>
      <c r="B74" t="str">
        <f t="shared" si="1"/>
        <v>S1</v>
      </c>
      <c r="C74" t="s">
        <v>25</v>
      </c>
      <c r="D74" t="s">
        <v>103</v>
      </c>
      <c r="E74">
        <v>3</v>
      </c>
      <c r="F74" t="s">
        <v>506</v>
      </c>
      <c r="G74" t="s">
        <v>28</v>
      </c>
      <c r="H74" t="s">
        <v>434</v>
      </c>
      <c r="I74" s="5">
        <v>38</v>
      </c>
      <c r="J74" s="6">
        <v>369</v>
      </c>
      <c r="K74" s="5">
        <v>14022</v>
      </c>
    </row>
    <row r="75" spans="1:11" ht="14.25" customHeight="1" x14ac:dyDescent="0.35">
      <c r="A75">
        <v>2024</v>
      </c>
      <c r="B75" t="str">
        <f t="shared" si="1"/>
        <v>S1</v>
      </c>
      <c r="C75" t="s">
        <v>25</v>
      </c>
      <c r="D75" t="s">
        <v>103</v>
      </c>
      <c r="E75">
        <v>3</v>
      </c>
      <c r="F75" t="s">
        <v>507</v>
      </c>
      <c r="G75" t="s">
        <v>36</v>
      </c>
      <c r="H75" t="s">
        <v>434</v>
      </c>
      <c r="I75" s="5">
        <v>38</v>
      </c>
      <c r="J75" s="6">
        <v>399</v>
      </c>
      <c r="K75" s="5">
        <v>15162</v>
      </c>
    </row>
    <row r="76" spans="1:11" ht="14.25" customHeight="1" x14ac:dyDescent="0.35">
      <c r="A76">
        <v>2024</v>
      </c>
      <c r="B76" t="str">
        <f t="shared" si="1"/>
        <v>S1</v>
      </c>
      <c r="C76" t="s">
        <v>25</v>
      </c>
      <c r="D76" t="s">
        <v>103</v>
      </c>
      <c r="E76">
        <v>3</v>
      </c>
      <c r="F76" t="s">
        <v>508</v>
      </c>
      <c r="G76" t="s">
        <v>38</v>
      </c>
      <c r="H76" t="s">
        <v>434</v>
      </c>
      <c r="I76" s="5">
        <v>38</v>
      </c>
      <c r="J76" s="6">
        <v>452</v>
      </c>
      <c r="K76" s="5">
        <v>17176</v>
      </c>
    </row>
    <row r="77" spans="1:11" ht="14.25" customHeight="1" x14ac:dyDescent="0.35">
      <c r="A77">
        <v>2024</v>
      </c>
      <c r="B77" t="str">
        <f t="shared" si="1"/>
        <v>S1</v>
      </c>
      <c r="C77" t="s">
        <v>25</v>
      </c>
      <c r="D77" t="s">
        <v>103</v>
      </c>
      <c r="E77">
        <v>3</v>
      </c>
      <c r="F77" t="s">
        <v>509</v>
      </c>
      <c r="G77" t="s">
        <v>40</v>
      </c>
      <c r="H77" t="s">
        <v>434</v>
      </c>
      <c r="I77" s="5">
        <v>38</v>
      </c>
      <c r="J77" s="6">
        <v>455</v>
      </c>
      <c r="K77" s="5">
        <v>17290</v>
      </c>
    </row>
    <row r="78" spans="1:11" ht="14.25" customHeight="1" x14ac:dyDescent="0.35">
      <c r="A78">
        <v>2024</v>
      </c>
      <c r="B78" t="str">
        <f t="shared" si="1"/>
        <v>S1</v>
      </c>
      <c r="C78" t="s">
        <v>25</v>
      </c>
      <c r="D78" t="s">
        <v>103</v>
      </c>
      <c r="E78">
        <v>3</v>
      </c>
      <c r="F78" t="s">
        <v>510</v>
      </c>
      <c r="G78" t="s">
        <v>42</v>
      </c>
      <c r="H78" t="s">
        <v>434</v>
      </c>
      <c r="I78" s="5">
        <v>38</v>
      </c>
      <c r="J78" s="6">
        <v>329</v>
      </c>
      <c r="K78" s="5">
        <v>12502</v>
      </c>
    </row>
    <row r="79" spans="1:11" ht="14.25" customHeight="1" x14ac:dyDescent="0.35">
      <c r="A79">
        <v>2024</v>
      </c>
      <c r="B79" t="str">
        <f t="shared" si="1"/>
        <v>S1</v>
      </c>
      <c r="C79" t="s">
        <v>25</v>
      </c>
      <c r="D79" t="s">
        <v>103</v>
      </c>
      <c r="E79">
        <v>3</v>
      </c>
      <c r="F79" t="s">
        <v>511</v>
      </c>
      <c r="G79" t="s">
        <v>44</v>
      </c>
      <c r="H79" t="s">
        <v>434</v>
      </c>
      <c r="I79" s="5">
        <v>38</v>
      </c>
      <c r="J79" s="6">
        <v>298</v>
      </c>
      <c r="K79" s="5">
        <v>11324</v>
      </c>
    </row>
    <row r="80" spans="1:11" ht="14.25" customHeight="1" x14ac:dyDescent="0.35">
      <c r="A80">
        <v>2024</v>
      </c>
      <c r="B80" t="str">
        <f t="shared" si="1"/>
        <v>S1</v>
      </c>
      <c r="C80" t="s">
        <v>25</v>
      </c>
      <c r="D80" t="s">
        <v>103</v>
      </c>
      <c r="E80">
        <v>3</v>
      </c>
      <c r="F80" t="s">
        <v>512</v>
      </c>
      <c r="G80" t="s">
        <v>48</v>
      </c>
      <c r="H80" t="s">
        <v>434</v>
      </c>
      <c r="I80" s="5">
        <v>38</v>
      </c>
      <c r="J80" s="6">
        <v>311</v>
      </c>
      <c r="K80" s="5">
        <v>11818</v>
      </c>
    </row>
    <row r="81" spans="1:11" ht="14.25" customHeight="1" x14ac:dyDescent="0.35">
      <c r="A81">
        <v>2024</v>
      </c>
      <c r="B81" t="str">
        <f t="shared" si="1"/>
        <v>S1</v>
      </c>
      <c r="C81" t="s">
        <v>25</v>
      </c>
      <c r="D81" t="s">
        <v>103</v>
      </c>
      <c r="E81">
        <v>3</v>
      </c>
      <c r="F81" t="s">
        <v>513</v>
      </c>
      <c r="G81" t="s">
        <v>28</v>
      </c>
      <c r="H81" t="s">
        <v>434</v>
      </c>
      <c r="I81" s="5">
        <v>38</v>
      </c>
      <c r="J81" s="6">
        <v>366</v>
      </c>
      <c r="K81" s="5">
        <v>13908</v>
      </c>
    </row>
    <row r="82" spans="1:11" ht="14.25" customHeight="1" x14ac:dyDescent="0.35">
      <c r="A82">
        <v>2024</v>
      </c>
      <c r="B82" t="str">
        <f t="shared" si="1"/>
        <v>S1</v>
      </c>
      <c r="C82" t="s">
        <v>25</v>
      </c>
      <c r="D82" t="s">
        <v>103</v>
      </c>
      <c r="E82">
        <v>3</v>
      </c>
      <c r="F82" t="s">
        <v>514</v>
      </c>
      <c r="G82" t="s">
        <v>36</v>
      </c>
      <c r="H82" t="s">
        <v>434</v>
      </c>
      <c r="I82" s="5">
        <v>38</v>
      </c>
      <c r="J82" s="6">
        <v>359</v>
      </c>
      <c r="K82" s="5">
        <v>13642</v>
      </c>
    </row>
    <row r="83" spans="1:11" ht="14.25" customHeight="1" x14ac:dyDescent="0.35">
      <c r="A83">
        <v>2024</v>
      </c>
      <c r="B83" t="str">
        <f t="shared" si="1"/>
        <v>S1</v>
      </c>
      <c r="C83" t="s">
        <v>25</v>
      </c>
      <c r="D83" t="s">
        <v>103</v>
      </c>
      <c r="E83">
        <v>3</v>
      </c>
      <c r="F83" t="s">
        <v>515</v>
      </c>
      <c r="G83" t="s">
        <v>38</v>
      </c>
      <c r="H83" t="s">
        <v>434</v>
      </c>
      <c r="I83" s="5">
        <v>38</v>
      </c>
      <c r="J83" s="6">
        <v>437</v>
      </c>
      <c r="K83" s="5">
        <v>16606</v>
      </c>
    </row>
    <row r="84" spans="1:11" ht="14.25" customHeight="1" x14ac:dyDescent="0.35">
      <c r="A84">
        <v>2024</v>
      </c>
      <c r="B84" t="str">
        <f t="shared" si="1"/>
        <v>S1</v>
      </c>
      <c r="C84" t="s">
        <v>25</v>
      </c>
      <c r="D84" t="s">
        <v>103</v>
      </c>
      <c r="E84">
        <v>3</v>
      </c>
      <c r="F84" t="s">
        <v>516</v>
      </c>
      <c r="G84" t="s">
        <v>40</v>
      </c>
      <c r="H84" t="s">
        <v>434</v>
      </c>
      <c r="I84" s="5">
        <v>38</v>
      </c>
      <c r="J84" s="6">
        <v>459</v>
      </c>
      <c r="K84" s="5">
        <v>17442</v>
      </c>
    </row>
    <row r="85" spans="1:11" ht="14.25" customHeight="1" x14ac:dyDescent="0.35">
      <c r="A85">
        <v>2024</v>
      </c>
      <c r="B85" t="str">
        <f t="shared" si="1"/>
        <v>S1</v>
      </c>
      <c r="C85" t="s">
        <v>25</v>
      </c>
      <c r="D85" t="s">
        <v>103</v>
      </c>
      <c r="E85">
        <v>3</v>
      </c>
      <c r="F85" t="s">
        <v>517</v>
      </c>
      <c r="G85" t="s">
        <v>42</v>
      </c>
      <c r="H85" t="s">
        <v>434</v>
      </c>
      <c r="I85" s="5">
        <v>38</v>
      </c>
      <c r="J85" s="6">
        <v>339</v>
      </c>
      <c r="K85" s="5">
        <v>12882</v>
      </c>
    </row>
    <row r="86" spans="1:11" ht="14.25" customHeight="1" x14ac:dyDescent="0.35">
      <c r="A86">
        <v>2024</v>
      </c>
      <c r="B86" t="str">
        <f t="shared" si="1"/>
        <v>S1</v>
      </c>
      <c r="C86" t="s">
        <v>25</v>
      </c>
      <c r="D86" t="s">
        <v>103</v>
      </c>
      <c r="E86">
        <v>3</v>
      </c>
      <c r="F86" t="s">
        <v>518</v>
      </c>
      <c r="G86" t="s">
        <v>44</v>
      </c>
      <c r="H86" t="s">
        <v>434</v>
      </c>
      <c r="I86" s="5">
        <v>38</v>
      </c>
      <c r="J86" s="6">
        <v>312</v>
      </c>
      <c r="K86" s="5">
        <v>11856</v>
      </c>
    </row>
    <row r="87" spans="1:11" ht="14.25" customHeight="1" x14ac:dyDescent="0.35">
      <c r="A87">
        <v>2024</v>
      </c>
      <c r="B87" t="str">
        <f t="shared" si="1"/>
        <v>S1</v>
      </c>
      <c r="C87" t="s">
        <v>25</v>
      </c>
      <c r="D87" t="s">
        <v>103</v>
      </c>
      <c r="E87">
        <v>3</v>
      </c>
      <c r="F87" t="s">
        <v>519</v>
      </c>
      <c r="G87" t="s">
        <v>48</v>
      </c>
      <c r="H87" t="s">
        <v>434</v>
      </c>
      <c r="I87" s="5">
        <v>38</v>
      </c>
      <c r="J87" s="6">
        <v>292</v>
      </c>
      <c r="K87" s="5">
        <v>11096</v>
      </c>
    </row>
    <row r="88" spans="1:11" ht="14.25" customHeight="1" x14ac:dyDescent="0.35">
      <c r="A88">
        <v>2024</v>
      </c>
      <c r="B88" t="str">
        <f t="shared" si="1"/>
        <v>S1</v>
      </c>
      <c r="C88" t="s">
        <v>25</v>
      </c>
      <c r="D88" t="s">
        <v>103</v>
      </c>
      <c r="E88">
        <v>3</v>
      </c>
      <c r="F88" t="s">
        <v>520</v>
      </c>
      <c r="G88" t="s">
        <v>28</v>
      </c>
      <c r="H88" t="s">
        <v>434</v>
      </c>
      <c r="I88" s="5">
        <v>38</v>
      </c>
      <c r="J88" s="6">
        <v>383</v>
      </c>
      <c r="K88" s="5">
        <v>14554</v>
      </c>
    </row>
    <row r="89" spans="1:11" ht="14.25" customHeight="1" x14ac:dyDescent="0.35">
      <c r="A89">
        <v>2024</v>
      </c>
      <c r="B89" t="str">
        <f t="shared" si="1"/>
        <v>S1</v>
      </c>
      <c r="C89" t="s">
        <v>25</v>
      </c>
      <c r="D89" t="s">
        <v>103</v>
      </c>
      <c r="E89">
        <v>3</v>
      </c>
      <c r="F89" t="s">
        <v>521</v>
      </c>
      <c r="G89" t="s">
        <v>36</v>
      </c>
      <c r="H89" t="s">
        <v>434</v>
      </c>
      <c r="I89" s="5">
        <v>38</v>
      </c>
      <c r="J89" s="6">
        <v>329</v>
      </c>
      <c r="K89" s="5">
        <v>12502</v>
      </c>
    </row>
    <row r="90" spans="1:11" ht="14.25" customHeight="1" x14ac:dyDescent="0.35">
      <c r="A90">
        <v>2024</v>
      </c>
      <c r="B90" t="str">
        <f t="shared" si="1"/>
        <v>S1</v>
      </c>
      <c r="C90" t="s">
        <v>25</v>
      </c>
      <c r="D90" t="s">
        <v>103</v>
      </c>
      <c r="E90">
        <v>3</v>
      </c>
      <c r="F90" t="s">
        <v>522</v>
      </c>
      <c r="G90" t="s">
        <v>38</v>
      </c>
      <c r="H90" t="s">
        <v>434</v>
      </c>
      <c r="I90" s="5">
        <v>38</v>
      </c>
      <c r="J90" s="6">
        <v>475</v>
      </c>
      <c r="K90" s="5">
        <v>18050</v>
      </c>
    </row>
    <row r="91" spans="1:11" ht="14.25" customHeight="1" x14ac:dyDescent="0.35">
      <c r="A91">
        <v>2024</v>
      </c>
      <c r="B91" t="str">
        <f t="shared" si="1"/>
        <v>S1</v>
      </c>
      <c r="C91" t="s">
        <v>25</v>
      </c>
      <c r="D91" t="s">
        <v>103</v>
      </c>
      <c r="E91">
        <v>3</v>
      </c>
      <c r="F91" t="s">
        <v>523</v>
      </c>
      <c r="G91" t="s">
        <v>40</v>
      </c>
      <c r="H91" t="s">
        <v>434</v>
      </c>
      <c r="I91" s="5">
        <v>38</v>
      </c>
      <c r="J91" s="6">
        <v>510</v>
      </c>
      <c r="K91" s="5">
        <v>19380</v>
      </c>
    </row>
    <row r="92" spans="1:11" ht="14.25" customHeight="1" x14ac:dyDescent="0.35">
      <c r="A92">
        <v>2024</v>
      </c>
      <c r="B92" t="str">
        <f t="shared" si="1"/>
        <v>S1</v>
      </c>
      <c r="C92" t="s">
        <v>25</v>
      </c>
      <c r="D92" t="s">
        <v>103</v>
      </c>
      <c r="E92">
        <v>3</v>
      </c>
      <c r="F92" t="s">
        <v>524</v>
      </c>
      <c r="G92" t="s">
        <v>42</v>
      </c>
      <c r="H92" t="s">
        <v>434</v>
      </c>
      <c r="I92" s="5">
        <v>38</v>
      </c>
      <c r="J92" s="6">
        <v>347</v>
      </c>
      <c r="K92" s="5">
        <v>13186</v>
      </c>
    </row>
    <row r="93" spans="1:11" ht="14.25" customHeight="1" x14ac:dyDescent="0.35">
      <c r="A93">
        <v>2024</v>
      </c>
      <c r="B93" t="str">
        <f t="shared" si="1"/>
        <v>S1</v>
      </c>
      <c r="C93" t="s">
        <v>136</v>
      </c>
      <c r="D93" t="s">
        <v>137</v>
      </c>
      <c r="E93">
        <v>4</v>
      </c>
      <c r="F93" t="s">
        <v>525</v>
      </c>
      <c r="G93" t="s">
        <v>44</v>
      </c>
      <c r="H93" t="s">
        <v>434</v>
      </c>
      <c r="I93" s="5">
        <v>38</v>
      </c>
      <c r="J93" s="6">
        <v>301</v>
      </c>
      <c r="K93" s="5">
        <v>11438</v>
      </c>
    </row>
    <row r="94" spans="1:11" ht="14.25" customHeight="1" x14ac:dyDescent="0.35">
      <c r="A94">
        <v>2024</v>
      </c>
      <c r="B94" t="str">
        <f t="shared" si="1"/>
        <v>S1</v>
      </c>
      <c r="C94" t="s">
        <v>136</v>
      </c>
      <c r="D94" t="s">
        <v>137</v>
      </c>
      <c r="E94">
        <v>4</v>
      </c>
      <c r="F94" t="s">
        <v>526</v>
      </c>
      <c r="G94" t="s">
        <v>48</v>
      </c>
      <c r="H94" t="s">
        <v>434</v>
      </c>
      <c r="I94" s="5">
        <v>38</v>
      </c>
      <c r="J94" s="6">
        <v>318</v>
      </c>
      <c r="K94" s="5">
        <v>12084</v>
      </c>
    </row>
    <row r="95" spans="1:11" ht="14.25" customHeight="1" x14ac:dyDescent="0.35">
      <c r="A95">
        <v>2024</v>
      </c>
      <c r="B95" t="str">
        <f t="shared" si="1"/>
        <v>S1</v>
      </c>
      <c r="C95" t="s">
        <v>136</v>
      </c>
      <c r="D95" t="s">
        <v>137</v>
      </c>
      <c r="E95">
        <v>4</v>
      </c>
      <c r="F95" t="s">
        <v>527</v>
      </c>
      <c r="G95" t="s">
        <v>28</v>
      </c>
      <c r="H95" t="s">
        <v>434</v>
      </c>
      <c r="I95" s="5">
        <v>38</v>
      </c>
      <c r="J95" s="6">
        <v>386</v>
      </c>
      <c r="K95" s="5">
        <v>14668</v>
      </c>
    </row>
    <row r="96" spans="1:11" ht="14.25" customHeight="1" x14ac:dyDescent="0.35">
      <c r="A96">
        <v>2024</v>
      </c>
      <c r="B96" t="str">
        <f t="shared" si="1"/>
        <v>S1</v>
      </c>
      <c r="C96" t="s">
        <v>136</v>
      </c>
      <c r="D96" t="s">
        <v>137</v>
      </c>
      <c r="E96">
        <v>4</v>
      </c>
      <c r="F96" t="s">
        <v>528</v>
      </c>
      <c r="G96" t="s">
        <v>36</v>
      </c>
      <c r="H96" t="s">
        <v>434</v>
      </c>
      <c r="I96" s="5">
        <v>38</v>
      </c>
      <c r="J96" s="6">
        <v>397</v>
      </c>
      <c r="K96" s="5">
        <v>15086</v>
      </c>
    </row>
    <row r="97" spans="1:11" ht="14.25" customHeight="1" x14ac:dyDescent="0.35">
      <c r="A97">
        <v>2024</v>
      </c>
      <c r="B97" t="str">
        <f t="shared" si="1"/>
        <v>S1</v>
      </c>
      <c r="C97" t="s">
        <v>136</v>
      </c>
      <c r="D97" t="s">
        <v>137</v>
      </c>
      <c r="E97">
        <v>4</v>
      </c>
      <c r="F97" t="s">
        <v>529</v>
      </c>
      <c r="G97" t="s">
        <v>38</v>
      </c>
      <c r="H97" t="s">
        <v>434</v>
      </c>
      <c r="I97" s="5">
        <v>38</v>
      </c>
      <c r="J97" s="6">
        <v>453</v>
      </c>
      <c r="K97" s="5">
        <v>17214</v>
      </c>
    </row>
    <row r="98" spans="1:11" ht="14.25" customHeight="1" x14ac:dyDescent="0.35">
      <c r="A98">
        <v>2024</v>
      </c>
      <c r="B98" t="str">
        <f t="shared" si="1"/>
        <v>S1</v>
      </c>
      <c r="C98" t="s">
        <v>136</v>
      </c>
      <c r="D98" t="s">
        <v>137</v>
      </c>
      <c r="E98">
        <v>4</v>
      </c>
      <c r="F98" t="s">
        <v>530</v>
      </c>
      <c r="G98" t="s">
        <v>40</v>
      </c>
      <c r="H98" t="s">
        <v>434</v>
      </c>
      <c r="I98" s="5">
        <v>38</v>
      </c>
      <c r="J98" s="6">
        <v>444</v>
      </c>
      <c r="K98" s="5">
        <v>16872</v>
      </c>
    </row>
    <row r="99" spans="1:11" ht="14.25" customHeight="1" x14ac:dyDescent="0.35">
      <c r="A99">
        <v>2024</v>
      </c>
      <c r="B99" t="str">
        <f t="shared" si="1"/>
        <v>S1</v>
      </c>
      <c r="C99" t="s">
        <v>136</v>
      </c>
      <c r="D99" t="s">
        <v>137</v>
      </c>
      <c r="E99">
        <v>4</v>
      </c>
      <c r="F99" t="s">
        <v>531</v>
      </c>
      <c r="G99" t="s">
        <v>42</v>
      </c>
      <c r="H99" t="s">
        <v>434</v>
      </c>
      <c r="I99" s="5">
        <v>38</v>
      </c>
      <c r="J99" s="6">
        <v>326</v>
      </c>
      <c r="K99" s="5">
        <v>12388</v>
      </c>
    </row>
    <row r="100" spans="1:11" ht="14.25" customHeight="1" x14ac:dyDescent="0.35">
      <c r="A100">
        <v>2024</v>
      </c>
      <c r="B100" t="str">
        <f t="shared" si="1"/>
        <v>S1</v>
      </c>
      <c r="C100" t="s">
        <v>136</v>
      </c>
      <c r="D100" t="s">
        <v>137</v>
      </c>
      <c r="E100">
        <v>4</v>
      </c>
      <c r="F100" t="s">
        <v>532</v>
      </c>
      <c r="G100" t="s">
        <v>44</v>
      </c>
      <c r="H100" t="s">
        <v>434</v>
      </c>
      <c r="I100" s="5">
        <v>38</v>
      </c>
      <c r="J100" s="6">
        <v>314</v>
      </c>
      <c r="K100" s="5">
        <v>11932</v>
      </c>
    </row>
    <row r="101" spans="1:11" ht="14.25" customHeight="1" x14ac:dyDescent="0.35">
      <c r="A101">
        <v>2024</v>
      </c>
      <c r="B101" t="str">
        <f t="shared" si="1"/>
        <v>S1</v>
      </c>
      <c r="C101" t="s">
        <v>136</v>
      </c>
      <c r="D101" t="s">
        <v>137</v>
      </c>
      <c r="E101">
        <v>4</v>
      </c>
      <c r="F101" t="s">
        <v>533</v>
      </c>
      <c r="G101" t="s">
        <v>48</v>
      </c>
      <c r="H101" t="s">
        <v>434</v>
      </c>
      <c r="I101" s="5">
        <v>38</v>
      </c>
      <c r="J101" s="6">
        <v>331</v>
      </c>
      <c r="K101" s="5">
        <v>12578</v>
      </c>
    </row>
    <row r="102" spans="1:11" ht="14.25" customHeight="1" x14ac:dyDescent="0.35">
      <c r="A102">
        <v>2024</v>
      </c>
      <c r="B102" t="str">
        <f t="shared" si="1"/>
        <v>S1</v>
      </c>
      <c r="C102" t="s">
        <v>136</v>
      </c>
      <c r="D102" t="s">
        <v>137</v>
      </c>
      <c r="E102">
        <v>4</v>
      </c>
      <c r="F102" t="s">
        <v>534</v>
      </c>
      <c r="G102" t="s">
        <v>28</v>
      </c>
      <c r="H102" t="s">
        <v>434</v>
      </c>
      <c r="I102" s="5">
        <v>38</v>
      </c>
      <c r="J102" s="6">
        <v>390</v>
      </c>
      <c r="K102" s="5">
        <v>14820</v>
      </c>
    </row>
    <row r="103" spans="1:11" ht="14.25" customHeight="1" x14ac:dyDescent="0.35">
      <c r="A103">
        <v>2024</v>
      </c>
      <c r="B103" t="str">
        <f t="shared" si="1"/>
        <v>S1</v>
      </c>
      <c r="C103" t="s">
        <v>136</v>
      </c>
      <c r="D103" t="s">
        <v>137</v>
      </c>
      <c r="E103">
        <v>4</v>
      </c>
      <c r="F103" t="s">
        <v>535</v>
      </c>
      <c r="G103" t="s">
        <v>36</v>
      </c>
      <c r="H103" t="s">
        <v>434</v>
      </c>
      <c r="I103" s="5">
        <v>38</v>
      </c>
      <c r="J103" s="6">
        <v>358</v>
      </c>
      <c r="K103" s="5">
        <v>13604</v>
      </c>
    </row>
    <row r="104" spans="1:11" ht="14.25" customHeight="1" x14ac:dyDescent="0.35">
      <c r="A104">
        <v>2024</v>
      </c>
      <c r="B104" t="str">
        <f t="shared" si="1"/>
        <v>S1</v>
      </c>
      <c r="C104" t="s">
        <v>136</v>
      </c>
      <c r="D104" t="s">
        <v>137</v>
      </c>
      <c r="E104">
        <v>4</v>
      </c>
      <c r="F104" t="s">
        <v>536</v>
      </c>
      <c r="G104" t="s">
        <v>38</v>
      </c>
      <c r="H104" t="s">
        <v>434</v>
      </c>
      <c r="I104" s="5">
        <v>38</v>
      </c>
      <c r="J104" s="6">
        <v>456</v>
      </c>
      <c r="K104" s="5">
        <v>17328</v>
      </c>
    </row>
    <row r="105" spans="1:11" ht="14.25" customHeight="1" x14ac:dyDescent="0.35">
      <c r="A105">
        <v>2024</v>
      </c>
      <c r="B105" t="str">
        <f t="shared" si="1"/>
        <v>S1</v>
      </c>
      <c r="C105" t="s">
        <v>136</v>
      </c>
      <c r="D105" t="s">
        <v>137</v>
      </c>
      <c r="E105">
        <v>4</v>
      </c>
      <c r="F105" t="s">
        <v>537</v>
      </c>
      <c r="G105" t="s">
        <v>40</v>
      </c>
      <c r="H105" t="s">
        <v>434</v>
      </c>
      <c r="I105" s="5">
        <v>38</v>
      </c>
      <c r="J105" s="6">
        <v>485</v>
      </c>
      <c r="K105" s="5">
        <v>18430</v>
      </c>
    </row>
    <row r="106" spans="1:11" ht="14.25" customHeight="1" x14ac:dyDescent="0.35">
      <c r="A106">
        <v>2024</v>
      </c>
      <c r="B106" t="str">
        <f t="shared" si="1"/>
        <v>S1</v>
      </c>
      <c r="C106" t="s">
        <v>136</v>
      </c>
      <c r="D106" t="s">
        <v>137</v>
      </c>
      <c r="E106">
        <v>4</v>
      </c>
      <c r="F106" t="s">
        <v>538</v>
      </c>
      <c r="G106" t="s">
        <v>42</v>
      </c>
      <c r="H106" t="s">
        <v>434</v>
      </c>
      <c r="I106" s="5">
        <v>38</v>
      </c>
      <c r="J106" s="6">
        <v>341</v>
      </c>
      <c r="K106" s="5">
        <v>12958</v>
      </c>
    </row>
    <row r="107" spans="1:11" ht="14.25" customHeight="1" x14ac:dyDescent="0.35">
      <c r="A107">
        <v>2024</v>
      </c>
      <c r="B107" t="str">
        <f t="shared" si="1"/>
        <v>S1</v>
      </c>
      <c r="C107" t="s">
        <v>136</v>
      </c>
      <c r="D107" t="s">
        <v>137</v>
      </c>
      <c r="E107">
        <v>4</v>
      </c>
      <c r="F107" t="s">
        <v>539</v>
      </c>
      <c r="G107" t="s">
        <v>44</v>
      </c>
      <c r="H107" t="s">
        <v>434</v>
      </c>
      <c r="I107" s="5">
        <v>38</v>
      </c>
      <c r="J107" s="6">
        <v>302</v>
      </c>
      <c r="K107" s="5">
        <v>11476</v>
      </c>
    </row>
    <row r="108" spans="1:11" ht="14.25" customHeight="1" x14ac:dyDescent="0.35">
      <c r="A108">
        <v>2024</v>
      </c>
      <c r="B108" t="str">
        <f t="shared" si="1"/>
        <v>S1</v>
      </c>
      <c r="C108" t="s">
        <v>136</v>
      </c>
      <c r="D108" t="s">
        <v>137</v>
      </c>
      <c r="E108">
        <v>4</v>
      </c>
      <c r="F108" t="s">
        <v>540</v>
      </c>
      <c r="G108" t="s">
        <v>48</v>
      </c>
      <c r="H108" t="s">
        <v>434</v>
      </c>
      <c r="I108" s="5">
        <v>38</v>
      </c>
      <c r="J108" s="6">
        <v>318</v>
      </c>
      <c r="K108" s="5">
        <v>12084</v>
      </c>
    </row>
    <row r="109" spans="1:11" ht="14.25" customHeight="1" x14ac:dyDescent="0.35">
      <c r="A109">
        <v>2024</v>
      </c>
      <c r="B109" t="str">
        <f t="shared" si="1"/>
        <v>S1</v>
      </c>
      <c r="C109" t="s">
        <v>136</v>
      </c>
      <c r="D109" t="s">
        <v>137</v>
      </c>
      <c r="E109">
        <v>4</v>
      </c>
      <c r="F109" t="s">
        <v>541</v>
      </c>
      <c r="G109" t="s">
        <v>28</v>
      </c>
      <c r="H109" t="s">
        <v>434</v>
      </c>
      <c r="I109" s="5">
        <v>38</v>
      </c>
      <c r="J109" s="6">
        <v>337</v>
      </c>
      <c r="K109" s="5">
        <v>12806</v>
      </c>
    </row>
    <row r="110" spans="1:11" ht="14.25" customHeight="1" x14ac:dyDescent="0.35">
      <c r="A110">
        <v>2024</v>
      </c>
      <c r="B110" t="str">
        <f t="shared" si="1"/>
        <v>S1</v>
      </c>
      <c r="C110" t="s">
        <v>136</v>
      </c>
      <c r="D110" t="s">
        <v>137</v>
      </c>
      <c r="E110">
        <v>4</v>
      </c>
      <c r="F110" t="s">
        <v>542</v>
      </c>
      <c r="G110" t="s">
        <v>36</v>
      </c>
      <c r="H110" t="s">
        <v>434</v>
      </c>
      <c r="I110" s="5">
        <v>38</v>
      </c>
      <c r="J110" s="6">
        <v>360</v>
      </c>
      <c r="K110" s="5">
        <v>13680</v>
      </c>
    </row>
    <row r="111" spans="1:11" ht="14.25" customHeight="1" x14ac:dyDescent="0.35">
      <c r="A111">
        <v>2024</v>
      </c>
      <c r="B111" t="str">
        <f t="shared" si="1"/>
        <v>S1</v>
      </c>
      <c r="C111" t="s">
        <v>136</v>
      </c>
      <c r="D111" t="s">
        <v>137</v>
      </c>
      <c r="E111">
        <v>4</v>
      </c>
      <c r="F111" t="s">
        <v>543</v>
      </c>
      <c r="G111" t="s">
        <v>38</v>
      </c>
      <c r="H111" t="s">
        <v>434</v>
      </c>
      <c r="I111" s="5">
        <v>38</v>
      </c>
      <c r="J111" s="6">
        <v>496</v>
      </c>
      <c r="K111" s="5">
        <v>18848</v>
      </c>
    </row>
    <row r="112" spans="1:11" ht="14.25" customHeight="1" x14ac:dyDescent="0.35">
      <c r="A112">
        <v>2024</v>
      </c>
      <c r="B112" t="str">
        <f t="shared" si="1"/>
        <v>S1</v>
      </c>
      <c r="C112" t="s">
        <v>136</v>
      </c>
      <c r="D112" t="s">
        <v>137</v>
      </c>
      <c r="E112">
        <v>4</v>
      </c>
      <c r="F112" t="s">
        <v>544</v>
      </c>
      <c r="G112" t="s">
        <v>40</v>
      </c>
      <c r="H112" t="s">
        <v>434</v>
      </c>
      <c r="I112" s="5">
        <v>38</v>
      </c>
      <c r="J112" s="6">
        <v>474</v>
      </c>
      <c r="K112" s="5">
        <v>18012</v>
      </c>
    </row>
    <row r="113" spans="1:11" ht="14.25" customHeight="1" x14ac:dyDescent="0.35">
      <c r="A113">
        <v>2024</v>
      </c>
      <c r="B113" t="str">
        <f t="shared" si="1"/>
        <v>S1</v>
      </c>
      <c r="C113" t="s">
        <v>136</v>
      </c>
      <c r="D113" t="s">
        <v>137</v>
      </c>
      <c r="E113">
        <v>4</v>
      </c>
      <c r="F113" t="s">
        <v>545</v>
      </c>
      <c r="G113" t="s">
        <v>42</v>
      </c>
      <c r="H113" t="s">
        <v>434</v>
      </c>
      <c r="I113" s="5">
        <v>38</v>
      </c>
      <c r="J113" s="6">
        <v>339</v>
      </c>
      <c r="K113" s="5">
        <v>12882</v>
      </c>
    </row>
    <row r="114" spans="1:11" ht="14.25" customHeight="1" x14ac:dyDescent="0.35">
      <c r="A114">
        <v>2024</v>
      </c>
      <c r="B114" t="str">
        <f t="shared" si="1"/>
        <v>S1</v>
      </c>
      <c r="C114" t="s">
        <v>136</v>
      </c>
      <c r="D114" t="s">
        <v>137</v>
      </c>
      <c r="E114">
        <v>4</v>
      </c>
      <c r="F114" t="s">
        <v>546</v>
      </c>
      <c r="G114" t="s">
        <v>44</v>
      </c>
      <c r="H114" t="s">
        <v>434</v>
      </c>
      <c r="I114" s="5">
        <v>38</v>
      </c>
      <c r="J114" s="6">
        <v>317</v>
      </c>
      <c r="K114" s="5">
        <v>12046</v>
      </c>
    </row>
    <row r="115" spans="1:11" ht="14.25" customHeight="1" x14ac:dyDescent="0.35">
      <c r="A115">
        <v>2024</v>
      </c>
      <c r="B115" t="str">
        <f t="shared" si="1"/>
        <v>S1</v>
      </c>
      <c r="C115" t="s">
        <v>136</v>
      </c>
      <c r="D115" t="s">
        <v>137</v>
      </c>
      <c r="E115">
        <v>4</v>
      </c>
      <c r="F115" t="s">
        <v>547</v>
      </c>
      <c r="G115" t="s">
        <v>48</v>
      </c>
      <c r="H115" t="s">
        <v>434</v>
      </c>
      <c r="I115" s="5">
        <v>38</v>
      </c>
      <c r="J115" s="6">
        <v>330</v>
      </c>
      <c r="K115" s="5">
        <v>12540</v>
      </c>
    </row>
    <row r="116" spans="1:11" ht="14.25" customHeight="1" x14ac:dyDescent="0.35">
      <c r="A116">
        <v>2024</v>
      </c>
      <c r="B116" t="str">
        <f t="shared" si="1"/>
        <v>S1</v>
      </c>
      <c r="C116" t="s">
        <v>136</v>
      </c>
      <c r="D116" t="s">
        <v>137</v>
      </c>
      <c r="E116">
        <v>4</v>
      </c>
      <c r="F116" t="s">
        <v>548</v>
      </c>
      <c r="G116" t="s">
        <v>28</v>
      </c>
      <c r="H116" t="s">
        <v>434</v>
      </c>
      <c r="I116" s="5">
        <v>38</v>
      </c>
      <c r="J116" s="6">
        <v>388</v>
      </c>
      <c r="K116" s="5">
        <v>14744</v>
      </c>
    </row>
    <row r="117" spans="1:11" ht="14.25" customHeight="1" x14ac:dyDescent="0.35">
      <c r="A117">
        <v>2024</v>
      </c>
      <c r="B117" t="str">
        <f t="shared" si="1"/>
        <v>S1</v>
      </c>
      <c r="C117" t="s">
        <v>136</v>
      </c>
      <c r="D117" t="s">
        <v>137</v>
      </c>
      <c r="E117">
        <v>4</v>
      </c>
      <c r="F117" t="s">
        <v>549</v>
      </c>
      <c r="G117" t="s">
        <v>36</v>
      </c>
      <c r="H117" t="s">
        <v>434</v>
      </c>
      <c r="I117" s="5">
        <v>38</v>
      </c>
      <c r="J117" s="6">
        <v>389</v>
      </c>
      <c r="K117" s="5">
        <v>14782</v>
      </c>
    </row>
    <row r="118" spans="1:11" ht="14.25" customHeight="1" x14ac:dyDescent="0.35">
      <c r="A118">
        <v>2024</v>
      </c>
      <c r="B118" t="str">
        <f t="shared" si="1"/>
        <v>S1</v>
      </c>
      <c r="C118" t="s">
        <v>136</v>
      </c>
      <c r="D118" t="s">
        <v>137</v>
      </c>
      <c r="E118">
        <v>4</v>
      </c>
      <c r="F118" t="s">
        <v>550</v>
      </c>
      <c r="G118" t="s">
        <v>38</v>
      </c>
      <c r="H118" t="s">
        <v>434</v>
      </c>
      <c r="I118" s="5">
        <v>38</v>
      </c>
      <c r="J118" s="6">
        <v>442</v>
      </c>
      <c r="K118" s="5">
        <v>16796</v>
      </c>
    </row>
    <row r="119" spans="1:11" ht="14.25" customHeight="1" x14ac:dyDescent="0.35">
      <c r="A119">
        <v>2024</v>
      </c>
      <c r="B119" t="str">
        <f t="shared" si="1"/>
        <v>S1</v>
      </c>
      <c r="C119" t="s">
        <v>136</v>
      </c>
      <c r="D119" t="s">
        <v>137</v>
      </c>
      <c r="E119">
        <v>4</v>
      </c>
      <c r="F119" t="s">
        <v>551</v>
      </c>
      <c r="G119" t="s">
        <v>40</v>
      </c>
      <c r="H119" t="s">
        <v>434</v>
      </c>
      <c r="I119" s="5">
        <v>38</v>
      </c>
      <c r="J119" s="6">
        <v>472</v>
      </c>
      <c r="K119" s="5">
        <v>17936</v>
      </c>
    </row>
    <row r="120" spans="1:11" ht="14.25" customHeight="1" x14ac:dyDescent="0.35">
      <c r="A120">
        <v>2024</v>
      </c>
      <c r="B120" t="str">
        <f t="shared" si="1"/>
        <v>S1</v>
      </c>
      <c r="C120" t="s">
        <v>136</v>
      </c>
      <c r="D120" t="s">
        <v>137</v>
      </c>
      <c r="E120">
        <v>4</v>
      </c>
      <c r="F120" t="s">
        <v>552</v>
      </c>
      <c r="G120" t="s">
        <v>42</v>
      </c>
      <c r="H120" t="s">
        <v>434</v>
      </c>
      <c r="I120" s="5">
        <v>38</v>
      </c>
      <c r="J120" s="6">
        <v>340</v>
      </c>
      <c r="K120" s="5">
        <v>12920</v>
      </c>
    </row>
    <row r="121" spans="1:11" ht="14.25" customHeight="1" x14ac:dyDescent="0.35">
      <c r="A121">
        <v>2024</v>
      </c>
      <c r="B121" t="str">
        <f t="shared" si="1"/>
        <v>S1</v>
      </c>
      <c r="C121" t="s">
        <v>136</v>
      </c>
      <c r="D121" t="s">
        <v>137</v>
      </c>
      <c r="E121">
        <v>4</v>
      </c>
      <c r="F121" t="s">
        <v>553</v>
      </c>
      <c r="G121" t="s">
        <v>44</v>
      </c>
      <c r="H121" t="s">
        <v>434</v>
      </c>
      <c r="I121" s="5">
        <v>38</v>
      </c>
      <c r="J121" s="6">
        <v>324</v>
      </c>
      <c r="K121" s="5">
        <v>12312</v>
      </c>
    </row>
    <row r="122" spans="1:11" ht="14.25" customHeight="1" x14ac:dyDescent="0.35">
      <c r="A122">
        <v>2024</v>
      </c>
      <c r="B122" t="str">
        <f t="shared" si="1"/>
        <v>S1</v>
      </c>
      <c r="C122" t="s">
        <v>136</v>
      </c>
      <c r="D122" t="s">
        <v>137</v>
      </c>
      <c r="E122">
        <v>4</v>
      </c>
      <c r="F122" t="s">
        <v>554</v>
      </c>
      <c r="G122" t="s">
        <v>48</v>
      </c>
      <c r="H122" t="s">
        <v>434</v>
      </c>
      <c r="I122" s="5">
        <v>38</v>
      </c>
      <c r="J122" s="6">
        <v>331</v>
      </c>
      <c r="K122" s="5">
        <v>12578</v>
      </c>
    </row>
    <row r="123" spans="1:11" ht="14.25" customHeight="1" x14ac:dyDescent="0.35">
      <c r="A123">
        <v>2024</v>
      </c>
      <c r="B123" t="str">
        <f t="shared" si="1"/>
        <v>S1</v>
      </c>
      <c r="C123" t="s">
        <v>136</v>
      </c>
      <c r="D123" t="s">
        <v>168</v>
      </c>
      <c r="E123">
        <v>5</v>
      </c>
      <c r="F123" t="s">
        <v>555</v>
      </c>
      <c r="G123" t="s">
        <v>28</v>
      </c>
      <c r="H123" t="s">
        <v>434</v>
      </c>
      <c r="I123" s="5">
        <v>38</v>
      </c>
      <c r="J123" s="6">
        <v>329</v>
      </c>
      <c r="K123" s="5">
        <v>12502</v>
      </c>
    </row>
    <row r="124" spans="1:11" ht="14.25" customHeight="1" x14ac:dyDescent="0.35">
      <c r="A124">
        <v>2024</v>
      </c>
      <c r="B124" t="str">
        <f t="shared" si="1"/>
        <v>S1</v>
      </c>
      <c r="C124" t="s">
        <v>136</v>
      </c>
      <c r="D124" t="s">
        <v>168</v>
      </c>
      <c r="E124">
        <v>5</v>
      </c>
      <c r="F124" t="s">
        <v>556</v>
      </c>
      <c r="G124" t="s">
        <v>36</v>
      </c>
      <c r="H124" t="s">
        <v>434</v>
      </c>
      <c r="I124" s="5">
        <v>38</v>
      </c>
      <c r="J124" s="6">
        <v>331</v>
      </c>
      <c r="K124" s="5">
        <v>12578</v>
      </c>
    </row>
    <row r="125" spans="1:11" ht="14.25" customHeight="1" x14ac:dyDescent="0.35">
      <c r="A125">
        <v>2024</v>
      </c>
      <c r="B125" t="str">
        <f t="shared" si="1"/>
        <v>S1</v>
      </c>
      <c r="C125" t="s">
        <v>136</v>
      </c>
      <c r="D125" t="s">
        <v>168</v>
      </c>
      <c r="E125">
        <v>5</v>
      </c>
      <c r="F125" t="s">
        <v>557</v>
      </c>
      <c r="G125" t="s">
        <v>38</v>
      </c>
      <c r="H125" t="s">
        <v>434</v>
      </c>
      <c r="I125" s="5">
        <v>38</v>
      </c>
      <c r="J125" s="6">
        <v>465</v>
      </c>
      <c r="K125" s="5">
        <v>17670</v>
      </c>
    </row>
    <row r="126" spans="1:11" ht="14.25" customHeight="1" x14ac:dyDescent="0.35">
      <c r="A126">
        <v>2024</v>
      </c>
      <c r="B126" t="str">
        <f t="shared" si="1"/>
        <v>S1</v>
      </c>
      <c r="C126" t="s">
        <v>136</v>
      </c>
      <c r="D126" t="s">
        <v>168</v>
      </c>
      <c r="E126">
        <v>5</v>
      </c>
      <c r="F126" t="s">
        <v>558</v>
      </c>
      <c r="G126" t="s">
        <v>40</v>
      </c>
      <c r="H126" t="s">
        <v>434</v>
      </c>
      <c r="I126" s="5">
        <v>38</v>
      </c>
      <c r="J126" s="6">
        <v>531</v>
      </c>
      <c r="K126" s="5">
        <v>20178</v>
      </c>
    </row>
    <row r="127" spans="1:11" ht="14.25" customHeight="1" x14ac:dyDescent="0.35">
      <c r="A127">
        <v>2024</v>
      </c>
      <c r="B127" t="str">
        <f t="shared" si="1"/>
        <v>S1</v>
      </c>
      <c r="C127" t="s">
        <v>136</v>
      </c>
      <c r="D127" t="s">
        <v>168</v>
      </c>
      <c r="E127">
        <v>5</v>
      </c>
      <c r="F127" t="s">
        <v>559</v>
      </c>
      <c r="G127" t="s">
        <v>42</v>
      </c>
      <c r="H127" t="s">
        <v>434</v>
      </c>
      <c r="I127" s="5">
        <v>38</v>
      </c>
      <c r="J127" s="6">
        <v>359</v>
      </c>
      <c r="K127" s="5">
        <v>13642</v>
      </c>
    </row>
    <row r="128" spans="1:11" ht="14.25" customHeight="1" x14ac:dyDescent="0.35">
      <c r="A128">
        <v>2024</v>
      </c>
      <c r="B128" t="str">
        <f t="shared" si="1"/>
        <v>S1</v>
      </c>
      <c r="C128" t="s">
        <v>136</v>
      </c>
      <c r="D128" t="s">
        <v>168</v>
      </c>
      <c r="E128">
        <v>5</v>
      </c>
      <c r="F128" t="s">
        <v>560</v>
      </c>
      <c r="G128" t="s">
        <v>44</v>
      </c>
      <c r="H128" t="s">
        <v>434</v>
      </c>
      <c r="I128" s="5">
        <v>38</v>
      </c>
      <c r="J128" s="6">
        <v>323</v>
      </c>
      <c r="K128" s="5">
        <v>12274</v>
      </c>
    </row>
    <row r="129" spans="1:11" ht="14.25" customHeight="1" x14ac:dyDescent="0.35">
      <c r="A129">
        <v>2024</v>
      </c>
      <c r="B129" t="str">
        <f t="shared" si="1"/>
        <v>S1</v>
      </c>
      <c r="C129" t="s">
        <v>136</v>
      </c>
      <c r="D129" t="s">
        <v>168</v>
      </c>
      <c r="E129">
        <v>5</v>
      </c>
      <c r="F129" t="s">
        <v>561</v>
      </c>
      <c r="G129" t="s">
        <v>48</v>
      </c>
      <c r="H129" t="s">
        <v>434</v>
      </c>
      <c r="I129" s="5">
        <v>38</v>
      </c>
      <c r="J129" s="6">
        <v>304</v>
      </c>
      <c r="K129" s="5">
        <v>11552</v>
      </c>
    </row>
    <row r="130" spans="1:11" ht="14.25" customHeight="1" x14ac:dyDescent="0.35">
      <c r="A130">
        <v>2024</v>
      </c>
      <c r="B130" t="str">
        <f t="shared" ref="B130:B193" si="2">IF(OR(C130="Q1",C130="Q2"),"S1",IF(OR(C130="Q3",C130="Q4"),"S2",""))</f>
        <v>S1</v>
      </c>
      <c r="C130" t="s">
        <v>136</v>
      </c>
      <c r="D130" t="s">
        <v>168</v>
      </c>
      <c r="E130">
        <v>5</v>
      </c>
      <c r="F130" t="s">
        <v>562</v>
      </c>
      <c r="G130" t="s">
        <v>28</v>
      </c>
      <c r="H130" t="s">
        <v>434</v>
      </c>
      <c r="I130" s="5">
        <v>38</v>
      </c>
      <c r="J130" s="6">
        <v>333</v>
      </c>
      <c r="K130" s="5">
        <v>12654</v>
      </c>
    </row>
    <row r="131" spans="1:11" ht="14.25" customHeight="1" x14ac:dyDescent="0.35">
      <c r="A131">
        <v>2024</v>
      </c>
      <c r="B131" t="str">
        <f t="shared" si="2"/>
        <v>S1</v>
      </c>
      <c r="C131" t="s">
        <v>136</v>
      </c>
      <c r="D131" t="s">
        <v>168</v>
      </c>
      <c r="E131">
        <v>5</v>
      </c>
      <c r="F131" t="s">
        <v>563</v>
      </c>
      <c r="G131" t="s">
        <v>36</v>
      </c>
      <c r="H131" t="s">
        <v>434</v>
      </c>
      <c r="I131" s="5">
        <v>38</v>
      </c>
      <c r="J131" s="6">
        <v>372</v>
      </c>
      <c r="K131" s="5">
        <v>14136</v>
      </c>
    </row>
    <row r="132" spans="1:11" ht="14.25" customHeight="1" x14ac:dyDescent="0.35">
      <c r="A132">
        <v>2024</v>
      </c>
      <c r="B132" t="str">
        <f t="shared" si="2"/>
        <v>S1</v>
      </c>
      <c r="C132" t="s">
        <v>136</v>
      </c>
      <c r="D132" t="s">
        <v>168</v>
      </c>
      <c r="E132">
        <v>5</v>
      </c>
      <c r="F132" t="s">
        <v>564</v>
      </c>
      <c r="G132" t="s">
        <v>38</v>
      </c>
      <c r="H132" t="s">
        <v>434</v>
      </c>
      <c r="I132" s="5">
        <v>38</v>
      </c>
      <c r="J132" s="6">
        <v>487</v>
      </c>
      <c r="K132" s="5">
        <v>18506</v>
      </c>
    </row>
    <row r="133" spans="1:11" ht="14.25" customHeight="1" x14ac:dyDescent="0.35">
      <c r="A133">
        <v>2024</v>
      </c>
      <c r="B133" t="str">
        <f t="shared" si="2"/>
        <v>S1</v>
      </c>
      <c r="C133" t="s">
        <v>136</v>
      </c>
      <c r="D133" t="s">
        <v>168</v>
      </c>
      <c r="E133">
        <v>5</v>
      </c>
      <c r="F133" t="s">
        <v>565</v>
      </c>
      <c r="G133" t="s">
        <v>40</v>
      </c>
      <c r="H133" t="s">
        <v>434</v>
      </c>
      <c r="I133" s="5">
        <v>38</v>
      </c>
      <c r="J133" s="6">
        <v>484</v>
      </c>
      <c r="K133" s="5">
        <v>18392</v>
      </c>
    </row>
    <row r="134" spans="1:11" ht="14.25" customHeight="1" x14ac:dyDescent="0.35">
      <c r="A134">
        <v>2024</v>
      </c>
      <c r="B134" t="str">
        <f t="shared" si="2"/>
        <v>S1</v>
      </c>
      <c r="C134" t="s">
        <v>136</v>
      </c>
      <c r="D134" t="s">
        <v>168</v>
      </c>
      <c r="E134">
        <v>5</v>
      </c>
      <c r="F134" t="s">
        <v>566</v>
      </c>
      <c r="G134" t="s">
        <v>42</v>
      </c>
      <c r="H134" t="s">
        <v>434</v>
      </c>
      <c r="I134" s="5">
        <v>38</v>
      </c>
      <c r="J134" s="6">
        <v>339</v>
      </c>
      <c r="K134" s="5">
        <v>12882</v>
      </c>
    </row>
    <row r="135" spans="1:11" ht="14.25" customHeight="1" x14ac:dyDescent="0.35">
      <c r="A135">
        <v>2024</v>
      </c>
      <c r="B135" t="str">
        <f t="shared" si="2"/>
        <v>S1</v>
      </c>
      <c r="C135" t="s">
        <v>136</v>
      </c>
      <c r="D135" t="s">
        <v>168</v>
      </c>
      <c r="E135">
        <v>5</v>
      </c>
      <c r="F135" t="s">
        <v>567</v>
      </c>
      <c r="G135" t="s">
        <v>44</v>
      </c>
      <c r="H135" t="s">
        <v>434</v>
      </c>
      <c r="I135" s="5">
        <v>38</v>
      </c>
      <c r="J135" s="6">
        <v>333</v>
      </c>
      <c r="K135" s="5">
        <v>12654</v>
      </c>
    </row>
    <row r="136" spans="1:11" ht="14.25" customHeight="1" x14ac:dyDescent="0.35">
      <c r="A136">
        <v>2024</v>
      </c>
      <c r="B136" t="str">
        <f t="shared" si="2"/>
        <v>S1</v>
      </c>
      <c r="C136" t="s">
        <v>136</v>
      </c>
      <c r="D136" t="s">
        <v>168</v>
      </c>
      <c r="E136">
        <v>5</v>
      </c>
      <c r="F136" t="s">
        <v>568</v>
      </c>
      <c r="G136" t="s">
        <v>48</v>
      </c>
      <c r="H136" t="s">
        <v>434</v>
      </c>
      <c r="I136" s="5">
        <v>38</v>
      </c>
      <c r="J136" s="6">
        <v>280</v>
      </c>
      <c r="K136" s="5">
        <v>10640</v>
      </c>
    </row>
    <row r="137" spans="1:11" ht="14.25" customHeight="1" x14ac:dyDescent="0.35">
      <c r="A137">
        <v>2024</v>
      </c>
      <c r="B137" t="str">
        <f t="shared" si="2"/>
        <v>S1</v>
      </c>
      <c r="C137" t="s">
        <v>136</v>
      </c>
      <c r="D137" t="s">
        <v>168</v>
      </c>
      <c r="E137">
        <v>5</v>
      </c>
      <c r="F137" t="s">
        <v>569</v>
      </c>
      <c r="G137" t="s">
        <v>28</v>
      </c>
      <c r="H137" t="s">
        <v>434</v>
      </c>
      <c r="I137" s="5">
        <v>38</v>
      </c>
      <c r="J137" s="6">
        <v>384</v>
      </c>
      <c r="K137" s="5">
        <v>14592</v>
      </c>
    </row>
    <row r="138" spans="1:11" ht="14.25" customHeight="1" x14ac:dyDescent="0.35">
      <c r="A138">
        <v>2024</v>
      </c>
      <c r="B138" t="str">
        <f t="shared" si="2"/>
        <v>S1</v>
      </c>
      <c r="C138" t="s">
        <v>136</v>
      </c>
      <c r="D138" t="s">
        <v>168</v>
      </c>
      <c r="E138">
        <v>5</v>
      </c>
      <c r="F138" t="s">
        <v>570</v>
      </c>
      <c r="G138" t="s">
        <v>36</v>
      </c>
      <c r="H138" t="s">
        <v>434</v>
      </c>
      <c r="I138" s="5">
        <v>38</v>
      </c>
      <c r="J138" s="6">
        <v>347</v>
      </c>
      <c r="K138" s="5">
        <v>13186</v>
      </c>
    </row>
    <row r="139" spans="1:11" ht="14.25" customHeight="1" x14ac:dyDescent="0.35">
      <c r="A139">
        <v>2024</v>
      </c>
      <c r="B139" t="str">
        <f t="shared" si="2"/>
        <v>S1</v>
      </c>
      <c r="C139" t="s">
        <v>136</v>
      </c>
      <c r="D139" t="s">
        <v>168</v>
      </c>
      <c r="E139">
        <v>5</v>
      </c>
      <c r="F139" t="s">
        <v>571</v>
      </c>
      <c r="G139" t="s">
        <v>38</v>
      </c>
      <c r="H139" t="s">
        <v>434</v>
      </c>
      <c r="I139" s="5">
        <v>38</v>
      </c>
      <c r="J139" s="6">
        <v>442</v>
      </c>
      <c r="K139" s="5">
        <v>16796</v>
      </c>
    </row>
    <row r="140" spans="1:11" ht="14.25" customHeight="1" x14ac:dyDescent="0.35">
      <c r="A140">
        <v>2024</v>
      </c>
      <c r="B140" t="str">
        <f t="shared" si="2"/>
        <v>S1</v>
      </c>
      <c r="C140" t="s">
        <v>136</v>
      </c>
      <c r="D140" t="s">
        <v>168</v>
      </c>
      <c r="E140">
        <v>5</v>
      </c>
      <c r="F140" t="s">
        <v>572</v>
      </c>
      <c r="G140" t="s">
        <v>40</v>
      </c>
      <c r="H140" t="s">
        <v>434</v>
      </c>
      <c r="I140" s="5">
        <v>38</v>
      </c>
      <c r="J140" s="6">
        <v>455</v>
      </c>
      <c r="K140" s="5">
        <v>17290</v>
      </c>
    </row>
    <row r="141" spans="1:11" ht="14.25" customHeight="1" x14ac:dyDescent="0.35">
      <c r="A141">
        <v>2024</v>
      </c>
      <c r="B141" t="str">
        <f t="shared" si="2"/>
        <v>S1</v>
      </c>
      <c r="C141" t="s">
        <v>136</v>
      </c>
      <c r="D141" t="s">
        <v>168</v>
      </c>
      <c r="E141">
        <v>5</v>
      </c>
      <c r="F141" t="s">
        <v>573</v>
      </c>
      <c r="G141" t="s">
        <v>42</v>
      </c>
      <c r="H141" t="s">
        <v>434</v>
      </c>
      <c r="I141" s="5">
        <v>38</v>
      </c>
      <c r="J141" s="6">
        <v>328</v>
      </c>
      <c r="K141" s="5">
        <v>12464</v>
      </c>
    </row>
    <row r="142" spans="1:11" ht="14.25" customHeight="1" x14ac:dyDescent="0.35">
      <c r="A142">
        <v>2024</v>
      </c>
      <c r="B142" t="str">
        <f t="shared" si="2"/>
        <v>S1</v>
      </c>
      <c r="C142" t="s">
        <v>136</v>
      </c>
      <c r="D142" t="s">
        <v>168</v>
      </c>
      <c r="E142">
        <v>5</v>
      </c>
      <c r="F142" t="s">
        <v>574</v>
      </c>
      <c r="G142" t="s">
        <v>44</v>
      </c>
      <c r="H142" t="s">
        <v>434</v>
      </c>
      <c r="I142" s="5">
        <v>38</v>
      </c>
      <c r="J142" s="6">
        <v>312</v>
      </c>
      <c r="K142" s="5">
        <v>11856</v>
      </c>
    </row>
    <row r="143" spans="1:11" ht="14.25" customHeight="1" x14ac:dyDescent="0.35">
      <c r="A143">
        <v>2024</v>
      </c>
      <c r="B143" t="str">
        <f t="shared" si="2"/>
        <v>S1</v>
      </c>
      <c r="C143" t="s">
        <v>136</v>
      </c>
      <c r="D143" t="s">
        <v>168</v>
      </c>
      <c r="E143">
        <v>5</v>
      </c>
      <c r="F143" t="s">
        <v>575</v>
      </c>
      <c r="G143" t="s">
        <v>48</v>
      </c>
      <c r="H143" t="s">
        <v>434</v>
      </c>
      <c r="I143" s="5">
        <v>38</v>
      </c>
      <c r="J143" s="6">
        <v>326</v>
      </c>
      <c r="K143" s="5">
        <v>12388</v>
      </c>
    </row>
    <row r="144" spans="1:11" ht="14.25" customHeight="1" x14ac:dyDescent="0.35">
      <c r="A144">
        <v>2024</v>
      </c>
      <c r="B144" t="str">
        <f t="shared" si="2"/>
        <v>S1</v>
      </c>
      <c r="C144" t="s">
        <v>136</v>
      </c>
      <c r="D144" t="s">
        <v>168</v>
      </c>
      <c r="E144">
        <v>5</v>
      </c>
      <c r="F144" t="s">
        <v>576</v>
      </c>
      <c r="G144" t="s">
        <v>28</v>
      </c>
      <c r="H144" t="s">
        <v>434</v>
      </c>
      <c r="I144" s="5">
        <v>38</v>
      </c>
      <c r="J144" s="6">
        <v>339</v>
      </c>
      <c r="K144" s="5">
        <v>12882</v>
      </c>
    </row>
    <row r="145" spans="1:11" ht="14.25" customHeight="1" x14ac:dyDescent="0.35">
      <c r="A145">
        <v>2024</v>
      </c>
      <c r="B145" t="str">
        <f t="shared" si="2"/>
        <v>S1</v>
      </c>
      <c r="C145" t="s">
        <v>136</v>
      </c>
      <c r="D145" t="s">
        <v>168</v>
      </c>
      <c r="E145">
        <v>5</v>
      </c>
      <c r="F145" t="s">
        <v>577</v>
      </c>
      <c r="G145" t="s">
        <v>36</v>
      </c>
      <c r="H145" t="s">
        <v>434</v>
      </c>
      <c r="I145" s="5">
        <v>38</v>
      </c>
      <c r="J145" s="6">
        <v>332</v>
      </c>
      <c r="K145" s="5">
        <v>12616</v>
      </c>
    </row>
    <row r="146" spans="1:11" ht="14.25" customHeight="1" x14ac:dyDescent="0.35">
      <c r="A146">
        <v>2024</v>
      </c>
      <c r="B146" t="str">
        <f t="shared" si="2"/>
        <v>S1</v>
      </c>
      <c r="C146" t="s">
        <v>136</v>
      </c>
      <c r="D146" t="s">
        <v>168</v>
      </c>
      <c r="E146">
        <v>5</v>
      </c>
      <c r="F146" t="s">
        <v>578</v>
      </c>
      <c r="G146" t="s">
        <v>38</v>
      </c>
      <c r="H146" t="s">
        <v>434</v>
      </c>
      <c r="I146" s="5">
        <v>38</v>
      </c>
      <c r="J146" s="6">
        <v>487</v>
      </c>
      <c r="K146" s="5">
        <v>18506</v>
      </c>
    </row>
    <row r="147" spans="1:11" ht="14.25" customHeight="1" x14ac:dyDescent="0.35">
      <c r="A147">
        <v>2024</v>
      </c>
      <c r="B147" t="str">
        <f t="shared" si="2"/>
        <v>S1</v>
      </c>
      <c r="C147" t="s">
        <v>136</v>
      </c>
      <c r="D147" t="s">
        <v>168</v>
      </c>
      <c r="E147">
        <v>5</v>
      </c>
      <c r="F147" t="s">
        <v>579</v>
      </c>
      <c r="G147" t="s">
        <v>40</v>
      </c>
      <c r="H147" t="s">
        <v>434</v>
      </c>
      <c r="I147" s="5">
        <v>38</v>
      </c>
      <c r="J147" s="6">
        <v>501</v>
      </c>
      <c r="K147" s="5">
        <v>19038</v>
      </c>
    </row>
    <row r="148" spans="1:11" ht="14.25" customHeight="1" x14ac:dyDescent="0.35">
      <c r="A148">
        <v>2024</v>
      </c>
      <c r="B148" t="str">
        <f t="shared" si="2"/>
        <v>S1</v>
      </c>
      <c r="C148" t="s">
        <v>136</v>
      </c>
      <c r="D148" t="s">
        <v>168</v>
      </c>
      <c r="E148">
        <v>5</v>
      </c>
      <c r="F148" t="s">
        <v>580</v>
      </c>
      <c r="G148" t="s">
        <v>42</v>
      </c>
      <c r="H148" t="s">
        <v>434</v>
      </c>
      <c r="I148" s="5">
        <v>38</v>
      </c>
      <c r="J148" s="6">
        <v>309</v>
      </c>
      <c r="K148" s="5">
        <v>11742</v>
      </c>
    </row>
    <row r="149" spans="1:11" ht="14.25" customHeight="1" x14ac:dyDescent="0.35">
      <c r="A149">
        <v>2024</v>
      </c>
      <c r="B149" t="str">
        <f t="shared" si="2"/>
        <v>S1</v>
      </c>
      <c r="C149" t="s">
        <v>136</v>
      </c>
      <c r="D149" t="s">
        <v>168</v>
      </c>
      <c r="E149">
        <v>5</v>
      </c>
      <c r="F149" t="s">
        <v>581</v>
      </c>
      <c r="G149" t="s">
        <v>44</v>
      </c>
      <c r="H149" t="s">
        <v>434</v>
      </c>
      <c r="I149" s="5">
        <v>38</v>
      </c>
      <c r="J149" s="6">
        <v>334</v>
      </c>
      <c r="K149" s="5">
        <v>12692</v>
      </c>
    </row>
    <row r="150" spans="1:11" ht="14.25" customHeight="1" x14ac:dyDescent="0.35">
      <c r="A150">
        <v>2024</v>
      </c>
      <c r="B150" t="str">
        <f t="shared" si="2"/>
        <v>S1</v>
      </c>
      <c r="C150" t="s">
        <v>136</v>
      </c>
      <c r="D150" t="s">
        <v>168</v>
      </c>
      <c r="E150">
        <v>5</v>
      </c>
      <c r="F150" t="s">
        <v>582</v>
      </c>
      <c r="G150" t="s">
        <v>48</v>
      </c>
      <c r="H150" t="s">
        <v>434</v>
      </c>
      <c r="I150" s="5">
        <v>38</v>
      </c>
      <c r="J150" s="6">
        <v>286</v>
      </c>
      <c r="K150" s="5">
        <v>10868</v>
      </c>
    </row>
    <row r="151" spans="1:11" ht="14.25" customHeight="1" x14ac:dyDescent="0.35">
      <c r="A151">
        <v>2024</v>
      </c>
      <c r="B151" t="str">
        <f t="shared" si="2"/>
        <v>S1</v>
      </c>
      <c r="C151" t="s">
        <v>136</v>
      </c>
      <c r="D151" t="s">
        <v>168</v>
      </c>
      <c r="E151">
        <v>5</v>
      </c>
      <c r="F151" t="s">
        <v>583</v>
      </c>
      <c r="G151" t="s">
        <v>28</v>
      </c>
      <c r="H151" t="s">
        <v>434</v>
      </c>
      <c r="I151" s="5">
        <v>38</v>
      </c>
      <c r="J151" s="6">
        <v>360</v>
      </c>
      <c r="K151" s="5">
        <v>13680</v>
      </c>
    </row>
    <row r="152" spans="1:11" ht="14.25" customHeight="1" x14ac:dyDescent="0.35">
      <c r="A152">
        <v>2024</v>
      </c>
      <c r="B152" t="str">
        <f t="shared" si="2"/>
        <v>S1</v>
      </c>
      <c r="C152" t="s">
        <v>136</v>
      </c>
      <c r="D152" t="s">
        <v>168</v>
      </c>
      <c r="E152">
        <v>5</v>
      </c>
      <c r="F152" t="s">
        <v>584</v>
      </c>
      <c r="G152" t="s">
        <v>36</v>
      </c>
      <c r="H152" t="s">
        <v>434</v>
      </c>
      <c r="I152" s="5">
        <v>38</v>
      </c>
      <c r="J152" s="6">
        <v>345</v>
      </c>
      <c r="K152" s="5">
        <v>13110</v>
      </c>
    </row>
    <row r="153" spans="1:11" ht="14.25" customHeight="1" x14ac:dyDescent="0.35">
      <c r="A153">
        <v>2024</v>
      </c>
      <c r="B153" t="str">
        <f t="shared" si="2"/>
        <v>S1</v>
      </c>
      <c r="C153" t="s">
        <v>136</v>
      </c>
      <c r="D153" t="s">
        <v>168</v>
      </c>
      <c r="E153">
        <v>5</v>
      </c>
      <c r="F153" t="s">
        <v>585</v>
      </c>
      <c r="G153" t="s">
        <v>38</v>
      </c>
      <c r="H153" t="s">
        <v>434</v>
      </c>
      <c r="I153" s="5">
        <v>38</v>
      </c>
      <c r="J153" s="6">
        <v>431</v>
      </c>
      <c r="K153" s="5">
        <v>16378</v>
      </c>
    </row>
    <row r="154" spans="1:11" ht="14.25" customHeight="1" x14ac:dyDescent="0.35">
      <c r="A154">
        <v>2024</v>
      </c>
      <c r="B154" t="str">
        <f t="shared" si="2"/>
        <v>S1</v>
      </c>
      <c r="C154" t="s">
        <v>136</v>
      </c>
      <c r="D154" t="s">
        <v>201</v>
      </c>
      <c r="E154">
        <v>6</v>
      </c>
      <c r="F154" t="s">
        <v>586</v>
      </c>
      <c r="G154" t="s">
        <v>40</v>
      </c>
      <c r="H154" t="s">
        <v>434</v>
      </c>
      <c r="I154" s="5">
        <v>38</v>
      </c>
      <c r="J154" s="6">
        <v>301</v>
      </c>
      <c r="K154" s="5">
        <v>11438</v>
      </c>
    </row>
    <row r="155" spans="1:11" ht="14.25" customHeight="1" x14ac:dyDescent="0.35">
      <c r="A155">
        <v>2024</v>
      </c>
      <c r="B155" t="str">
        <f t="shared" si="2"/>
        <v>S1</v>
      </c>
      <c r="C155" t="s">
        <v>136</v>
      </c>
      <c r="D155" t="s">
        <v>201</v>
      </c>
      <c r="E155">
        <v>6</v>
      </c>
      <c r="F155" t="s">
        <v>587</v>
      </c>
      <c r="G155" t="s">
        <v>42</v>
      </c>
      <c r="H155" t="s">
        <v>434</v>
      </c>
      <c r="I155" s="5">
        <v>38</v>
      </c>
      <c r="J155" s="6">
        <v>236</v>
      </c>
      <c r="K155" s="5">
        <v>8968</v>
      </c>
    </row>
    <row r="156" spans="1:11" ht="14.25" customHeight="1" x14ac:dyDescent="0.35">
      <c r="A156">
        <v>2024</v>
      </c>
      <c r="B156" t="str">
        <f t="shared" si="2"/>
        <v>S1</v>
      </c>
      <c r="C156" t="s">
        <v>136</v>
      </c>
      <c r="D156" t="s">
        <v>201</v>
      </c>
      <c r="E156">
        <v>6</v>
      </c>
      <c r="F156" t="s">
        <v>588</v>
      </c>
      <c r="G156" t="s">
        <v>44</v>
      </c>
      <c r="H156" t="s">
        <v>434</v>
      </c>
      <c r="I156" s="5">
        <v>38</v>
      </c>
      <c r="J156" s="6">
        <v>227</v>
      </c>
      <c r="K156" s="5">
        <v>8626</v>
      </c>
    </row>
    <row r="157" spans="1:11" ht="14.25" customHeight="1" x14ac:dyDescent="0.35">
      <c r="A157">
        <v>2024</v>
      </c>
      <c r="B157" t="str">
        <f t="shared" si="2"/>
        <v>S1</v>
      </c>
      <c r="C157" t="s">
        <v>136</v>
      </c>
      <c r="D157" t="s">
        <v>201</v>
      </c>
      <c r="E157">
        <v>6</v>
      </c>
      <c r="F157" t="s">
        <v>589</v>
      </c>
      <c r="G157" t="s">
        <v>48</v>
      </c>
      <c r="H157" t="s">
        <v>434</v>
      </c>
      <c r="I157" s="5">
        <v>38</v>
      </c>
      <c r="J157" s="6">
        <v>217</v>
      </c>
      <c r="K157" s="5">
        <v>8246</v>
      </c>
    </row>
    <row r="158" spans="1:11" ht="14.25" customHeight="1" x14ac:dyDescent="0.35">
      <c r="A158">
        <v>2024</v>
      </c>
      <c r="B158" t="str">
        <f t="shared" si="2"/>
        <v>S1</v>
      </c>
      <c r="C158" t="s">
        <v>136</v>
      </c>
      <c r="D158" t="s">
        <v>201</v>
      </c>
      <c r="E158">
        <v>6</v>
      </c>
      <c r="F158" t="s">
        <v>590</v>
      </c>
      <c r="G158" t="s">
        <v>28</v>
      </c>
      <c r="H158" t="s">
        <v>434</v>
      </c>
      <c r="I158" s="5">
        <v>38</v>
      </c>
      <c r="J158" s="6">
        <v>230</v>
      </c>
      <c r="K158" s="5">
        <v>8740</v>
      </c>
    </row>
    <row r="159" spans="1:11" ht="14.25" customHeight="1" x14ac:dyDescent="0.35">
      <c r="A159">
        <v>2024</v>
      </c>
      <c r="B159" t="str">
        <f t="shared" si="2"/>
        <v>S1</v>
      </c>
      <c r="C159" t="s">
        <v>136</v>
      </c>
      <c r="D159" t="s">
        <v>201</v>
      </c>
      <c r="E159">
        <v>6</v>
      </c>
      <c r="F159" t="s">
        <v>591</v>
      </c>
      <c r="G159" t="s">
        <v>36</v>
      </c>
      <c r="H159" t="s">
        <v>434</v>
      </c>
      <c r="I159" s="5">
        <v>38</v>
      </c>
      <c r="J159" s="6">
        <v>244</v>
      </c>
      <c r="K159" s="5">
        <v>9272</v>
      </c>
    </row>
    <row r="160" spans="1:11" ht="14.25" customHeight="1" x14ac:dyDescent="0.35">
      <c r="A160">
        <v>2024</v>
      </c>
      <c r="B160" t="str">
        <f t="shared" si="2"/>
        <v>S1</v>
      </c>
      <c r="C160" t="s">
        <v>136</v>
      </c>
      <c r="D160" t="s">
        <v>201</v>
      </c>
      <c r="E160">
        <v>6</v>
      </c>
      <c r="F160" t="s">
        <v>592</v>
      </c>
      <c r="G160" t="s">
        <v>38</v>
      </c>
      <c r="H160" t="s">
        <v>434</v>
      </c>
      <c r="I160" s="5">
        <v>38</v>
      </c>
      <c r="J160" s="6">
        <v>299</v>
      </c>
      <c r="K160" s="5">
        <v>11362</v>
      </c>
    </row>
    <row r="161" spans="1:11" ht="14.25" customHeight="1" x14ac:dyDescent="0.35">
      <c r="A161">
        <v>2024</v>
      </c>
      <c r="B161" t="str">
        <f t="shared" si="2"/>
        <v>S1</v>
      </c>
      <c r="C161" t="s">
        <v>136</v>
      </c>
      <c r="D161" t="s">
        <v>201</v>
      </c>
      <c r="E161">
        <v>6</v>
      </c>
      <c r="F161" t="s">
        <v>593</v>
      </c>
      <c r="G161" t="s">
        <v>40</v>
      </c>
      <c r="H161" t="s">
        <v>434</v>
      </c>
      <c r="I161" s="5">
        <v>38</v>
      </c>
      <c r="J161" s="6">
        <v>339</v>
      </c>
      <c r="K161" s="5">
        <v>12882</v>
      </c>
    </row>
    <row r="162" spans="1:11" ht="14.25" customHeight="1" x14ac:dyDescent="0.35">
      <c r="A162">
        <v>2024</v>
      </c>
      <c r="B162" t="str">
        <f t="shared" si="2"/>
        <v>S1</v>
      </c>
      <c r="C162" t="s">
        <v>136</v>
      </c>
      <c r="D162" t="s">
        <v>201</v>
      </c>
      <c r="E162">
        <v>6</v>
      </c>
      <c r="F162" t="s">
        <v>594</v>
      </c>
      <c r="G162" t="s">
        <v>42</v>
      </c>
      <c r="H162" t="s">
        <v>434</v>
      </c>
      <c r="I162" s="5">
        <v>38</v>
      </c>
      <c r="J162" s="6">
        <v>228</v>
      </c>
      <c r="K162" s="5">
        <v>8664</v>
      </c>
    </row>
    <row r="163" spans="1:11" ht="14.25" customHeight="1" x14ac:dyDescent="0.35">
      <c r="A163">
        <v>2024</v>
      </c>
      <c r="B163" t="str">
        <f t="shared" si="2"/>
        <v>S1</v>
      </c>
      <c r="C163" t="s">
        <v>136</v>
      </c>
      <c r="D163" t="s">
        <v>201</v>
      </c>
      <c r="E163">
        <v>6</v>
      </c>
      <c r="F163" t="s">
        <v>595</v>
      </c>
      <c r="G163" t="s">
        <v>44</v>
      </c>
      <c r="H163" t="s">
        <v>434</v>
      </c>
      <c r="I163" s="5">
        <v>38</v>
      </c>
      <c r="J163" s="6">
        <v>207</v>
      </c>
      <c r="K163" s="5">
        <v>7866</v>
      </c>
    </row>
    <row r="164" spans="1:11" ht="14.25" customHeight="1" x14ac:dyDescent="0.35">
      <c r="A164">
        <v>2024</v>
      </c>
      <c r="B164" t="str">
        <f t="shared" si="2"/>
        <v>S1</v>
      </c>
      <c r="C164" t="s">
        <v>136</v>
      </c>
      <c r="D164" t="s">
        <v>201</v>
      </c>
      <c r="E164">
        <v>6</v>
      </c>
      <c r="F164" t="s">
        <v>596</v>
      </c>
      <c r="G164" t="s">
        <v>48</v>
      </c>
      <c r="H164" t="s">
        <v>434</v>
      </c>
      <c r="I164" s="5">
        <v>38</v>
      </c>
      <c r="J164" s="6">
        <v>199</v>
      </c>
      <c r="K164" s="5">
        <v>7562</v>
      </c>
    </row>
    <row r="165" spans="1:11" ht="14.25" customHeight="1" x14ac:dyDescent="0.35">
      <c r="A165">
        <v>2024</v>
      </c>
      <c r="B165" t="str">
        <f t="shared" si="2"/>
        <v>S1</v>
      </c>
      <c r="C165" t="s">
        <v>136</v>
      </c>
      <c r="D165" t="s">
        <v>201</v>
      </c>
      <c r="E165">
        <v>6</v>
      </c>
      <c r="F165" t="s">
        <v>597</v>
      </c>
      <c r="G165" t="s">
        <v>28</v>
      </c>
      <c r="H165" t="s">
        <v>434</v>
      </c>
      <c r="I165" s="5">
        <v>38</v>
      </c>
      <c r="J165" s="6">
        <v>264</v>
      </c>
      <c r="K165" s="5">
        <v>10032</v>
      </c>
    </row>
    <row r="166" spans="1:11" ht="14.25" customHeight="1" x14ac:dyDescent="0.35">
      <c r="A166">
        <v>2024</v>
      </c>
      <c r="B166" t="str">
        <f t="shared" si="2"/>
        <v>S1</v>
      </c>
      <c r="C166" t="s">
        <v>136</v>
      </c>
      <c r="D166" t="s">
        <v>201</v>
      </c>
      <c r="E166">
        <v>6</v>
      </c>
      <c r="F166" t="s">
        <v>598</v>
      </c>
      <c r="G166" t="s">
        <v>36</v>
      </c>
      <c r="H166" t="s">
        <v>434</v>
      </c>
      <c r="I166" s="5">
        <v>38</v>
      </c>
      <c r="J166" s="6">
        <v>232</v>
      </c>
      <c r="K166" s="5">
        <v>8816</v>
      </c>
    </row>
    <row r="167" spans="1:11" ht="14.25" customHeight="1" x14ac:dyDescent="0.35">
      <c r="A167">
        <v>2024</v>
      </c>
      <c r="B167" t="str">
        <f t="shared" si="2"/>
        <v>S1</v>
      </c>
      <c r="C167" t="s">
        <v>136</v>
      </c>
      <c r="D167" t="s">
        <v>201</v>
      </c>
      <c r="E167">
        <v>6</v>
      </c>
      <c r="F167" t="s">
        <v>599</v>
      </c>
      <c r="G167" t="s">
        <v>38</v>
      </c>
      <c r="H167" t="s">
        <v>434</v>
      </c>
      <c r="I167" s="5">
        <v>38</v>
      </c>
      <c r="J167" s="6">
        <v>302</v>
      </c>
      <c r="K167" s="5">
        <v>11476</v>
      </c>
    </row>
    <row r="168" spans="1:11" ht="14.25" customHeight="1" x14ac:dyDescent="0.35">
      <c r="A168">
        <v>2024</v>
      </c>
      <c r="B168" t="str">
        <f t="shared" si="2"/>
        <v>S1</v>
      </c>
      <c r="C168" t="s">
        <v>136</v>
      </c>
      <c r="D168" t="s">
        <v>201</v>
      </c>
      <c r="E168">
        <v>6</v>
      </c>
      <c r="F168" t="s">
        <v>600</v>
      </c>
      <c r="G168" t="s">
        <v>40</v>
      </c>
      <c r="H168" t="s">
        <v>434</v>
      </c>
      <c r="I168" s="5">
        <v>38</v>
      </c>
      <c r="J168" s="6">
        <v>333</v>
      </c>
      <c r="K168" s="5">
        <v>12654</v>
      </c>
    </row>
    <row r="169" spans="1:11" ht="14.25" customHeight="1" x14ac:dyDescent="0.35">
      <c r="A169">
        <v>2024</v>
      </c>
      <c r="B169" t="str">
        <f t="shared" si="2"/>
        <v>S1</v>
      </c>
      <c r="C169" t="s">
        <v>136</v>
      </c>
      <c r="D169" t="s">
        <v>201</v>
      </c>
      <c r="E169">
        <v>6</v>
      </c>
      <c r="F169" t="s">
        <v>601</v>
      </c>
      <c r="G169" t="s">
        <v>42</v>
      </c>
      <c r="H169" t="s">
        <v>434</v>
      </c>
      <c r="I169" s="5">
        <v>38</v>
      </c>
      <c r="J169" s="6">
        <v>211</v>
      </c>
      <c r="K169" s="5">
        <v>8018</v>
      </c>
    </row>
    <row r="170" spans="1:11" ht="14.25" customHeight="1" x14ac:dyDescent="0.35">
      <c r="A170">
        <v>2024</v>
      </c>
      <c r="B170" t="str">
        <f t="shared" si="2"/>
        <v>S1</v>
      </c>
      <c r="C170" t="s">
        <v>136</v>
      </c>
      <c r="D170" t="s">
        <v>201</v>
      </c>
      <c r="E170">
        <v>6</v>
      </c>
      <c r="F170" t="s">
        <v>602</v>
      </c>
      <c r="G170" t="s">
        <v>44</v>
      </c>
      <c r="H170" t="s">
        <v>434</v>
      </c>
      <c r="I170" s="5">
        <v>38</v>
      </c>
      <c r="J170" s="6">
        <v>213</v>
      </c>
      <c r="K170" s="5">
        <v>8094</v>
      </c>
    </row>
    <row r="171" spans="1:11" ht="14.25" customHeight="1" x14ac:dyDescent="0.35">
      <c r="A171">
        <v>2024</v>
      </c>
      <c r="B171" t="str">
        <f t="shared" si="2"/>
        <v>S1</v>
      </c>
      <c r="C171" t="s">
        <v>136</v>
      </c>
      <c r="D171" t="s">
        <v>201</v>
      </c>
      <c r="E171">
        <v>6</v>
      </c>
      <c r="F171" t="s">
        <v>603</v>
      </c>
      <c r="G171" t="s">
        <v>48</v>
      </c>
      <c r="H171" t="s">
        <v>434</v>
      </c>
      <c r="I171" s="5">
        <v>38</v>
      </c>
      <c r="J171" s="6">
        <v>213</v>
      </c>
      <c r="K171" s="5">
        <v>8094</v>
      </c>
    </row>
    <row r="172" spans="1:11" ht="14.25" customHeight="1" x14ac:dyDescent="0.35">
      <c r="A172">
        <v>2024</v>
      </c>
      <c r="B172" t="str">
        <f t="shared" si="2"/>
        <v>S1</v>
      </c>
      <c r="C172" t="s">
        <v>136</v>
      </c>
      <c r="D172" t="s">
        <v>201</v>
      </c>
      <c r="E172">
        <v>6</v>
      </c>
      <c r="F172" t="s">
        <v>604</v>
      </c>
      <c r="G172" t="s">
        <v>28</v>
      </c>
      <c r="H172" t="s">
        <v>434</v>
      </c>
      <c r="I172" s="5">
        <v>38</v>
      </c>
      <c r="J172" s="6">
        <v>271</v>
      </c>
      <c r="K172" s="5">
        <v>10298</v>
      </c>
    </row>
    <row r="173" spans="1:11" ht="14.25" customHeight="1" x14ac:dyDescent="0.35">
      <c r="A173">
        <v>2024</v>
      </c>
      <c r="B173" t="str">
        <f t="shared" si="2"/>
        <v>S1</v>
      </c>
      <c r="C173" t="s">
        <v>136</v>
      </c>
      <c r="D173" t="s">
        <v>201</v>
      </c>
      <c r="E173">
        <v>6</v>
      </c>
      <c r="F173" t="s">
        <v>605</v>
      </c>
      <c r="G173" t="s">
        <v>36</v>
      </c>
      <c r="H173" t="s">
        <v>434</v>
      </c>
      <c r="I173" s="5">
        <v>38</v>
      </c>
      <c r="J173" s="6">
        <v>237</v>
      </c>
      <c r="K173" s="5">
        <v>9006</v>
      </c>
    </row>
    <row r="174" spans="1:11" ht="14.25" customHeight="1" x14ac:dyDescent="0.35">
      <c r="A174">
        <v>2024</v>
      </c>
      <c r="B174" t="str">
        <f t="shared" si="2"/>
        <v>S1</v>
      </c>
      <c r="C174" t="s">
        <v>136</v>
      </c>
      <c r="D174" t="s">
        <v>201</v>
      </c>
      <c r="E174">
        <v>6</v>
      </c>
      <c r="F174" t="s">
        <v>606</v>
      </c>
      <c r="G174" t="s">
        <v>38</v>
      </c>
      <c r="H174" t="s">
        <v>434</v>
      </c>
      <c r="I174" s="5">
        <v>38</v>
      </c>
      <c r="J174" s="6">
        <v>338</v>
      </c>
      <c r="K174" s="5">
        <v>12844</v>
      </c>
    </row>
    <row r="175" spans="1:11" ht="14.25" customHeight="1" x14ac:dyDescent="0.35">
      <c r="A175">
        <v>2024</v>
      </c>
      <c r="B175" t="str">
        <f t="shared" si="2"/>
        <v>S1</v>
      </c>
      <c r="C175" t="s">
        <v>136</v>
      </c>
      <c r="D175" t="s">
        <v>201</v>
      </c>
      <c r="E175">
        <v>6</v>
      </c>
      <c r="F175" t="s">
        <v>607</v>
      </c>
      <c r="G175" t="s">
        <v>40</v>
      </c>
      <c r="H175" t="s">
        <v>434</v>
      </c>
      <c r="I175" s="5">
        <v>38</v>
      </c>
      <c r="J175" s="6">
        <v>344</v>
      </c>
      <c r="K175" s="5">
        <v>13072</v>
      </c>
    </row>
    <row r="176" spans="1:11" ht="14.25" customHeight="1" x14ac:dyDescent="0.35">
      <c r="A176">
        <v>2024</v>
      </c>
      <c r="B176" t="str">
        <f t="shared" si="2"/>
        <v>S1</v>
      </c>
      <c r="C176" t="s">
        <v>136</v>
      </c>
      <c r="D176" t="s">
        <v>201</v>
      </c>
      <c r="E176">
        <v>6</v>
      </c>
      <c r="F176" t="s">
        <v>608</v>
      </c>
      <c r="G176" t="s">
        <v>42</v>
      </c>
      <c r="H176" t="s">
        <v>434</v>
      </c>
      <c r="I176" s="5">
        <v>38</v>
      </c>
      <c r="J176" s="6">
        <v>212</v>
      </c>
      <c r="K176" s="5">
        <v>8056</v>
      </c>
    </row>
    <row r="177" spans="1:11" ht="14.25" customHeight="1" x14ac:dyDescent="0.35">
      <c r="A177">
        <v>2024</v>
      </c>
      <c r="B177" t="str">
        <f t="shared" si="2"/>
        <v>S1</v>
      </c>
      <c r="C177" t="s">
        <v>136</v>
      </c>
      <c r="D177" t="s">
        <v>201</v>
      </c>
      <c r="E177">
        <v>6</v>
      </c>
      <c r="F177" t="s">
        <v>609</v>
      </c>
      <c r="G177" t="s">
        <v>44</v>
      </c>
      <c r="H177" t="s">
        <v>434</v>
      </c>
      <c r="I177" s="5">
        <v>38</v>
      </c>
      <c r="J177" s="6">
        <v>213</v>
      </c>
      <c r="K177" s="5">
        <v>8094</v>
      </c>
    </row>
    <row r="178" spans="1:11" ht="14.25" customHeight="1" x14ac:dyDescent="0.35">
      <c r="A178">
        <v>2024</v>
      </c>
      <c r="B178" t="str">
        <f t="shared" si="2"/>
        <v>S1</v>
      </c>
      <c r="C178" t="s">
        <v>136</v>
      </c>
      <c r="D178" t="s">
        <v>201</v>
      </c>
      <c r="E178">
        <v>6</v>
      </c>
      <c r="F178" t="s">
        <v>610</v>
      </c>
      <c r="G178" t="s">
        <v>48</v>
      </c>
      <c r="H178" t="s">
        <v>434</v>
      </c>
      <c r="I178" s="5">
        <v>38</v>
      </c>
      <c r="J178" s="6">
        <v>218</v>
      </c>
      <c r="K178" s="5">
        <v>8284</v>
      </c>
    </row>
    <row r="179" spans="1:11" ht="14.25" customHeight="1" x14ac:dyDescent="0.35">
      <c r="A179">
        <v>2024</v>
      </c>
      <c r="B179" t="str">
        <f t="shared" si="2"/>
        <v>S1</v>
      </c>
      <c r="C179" t="s">
        <v>136</v>
      </c>
      <c r="D179" t="s">
        <v>201</v>
      </c>
      <c r="E179">
        <v>6</v>
      </c>
      <c r="F179" t="s">
        <v>611</v>
      </c>
      <c r="G179" t="s">
        <v>28</v>
      </c>
      <c r="H179" t="s">
        <v>434</v>
      </c>
      <c r="I179" s="5">
        <v>38</v>
      </c>
      <c r="J179" s="6">
        <v>259</v>
      </c>
      <c r="K179" s="5">
        <v>9842</v>
      </c>
    </row>
    <row r="180" spans="1:11" ht="14.25" customHeight="1" x14ac:dyDescent="0.35">
      <c r="A180">
        <v>2024</v>
      </c>
      <c r="B180" t="str">
        <f t="shared" si="2"/>
        <v>S1</v>
      </c>
      <c r="C180" t="s">
        <v>136</v>
      </c>
      <c r="D180" t="s">
        <v>201</v>
      </c>
      <c r="E180">
        <v>6</v>
      </c>
      <c r="F180" t="s">
        <v>612</v>
      </c>
      <c r="G180" t="s">
        <v>36</v>
      </c>
      <c r="H180" t="s">
        <v>434</v>
      </c>
      <c r="I180" s="5">
        <v>38</v>
      </c>
      <c r="J180" s="6">
        <v>225</v>
      </c>
      <c r="K180" s="5">
        <v>8550</v>
      </c>
    </row>
    <row r="181" spans="1:11" ht="14.25" customHeight="1" x14ac:dyDescent="0.35">
      <c r="A181">
        <v>2024</v>
      </c>
      <c r="B181" t="str">
        <f t="shared" si="2"/>
        <v>S1</v>
      </c>
      <c r="C181" t="s">
        <v>136</v>
      </c>
      <c r="D181" t="s">
        <v>201</v>
      </c>
      <c r="E181">
        <v>6</v>
      </c>
      <c r="F181" t="s">
        <v>613</v>
      </c>
      <c r="G181" t="s">
        <v>38</v>
      </c>
      <c r="H181" t="s">
        <v>434</v>
      </c>
      <c r="I181" s="5">
        <v>38</v>
      </c>
      <c r="J181" s="6">
        <v>315</v>
      </c>
      <c r="K181" s="5">
        <v>11970</v>
      </c>
    </row>
    <row r="182" spans="1:11" ht="14.25" customHeight="1" x14ac:dyDescent="0.35">
      <c r="A182">
        <v>2024</v>
      </c>
      <c r="B182" t="str">
        <f t="shared" si="2"/>
        <v>S1</v>
      </c>
      <c r="C182" t="s">
        <v>136</v>
      </c>
      <c r="D182" t="s">
        <v>201</v>
      </c>
      <c r="E182">
        <v>6</v>
      </c>
      <c r="F182" t="s">
        <v>614</v>
      </c>
      <c r="G182" t="s">
        <v>40</v>
      </c>
      <c r="H182" t="s">
        <v>434</v>
      </c>
      <c r="I182" s="5">
        <v>38</v>
      </c>
      <c r="J182" s="6">
        <v>333</v>
      </c>
      <c r="K182" s="5">
        <v>12654</v>
      </c>
    </row>
    <row r="183" spans="1:11" ht="14.25" customHeight="1" x14ac:dyDescent="0.35">
      <c r="A183">
        <v>2024</v>
      </c>
      <c r="B183" t="str">
        <f t="shared" si="2"/>
        <v>S1</v>
      </c>
      <c r="C183" t="s">
        <v>136</v>
      </c>
      <c r="D183" t="s">
        <v>201</v>
      </c>
      <c r="E183">
        <v>6</v>
      </c>
      <c r="F183" t="s">
        <v>615</v>
      </c>
      <c r="G183" t="s">
        <v>42</v>
      </c>
      <c r="H183" t="s">
        <v>434</v>
      </c>
      <c r="I183" s="5">
        <v>38</v>
      </c>
      <c r="J183" s="6">
        <v>240</v>
      </c>
      <c r="K183" s="5">
        <v>9120</v>
      </c>
    </row>
    <row r="184" spans="1:11" ht="14.25" customHeight="1" x14ac:dyDescent="0.35">
      <c r="A184">
        <v>2024</v>
      </c>
      <c r="B184" t="str">
        <f t="shared" si="2"/>
        <v>S2</v>
      </c>
      <c r="C184" t="s">
        <v>234</v>
      </c>
      <c r="D184" t="s">
        <v>235</v>
      </c>
      <c r="E184">
        <v>7</v>
      </c>
      <c r="F184" t="s">
        <v>616</v>
      </c>
      <c r="G184" t="s">
        <v>44</v>
      </c>
      <c r="H184" t="s">
        <v>434</v>
      </c>
      <c r="I184" s="5">
        <v>38</v>
      </c>
      <c r="J184" s="6">
        <v>201</v>
      </c>
      <c r="K184" s="5">
        <v>7638</v>
      </c>
    </row>
    <row r="185" spans="1:11" ht="14.25" customHeight="1" x14ac:dyDescent="0.35">
      <c r="A185">
        <v>2024</v>
      </c>
      <c r="B185" t="str">
        <f t="shared" si="2"/>
        <v>S2</v>
      </c>
      <c r="C185" t="s">
        <v>234</v>
      </c>
      <c r="D185" t="s">
        <v>235</v>
      </c>
      <c r="E185">
        <v>7</v>
      </c>
      <c r="F185" t="s">
        <v>617</v>
      </c>
      <c r="G185" t="s">
        <v>48</v>
      </c>
      <c r="H185" t="s">
        <v>434</v>
      </c>
      <c r="I185" s="5">
        <v>38</v>
      </c>
      <c r="J185" s="6">
        <v>222</v>
      </c>
      <c r="K185" s="5">
        <v>8436</v>
      </c>
    </row>
    <row r="186" spans="1:11" ht="14.25" customHeight="1" x14ac:dyDescent="0.35">
      <c r="A186">
        <v>2024</v>
      </c>
      <c r="B186" t="str">
        <f t="shared" si="2"/>
        <v>S2</v>
      </c>
      <c r="C186" t="s">
        <v>234</v>
      </c>
      <c r="D186" t="s">
        <v>235</v>
      </c>
      <c r="E186">
        <v>7</v>
      </c>
      <c r="F186" t="s">
        <v>618</v>
      </c>
      <c r="G186" t="s">
        <v>28</v>
      </c>
      <c r="H186" t="s">
        <v>434</v>
      </c>
      <c r="I186" s="5">
        <v>38</v>
      </c>
      <c r="J186" s="6">
        <v>252</v>
      </c>
      <c r="K186" s="5">
        <v>9576</v>
      </c>
    </row>
    <row r="187" spans="1:11" ht="14.25" customHeight="1" x14ac:dyDescent="0.35">
      <c r="A187">
        <v>2024</v>
      </c>
      <c r="B187" t="str">
        <f t="shared" si="2"/>
        <v>S2</v>
      </c>
      <c r="C187" t="s">
        <v>234</v>
      </c>
      <c r="D187" t="s">
        <v>235</v>
      </c>
      <c r="E187">
        <v>7</v>
      </c>
      <c r="F187" t="s">
        <v>619</v>
      </c>
      <c r="G187" t="s">
        <v>36</v>
      </c>
      <c r="H187" t="s">
        <v>434</v>
      </c>
      <c r="I187" s="5">
        <v>38</v>
      </c>
      <c r="J187" s="6">
        <v>240</v>
      </c>
      <c r="K187" s="5">
        <v>9120</v>
      </c>
    </row>
    <row r="188" spans="1:11" ht="14.25" customHeight="1" x14ac:dyDescent="0.35">
      <c r="A188">
        <v>2024</v>
      </c>
      <c r="B188" t="str">
        <f t="shared" si="2"/>
        <v>S2</v>
      </c>
      <c r="C188" t="s">
        <v>234</v>
      </c>
      <c r="D188" t="s">
        <v>235</v>
      </c>
      <c r="E188">
        <v>7</v>
      </c>
      <c r="F188" t="s">
        <v>620</v>
      </c>
      <c r="G188" t="s">
        <v>38</v>
      </c>
      <c r="H188" t="s">
        <v>434</v>
      </c>
      <c r="I188" s="5">
        <v>38</v>
      </c>
      <c r="J188" s="6">
        <v>317</v>
      </c>
      <c r="K188" s="5">
        <v>12046</v>
      </c>
    </row>
    <row r="189" spans="1:11" ht="14.25" customHeight="1" x14ac:dyDescent="0.35">
      <c r="A189">
        <v>2024</v>
      </c>
      <c r="B189" t="str">
        <f t="shared" si="2"/>
        <v>S2</v>
      </c>
      <c r="C189" t="s">
        <v>234</v>
      </c>
      <c r="D189" t="s">
        <v>235</v>
      </c>
      <c r="E189">
        <v>7</v>
      </c>
      <c r="F189" t="s">
        <v>621</v>
      </c>
      <c r="G189" t="s">
        <v>40</v>
      </c>
      <c r="H189" t="s">
        <v>434</v>
      </c>
      <c r="I189" s="5">
        <v>38</v>
      </c>
      <c r="J189" s="6">
        <v>342</v>
      </c>
      <c r="K189" s="5">
        <v>12996</v>
      </c>
    </row>
    <row r="190" spans="1:11" ht="14.25" customHeight="1" x14ac:dyDescent="0.35">
      <c r="A190">
        <v>2024</v>
      </c>
      <c r="B190" t="str">
        <f t="shared" si="2"/>
        <v>S2</v>
      </c>
      <c r="C190" t="s">
        <v>234</v>
      </c>
      <c r="D190" t="s">
        <v>235</v>
      </c>
      <c r="E190">
        <v>7</v>
      </c>
      <c r="F190" t="s">
        <v>622</v>
      </c>
      <c r="G190" t="s">
        <v>42</v>
      </c>
      <c r="H190" t="s">
        <v>434</v>
      </c>
      <c r="I190" s="5">
        <v>38</v>
      </c>
      <c r="J190" s="6">
        <v>230</v>
      </c>
      <c r="K190" s="5">
        <v>8740</v>
      </c>
    </row>
    <row r="191" spans="1:11" ht="14.25" customHeight="1" x14ac:dyDescent="0.35">
      <c r="A191">
        <v>2024</v>
      </c>
      <c r="B191" t="str">
        <f t="shared" si="2"/>
        <v>S2</v>
      </c>
      <c r="C191" t="s">
        <v>234</v>
      </c>
      <c r="D191" t="s">
        <v>235</v>
      </c>
      <c r="E191">
        <v>7</v>
      </c>
      <c r="F191" t="s">
        <v>623</v>
      </c>
      <c r="G191" t="s">
        <v>44</v>
      </c>
      <c r="H191" t="s">
        <v>434</v>
      </c>
      <c r="I191" s="5">
        <v>38</v>
      </c>
      <c r="J191" s="6">
        <v>219</v>
      </c>
      <c r="K191" s="5">
        <v>8322</v>
      </c>
    </row>
    <row r="192" spans="1:11" ht="14.25" customHeight="1" x14ac:dyDescent="0.35">
      <c r="A192">
        <v>2024</v>
      </c>
      <c r="B192" t="str">
        <f t="shared" si="2"/>
        <v>S2</v>
      </c>
      <c r="C192" t="s">
        <v>234</v>
      </c>
      <c r="D192" t="s">
        <v>235</v>
      </c>
      <c r="E192">
        <v>7</v>
      </c>
      <c r="F192" t="s">
        <v>624</v>
      </c>
      <c r="G192" t="s">
        <v>48</v>
      </c>
      <c r="H192" t="s">
        <v>434</v>
      </c>
      <c r="I192" s="5">
        <v>38</v>
      </c>
      <c r="J192" s="6">
        <v>217</v>
      </c>
      <c r="K192" s="5">
        <v>8246</v>
      </c>
    </row>
    <row r="193" spans="1:11" ht="14.25" customHeight="1" x14ac:dyDescent="0.35">
      <c r="A193">
        <v>2024</v>
      </c>
      <c r="B193" t="str">
        <f t="shared" si="2"/>
        <v>S2</v>
      </c>
      <c r="C193" t="s">
        <v>234</v>
      </c>
      <c r="D193" t="s">
        <v>235</v>
      </c>
      <c r="E193">
        <v>7</v>
      </c>
      <c r="F193" t="s">
        <v>625</v>
      </c>
      <c r="G193" t="s">
        <v>28</v>
      </c>
      <c r="H193" t="s">
        <v>434</v>
      </c>
      <c r="I193" s="5">
        <v>38</v>
      </c>
      <c r="J193" s="6">
        <v>264</v>
      </c>
      <c r="K193" s="5">
        <v>10032</v>
      </c>
    </row>
    <row r="194" spans="1:11" ht="14.25" customHeight="1" x14ac:dyDescent="0.35">
      <c r="A194">
        <v>2024</v>
      </c>
      <c r="B194" t="str">
        <f t="shared" ref="B194:B257" si="3">IF(OR(C194="Q1",C194="Q2"),"S1",IF(OR(C194="Q3",C194="Q4"),"S2",""))</f>
        <v>S2</v>
      </c>
      <c r="C194" t="s">
        <v>234</v>
      </c>
      <c r="D194" t="s">
        <v>235</v>
      </c>
      <c r="E194">
        <v>7</v>
      </c>
      <c r="F194" t="s">
        <v>626</v>
      </c>
      <c r="G194" t="s">
        <v>36</v>
      </c>
      <c r="H194" t="s">
        <v>434</v>
      </c>
      <c r="I194" s="5">
        <v>38</v>
      </c>
      <c r="J194" s="6">
        <v>253</v>
      </c>
      <c r="K194" s="5">
        <v>9614</v>
      </c>
    </row>
    <row r="195" spans="1:11" ht="14.25" customHeight="1" x14ac:dyDescent="0.35">
      <c r="A195">
        <v>2024</v>
      </c>
      <c r="B195" t="str">
        <f t="shared" si="3"/>
        <v>S2</v>
      </c>
      <c r="C195" t="s">
        <v>234</v>
      </c>
      <c r="D195" t="s">
        <v>235</v>
      </c>
      <c r="E195">
        <v>7</v>
      </c>
      <c r="F195" t="s">
        <v>627</v>
      </c>
      <c r="G195" t="s">
        <v>38</v>
      </c>
      <c r="H195" t="s">
        <v>434</v>
      </c>
      <c r="I195" s="5">
        <v>38</v>
      </c>
      <c r="J195" s="6">
        <v>334</v>
      </c>
      <c r="K195" s="5">
        <v>12692</v>
      </c>
    </row>
    <row r="196" spans="1:11" ht="14.25" customHeight="1" x14ac:dyDescent="0.35">
      <c r="A196">
        <v>2024</v>
      </c>
      <c r="B196" t="str">
        <f t="shared" si="3"/>
        <v>S2</v>
      </c>
      <c r="C196" t="s">
        <v>234</v>
      </c>
      <c r="D196" t="s">
        <v>235</v>
      </c>
      <c r="E196">
        <v>7</v>
      </c>
      <c r="F196" t="s">
        <v>628</v>
      </c>
      <c r="G196" t="s">
        <v>40</v>
      </c>
      <c r="H196" t="s">
        <v>434</v>
      </c>
      <c r="I196" s="5">
        <v>38</v>
      </c>
      <c r="J196" s="6">
        <v>343</v>
      </c>
      <c r="K196" s="5">
        <v>13034</v>
      </c>
    </row>
    <row r="197" spans="1:11" ht="14.25" customHeight="1" x14ac:dyDescent="0.35">
      <c r="A197">
        <v>2024</v>
      </c>
      <c r="B197" t="str">
        <f t="shared" si="3"/>
        <v>S2</v>
      </c>
      <c r="C197" t="s">
        <v>234</v>
      </c>
      <c r="D197" t="s">
        <v>235</v>
      </c>
      <c r="E197">
        <v>7</v>
      </c>
      <c r="F197" t="s">
        <v>629</v>
      </c>
      <c r="G197" t="s">
        <v>42</v>
      </c>
      <c r="H197" t="s">
        <v>434</v>
      </c>
      <c r="I197" s="5">
        <v>38</v>
      </c>
      <c r="J197" s="6">
        <v>214</v>
      </c>
      <c r="K197" s="5">
        <v>8132</v>
      </c>
    </row>
    <row r="198" spans="1:11" ht="14.25" customHeight="1" x14ac:dyDescent="0.35">
      <c r="A198">
        <v>2024</v>
      </c>
      <c r="B198" t="str">
        <f t="shared" si="3"/>
        <v>S2</v>
      </c>
      <c r="C198" t="s">
        <v>234</v>
      </c>
      <c r="D198" t="s">
        <v>235</v>
      </c>
      <c r="E198">
        <v>7</v>
      </c>
      <c r="F198" t="s">
        <v>630</v>
      </c>
      <c r="G198" t="s">
        <v>44</v>
      </c>
      <c r="H198" t="s">
        <v>434</v>
      </c>
      <c r="I198" s="5">
        <v>38</v>
      </c>
      <c r="J198" s="6">
        <v>207</v>
      </c>
      <c r="K198" s="5">
        <v>7866</v>
      </c>
    </row>
    <row r="199" spans="1:11" ht="14.25" customHeight="1" x14ac:dyDescent="0.35">
      <c r="A199">
        <v>2024</v>
      </c>
      <c r="B199" t="str">
        <f t="shared" si="3"/>
        <v>S2</v>
      </c>
      <c r="C199" t="s">
        <v>234</v>
      </c>
      <c r="D199" t="s">
        <v>235</v>
      </c>
      <c r="E199">
        <v>7</v>
      </c>
      <c r="F199" t="s">
        <v>631</v>
      </c>
      <c r="G199" t="s">
        <v>48</v>
      </c>
      <c r="H199" t="s">
        <v>434</v>
      </c>
      <c r="I199" s="5">
        <v>38</v>
      </c>
      <c r="J199" s="6">
        <v>213</v>
      </c>
      <c r="K199" s="5">
        <v>8094</v>
      </c>
    </row>
    <row r="200" spans="1:11" ht="14.25" customHeight="1" x14ac:dyDescent="0.35">
      <c r="A200">
        <v>2024</v>
      </c>
      <c r="B200" t="str">
        <f t="shared" si="3"/>
        <v>S2</v>
      </c>
      <c r="C200" t="s">
        <v>234</v>
      </c>
      <c r="D200" t="s">
        <v>235</v>
      </c>
      <c r="E200">
        <v>7</v>
      </c>
      <c r="F200" t="s">
        <v>632</v>
      </c>
      <c r="G200" t="s">
        <v>28</v>
      </c>
      <c r="H200" t="s">
        <v>434</v>
      </c>
      <c r="I200" s="5">
        <v>38</v>
      </c>
      <c r="J200" s="6">
        <v>259</v>
      </c>
      <c r="K200" s="5">
        <v>9842</v>
      </c>
    </row>
    <row r="201" spans="1:11" ht="14.25" customHeight="1" x14ac:dyDescent="0.35">
      <c r="A201">
        <v>2024</v>
      </c>
      <c r="B201" t="str">
        <f t="shared" si="3"/>
        <v>S2</v>
      </c>
      <c r="C201" t="s">
        <v>234</v>
      </c>
      <c r="D201" t="s">
        <v>235</v>
      </c>
      <c r="E201">
        <v>7</v>
      </c>
      <c r="F201" t="s">
        <v>633</v>
      </c>
      <c r="G201" t="s">
        <v>36</v>
      </c>
      <c r="H201" t="s">
        <v>434</v>
      </c>
      <c r="I201" s="5">
        <v>38</v>
      </c>
      <c r="J201" s="6">
        <v>227</v>
      </c>
      <c r="K201" s="5">
        <v>8626</v>
      </c>
    </row>
    <row r="202" spans="1:11" ht="14.25" customHeight="1" x14ac:dyDescent="0.35">
      <c r="A202">
        <v>2024</v>
      </c>
      <c r="B202" t="str">
        <f t="shared" si="3"/>
        <v>S2</v>
      </c>
      <c r="C202" t="s">
        <v>234</v>
      </c>
      <c r="D202" t="s">
        <v>235</v>
      </c>
      <c r="E202">
        <v>7</v>
      </c>
      <c r="F202" t="s">
        <v>634</v>
      </c>
      <c r="G202" t="s">
        <v>38</v>
      </c>
      <c r="H202" t="s">
        <v>434</v>
      </c>
      <c r="I202" s="5">
        <v>38</v>
      </c>
      <c r="J202" s="6">
        <v>296</v>
      </c>
      <c r="K202" s="5">
        <v>11248</v>
      </c>
    </row>
    <row r="203" spans="1:11" ht="14.25" customHeight="1" x14ac:dyDescent="0.35">
      <c r="A203">
        <v>2024</v>
      </c>
      <c r="B203" t="str">
        <f t="shared" si="3"/>
        <v>S2</v>
      </c>
      <c r="C203" t="s">
        <v>234</v>
      </c>
      <c r="D203" t="s">
        <v>235</v>
      </c>
      <c r="E203">
        <v>7</v>
      </c>
      <c r="F203" t="s">
        <v>635</v>
      </c>
      <c r="G203" t="s">
        <v>40</v>
      </c>
      <c r="H203" t="s">
        <v>434</v>
      </c>
      <c r="I203" s="5">
        <v>38</v>
      </c>
      <c r="J203" s="6">
        <v>350</v>
      </c>
      <c r="K203" s="5">
        <v>13300</v>
      </c>
    </row>
    <row r="204" spans="1:11" ht="14.25" customHeight="1" x14ac:dyDescent="0.35">
      <c r="A204">
        <v>2024</v>
      </c>
      <c r="B204" t="str">
        <f t="shared" si="3"/>
        <v>S2</v>
      </c>
      <c r="C204" t="s">
        <v>234</v>
      </c>
      <c r="D204" t="s">
        <v>235</v>
      </c>
      <c r="E204">
        <v>7</v>
      </c>
      <c r="F204" t="s">
        <v>636</v>
      </c>
      <c r="G204" t="s">
        <v>42</v>
      </c>
      <c r="H204" t="s">
        <v>434</v>
      </c>
      <c r="I204" s="5">
        <v>38</v>
      </c>
      <c r="J204" s="6">
        <v>208</v>
      </c>
      <c r="K204" s="5">
        <v>7904</v>
      </c>
    </row>
    <row r="205" spans="1:11" ht="14.25" customHeight="1" x14ac:dyDescent="0.35">
      <c r="A205">
        <v>2024</v>
      </c>
      <c r="B205" t="str">
        <f t="shared" si="3"/>
        <v>S2</v>
      </c>
      <c r="C205" t="s">
        <v>234</v>
      </c>
      <c r="D205" t="s">
        <v>235</v>
      </c>
      <c r="E205">
        <v>7</v>
      </c>
      <c r="F205" t="s">
        <v>637</v>
      </c>
      <c r="G205" t="s">
        <v>44</v>
      </c>
      <c r="H205" t="s">
        <v>434</v>
      </c>
      <c r="I205" s="5">
        <v>38</v>
      </c>
      <c r="J205" s="6">
        <v>194</v>
      </c>
      <c r="K205" s="5">
        <v>7372</v>
      </c>
    </row>
    <row r="206" spans="1:11" ht="14.25" customHeight="1" x14ac:dyDescent="0.35">
      <c r="A206">
        <v>2024</v>
      </c>
      <c r="B206" t="str">
        <f t="shared" si="3"/>
        <v>S2</v>
      </c>
      <c r="C206" t="s">
        <v>234</v>
      </c>
      <c r="D206" t="s">
        <v>235</v>
      </c>
      <c r="E206">
        <v>7</v>
      </c>
      <c r="F206" t="s">
        <v>638</v>
      </c>
      <c r="G206" t="s">
        <v>48</v>
      </c>
      <c r="H206" t="s">
        <v>434</v>
      </c>
      <c r="I206" s="5">
        <v>38</v>
      </c>
      <c r="J206" s="6">
        <v>212</v>
      </c>
      <c r="K206" s="5">
        <v>8056</v>
      </c>
    </row>
    <row r="207" spans="1:11" ht="14.25" customHeight="1" x14ac:dyDescent="0.35">
      <c r="A207">
        <v>2024</v>
      </c>
      <c r="B207" t="str">
        <f t="shared" si="3"/>
        <v>S2</v>
      </c>
      <c r="C207" t="s">
        <v>234</v>
      </c>
      <c r="D207" t="s">
        <v>235</v>
      </c>
      <c r="E207">
        <v>7</v>
      </c>
      <c r="F207" t="s">
        <v>639</v>
      </c>
      <c r="G207" t="s">
        <v>28</v>
      </c>
      <c r="H207" t="s">
        <v>434</v>
      </c>
      <c r="I207" s="5">
        <v>38</v>
      </c>
      <c r="J207" s="6">
        <v>270</v>
      </c>
      <c r="K207" s="5">
        <v>10260</v>
      </c>
    </row>
    <row r="208" spans="1:11" ht="14.25" customHeight="1" x14ac:dyDescent="0.35">
      <c r="A208">
        <v>2024</v>
      </c>
      <c r="B208" t="str">
        <f t="shared" si="3"/>
        <v>S2</v>
      </c>
      <c r="C208" t="s">
        <v>234</v>
      </c>
      <c r="D208" t="s">
        <v>235</v>
      </c>
      <c r="E208">
        <v>7</v>
      </c>
      <c r="F208" t="s">
        <v>640</v>
      </c>
      <c r="G208" t="s">
        <v>36</v>
      </c>
      <c r="H208" t="s">
        <v>434</v>
      </c>
      <c r="I208" s="5">
        <v>38</v>
      </c>
      <c r="J208" s="6">
        <v>249</v>
      </c>
      <c r="K208" s="5">
        <v>9462</v>
      </c>
    </row>
    <row r="209" spans="1:11" ht="14.25" customHeight="1" x14ac:dyDescent="0.35">
      <c r="A209">
        <v>2024</v>
      </c>
      <c r="B209" t="str">
        <f t="shared" si="3"/>
        <v>S2</v>
      </c>
      <c r="C209" t="s">
        <v>234</v>
      </c>
      <c r="D209" t="s">
        <v>235</v>
      </c>
      <c r="E209">
        <v>7</v>
      </c>
      <c r="F209" t="s">
        <v>641</v>
      </c>
      <c r="G209" t="s">
        <v>38</v>
      </c>
      <c r="H209" t="s">
        <v>434</v>
      </c>
      <c r="I209" s="5">
        <v>38</v>
      </c>
      <c r="J209" s="6">
        <v>334</v>
      </c>
      <c r="K209" s="5">
        <v>12692</v>
      </c>
    </row>
    <row r="210" spans="1:11" ht="14.25" customHeight="1" x14ac:dyDescent="0.35">
      <c r="A210">
        <v>2024</v>
      </c>
      <c r="B210" t="str">
        <f t="shared" si="3"/>
        <v>S2</v>
      </c>
      <c r="C210" t="s">
        <v>234</v>
      </c>
      <c r="D210" t="s">
        <v>235</v>
      </c>
      <c r="E210">
        <v>7</v>
      </c>
      <c r="F210" t="s">
        <v>642</v>
      </c>
      <c r="G210" t="s">
        <v>40</v>
      </c>
      <c r="H210" t="s">
        <v>434</v>
      </c>
      <c r="I210" s="5">
        <v>38</v>
      </c>
      <c r="J210" s="6">
        <v>356</v>
      </c>
      <c r="K210" s="5">
        <v>13528</v>
      </c>
    </row>
    <row r="211" spans="1:11" ht="14.25" customHeight="1" x14ac:dyDescent="0.35">
      <c r="A211">
        <v>2024</v>
      </c>
      <c r="B211" t="str">
        <f t="shared" si="3"/>
        <v>S2</v>
      </c>
      <c r="C211" t="s">
        <v>234</v>
      </c>
      <c r="D211" t="s">
        <v>235</v>
      </c>
      <c r="E211">
        <v>7</v>
      </c>
      <c r="F211" t="s">
        <v>643</v>
      </c>
      <c r="G211" t="s">
        <v>42</v>
      </c>
      <c r="H211" t="s">
        <v>434</v>
      </c>
      <c r="I211" s="5">
        <v>38</v>
      </c>
      <c r="J211" s="6">
        <v>211</v>
      </c>
      <c r="K211" s="5">
        <v>8018</v>
      </c>
    </row>
    <row r="212" spans="1:11" ht="14.25" customHeight="1" x14ac:dyDescent="0.35">
      <c r="A212">
        <v>2024</v>
      </c>
      <c r="B212" t="str">
        <f t="shared" si="3"/>
        <v>S2</v>
      </c>
      <c r="C212" t="s">
        <v>234</v>
      </c>
      <c r="D212" t="s">
        <v>235</v>
      </c>
      <c r="E212">
        <v>7</v>
      </c>
      <c r="F212" t="s">
        <v>644</v>
      </c>
      <c r="G212" t="s">
        <v>44</v>
      </c>
      <c r="H212" t="s">
        <v>434</v>
      </c>
      <c r="I212" s="5">
        <v>38</v>
      </c>
      <c r="J212" s="6">
        <v>224</v>
      </c>
      <c r="K212" s="5">
        <v>8512</v>
      </c>
    </row>
    <row r="213" spans="1:11" ht="14.25" customHeight="1" x14ac:dyDescent="0.35">
      <c r="A213">
        <v>2024</v>
      </c>
      <c r="B213" t="str">
        <f t="shared" si="3"/>
        <v>S2</v>
      </c>
      <c r="C213" t="s">
        <v>234</v>
      </c>
      <c r="D213" t="s">
        <v>235</v>
      </c>
      <c r="E213">
        <v>7</v>
      </c>
      <c r="F213" t="s">
        <v>645</v>
      </c>
      <c r="G213" t="s">
        <v>48</v>
      </c>
      <c r="H213" t="s">
        <v>434</v>
      </c>
      <c r="I213" s="5">
        <v>38</v>
      </c>
      <c r="J213" s="6">
        <v>209</v>
      </c>
      <c r="K213" s="5">
        <v>7942</v>
      </c>
    </row>
    <row r="214" spans="1:11" ht="14.25" customHeight="1" x14ac:dyDescent="0.35">
      <c r="A214">
        <v>2024</v>
      </c>
      <c r="B214" t="str">
        <f t="shared" si="3"/>
        <v>S2</v>
      </c>
      <c r="C214" t="s">
        <v>234</v>
      </c>
      <c r="D214" t="s">
        <v>235</v>
      </c>
      <c r="E214">
        <v>7</v>
      </c>
      <c r="F214" t="s">
        <v>646</v>
      </c>
      <c r="G214" t="s">
        <v>28</v>
      </c>
      <c r="H214" t="s">
        <v>434</v>
      </c>
      <c r="I214" s="5">
        <v>38</v>
      </c>
      <c r="J214" s="6">
        <v>262</v>
      </c>
      <c r="K214" s="5">
        <v>9956</v>
      </c>
    </row>
    <row r="215" spans="1:11" ht="14.25" customHeight="1" x14ac:dyDescent="0.35">
      <c r="A215">
        <v>2024</v>
      </c>
      <c r="B215" t="str">
        <f t="shared" si="3"/>
        <v>S2</v>
      </c>
      <c r="C215" t="s">
        <v>234</v>
      </c>
      <c r="D215" t="s">
        <v>267</v>
      </c>
      <c r="E215">
        <v>8</v>
      </c>
      <c r="F215" t="s">
        <v>647</v>
      </c>
      <c r="G215" t="s">
        <v>36</v>
      </c>
      <c r="H215" t="s">
        <v>434</v>
      </c>
      <c r="I215" s="5">
        <v>38</v>
      </c>
      <c r="J215" s="6">
        <v>259</v>
      </c>
      <c r="K215" s="5">
        <v>9842</v>
      </c>
    </row>
    <row r="216" spans="1:11" ht="14.25" customHeight="1" x14ac:dyDescent="0.35">
      <c r="A216">
        <v>2024</v>
      </c>
      <c r="B216" t="str">
        <f t="shared" si="3"/>
        <v>S2</v>
      </c>
      <c r="C216" t="s">
        <v>234</v>
      </c>
      <c r="D216" t="s">
        <v>267</v>
      </c>
      <c r="E216">
        <v>8</v>
      </c>
      <c r="F216" t="s">
        <v>648</v>
      </c>
      <c r="G216" t="s">
        <v>38</v>
      </c>
      <c r="H216" t="s">
        <v>434</v>
      </c>
      <c r="I216" s="5">
        <v>38</v>
      </c>
      <c r="J216" s="6">
        <v>299</v>
      </c>
      <c r="K216" s="5">
        <v>11362</v>
      </c>
    </row>
    <row r="217" spans="1:11" ht="14.25" customHeight="1" x14ac:dyDescent="0.35">
      <c r="A217">
        <v>2024</v>
      </c>
      <c r="B217" t="str">
        <f t="shared" si="3"/>
        <v>S2</v>
      </c>
      <c r="C217" t="s">
        <v>234</v>
      </c>
      <c r="D217" t="s">
        <v>267</v>
      </c>
      <c r="E217">
        <v>8</v>
      </c>
      <c r="F217" t="s">
        <v>649</v>
      </c>
      <c r="G217" t="s">
        <v>40</v>
      </c>
      <c r="H217" t="s">
        <v>434</v>
      </c>
      <c r="I217" s="5">
        <v>38</v>
      </c>
      <c r="J217" s="6">
        <v>308</v>
      </c>
      <c r="K217" s="5">
        <v>11704</v>
      </c>
    </row>
    <row r="218" spans="1:11" ht="14.25" customHeight="1" x14ac:dyDescent="0.35">
      <c r="A218">
        <v>2024</v>
      </c>
      <c r="B218" t="str">
        <f t="shared" si="3"/>
        <v>S2</v>
      </c>
      <c r="C218" t="s">
        <v>234</v>
      </c>
      <c r="D218" t="s">
        <v>267</v>
      </c>
      <c r="E218">
        <v>8</v>
      </c>
      <c r="F218" t="s">
        <v>650</v>
      </c>
      <c r="G218" t="s">
        <v>42</v>
      </c>
      <c r="H218" t="s">
        <v>434</v>
      </c>
      <c r="I218" s="5">
        <v>38</v>
      </c>
      <c r="J218" s="6">
        <v>243</v>
      </c>
      <c r="K218" s="5">
        <v>9234</v>
      </c>
    </row>
    <row r="219" spans="1:11" ht="14.25" customHeight="1" x14ac:dyDescent="0.35">
      <c r="A219">
        <v>2024</v>
      </c>
      <c r="B219" t="str">
        <f t="shared" si="3"/>
        <v>S2</v>
      </c>
      <c r="C219" t="s">
        <v>234</v>
      </c>
      <c r="D219" t="s">
        <v>267</v>
      </c>
      <c r="E219">
        <v>8</v>
      </c>
      <c r="F219" t="s">
        <v>651</v>
      </c>
      <c r="G219" t="s">
        <v>44</v>
      </c>
      <c r="H219" t="s">
        <v>434</v>
      </c>
      <c r="I219" s="5">
        <v>38</v>
      </c>
      <c r="J219" s="6">
        <v>195</v>
      </c>
      <c r="K219" s="5">
        <v>7410</v>
      </c>
    </row>
    <row r="220" spans="1:11" ht="14.25" customHeight="1" x14ac:dyDescent="0.35">
      <c r="A220">
        <v>2024</v>
      </c>
      <c r="B220" t="str">
        <f t="shared" si="3"/>
        <v>S2</v>
      </c>
      <c r="C220" t="s">
        <v>234</v>
      </c>
      <c r="D220" t="s">
        <v>267</v>
      </c>
      <c r="E220">
        <v>8</v>
      </c>
      <c r="F220" t="s">
        <v>652</v>
      </c>
      <c r="G220" t="s">
        <v>48</v>
      </c>
      <c r="H220" t="s">
        <v>434</v>
      </c>
      <c r="I220" s="5">
        <v>38</v>
      </c>
      <c r="J220" s="6">
        <v>230</v>
      </c>
      <c r="K220" s="5">
        <v>8740</v>
      </c>
    </row>
    <row r="221" spans="1:11" ht="14.25" customHeight="1" x14ac:dyDescent="0.35">
      <c r="A221">
        <v>2024</v>
      </c>
      <c r="B221" t="str">
        <f t="shared" si="3"/>
        <v>S2</v>
      </c>
      <c r="C221" t="s">
        <v>234</v>
      </c>
      <c r="D221" t="s">
        <v>267</v>
      </c>
      <c r="E221">
        <v>8</v>
      </c>
      <c r="F221" t="s">
        <v>653</v>
      </c>
      <c r="G221" t="s">
        <v>28</v>
      </c>
      <c r="H221" t="s">
        <v>434</v>
      </c>
      <c r="I221" s="5">
        <v>38</v>
      </c>
      <c r="J221" s="6">
        <v>265</v>
      </c>
      <c r="K221" s="5">
        <v>10070</v>
      </c>
    </row>
    <row r="222" spans="1:11" ht="14.25" customHeight="1" x14ac:dyDescent="0.35">
      <c r="A222">
        <v>2024</v>
      </c>
      <c r="B222" t="str">
        <f t="shared" si="3"/>
        <v>S2</v>
      </c>
      <c r="C222" t="s">
        <v>234</v>
      </c>
      <c r="D222" t="s">
        <v>267</v>
      </c>
      <c r="E222">
        <v>8</v>
      </c>
      <c r="F222" t="s">
        <v>654</v>
      </c>
      <c r="G222" t="s">
        <v>36</v>
      </c>
      <c r="H222" t="s">
        <v>434</v>
      </c>
      <c r="I222" s="5">
        <v>38</v>
      </c>
      <c r="J222" s="6">
        <v>258</v>
      </c>
      <c r="K222" s="5">
        <v>9804</v>
      </c>
    </row>
    <row r="223" spans="1:11" ht="14.25" customHeight="1" x14ac:dyDescent="0.35">
      <c r="A223">
        <v>2024</v>
      </c>
      <c r="B223" t="str">
        <f t="shared" si="3"/>
        <v>S2</v>
      </c>
      <c r="C223" t="s">
        <v>234</v>
      </c>
      <c r="D223" t="s">
        <v>267</v>
      </c>
      <c r="E223">
        <v>8</v>
      </c>
      <c r="F223" t="s">
        <v>655</v>
      </c>
      <c r="G223" t="s">
        <v>38</v>
      </c>
      <c r="H223" t="s">
        <v>434</v>
      </c>
      <c r="I223" s="5">
        <v>38</v>
      </c>
      <c r="J223" s="6">
        <v>339</v>
      </c>
      <c r="K223" s="5">
        <v>12882</v>
      </c>
    </row>
    <row r="224" spans="1:11" ht="14.25" customHeight="1" x14ac:dyDescent="0.35">
      <c r="A224">
        <v>2024</v>
      </c>
      <c r="B224" t="str">
        <f t="shared" si="3"/>
        <v>S2</v>
      </c>
      <c r="C224" t="s">
        <v>234</v>
      </c>
      <c r="D224" t="s">
        <v>267</v>
      </c>
      <c r="E224">
        <v>8</v>
      </c>
      <c r="F224" t="s">
        <v>656</v>
      </c>
      <c r="G224" t="s">
        <v>40</v>
      </c>
      <c r="H224" t="s">
        <v>434</v>
      </c>
      <c r="I224" s="5">
        <v>38</v>
      </c>
      <c r="J224" s="6">
        <v>365</v>
      </c>
      <c r="K224" s="5">
        <v>13870</v>
      </c>
    </row>
    <row r="225" spans="1:11" ht="14.25" customHeight="1" x14ac:dyDescent="0.35">
      <c r="A225">
        <v>2024</v>
      </c>
      <c r="B225" t="str">
        <f t="shared" si="3"/>
        <v>S2</v>
      </c>
      <c r="C225" t="s">
        <v>234</v>
      </c>
      <c r="D225" t="s">
        <v>267</v>
      </c>
      <c r="E225">
        <v>8</v>
      </c>
      <c r="F225" t="s">
        <v>657</v>
      </c>
      <c r="G225" t="s">
        <v>42</v>
      </c>
      <c r="H225" t="s">
        <v>434</v>
      </c>
      <c r="I225" s="5">
        <v>38</v>
      </c>
      <c r="J225" s="6">
        <v>236</v>
      </c>
      <c r="K225" s="5">
        <v>8968</v>
      </c>
    </row>
    <row r="226" spans="1:11" ht="14.25" customHeight="1" x14ac:dyDescent="0.35">
      <c r="A226">
        <v>2024</v>
      </c>
      <c r="B226" t="str">
        <f t="shared" si="3"/>
        <v>S2</v>
      </c>
      <c r="C226" t="s">
        <v>234</v>
      </c>
      <c r="D226" t="s">
        <v>267</v>
      </c>
      <c r="E226">
        <v>8</v>
      </c>
      <c r="F226" t="s">
        <v>658</v>
      </c>
      <c r="G226" t="s">
        <v>44</v>
      </c>
      <c r="H226" t="s">
        <v>434</v>
      </c>
      <c r="I226" s="5">
        <v>38</v>
      </c>
      <c r="J226" s="6">
        <v>204</v>
      </c>
      <c r="K226" s="5">
        <v>7752</v>
      </c>
    </row>
    <row r="227" spans="1:11" ht="14.25" customHeight="1" x14ac:dyDescent="0.35">
      <c r="A227">
        <v>2024</v>
      </c>
      <c r="B227" t="str">
        <f t="shared" si="3"/>
        <v>S2</v>
      </c>
      <c r="C227" t="s">
        <v>234</v>
      </c>
      <c r="D227" t="s">
        <v>267</v>
      </c>
      <c r="E227">
        <v>8</v>
      </c>
      <c r="F227" t="s">
        <v>659</v>
      </c>
      <c r="G227" t="s">
        <v>48</v>
      </c>
      <c r="H227" t="s">
        <v>434</v>
      </c>
      <c r="I227" s="5">
        <v>38</v>
      </c>
      <c r="J227" s="6">
        <v>222</v>
      </c>
      <c r="K227" s="5">
        <v>8436</v>
      </c>
    </row>
    <row r="228" spans="1:11" ht="14.25" customHeight="1" x14ac:dyDescent="0.35">
      <c r="A228">
        <v>2024</v>
      </c>
      <c r="B228" t="str">
        <f t="shared" si="3"/>
        <v>S2</v>
      </c>
      <c r="C228" t="s">
        <v>234</v>
      </c>
      <c r="D228" t="s">
        <v>267</v>
      </c>
      <c r="E228">
        <v>8</v>
      </c>
      <c r="F228" t="s">
        <v>660</v>
      </c>
      <c r="G228" t="s">
        <v>28</v>
      </c>
      <c r="H228" t="s">
        <v>434</v>
      </c>
      <c r="I228" s="5">
        <v>38</v>
      </c>
      <c r="J228" s="6">
        <v>223</v>
      </c>
      <c r="K228" s="5">
        <v>8474</v>
      </c>
    </row>
    <row r="229" spans="1:11" ht="14.25" customHeight="1" x14ac:dyDescent="0.35">
      <c r="A229">
        <v>2024</v>
      </c>
      <c r="B229" t="str">
        <f t="shared" si="3"/>
        <v>S2</v>
      </c>
      <c r="C229" t="s">
        <v>234</v>
      </c>
      <c r="D229" t="s">
        <v>267</v>
      </c>
      <c r="E229">
        <v>8</v>
      </c>
      <c r="F229" t="s">
        <v>661</v>
      </c>
      <c r="G229" t="s">
        <v>36</v>
      </c>
      <c r="H229" t="s">
        <v>434</v>
      </c>
      <c r="I229" s="5">
        <v>38</v>
      </c>
      <c r="J229" s="6">
        <v>249</v>
      </c>
      <c r="K229" s="5">
        <v>9462</v>
      </c>
    </row>
    <row r="230" spans="1:11" ht="14.25" customHeight="1" x14ac:dyDescent="0.35">
      <c r="A230">
        <v>2024</v>
      </c>
      <c r="B230" t="str">
        <f t="shared" si="3"/>
        <v>S2</v>
      </c>
      <c r="C230" t="s">
        <v>234</v>
      </c>
      <c r="D230" t="s">
        <v>267</v>
      </c>
      <c r="E230">
        <v>8</v>
      </c>
      <c r="F230" t="s">
        <v>662</v>
      </c>
      <c r="G230" t="s">
        <v>38</v>
      </c>
      <c r="H230" t="s">
        <v>434</v>
      </c>
      <c r="I230" s="5">
        <v>38</v>
      </c>
      <c r="J230" s="6">
        <v>306</v>
      </c>
      <c r="K230" s="5">
        <v>11628</v>
      </c>
    </row>
    <row r="231" spans="1:11" ht="14.25" customHeight="1" x14ac:dyDescent="0.35">
      <c r="A231">
        <v>2024</v>
      </c>
      <c r="B231" t="str">
        <f t="shared" si="3"/>
        <v>S2</v>
      </c>
      <c r="C231" t="s">
        <v>234</v>
      </c>
      <c r="D231" t="s">
        <v>267</v>
      </c>
      <c r="E231">
        <v>8</v>
      </c>
      <c r="F231" t="s">
        <v>663</v>
      </c>
      <c r="G231" t="s">
        <v>40</v>
      </c>
      <c r="H231" t="s">
        <v>434</v>
      </c>
      <c r="I231" s="5">
        <v>38</v>
      </c>
      <c r="J231" s="6">
        <v>345</v>
      </c>
      <c r="K231" s="5">
        <v>13110</v>
      </c>
    </row>
    <row r="232" spans="1:11" ht="14.25" customHeight="1" x14ac:dyDescent="0.35">
      <c r="A232">
        <v>2024</v>
      </c>
      <c r="B232" t="str">
        <f t="shared" si="3"/>
        <v>S2</v>
      </c>
      <c r="C232" t="s">
        <v>234</v>
      </c>
      <c r="D232" t="s">
        <v>267</v>
      </c>
      <c r="E232">
        <v>8</v>
      </c>
      <c r="F232" t="s">
        <v>664</v>
      </c>
      <c r="G232" t="s">
        <v>42</v>
      </c>
      <c r="H232" t="s">
        <v>434</v>
      </c>
      <c r="I232" s="5">
        <v>38</v>
      </c>
      <c r="J232" s="6">
        <v>230</v>
      </c>
      <c r="K232" s="5">
        <v>8740</v>
      </c>
    </row>
    <row r="233" spans="1:11" ht="14.25" customHeight="1" x14ac:dyDescent="0.35">
      <c r="A233">
        <v>2024</v>
      </c>
      <c r="B233" t="str">
        <f t="shared" si="3"/>
        <v>S2</v>
      </c>
      <c r="C233" t="s">
        <v>234</v>
      </c>
      <c r="D233" t="s">
        <v>267</v>
      </c>
      <c r="E233">
        <v>8</v>
      </c>
      <c r="F233" t="s">
        <v>665</v>
      </c>
      <c r="G233" t="s">
        <v>44</v>
      </c>
      <c r="H233" t="s">
        <v>434</v>
      </c>
      <c r="I233" s="5">
        <v>38</v>
      </c>
      <c r="J233" s="6">
        <v>213</v>
      </c>
      <c r="K233" s="5">
        <v>8094</v>
      </c>
    </row>
    <row r="234" spans="1:11" ht="14.25" customHeight="1" x14ac:dyDescent="0.35">
      <c r="A234">
        <v>2024</v>
      </c>
      <c r="B234" t="str">
        <f t="shared" si="3"/>
        <v>S2</v>
      </c>
      <c r="C234" t="s">
        <v>234</v>
      </c>
      <c r="D234" t="s">
        <v>267</v>
      </c>
      <c r="E234">
        <v>8</v>
      </c>
      <c r="F234" t="s">
        <v>666</v>
      </c>
      <c r="G234" t="s">
        <v>48</v>
      </c>
      <c r="H234" t="s">
        <v>434</v>
      </c>
      <c r="I234" s="5">
        <v>38</v>
      </c>
      <c r="J234" s="6">
        <v>223</v>
      </c>
      <c r="K234" s="5">
        <v>8474</v>
      </c>
    </row>
    <row r="235" spans="1:11" ht="14.25" customHeight="1" x14ac:dyDescent="0.35">
      <c r="A235">
        <v>2024</v>
      </c>
      <c r="B235" t="str">
        <f t="shared" si="3"/>
        <v>S2</v>
      </c>
      <c r="C235" t="s">
        <v>234</v>
      </c>
      <c r="D235" t="s">
        <v>267</v>
      </c>
      <c r="E235">
        <v>8</v>
      </c>
      <c r="F235" t="s">
        <v>667</v>
      </c>
      <c r="G235" t="s">
        <v>28</v>
      </c>
      <c r="H235" t="s">
        <v>434</v>
      </c>
      <c r="I235" s="5">
        <v>38</v>
      </c>
      <c r="J235" s="6">
        <v>269</v>
      </c>
      <c r="K235" s="5">
        <v>10222</v>
      </c>
    </row>
    <row r="236" spans="1:11" ht="14.25" customHeight="1" x14ac:dyDescent="0.35">
      <c r="A236">
        <v>2024</v>
      </c>
      <c r="B236" t="str">
        <f t="shared" si="3"/>
        <v>S2</v>
      </c>
      <c r="C236" t="s">
        <v>234</v>
      </c>
      <c r="D236" t="s">
        <v>267</v>
      </c>
      <c r="E236">
        <v>8</v>
      </c>
      <c r="F236" t="s">
        <v>668</v>
      </c>
      <c r="G236" t="s">
        <v>36</v>
      </c>
      <c r="H236" t="s">
        <v>434</v>
      </c>
      <c r="I236" s="5">
        <v>38</v>
      </c>
      <c r="J236" s="6">
        <v>228</v>
      </c>
      <c r="K236" s="5">
        <v>8664</v>
      </c>
    </row>
    <row r="237" spans="1:11" ht="14.25" customHeight="1" x14ac:dyDescent="0.35">
      <c r="A237">
        <v>2024</v>
      </c>
      <c r="B237" t="str">
        <f t="shared" si="3"/>
        <v>S2</v>
      </c>
      <c r="C237" t="s">
        <v>234</v>
      </c>
      <c r="D237" t="s">
        <v>267</v>
      </c>
      <c r="E237">
        <v>8</v>
      </c>
      <c r="F237" t="s">
        <v>669</v>
      </c>
      <c r="G237" t="s">
        <v>38</v>
      </c>
      <c r="H237" t="s">
        <v>434</v>
      </c>
      <c r="I237" s="5">
        <v>38</v>
      </c>
      <c r="J237" s="6">
        <v>292</v>
      </c>
      <c r="K237" s="5">
        <v>11096</v>
      </c>
    </row>
    <row r="238" spans="1:11" ht="14.25" customHeight="1" x14ac:dyDescent="0.35">
      <c r="A238">
        <v>2024</v>
      </c>
      <c r="B238" t="str">
        <f t="shared" si="3"/>
        <v>S2</v>
      </c>
      <c r="C238" t="s">
        <v>234</v>
      </c>
      <c r="D238" t="s">
        <v>267</v>
      </c>
      <c r="E238">
        <v>8</v>
      </c>
      <c r="F238" t="s">
        <v>670</v>
      </c>
      <c r="G238" t="s">
        <v>40</v>
      </c>
      <c r="H238" t="s">
        <v>434</v>
      </c>
      <c r="I238" s="5">
        <v>38</v>
      </c>
      <c r="J238" s="6">
        <v>302</v>
      </c>
      <c r="K238" s="5">
        <v>11476</v>
      </c>
    </row>
    <row r="239" spans="1:11" ht="14.25" customHeight="1" x14ac:dyDescent="0.35">
      <c r="A239">
        <v>2024</v>
      </c>
      <c r="B239" t="str">
        <f t="shared" si="3"/>
        <v>S2</v>
      </c>
      <c r="C239" t="s">
        <v>234</v>
      </c>
      <c r="D239" t="s">
        <v>267</v>
      </c>
      <c r="E239">
        <v>8</v>
      </c>
      <c r="F239" t="s">
        <v>671</v>
      </c>
      <c r="G239" t="s">
        <v>42</v>
      </c>
      <c r="H239" t="s">
        <v>434</v>
      </c>
      <c r="I239" s="5">
        <v>38</v>
      </c>
      <c r="J239" s="6">
        <v>239</v>
      </c>
      <c r="K239" s="5">
        <v>9082</v>
      </c>
    </row>
    <row r="240" spans="1:11" ht="14.25" customHeight="1" x14ac:dyDescent="0.35">
      <c r="A240">
        <v>2024</v>
      </c>
      <c r="B240" t="str">
        <f t="shared" si="3"/>
        <v>S2</v>
      </c>
      <c r="C240" t="s">
        <v>234</v>
      </c>
      <c r="D240" t="s">
        <v>267</v>
      </c>
      <c r="E240">
        <v>8</v>
      </c>
      <c r="F240" t="s">
        <v>672</v>
      </c>
      <c r="G240" t="s">
        <v>44</v>
      </c>
      <c r="H240" t="s">
        <v>434</v>
      </c>
      <c r="I240" s="5">
        <v>38</v>
      </c>
      <c r="J240" s="6">
        <v>212</v>
      </c>
      <c r="K240" s="5">
        <v>8056</v>
      </c>
    </row>
    <row r="241" spans="1:11" ht="14.25" customHeight="1" x14ac:dyDescent="0.35">
      <c r="A241">
        <v>2024</v>
      </c>
      <c r="B241" t="str">
        <f t="shared" si="3"/>
        <v>S2</v>
      </c>
      <c r="C241" t="s">
        <v>234</v>
      </c>
      <c r="D241" t="s">
        <v>267</v>
      </c>
      <c r="E241">
        <v>8</v>
      </c>
      <c r="F241" t="s">
        <v>673</v>
      </c>
      <c r="G241" t="s">
        <v>48</v>
      </c>
      <c r="H241" t="s">
        <v>434</v>
      </c>
      <c r="I241" s="5">
        <v>38</v>
      </c>
      <c r="J241" s="6">
        <v>227</v>
      </c>
      <c r="K241" s="5">
        <v>8626</v>
      </c>
    </row>
    <row r="242" spans="1:11" ht="14.25" customHeight="1" x14ac:dyDescent="0.35">
      <c r="A242">
        <v>2024</v>
      </c>
      <c r="B242" t="str">
        <f t="shared" si="3"/>
        <v>S2</v>
      </c>
      <c r="C242" t="s">
        <v>234</v>
      </c>
      <c r="D242" t="s">
        <v>267</v>
      </c>
      <c r="E242">
        <v>8</v>
      </c>
      <c r="F242" t="s">
        <v>674</v>
      </c>
      <c r="G242" t="s">
        <v>28</v>
      </c>
      <c r="H242" t="s">
        <v>434</v>
      </c>
      <c r="I242" s="5">
        <v>38</v>
      </c>
      <c r="J242" s="6">
        <v>233</v>
      </c>
      <c r="K242" s="5">
        <v>8854</v>
      </c>
    </row>
    <row r="243" spans="1:11" ht="14.25" customHeight="1" x14ac:dyDescent="0.35">
      <c r="A243">
        <v>2024</v>
      </c>
      <c r="B243" t="str">
        <f t="shared" si="3"/>
        <v>S2</v>
      </c>
      <c r="C243" t="s">
        <v>234</v>
      </c>
      <c r="D243" t="s">
        <v>267</v>
      </c>
      <c r="E243">
        <v>8</v>
      </c>
      <c r="F243" t="s">
        <v>675</v>
      </c>
      <c r="G243" t="s">
        <v>36</v>
      </c>
      <c r="H243" t="s">
        <v>434</v>
      </c>
      <c r="I243" s="5">
        <v>38</v>
      </c>
      <c r="J243" s="6">
        <v>225</v>
      </c>
      <c r="K243" s="5">
        <v>8550</v>
      </c>
    </row>
    <row r="244" spans="1:11" ht="14.25" customHeight="1" x14ac:dyDescent="0.35">
      <c r="A244">
        <v>2024</v>
      </c>
      <c r="B244" t="str">
        <f t="shared" si="3"/>
        <v>S2</v>
      </c>
      <c r="C244" t="s">
        <v>234</v>
      </c>
      <c r="D244" t="s">
        <v>267</v>
      </c>
      <c r="E244">
        <v>8</v>
      </c>
      <c r="F244" t="s">
        <v>676</v>
      </c>
      <c r="G244" t="s">
        <v>38</v>
      </c>
      <c r="H244" t="s">
        <v>434</v>
      </c>
      <c r="I244" s="5">
        <v>38</v>
      </c>
      <c r="J244" s="6">
        <v>329</v>
      </c>
      <c r="K244" s="5">
        <v>12502</v>
      </c>
    </row>
    <row r="245" spans="1:11" ht="14.25" customHeight="1" x14ac:dyDescent="0.35">
      <c r="A245">
        <v>2024</v>
      </c>
      <c r="B245" t="str">
        <f t="shared" si="3"/>
        <v>S2</v>
      </c>
      <c r="C245" t="s">
        <v>234</v>
      </c>
      <c r="D245" t="s">
        <v>267</v>
      </c>
      <c r="E245">
        <v>8</v>
      </c>
      <c r="F245" t="s">
        <v>677</v>
      </c>
      <c r="G245" t="s">
        <v>40</v>
      </c>
      <c r="H245" t="s">
        <v>434</v>
      </c>
      <c r="I245" s="5">
        <v>38</v>
      </c>
      <c r="J245" s="6">
        <v>361</v>
      </c>
      <c r="K245" s="5">
        <v>13718</v>
      </c>
    </row>
    <row r="246" spans="1:11" ht="14.25" customHeight="1" x14ac:dyDescent="0.35">
      <c r="A246">
        <v>2024</v>
      </c>
      <c r="B246" t="str">
        <f t="shared" si="3"/>
        <v>S2</v>
      </c>
      <c r="C246" t="s">
        <v>234</v>
      </c>
      <c r="D246" t="s">
        <v>300</v>
      </c>
      <c r="E246">
        <v>9</v>
      </c>
      <c r="F246" t="s">
        <v>678</v>
      </c>
      <c r="G246" t="s">
        <v>42</v>
      </c>
      <c r="H246" t="s">
        <v>434</v>
      </c>
      <c r="I246" s="5">
        <v>38</v>
      </c>
      <c r="J246" s="6">
        <v>299</v>
      </c>
      <c r="K246" s="5">
        <v>11362</v>
      </c>
    </row>
    <row r="247" spans="1:11" ht="14.25" customHeight="1" x14ac:dyDescent="0.35">
      <c r="A247">
        <v>2024</v>
      </c>
      <c r="B247" t="str">
        <f t="shared" si="3"/>
        <v>S2</v>
      </c>
      <c r="C247" t="s">
        <v>234</v>
      </c>
      <c r="D247" t="s">
        <v>300</v>
      </c>
      <c r="E247">
        <v>9</v>
      </c>
      <c r="F247" t="s">
        <v>679</v>
      </c>
      <c r="G247" t="s">
        <v>44</v>
      </c>
      <c r="H247" t="s">
        <v>434</v>
      </c>
      <c r="I247" s="5">
        <v>38</v>
      </c>
      <c r="J247" s="6">
        <v>289</v>
      </c>
      <c r="K247" s="5">
        <v>10982</v>
      </c>
    </row>
    <row r="248" spans="1:11" ht="14.25" customHeight="1" x14ac:dyDescent="0.35">
      <c r="A248">
        <v>2024</v>
      </c>
      <c r="B248" t="str">
        <f t="shared" si="3"/>
        <v>S2</v>
      </c>
      <c r="C248" t="s">
        <v>234</v>
      </c>
      <c r="D248" t="s">
        <v>300</v>
      </c>
      <c r="E248">
        <v>9</v>
      </c>
      <c r="F248" t="s">
        <v>680</v>
      </c>
      <c r="G248" t="s">
        <v>48</v>
      </c>
      <c r="H248" t="s">
        <v>434</v>
      </c>
      <c r="I248" s="5">
        <v>38</v>
      </c>
      <c r="J248" s="6">
        <v>273</v>
      </c>
      <c r="K248" s="5">
        <v>10374</v>
      </c>
    </row>
    <row r="249" spans="1:11" ht="14.25" customHeight="1" x14ac:dyDescent="0.35">
      <c r="A249">
        <v>2024</v>
      </c>
      <c r="B249" t="str">
        <f t="shared" si="3"/>
        <v>S2</v>
      </c>
      <c r="C249" t="s">
        <v>234</v>
      </c>
      <c r="D249" t="s">
        <v>300</v>
      </c>
      <c r="E249">
        <v>9</v>
      </c>
      <c r="F249" t="s">
        <v>681</v>
      </c>
      <c r="G249" t="s">
        <v>28</v>
      </c>
      <c r="H249" t="s">
        <v>434</v>
      </c>
      <c r="I249" s="5">
        <v>38</v>
      </c>
      <c r="J249" s="6">
        <v>377</v>
      </c>
      <c r="K249" s="5">
        <v>14326</v>
      </c>
    </row>
    <row r="250" spans="1:11" ht="14.25" customHeight="1" x14ac:dyDescent="0.35">
      <c r="A250">
        <v>2024</v>
      </c>
      <c r="B250" t="str">
        <f t="shared" si="3"/>
        <v>S2</v>
      </c>
      <c r="C250" t="s">
        <v>234</v>
      </c>
      <c r="D250" t="s">
        <v>300</v>
      </c>
      <c r="E250">
        <v>9</v>
      </c>
      <c r="F250" t="s">
        <v>682</v>
      </c>
      <c r="G250" t="s">
        <v>36</v>
      </c>
      <c r="H250" t="s">
        <v>434</v>
      </c>
      <c r="I250" s="5">
        <v>38</v>
      </c>
      <c r="J250" s="6">
        <v>332</v>
      </c>
      <c r="K250" s="5">
        <v>12616</v>
      </c>
    </row>
    <row r="251" spans="1:11" ht="14.25" customHeight="1" x14ac:dyDescent="0.35">
      <c r="A251">
        <v>2024</v>
      </c>
      <c r="B251" t="str">
        <f t="shared" si="3"/>
        <v>S2</v>
      </c>
      <c r="C251" t="s">
        <v>234</v>
      </c>
      <c r="D251" t="s">
        <v>300</v>
      </c>
      <c r="E251">
        <v>9</v>
      </c>
      <c r="F251" t="s">
        <v>683</v>
      </c>
      <c r="G251" t="s">
        <v>38</v>
      </c>
      <c r="H251" t="s">
        <v>434</v>
      </c>
      <c r="I251" s="5">
        <v>38</v>
      </c>
      <c r="J251" s="6">
        <v>432</v>
      </c>
      <c r="K251" s="5">
        <v>16416</v>
      </c>
    </row>
    <row r="252" spans="1:11" ht="14.25" customHeight="1" x14ac:dyDescent="0.35">
      <c r="A252">
        <v>2024</v>
      </c>
      <c r="B252" t="str">
        <f t="shared" si="3"/>
        <v>S2</v>
      </c>
      <c r="C252" t="s">
        <v>234</v>
      </c>
      <c r="D252" t="s">
        <v>300</v>
      </c>
      <c r="E252">
        <v>9</v>
      </c>
      <c r="F252" t="s">
        <v>684</v>
      </c>
      <c r="G252" t="s">
        <v>40</v>
      </c>
      <c r="H252" t="s">
        <v>434</v>
      </c>
      <c r="I252" s="5">
        <v>38</v>
      </c>
      <c r="J252" s="6">
        <v>430</v>
      </c>
      <c r="K252" s="5">
        <v>16340</v>
      </c>
    </row>
    <row r="253" spans="1:11" ht="14.25" customHeight="1" x14ac:dyDescent="0.35">
      <c r="A253">
        <v>2024</v>
      </c>
      <c r="B253" t="str">
        <f t="shared" si="3"/>
        <v>S2</v>
      </c>
      <c r="C253" t="s">
        <v>234</v>
      </c>
      <c r="D253" t="s">
        <v>300</v>
      </c>
      <c r="E253">
        <v>9</v>
      </c>
      <c r="F253" t="s">
        <v>685</v>
      </c>
      <c r="G253" t="s">
        <v>42</v>
      </c>
      <c r="H253" t="s">
        <v>434</v>
      </c>
      <c r="I253" s="5">
        <v>38</v>
      </c>
      <c r="J253" s="6">
        <v>336</v>
      </c>
      <c r="K253" s="5">
        <v>12768</v>
      </c>
    </row>
    <row r="254" spans="1:11" ht="14.25" customHeight="1" x14ac:dyDescent="0.35">
      <c r="A254">
        <v>2024</v>
      </c>
      <c r="B254" t="str">
        <f t="shared" si="3"/>
        <v>S2</v>
      </c>
      <c r="C254" t="s">
        <v>234</v>
      </c>
      <c r="D254" t="s">
        <v>300</v>
      </c>
      <c r="E254">
        <v>9</v>
      </c>
      <c r="F254" t="s">
        <v>686</v>
      </c>
      <c r="G254" t="s">
        <v>44</v>
      </c>
      <c r="H254" t="s">
        <v>434</v>
      </c>
      <c r="I254" s="5">
        <v>38</v>
      </c>
      <c r="J254" s="6">
        <v>273</v>
      </c>
      <c r="K254" s="5">
        <v>10374</v>
      </c>
    </row>
    <row r="255" spans="1:11" ht="14.25" customHeight="1" x14ac:dyDescent="0.35">
      <c r="A255">
        <v>2024</v>
      </c>
      <c r="B255" t="str">
        <f t="shared" si="3"/>
        <v>S2</v>
      </c>
      <c r="C255" t="s">
        <v>234</v>
      </c>
      <c r="D255" t="s">
        <v>300</v>
      </c>
      <c r="E255">
        <v>9</v>
      </c>
      <c r="F255" t="s">
        <v>687</v>
      </c>
      <c r="G255" t="s">
        <v>48</v>
      </c>
      <c r="H255" t="s">
        <v>434</v>
      </c>
      <c r="I255" s="5">
        <v>38</v>
      </c>
      <c r="J255" s="6">
        <v>291</v>
      </c>
      <c r="K255" s="5">
        <v>11058</v>
      </c>
    </row>
    <row r="256" spans="1:11" ht="14.25" customHeight="1" x14ac:dyDescent="0.35">
      <c r="A256">
        <v>2024</v>
      </c>
      <c r="B256" t="str">
        <f t="shared" si="3"/>
        <v>S2</v>
      </c>
      <c r="C256" t="s">
        <v>234</v>
      </c>
      <c r="D256" t="s">
        <v>300</v>
      </c>
      <c r="E256">
        <v>9</v>
      </c>
      <c r="F256" t="s">
        <v>688</v>
      </c>
      <c r="G256" t="s">
        <v>28</v>
      </c>
      <c r="H256" t="s">
        <v>434</v>
      </c>
      <c r="I256" s="5">
        <v>38</v>
      </c>
      <c r="J256" s="6">
        <v>358</v>
      </c>
      <c r="K256" s="5">
        <v>13604</v>
      </c>
    </row>
    <row r="257" spans="1:11" ht="14.25" customHeight="1" x14ac:dyDescent="0.35">
      <c r="A257">
        <v>2024</v>
      </c>
      <c r="B257" t="str">
        <f t="shared" si="3"/>
        <v>S2</v>
      </c>
      <c r="C257" t="s">
        <v>234</v>
      </c>
      <c r="D257" t="s">
        <v>300</v>
      </c>
      <c r="E257">
        <v>9</v>
      </c>
      <c r="F257" t="s">
        <v>689</v>
      </c>
      <c r="G257" t="s">
        <v>36</v>
      </c>
      <c r="H257" t="s">
        <v>434</v>
      </c>
      <c r="I257" s="5">
        <v>38</v>
      </c>
      <c r="J257" s="6">
        <v>363</v>
      </c>
      <c r="K257" s="5">
        <v>13794</v>
      </c>
    </row>
    <row r="258" spans="1:11" ht="14.25" customHeight="1" x14ac:dyDescent="0.35">
      <c r="A258">
        <v>2024</v>
      </c>
      <c r="B258" t="str">
        <f t="shared" ref="B258:B321" si="4">IF(OR(C258="Q1",C258="Q2"),"S1",IF(OR(C258="Q3",C258="Q4"),"S2",""))</f>
        <v>S2</v>
      </c>
      <c r="C258" t="s">
        <v>234</v>
      </c>
      <c r="D258" t="s">
        <v>300</v>
      </c>
      <c r="E258">
        <v>9</v>
      </c>
      <c r="F258" t="s">
        <v>690</v>
      </c>
      <c r="G258" t="s">
        <v>38</v>
      </c>
      <c r="H258" t="s">
        <v>434</v>
      </c>
      <c r="I258" s="5">
        <v>38</v>
      </c>
      <c r="J258" s="6">
        <v>471</v>
      </c>
      <c r="K258" s="5">
        <v>17898</v>
      </c>
    </row>
    <row r="259" spans="1:11" ht="14.25" customHeight="1" x14ac:dyDescent="0.35">
      <c r="A259">
        <v>2024</v>
      </c>
      <c r="B259" t="str">
        <f t="shared" si="4"/>
        <v>S2</v>
      </c>
      <c r="C259" t="s">
        <v>234</v>
      </c>
      <c r="D259" t="s">
        <v>300</v>
      </c>
      <c r="E259">
        <v>9</v>
      </c>
      <c r="F259" t="s">
        <v>691</v>
      </c>
      <c r="G259" t="s">
        <v>40</v>
      </c>
      <c r="H259" t="s">
        <v>434</v>
      </c>
      <c r="I259" s="5">
        <v>38</v>
      </c>
      <c r="J259" s="6">
        <v>460</v>
      </c>
      <c r="K259" s="5">
        <v>17480</v>
      </c>
    </row>
    <row r="260" spans="1:11" ht="14.25" customHeight="1" x14ac:dyDescent="0.35">
      <c r="A260">
        <v>2024</v>
      </c>
      <c r="B260" t="str">
        <f t="shared" si="4"/>
        <v>S2</v>
      </c>
      <c r="C260" t="s">
        <v>234</v>
      </c>
      <c r="D260" t="s">
        <v>300</v>
      </c>
      <c r="E260">
        <v>9</v>
      </c>
      <c r="F260" t="s">
        <v>692</v>
      </c>
      <c r="G260" t="s">
        <v>42</v>
      </c>
      <c r="H260" t="s">
        <v>434</v>
      </c>
      <c r="I260" s="5">
        <v>38</v>
      </c>
      <c r="J260" s="6">
        <v>326</v>
      </c>
      <c r="K260" s="5">
        <v>12388</v>
      </c>
    </row>
    <row r="261" spans="1:11" ht="14.25" customHeight="1" x14ac:dyDescent="0.35">
      <c r="A261">
        <v>2024</v>
      </c>
      <c r="B261" t="str">
        <f t="shared" si="4"/>
        <v>S2</v>
      </c>
      <c r="C261" t="s">
        <v>234</v>
      </c>
      <c r="D261" t="s">
        <v>300</v>
      </c>
      <c r="E261">
        <v>9</v>
      </c>
      <c r="F261" t="s">
        <v>693</v>
      </c>
      <c r="G261" t="s">
        <v>44</v>
      </c>
      <c r="H261" t="s">
        <v>434</v>
      </c>
      <c r="I261" s="5">
        <v>38</v>
      </c>
      <c r="J261" s="6">
        <v>274</v>
      </c>
      <c r="K261" s="5">
        <v>10412</v>
      </c>
    </row>
    <row r="262" spans="1:11" ht="14.25" customHeight="1" x14ac:dyDescent="0.35">
      <c r="A262">
        <v>2024</v>
      </c>
      <c r="B262" t="str">
        <f t="shared" si="4"/>
        <v>S2</v>
      </c>
      <c r="C262" t="s">
        <v>234</v>
      </c>
      <c r="D262" t="s">
        <v>300</v>
      </c>
      <c r="E262">
        <v>9</v>
      </c>
      <c r="F262" t="s">
        <v>694</v>
      </c>
      <c r="G262" t="s">
        <v>48</v>
      </c>
      <c r="H262" t="s">
        <v>434</v>
      </c>
      <c r="I262" s="5">
        <v>38</v>
      </c>
      <c r="J262" s="6">
        <v>289</v>
      </c>
      <c r="K262" s="5">
        <v>10982</v>
      </c>
    </row>
    <row r="263" spans="1:11" ht="14.25" customHeight="1" x14ac:dyDescent="0.35">
      <c r="A263">
        <v>2024</v>
      </c>
      <c r="B263" t="str">
        <f t="shared" si="4"/>
        <v>S2</v>
      </c>
      <c r="C263" t="s">
        <v>234</v>
      </c>
      <c r="D263" t="s">
        <v>300</v>
      </c>
      <c r="E263">
        <v>9</v>
      </c>
      <c r="F263" t="s">
        <v>695</v>
      </c>
      <c r="G263" t="s">
        <v>28</v>
      </c>
      <c r="H263" t="s">
        <v>434</v>
      </c>
      <c r="I263" s="5">
        <v>38</v>
      </c>
      <c r="J263" s="6">
        <v>318</v>
      </c>
      <c r="K263" s="5">
        <v>12084</v>
      </c>
    </row>
    <row r="264" spans="1:11" ht="14.25" customHeight="1" x14ac:dyDescent="0.35">
      <c r="A264">
        <v>2024</v>
      </c>
      <c r="B264" t="str">
        <f t="shared" si="4"/>
        <v>S2</v>
      </c>
      <c r="C264" t="s">
        <v>234</v>
      </c>
      <c r="D264" t="s">
        <v>300</v>
      </c>
      <c r="E264">
        <v>9</v>
      </c>
      <c r="F264" t="s">
        <v>696</v>
      </c>
      <c r="G264" t="s">
        <v>36</v>
      </c>
      <c r="H264" t="s">
        <v>434</v>
      </c>
      <c r="I264" s="5">
        <v>38</v>
      </c>
      <c r="J264" s="6">
        <v>345</v>
      </c>
      <c r="K264" s="5">
        <v>13110</v>
      </c>
    </row>
    <row r="265" spans="1:11" ht="14.25" customHeight="1" x14ac:dyDescent="0.35">
      <c r="A265">
        <v>2024</v>
      </c>
      <c r="B265" t="str">
        <f t="shared" si="4"/>
        <v>S2</v>
      </c>
      <c r="C265" t="s">
        <v>234</v>
      </c>
      <c r="D265" t="s">
        <v>300</v>
      </c>
      <c r="E265">
        <v>9</v>
      </c>
      <c r="F265" t="s">
        <v>697</v>
      </c>
      <c r="G265" t="s">
        <v>38</v>
      </c>
      <c r="H265" t="s">
        <v>434</v>
      </c>
      <c r="I265" s="5">
        <v>38</v>
      </c>
      <c r="J265" s="6">
        <v>425</v>
      </c>
      <c r="K265" s="5">
        <v>16150</v>
      </c>
    </row>
    <row r="266" spans="1:11" ht="14.25" customHeight="1" x14ac:dyDescent="0.35">
      <c r="A266">
        <v>2024</v>
      </c>
      <c r="B266" t="str">
        <f t="shared" si="4"/>
        <v>S2</v>
      </c>
      <c r="C266" t="s">
        <v>234</v>
      </c>
      <c r="D266" t="s">
        <v>300</v>
      </c>
      <c r="E266">
        <v>9</v>
      </c>
      <c r="F266" t="s">
        <v>698</v>
      </c>
      <c r="G266" t="s">
        <v>40</v>
      </c>
      <c r="H266" t="s">
        <v>434</v>
      </c>
      <c r="I266" s="5">
        <v>38</v>
      </c>
      <c r="J266" s="6">
        <v>510</v>
      </c>
      <c r="K266" s="5">
        <v>19380</v>
      </c>
    </row>
    <row r="267" spans="1:11" ht="14.25" customHeight="1" x14ac:dyDescent="0.35">
      <c r="A267">
        <v>2024</v>
      </c>
      <c r="B267" t="str">
        <f t="shared" si="4"/>
        <v>S2</v>
      </c>
      <c r="C267" t="s">
        <v>234</v>
      </c>
      <c r="D267" t="s">
        <v>300</v>
      </c>
      <c r="E267">
        <v>9</v>
      </c>
      <c r="F267" t="s">
        <v>699</v>
      </c>
      <c r="G267" t="s">
        <v>42</v>
      </c>
      <c r="H267" t="s">
        <v>434</v>
      </c>
      <c r="I267" s="5">
        <v>38</v>
      </c>
      <c r="J267" s="6">
        <v>282</v>
      </c>
      <c r="K267" s="5">
        <v>10716</v>
      </c>
    </row>
    <row r="268" spans="1:11" ht="14.25" customHeight="1" x14ac:dyDescent="0.35">
      <c r="A268">
        <v>2024</v>
      </c>
      <c r="B268" t="str">
        <f t="shared" si="4"/>
        <v>S2</v>
      </c>
      <c r="C268" t="s">
        <v>234</v>
      </c>
      <c r="D268" t="s">
        <v>300</v>
      </c>
      <c r="E268">
        <v>9</v>
      </c>
      <c r="F268" t="s">
        <v>700</v>
      </c>
      <c r="G268" t="s">
        <v>44</v>
      </c>
      <c r="H268" t="s">
        <v>434</v>
      </c>
      <c r="I268" s="5">
        <v>38</v>
      </c>
      <c r="J268" s="6">
        <v>286</v>
      </c>
      <c r="K268" s="5">
        <v>10868</v>
      </c>
    </row>
    <row r="269" spans="1:11" ht="14.25" customHeight="1" x14ac:dyDescent="0.35">
      <c r="A269">
        <v>2024</v>
      </c>
      <c r="B269" t="str">
        <f t="shared" si="4"/>
        <v>S2</v>
      </c>
      <c r="C269" t="s">
        <v>234</v>
      </c>
      <c r="D269" t="s">
        <v>300</v>
      </c>
      <c r="E269">
        <v>9</v>
      </c>
      <c r="F269" t="s">
        <v>701</v>
      </c>
      <c r="G269" t="s">
        <v>48</v>
      </c>
      <c r="H269" t="s">
        <v>434</v>
      </c>
      <c r="I269" s="5">
        <v>38</v>
      </c>
      <c r="J269" s="6">
        <v>291</v>
      </c>
      <c r="K269" s="5">
        <v>11058</v>
      </c>
    </row>
    <row r="270" spans="1:11" ht="14.25" customHeight="1" x14ac:dyDescent="0.35">
      <c r="A270">
        <v>2024</v>
      </c>
      <c r="B270" t="str">
        <f t="shared" si="4"/>
        <v>S2</v>
      </c>
      <c r="C270" t="s">
        <v>234</v>
      </c>
      <c r="D270" t="s">
        <v>300</v>
      </c>
      <c r="E270">
        <v>9</v>
      </c>
      <c r="F270" t="s">
        <v>702</v>
      </c>
      <c r="G270" t="s">
        <v>28</v>
      </c>
      <c r="H270" t="s">
        <v>434</v>
      </c>
      <c r="I270" s="5">
        <v>38</v>
      </c>
      <c r="J270" s="6">
        <v>377</v>
      </c>
      <c r="K270" s="5">
        <v>14326</v>
      </c>
    </row>
    <row r="271" spans="1:11" ht="14.25" customHeight="1" x14ac:dyDescent="0.35">
      <c r="A271">
        <v>2024</v>
      </c>
      <c r="B271" t="str">
        <f t="shared" si="4"/>
        <v>S2</v>
      </c>
      <c r="C271" t="s">
        <v>234</v>
      </c>
      <c r="D271" t="s">
        <v>300</v>
      </c>
      <c r="E271">
        <v>9</v>
      </c>
      <c r="F271" t="s">
        <v>703</v>
      </c>
      <c r="G271" t="s">
        <v>36</v>
      </c>
      <c r="H271" t="s">
        <v>434</v>
      </c>
      <c r="I271" s="5">
        <v>38</v>
      </c>
      <c r="J271" s="6">
        <v>371</v>
      </c>
      <c r="K271" s="5">
        <v>14098</v>
      </c>
    </row>
    <row r="272" spans="1:11" ht="14.25" customHeight="1" x14ac:dyDescent="0.35">
      <c r="A272">
        <v>2024</v>
      </c>
      <c r="B272" t="str">
        <f t="shared" si="4"/>
        <v>S2</v>
      </c>
      <c r="C272" t="s">
        <v>234</v>
      </c>
      <c r="D272" t="s">
        <v>300</v>
      </c>
      <c r="E272">
        <v>9</v>
      </c>
      <c r="F272" t="s">
        <v>704</v>
      </c>
      <c r="G272" t="s">
        <v>38</v>
      </c>
      <c r="H272" t="s">
        <v>434</v>
      </c>
      <c r="I272" s="5">
        <v>38</v>
      </c>
      <c r="J272" s="6">
        <v>398</v>
      </c>
      <c r="K272" s="5">
        <v>15124</v>
      </c>
    </row>
    <row r="273" spans="1:11" ht="14.25" customHeight="1" x14ac:dyDescent="0.35">
      <c r="A273">
        <v>2024</v>
      </c>
      <c r="B273" t="str">
        <f t="shared" si="4"/>
        <v>S2</v>
      </c>
      <c r="C273" t="s">
        <v>234</v>
      </c>
      <c r="D273" t="s">
        <v>300</v>
      </c>
      <c r="E273">
        <v>9</v>
      </c>
      <c r="F273" t="s">
        <v>705</v>
      </c>
      <c r="G273" t="s">
        <v>40</v>
      </c>
      <c r="H273" t="s">
        <v>434</v>
      </c>
      <c r="I273" s="5">
        <v>38</v>
      </c>
      <c r="J273" s="6">
        <v>485</v>
      </c>
      <c r="K273" s="5">
        <v>18430</v>
      </c>
    </row>
    <row r="274" spans="1:11" ht="14.25" customHeight="1" x14ac:dyDescent="0.35">
      <c r="A274">
        <v>2024</v>
      </c>
      <c r="B274" t="str">
        <f t="shared" si="4"/>
        <v>S2</v>
      </c>
      <c r="C274" t="s">
        <v>234</v>
      </c>
      <c r="D274" t="s">
        <v>300</v>
      </c>
      <c r="E274">
        <v>9</v>
      </c>
      <c r="F274" t="s">
        <v>706</v>
      </c>
      <c r="G274" t="s">
        <v>42</v>
      </c>
      <c r="H274" t="s">
        <v>434</v>
      </c>
      <c r="I274" s="5">
        <v>38</v>
      </c>
      <c r="J274" s="6">
        <v>314</v>
      </c>
      <c r="K274" s="5">
        <v>11932</v>
      </c>
    </row>
    <row r="275" spans="1:11" ht="14.25" customHeight="1" x14ac:dyDescent="0.35">
      <c r="A275">
        <v>2024</v>
      </c>
      <c r="B275" t="str">
        <f t="shared" si="4"/>
        <v>S2</v>
      </c>
      <c r="C275" t="s">
        <v>234</v>
      </c>
      <c r="D275" t="s">
        <v>300</v>
      </c>
      <c r="E275">
        <v>9</v>
      </c>
      <c r="F275" t="s">
        <v>707</v>
      </c>
      <c r="G275" t="s">
        <v>44</v>
      </c>
      <c r="H275" t="s">
        <v>434</v>
      </c>
      <c r="I275" s="5">
        <v>38</v>
      </c>
      <c r="J275" s="6">
        <v>322</v>
      </c>
      <c r="K275" s="5">
        <v>12236</v>
      </c>
    </row>
    <row r="276" spans="1:11" ht="14.25" customHeight="1" x14ac:dyDescent="0.35">
      <c r="A276">
        <v>2024</v>
      </c>
      <c r="B276" t="str">
        <f t="shared" si="4"/>
        <v>S2</v>
      </c>
      <c r="C276" t="s">
        <v>331</v>
      </c>
      <c r="D276" t="s">
        <v>332</v>
      </c>
      <c r="E276">
        <v>10</v>
      </c>
      <c r="F276" t="s">
        <v>708</v>
      </c>
      <c r="G276" t="s">
        <v>48</v>
      </c>
      <c r="H276" t="s">
        <v>434</v>
      </c>
      <c r="I276" s="5">
        <v>38</v>
      </c>
      <c r="J276" s="6">
        <v>286</v>
      </c>
      <c r="K276" s="5">
        <v>10868</v>
      </c>
    </row>
    <row r="277" spans="1:11" ht="14.25" customHeight="1" x14ac:dyDescent="0.35">
      <c r="A277">
        <v>2024</v>
      </c>
      <c r="B277" t="str">
        <f t="shared" si="4"/>
        <v>S2</v>
      </c>
      <c r="C277" t="s">
        <v>331</v>
      </c>
      <c r="D277" t="s">
        <v>332</v>
      </c>
      <c r="E277">
        <v>10</v>
      </c>
      <c r="F277" t="s">
        <v>709</v>
      </c>
      <c r="G277" t="s">
        <v>28</v>
      </c>
      <c r="H277" t="s">
        <v>434</v>
      </c>
      <c r="I277" s="5">
        <v>38</v>
      </c>
      <c r="J277" s="6">
        <v>339</v>
      </c>
      <c r="K277" s="5">
        <v>12882</v>
      </c>
    </row>
    <row r="278" spans="1:11" ht="14.25" customHeight="1" x14ac:dyDescent="0.35">
      <c r="A278">
        <v>2024</v>
      </c>
      <c r="B278" t="str">
        <f t="shared" si="4"/>
        <v>S2</v>
      </c>
      <c r="C278" t="s">
        <v>331</v>
      </c>
      <c r="D278" t="s">
        <v>332</v>
      </c>
      <c r="E278">
        <v>10</v>
      </c>
      <c r="F278" t="s">
        <v>710</v>
      </c>
      <c r="G278" t="s">
        <v>36</v>
      </c>
      <c r="H278" t="s">
        <v>434</v>
      </c>
      <c r="I278" s="5">
        <v>38</v>
      </c>
      <c r="J278" s="6">
        <v>325</v>
      </c>
      <c r="K278" s="5">
        <v>12350</v>
      </c>
    </row>
    <row r="279" spans="1:11" ht="14.25" customHeight="1" x14ac:dyDescent="0.35">
      <c r="A279">
        <v>2024</v>
      </c>
      <c r="B279" t="str">
        <f t="shared" si="4"/>
        <v>S2</v>
      </c>
      <c r="C279" t="s">
        <v>331</v>
      </c>
      <c r="D279" t="s">
        <v>332</v>
      </c>
      <c r="E279">
        <v>10</v>
      </c>
      <c r="F279" t="s">
        <v>711</v>
      </c>
      <c r="G279" t="s">
        <v>38</v>
      </c>
      <c r="H279" t="s">
        <v>434</v>
      </c>
      <c r="I279" s="5">
        <v>38</v>
      </c>
      <c r="J279" s="6">
        <v>400</v>
      </c>
      <c r="K279" s="5">
        <v>15200</v>
      </c>
    </row>
    <row r="280" spans="1:11" ht="14.25" customHeight="1" x14ac:dyDescent="0.35">
      <c r="A280">
        <v>2024</v>
      </c>
      <c r="B280" t="str">
        <f t="shared" si="4"/>
        <v>S2</v>
      </c>
      <c r="C280" t="s">
        <v>331</v>
      </c>
      <c r="D280" t="s">
        <v>332</v>
      </c>
      <c r="E280">
        <v>10</v>
      </c>
      <c r="F280" t="s">
        <v>712</v>
      </c>
      <c r="G280" t="s">
        <v>40</v>
      </c>
      <c r="H280" t="s">
        <v>434</v>
      </c>
      <c r="I280" s="5">
        <v>38</v>
      </c>
      <c r="J280" s="6">
        <v>500</v>
      </c>
      <c r="K280" s="5">
        <v>19000</v>
      </c>
    </row>
    <row r="281" spans="1:11" ht="14.25" customHeight="1" x14ac:dyDescent="0.35">
      <c r="A281">
        <v>2024</v>
      </c>
      <c r="B281" t="str">
        <f t="shared" si="4"/>
        <v>S2</v>
      </c>
      <c r="C281" t="s">
        <v>331</v>
      </c>
      <c r="D281" t="s">
        <v>332</v>
      </c>
      <c r="E281">
        <v>10</v>
      </c>
      <c r="F281" t="s">
        <v>713</v>
      </c>
      <c r="G281" t="s">
        <v>42</v>
      </c>
      <c r="H281" t="s">
        <v>434</v>
      </c>
      <c r="I281" s="5">
        <v>38</v>
      </c>
      <c r="J281" s="6">
        <v>309</v>
      </c>
      <c r="K281" s="5">
        <v>11742</v>
      </c>
    </row>
    <row r="282" spans="1:11" ht="14.25" customHeight="1" x14ac:dyDescent="0.35">
      <c r="A282">
        <v>2024</v>
      </c>
      <c r="B282" t="str">
        <f t="shared" si="4"/>
        <v>S2</v>
      </c>
      <c r="C282" t="s">
        <v>331</v>
      </c>
      <c r="D282" t="s">
        <v>332</v>
      </c>
      <c r="E282">
        <v>10</v>
      </c>
      <c r="F282" t="s">
        <v>714</v>
      </c>
      <c r="G282" t="s">
        <v>44</v>
      </c>
      <c r="H282" t="s">
        <v>434</v>
      </c>
      <c r="I282" s="5">
        <v>38</v>
      </c>
      <c r="J282" s="6">
        <v>304</v>
      </c>
      <c r="K282" s="5">
        <v>11552</v>
      </c>
    </row>
    <row r="283" spans="1:11" ht="14.25" customHeight="1" x14ac:dyDescent="0.35">
      <c r="A283">
        <v>2024</v>
      </c>
      <c r="B283" t="str">
        <f t="shared" si="4"/>
        <v>S2</v>
      </c>
      <c r="C283" t="s">
        <v>331</v>
      </c>
      <c r="D283" t="s">
        <v>332</v>
      </c>
      <c r="E283">
        <v>10</v>
      </c>
      <c r="F283" t="s">
        <v>715</v>
      </c>
      <c r="G283" t="s">
        <v>48</v>
      </c>
      <c r="H283" t="s">
        <v>434</v>
      </c>
      <c r="I283" s="5">
        <v>38</v>
      </c>
      <c r="J283" s="6">
        <v>302</v>
      </c>
      <c r="K283" s="5">
        <v>11476</v>
      </c>
    </row>
    <row r="284" spans="1:11" ht="14.25" customHeight="1" x14ac:dyDescent="0.35">
      <c r="A284">
        <v>2024</v>
      </c>
      <c r="B284" t="str">
        <f t="shared" si="4"/>
        <v>S2</v>
      </c>
      <c r="C284" t="s">
        <v>331</v>
      </c>
      <c r="D284" t="s">
        <v>332</v>
      </c>
      <c r="E284">
        <v>10</v>
      </c>
      <c r="F284" t="s">
        <v>716</v>
      </c>
      <c r="G284" t="s">
        <v>28</v>
      </c>
      <c r="H284" t="s">
        <v>434</v>
      </c>
      <c r="I284" s="5">
        <v>38</v>
      </c>
      <c r="J284" s="6">
        <v>353</v>
      </c>
      <c r="K284" s="5">
        <v>13414</v>
      </c>
    </row>
    <row r="285" spans="1:11" ht="14.25" customHeight="1" x14ac:dyDescent="0.35">
      <c r="A285">
        <v>2024</v>
      </c>
      <c r="B285" t="str">
        <f t="shared" si="4"/>
        <v>S2</v>
      </c>
      <c r="C285" t="s">
        <v>331</v>
      </c>
      <c r="D285" t="s">
        <v>332</v>
      </c>
      <c r="E285">
        <v>10</v>
      </c>
      <c r="F285" t="s">
        <v>717</v>
      </c>
      <c r="G285" t="s">
        <v>36</v>
      </c>
      <c r="H285" t="s">
        <v>434</v>
      </c>
      <c r="I285" s="5">
        <v>38</v>
      </c>
      <c r="J285" s="6">
        <v>313</v>
      </c>
      <c r="K285" s="5">
        <v>11894</v>
      </c>
    </row>
    <row r="286" spans="1:11" ht="14.25" customHeight="1" x14ac:dyDescent="0.35">
      <c r="A286">
        <v>2024</v>
      </c>
      <c r="B286" t="str">
        <f t="shared" si="4"/>
        <v>S2</v>
      </c>
      <c r="C286" t="s">
        <v>331</v>
      </c>
      <c r="D286" t="s">
        <v>332</v>
      </c>
      <c r="E286">
        <v>10</v>
      </c>
      <c r="F286" t="s">
        <v>718</v>
      </c>
      <c r="G286" t="s">
        <v>38</v>
      </c>
      <c r="H286" t="s">
        <v>434</v>
      </c>
      <c r="I286" s="5">
        <v>38</v>
      </c>
      <c r="J286" s="6">
        <v>457</v>
      </c>
      <c r="K286" s="5">
        <v>17366</v>
      </c>
    </row>
    <row r="287" spans="1:11" ht="14.25" customHeight="1" x14ac:dyDescent="0.35">
      <c r="A287">
        <v>2024</v>
      </c>
      <c r="B287" t="str">
        <f t="shared" si="4"/>
        <v>S2</v>
      </c>
      <c r="C287" t="s">
        <v>331</v>
      </c>
      <c r="D287" t="s">
        <v>332</v>
      </c>
      <c r="E287">
        <v>10</v>
      </c>
      <c r="F287" t="s">
        <v>719</v>
      </c>
      <c r="G287" t="s">
        <v>40</v>
      </c>
      <c r="H287" t="s">
        <v>434</v>
      </c>
      <c r="I287" s="5">
        <v>38</v>
      </c>
      <c r="J287" s="6">
        <v>443</v>
      </c>
      <c r="K287" s="5">
        <v>16834</v>
      </c>
    </row>
    <row r="288" spans="1:11" ht="14.25" customHeight="1" x14ac:dyDescent="0.35">
      <c r="A288">
        <v>2024</v>
      </c>
      <c r="B288" t="str">
        <f t="shared" si="4"/>
        <v>S2</v>
      </c>
      <c r="C288" t="s">
        <v>331</v>
      </c>
      <c r="D288" t="s">
        <v>332</v>
      </c>
      <c r="E288">
        <v>10</v>
      </c>
      <c r="F288" t="s">
        <v>720</v>
      </c>
      <c r="G288" t="s">
        <v>42</v>
      </c>
      <c r="H288" t="s">
        <v>434</v>
      </c>
      <c r="I288" s="5">
        <v>38</v>
      </c>
      <c r="J288" s="6">
        <v>288</v>
      </c>
      <c r="K288" s="5">
        <v>10944</v>
      </c>
    </row>
    <row r="289" spans="1:11" ht="14.25" customHeight="1" x14ac:dyDescent="0.35">
      <c r="A289">
        <v>2024</v>
      </c>
      <c r="B289" t="str">
        <f t="shared" si="4"/>
        <v>S2</v>
      </c>
      <c r="C289" t="s">
        <v>331</v>
      </c>
      <c r="D289" t="s">
        <v>332</v>
      </c>
      <c r="E289">
        <v>10</v>
      </c>
      <c r="F289" t="s">
        <v>721</v>
      </c>
      <c r="G289" t="s">
        <v>44</v>
      </c>
      <c r="H289" t="s">
        <v>434</v>
      </c>
      <c r="I289" s="5">
        <v>38</v>
      </c>
      <c r="J289" s="6">
        <v>298</v>
      </c>
      <c r="K289" s="5">
        <v>11324</v>
      </c>
    </row>
    <row r="290" spans="1:11" ht="14.25" customHeight="1" x14ac:dyDescent="0.35">
      <c r="A290">
        <v>2024</v>
      </c>
      <c r="B290" t="str">
        <f t="shared" si="4"/>
        <v>S2</v>
      </c>
      <c r="C290" t="s">
        <v>331</v>
      </c>
      <c r="D290" t="s">
        <v>332</v>
      </c>
      <c r="E290">
        <v>10</v>
      </c>
      <c r="F290" t="s">
        <v>722</v>
      </c>
      <c r="G290" t="s">
        <v>48</v>
      </c>
      <c r="H290" t="s">
        <v>434</v>
      </c>
      <c r="I290" s="5">
        <v>38</v>
      </c>
      <c r="J290" s="6">
        <v>269</v>
      </c>
      <c r="K290" s="5">
        <v>10222</v>
      </c>
    </row>
    <row r="291" spans="1:11" ht="14.25" customHeight="1" x14ac:dyDescent="0.35">
      <c r="A291">
        <v>2024</v>
      </c>
      <c r="B291" t="str">
        <f t="shared" si="4"/>
        <v>S2</v>
      </c>
      <c r="C291" t="s">
        <v>331</v>
      </c>
      <c r="D291" t="s">
        <v>332</v>
      </c>
      <c r="E291">
        <v>10</v>
      </c>
      <c r="F291" t="s">
        <v>723</v>
      </c>
      <c r="G291" t="s">
        <v>28</v>
      </c>
      <c r="H291" t="s">
        <v>434</v>
      </c>
      <c r="I291" s="5">
        <v>38</v>
      </c>
      <c r="J291" s="6">
        <v>364</v>
      </c>
      <c r="K291" s="5">
        <v>13832</v>
      </c>
    </row>
    <row r="292" spans="1:11" ht="14.25" customHeight="1" x14ac:dyDescent="0.35">
      <c r="A292">
        <v>2024</v>
      </c>
      <c r="B292" t="str">
        <f t="shared" si="4"/>
        <v>S2</v>
      </c>
      <c r="C292" t="s">
        <v>331</v>
      </c>
      <c r="D292" t="s">
        <v>332</v>
      </c>
      <c r="E292">
        <v>10</v>
      </c>
      <c r="F292" t="s">
        <v>724</v>
      </c>
      <c r="G292" t="s">
        <v>36</v>
      </c>
      <c r="H292" t="s">
        <v>434</v>
      </c>
      <c r="I292" s="5">
        <v>38</v>
      </c>
      <c r="J292" s="6">
        <v>326</v>
      </c>
      <c r="K292" s="5">
        <v>12388</v>
      </c>
    </row>
    <row r="293" spans="1:11" ht="14.25" customHeight="1" x14ac:dyDescent="0.35">
      <c r="A293">
        <v>2024</v>
      </c>
      <c r="B293" t="str">
        <f t="shared" si="4"/>
        <v>S2</v>
      </c>
      <c r="C293" t="s">
        <v>331</v>
      </c>
      <c r="D293" t="s">
        <v>332</v>
      </c>
      <c r="E293">
        <v>10</v>
      </c>
      <c r="F293" t="s">
        <v>725</v>
      </c>
      <c r="G293" t="s">
        <v>38</v>
      </c>
      <c r="H293" t="s">
        <v>434</v>
      </c>
      <c r="I293" s="5">
        <v>38</v>
      </c>
      <c r="J293" s="6">
        <v>408</v>
      </c>
      <c r="K293" s="5">
        <v>15504</v>
      </c>
    </row>
    <row r="294" spans="1:11" ht="14.25" customHeight="1" x14ac:dyDescent="0.35">
      <c r="A294">
        <v>2024</v>
      </c>
      <c r="B294" t="str">
        <f t="shared" si="4"/>
        <v>S2</v>
      </c>
      <c r="C294" t="s">
        <v>331</v>
      </c>
      <c r="D294" t="s">
        <v>332</v>
      </c>
      <c r="E294">
        <v>10</v>
      </c>
      <c r="F294" t="s">
        <v>726</v>
      </c>
      <c r="G294" t="s">
        <v>40</v>
      </c>
      <c r="H294" t="s">
        <v>434</v>
      </c>
      <c r="I294" s="5">
        <v>38</v>
      </c>
      <c r="J294" s="6">
        <v>502</v>
      </c>
      <c r="K294" s="5">
        <v>19076</v>
      </c>
    </row>
    <row r="295" spans="1:11" ht="14.25" customHeight="1" x14ac:dyDescent="0.35">
      <c r="A295">
        <v>2024</v>
      </c>
      <c r="B295" t="str">
        <f t="shared" si="4"/>
        <v>S2</v>
      </c>
      <c r="C295" t="s">
        <v>331</v>
      </c>
      <c r="D295" t="s">
        <v>332</v>
      </c>
      <c r="E295">
        <v>10</v>
      </c>
      <c r="F295" t="s">
        <v>727</v>
      </c>
      <c r="G295" t="s">
        <v>42</v>
      </c>
      <c r="H295" t="s">
        <v>434</v>
      </c>
      <c r="I295" s="5">
        <v>38</v>
      </c>
      <c r="J295" s="6">
        <v>301</v>
      </c>
      <c r="K295" s="5">
        <v>11438</v>
      </c>
    </row>
    <row r="296" spans="1:11" ht="14.25" customHeight="1" x14ac:dyDescent="0.35">
      <c r="A296">
        <v>2024</v>
      </c>
      <c r="B296" t="str">
        <f t="shared" si="4"/>
        <v>S2</v>
      </c>
      <c r="C296" t="s">
        <v>331</v>
      </c>
      <c r="D296" t="s">
        <v>332</v>
      </c>
      <c r="E296">
        <v>10</v>
      </c>
      <c r="F296" t="s">
        <v>728</v>
      </c>
      <c r="G296" t="s">
        <v>44</v>
      </c>
      <c r="H296" t="s">
        <v>434</v>
      </c>
      <c r="I296" s="5">
        <v>38</v>
      </c>
      <c r="J296" s="6">
        <v>273</v>
      </c>
      <c r="K296" s="5">
        <v>10374</v>
      </c>
    </row>
    <row r="297" spans="1:11" ht="14.25" customHeight="1" x14ac:dyDescent="0.35">
      <c r="A297">
        <v>2024</v>
      </c>
      <c r="B297" t="str">
        <f t="shared" si="4"/>
        <v>S2</v>
      </c>
      <c r="C297" t="s">
        <v>331</v>
      </c>
      <c r="D297" t="s">
        <v>332</v>
      </c>
      <c r="E297">
        <v>10</v>
      </c>
      <c r="F297" t="s">
        <v>729</v>
      </c>
      <c r="G297" t="s">
        <v>48</v>
      </c>
      <c r="H297" t="s">
        <v>434</v>
      </c>
      <c r="I297" s="5">
        <v>38</v>
      </c>
      <c r="J297" s="6">
        <v>318</v>
      </c>
      <c r="K297" s="5">
        <v>12084</v>
      </c>
    </row>
    <row r="298" spans="1:11" ht="14.25" customHeight="1" x14ac:dyDescent="0.35">
      <c r="A298">
        <v>2024</v>
      </c>
      <c r="B298" t="str">
        <f t="shared" si="4"/>
        <v>S2</v>
      </c>
      <c r="C298" t="s">
        <v>331</v>
      </c>
      <c r="D298" t="s">
        <v>332</v>
      </c>
      <c r="E298">
        <v>10</v>
      </c>
      <c r="F298" t="s">
        <v>730</v>
      </c>
      <c r="G298" t="s">
        <v>28</v>
      </c>
      <c r="H298" t="s">
        <v>434</v>
      </c>
      <c r="I298" s="5">
        <v>38</v>
      </c>
      <c r="J298" s="6">
        <v>312</v>
      </c>
      <c r="K298" s="5">
        <v>11856</v>
      </c>
    </row>
    <row r="299" spans="1:11" ht="14.25" customHeight="1" x14ac:dyDescent="0.35">
      <c r="A299">
        <v>2024</v>
      </c>
      <c r="B299" t="str">
        <f t="shared" si="4"/>
        <v>S2</v>
      </c>
      <c r="C299" t="s">
        <v>331</v>
      </c>
      <c r="D299" t="s">
        <v>332</v>
      </c>
      <c r="E299">
        <v>10</v>
      </c>
      <c r="F299" t="s">
        <v>731</v>
      </c>
      <c r="G299" t="s">
        <v>36</v>
      </c>
      <c r="H299" t="s">
        <v>434</v>
      </c>
      <c r="I299" s="5">
        <v>38</v>
      </c>
      <c r="J299" s="6">
        <v>371</v>
      </c>
      <c r="K299" s="5">
        <v>14098</v>
      </c>
    </row>
    <row r="300" spans="1:11" ht="14.25" customHeight="1" x14ac:dyDescent="0.35">
      <c r="A300">
        <v>2024</v>
      </c>
      <c r="B300" t="str">
        <f t="shared" si="4"/>
        <v>S2</v>
      </c>
      <c r="C300" t="s">
        <v>331</v>
      </c>
      <c r="D300" t="s">
        <v>332</v>
      </c>
      <c r="E300">
        <v>10</v>
      </c>
      <c r="F300" t="s">
        <v>732</v>
      </c>
      <c r="G300" t="s">
        <v>38</v>
      </c>
      <c r="H300" t="s">
        <v>434</v>
      </c>
      <c r="I300" s="5">
        <v>38</v>
      </c>
      <c r="J300" s="6">
        <v>402</v>
      </c>
      <c r="K300" s="5">
        <v>15276</v>
      </c>
    </row>
    <row r="301" spans="1:11" ht="14.25" customHeight="1" x14ac:dyDescent="0.35">
      <c r="A301">
        <v>2024</v>
      </c>
      <c r="B301" t="str">
        <f t="shared" si="4"/>
        <v>S2</v>
      </c>
      <c r="C301" t="s">
        <v>331</v>
      </c>
      <c r="D301" t="s">
        <v>332</v>
      </c>
      <c r="E301">
        <v>10</v>
      </c>
      <c r="F301" t="s">
        <v>733</v>
      </c>
      <c r="G301" t="s">
        <v>40</v>
      </c>
      <c r="H301" t="s">
        <v>434</v>
      </c>
      <c r="I301" s="5">
        <v>38</v>
      </c>
      <c r="J301" s="6">
        <v>433</v>
      </c>
      <c r="K301" s="5">
        <v>16454</v>
      </c>
    </row>
    <row r="302" spans="1:11" ht="14.25" customHeight="1" x14ac:dyDescent="0.35">
      <c r="A302">
        <v>2024</v>
      </c>
      <c r="B302" t="str">
        <f t="shared" si="4"/>
        <v>S2</v>
      </c>
      <c r="C302" t="s">
        <v>331</v>
      </c>
      <c r="D302" t="s">
        <v>332</v>
      </c>
      <c r="E302">
        <v>10</v>
      </c>
      <c r="F302" t="s">
        <v>734</v>
      </c>
      <c r="G302" t="s">
        <v>42</v>
      </c>
      <c r="H302" t="s">
        <v>434</v>
      </c>
      <c r="I302" s="5">
        <v>38</v>
      </c>
      <c r="J302" s="6">
        <v>296</v>
      </c>
      <c r="K302" s="5">
        <v>11248</v>
      </c>
    </row>
    <row r="303" spans="1:11" ht="14.25" customHeight="1" x14ac:dyDescent="0.35">
      <c r="A303">
        <v>2024</v>
      </c>
      <c r="B303" t="str">
        <f t="shared" si="4"/>
        <v>S2</v>
      </c>
      <c r="C303" t="s">
        <v>331</v>
      </c>
      <c r="D303" t="s">
        <v>332</v>
      </c>
      <c r="E303">
        <v>10</v>
      </c>
      <c r="F303" t="s">
        <v>735</v>
      </c>
      <c r="G303" t="s">
        <v>44</v>
      </c>
      <c r="H303" t="s">
        <v>434</v>
      </c>
      <c r="I303" s="5">
        <v>38</v>
      </c>
      <c r="J303" s="6">
        <v>275</v>
      </c>
      <c r="K303" s="5">
        <v>10450</v>
      </c>
    </row>
    <row r="304" spans="1:11" ht="14.25" customHeight="1" x14ac:dyDescent="0.35">
      <c r="A304">
        <v>2024</v>
      </c>
      <c r="B304" t="str">
        <f t="shared" si="4"/>
        <v>S2</v>
      </c>
      <c r="C304" t="s">
        <v>331</v>
      </c>
      <c r="D304" t="s">
        <v>332</v>
      </c>
      <c r="E304">
        <v>10</v>
      </c>
      <c r="F304" t="s">
        <v>736</v>
      </c>
      <c r="G304" t="s">
        <v>48</v>
      </c>
      <c r="H304" t="s">
        <v>434</v>
      </c>
      <c r="I304" s="5">
        <v>38</v>
      </c>
      <c r="J304" s="6">
        <v>304</v>
      </c>
      <c r="K304" s="5">
        <v>11552</v>
      </c>
    </row>
    <row r="305" spans="1:11" ht="14.25" customHeight="1" x14ac:dyDescent="0.35">
      <c r="A305">
        <v>2024</v>
      </c>
      <c r="B305" t="str">
        <f t="shared" si="4"/>
        <v>S2</v>
      </c>
      <c r="C305" t="s">
        <v>331</v>
      </c>
      <c r="D305" t="s">
        <v>332</v>
      </c>
      <c r="E305">
        <v>10</v>
      </c>
      <c r="F305" t="s">
        <v>737</v>
      </c>
      <c r="G305" t="s">
        <v>28</v>
      </c>
      <c r="H305" t="s">
        <v>434</v>
      </c>
      <c r="I305" s="5">
        <v>38</v>
      </c>
      <c r="J305" s="6">
        <v>313</v>
      </c>
      <c r="K305" s="5">
        <v>11894</v>
      </c>
    </row>
    <row r="306" spans="1:11" ht="14.25" customHeight="1" x14ac:dyDescent="0.35">
      <c r="A306">
        <v>2024</v>
      </c>
      <c r="B306" t="str">
        <f t="shared" si="4"/>
        <v>S2</v>
      </c>
      <c r="C306" t="s">
        <v>331</v>
      </c>
      <c r="D306" t="s">
        <v>332</v>
      </c>
      <c r="E306">
        <v>10</v>
      </c>
      <c r="F306" t="s">
        <v>738</v>
      </c>
      <c r="G306" t="s">
        <v>36</v>
      </c>
      <c r="H306" t="s">
        <v>434</v>
      </c>
      <c r="I306" s="5">
        <v>38</v>
      </c>
      <c r="J306" s="6">
        <v>312</v>
      </c>
      <c r="K306" s="5">
        <v>11856</v>
      </c>
    </row>
    <row r="307" spans="1:11" ht="14.25" customHeight="1" x14ac:dyDescent="0.35">
      <c r="A307">
        <v>2024</v>
      </c>
      <c r="B307" t="str">
        <f t="shared" si="4"/>
        <v>S2</v>
      </c>
      <c r="C307" t="s">
        <v>331</v>
      </c>
      <c r="D307" t="s">
        <v>364</v>
      </c>
      <c r="E307">
        <v>11</v>
      </c>
      <c r="F307" t="s">
        <v>739</v>
      </c>
      <c r="G307" t="s">
        <v>38</v>
      </c>
      <c r="H307" t="s">
        <v>434</v>
      </c>
      <c r="I307" s="5">
        <v>38</v>
      </c>
      <c r="J307" s="6">
        <v>632</v>
      </c>
      <c r="K307" s="5">
        <v>24016</v>
      </c>
    </row>
    <row r="308" spans="1:11" ht="14.25" customHeight="1" x14ac:dyDescent="0.35">
      <c r="A308">
        <v>2024</v>
      </c>
      <c r="B308" t="str">
        <f t="shared" si="4"/>
        <v>S2</v>
      </c>
      <c r="C308" t="s">
        <v>331</v>
      </c>
      <c r="D308" t="s">
        <v>364</v>
      </c>
      <c r="E308">
        <v>11</v>
      </c>
      <c r="F308" t="s">
        <v>740</v>
      </c>
      <c r="G308" t="s">
        <v>40</v>
      </c>
      <c r="H308" t="s">
        <v>434</v>
      </c>
      <c r="I308" s="5">
        <v>38</v>
      </c>
      <c r="J308" s="6">
        <v>612</v>
      </c>
      <c r="K308" s="5">
        <v>23256</v>
      </c>
    </row>
    <row r="309" spans="1:11" ht="14.25" customHeight="1" x14ac:dyDescent="0.35">
      <c r="A309">
        <v>2024</v>
      </c>
      <c r="B309" t="str">
        <f t="shared" si="4"/>
        <v>S2</v>
      </c>
      <c r="C309" t="s">
        <v>331</v>
      </c>
      <c r="D309" t="s">
        <v>364</v>
      </c>
      <c r="E309">
        <v>11</v>
      </c>
      <c r="F309" t="s">
        <v>741</v>
      </c>
      <c r="G309" t="s">
        <v>42</v>
      </c>
      <c r="H309" t="s">
        <v>434</v>
      </c>
      <c r="I309" s="5">
        <v>38</v>
      </c>
      <c r="J309" s="6">
        <v>415</v>
      </c>
      <c r="K309" s="5">
        <v>15770</v>
      </c>
    </row>
    <row r="310" spans="1:11" ht="14.25" customHeight="1" x14ac:dyDescent="0.35">
      <c r="A310">
        <v>2024</v>
      </c>
      <c r="B310" t="str">
        <f t="shared" si="4"/>
        <v>S2</v>
      </c>
      <c r="C310" t="s">
        <v>331</v>
      </c>
      <c r="D310" t="s">
        <v>364</v>
      </c>
      <c r="E310">
        <v>11</v>
      </c>
      <c r="F310" t="s">
        <v>742</v>
      </c>
      <c r="G310" t="s">
        <v>44</v>
      </c>
      <c r="H310" t="s">
        <v>434</v>
      </c>
      <c r="I310" s="5">
        <v>38</v>
      </c>
      <c r="J310" s="6">
        <v>380</v>
      </c>
      <c r="K310" s="5">
        <v>14440</v>
      </c>
    </row>
    <row r="311" spans="1:11" ht="14.25" customHeight="1" x14ac:dyDescent="0.35">
      <c r="A311">
        <v>2024</v>
      </c>
      <c r="B311" t="str">
        <f t="shared" si="4"/>
        <v>S2</v>
      </c>
      <c r="C311" t="s">
        <v>331</v>
      </c>
      <c r="D311" t="s">
        <v>364</v>
      </c>
      <c r="E311">
        <v>11</v>
      </c>
      <c r="F311" t="s">
        <v>743</v>
      </c>
      <c r="G311" t="s">
        <v>48</v>
      </c>
      <c r="H311" t="s">
        <v>434</v>
      </c>
      <c r="I311" s="5">
        <v>38</v>
      </c>
      <c r="J311" s="6">
        <v>370</v>
      </c>
      <c r="K311" s="5">
        <v>14060</v>
      </c>
    </row>
    <row r="312" spans="1:11" ht="14.25" customHeight="1" x14ac:dyDescent="0.35">
      <c r="A312">
        <v>2024</v>
      </c>
      <c r="B312" t="str">
        <f t="shared" si="4"/>
        <v>S2</v>
      </c>
      <c r="C312" t="s">
        <v>331</v>
      </c>
      <c r="D312" t="s">
        <v>364</v>
      </c>
      <c r="E312">
        <v>11</v>
      </c>
      <c r="F312" t="s">
        <v>744</v>
      </c>
      <c r="G312" t="s">
        <v>28</v>
      </c>
      <c r="H312" t="s">
        <v>434</v>
      </c>
      <c r="I312" s="5">
        <v>38</v>
      </c>
      <c r="J312" s="6">
        <v>501</v>
      </c>
      <c r="K312" s="5">
        <v>19038</v>
      </c>
    </row>
    <row r="313" spans="1:11" ht="14.25" customHeight="1" x14ac:dyDescent="0.35">
      <c r="A313">
        <v>2024</v>
      </c>
      <c r="B313" t="str">
        <f t="shared" si="4"/>
        <v>S2</v>
      </c>
      <c r="C313" t="s">
        <v>331</v>
      </c>
      <c r="D313" t="s">
        <v>364</v>
      </c>
      <c r="E313">
        <v>11</v>
      </c>
      <c r="F313" t="s">
        <v>745</v>
      </c>
      <c r="G313" t="s">
        <v>36</v>
      </c>
      <c r="H313" t="s">
        <v>434</v>
      </c>
      <c r="I313" s="5">
        <v>38</v>
      </c>
      <c r="J313" s="6">
        <v>480</v>
      </c>
      <c r="K313" s="5">
        <v>18240</v>
      </c>
    </row>
    <row r="314" spans="1:11" ht="14.25" customHeight="1" x14ac:dyDescent="0.35">
      <c r="A314">
        <v>2024</v>
      </c>
      <c r="B314" t="str">
        <f t="shared" si="4"/>
        <v>S2</v>
      </c>
      <c r="C314" t="s">
        <v>331</v>
      </c>
      <c r="D314" t="s">
        <v>364</v>
      </c>
      <c r="E314">
        <v>11</v>
      </c>
      <c r="F314" t="s">
        <v>746</v>
      </c>
      <c r="G314" t="s">
        <v>38</v>
      </c>
      <c r="H314" t="s">
        <v>434</v>
      </c>
      <c r="I314" s="5">
        <v>38</v>
      </c>
      <c r="J314" s="6">
        <v>627</v>
      </c>
      <c r="K314" s="5">
        <v>23826</v>
      </c>
    </row>
    <row r="315" spans="1:11" ht="14.25" customHeight="1" x14ac:dyDescent="0.35">
      <c r="A315">
        <v>2024</v>
      </c>
      <c r="B315" t="str">
        <f t="shared" si="4"/>
        <v>S2</v>
      </c>
      <c r="C315" t="s">
        <v>331</v>
      </c>
      <c r="D315" t="s">
        <v>364</v>
      </c>
      <c r="E315">
        <v>11</v>
      </c>
      <c r="F315" t="s">
        <v>747</v>
      </c>
      <c r="G315" t="s">
        <v>40</v>
      </c>
      <c r="H315" t="s">
        <v>434</v>
      </c>
      <c r="I315" s="5">
        <v>38</v>
      </c>
      <c r="J315" s="6">
        <v>642</v>
      </c>
      <c r="K315" s="5">
        <v>24396</v>
      </c>
    </row>
    <row r="316" spans="1:11" ht="14.25" customHeight="1" x14ac:dyDescent="0.35">
      <c r="A316">
        <v>2024</v>
      </c>
      <c r="B316" t="str">
        <f t="shared" si="4"/>
        <v>S2</v>
      </c>
      <c r="C316" t="s">
        <v>331</v>
      </c>
      <c r="D316" t="s">
        <v>364</v>
      </c>
      <c r="E316">
        <v>11</v>
      </c>
      <c r="F316" t="s">
        <v>748</v>
      </c>
      <c r="G316" t="s">
        <v>42</v>
      </c>
      <c r="H316" t="s">
        <v>434</v>
      </c>
      <c r="I316" s="5">
        <v>38</v>
      </c>
      <c r="J316" s="6">
        <v>454</v>
      </c>
      <c r="K316" s="5">
        <v>17252</v>
      </c>
    </row>
    <row r="317" spans="1:11" ht="14.25" customHeight="1" x14ac:dyDescent="0.35">
      <c r="A317">
        <v>2024</v>
      </c>
      <c r="B317" t="str">
        <f t="shared" si="4"/>
        <v>S2</v>
      </c>
      <c r="C317" t="s">
        <v>331</v>
      </c>
      <c r="D317" t="s">
        <v>364</v>
      </c>
      <c r="E317">
        <v>11</v>
      </c>
      <c r="F317" t="s">
        <v>749</v>
      </c>
      <c r="G317" t="s">
        <v>44</v>
      </c>
      <c r="H317" t="s">
        <v>434</v>
      </c>
      <c r="I317" s="5">
        <v>38</v>
      </c>
      <c r="J317" s="6">
        <v>407</v>
      </c>
      <c r="K317" s="5">
        <v>15466</v>
      </c>
    </row>
    <row r="318" spans="1:11" ht="14.25" customHeight="1" x14ac:dyDescent="0.35">
      <c r="A318">
        <v>2024</v>
      </c>
      <c r="B318" t="str">
        <f t="shared" si="4"/>
        <v>S2</v>
      </c>
      <c r="C318" t="s">
        <v>331</v>
      </c>
      <c r="D318" t="s">
        <v>364</v>
      </c>
      <c r="E318">
        <v>11</v>
      </c>
      <c r="F318" t="s">
        <v>750</v>
      </c>
      <c r="G318" t="s">
        <v>48</v>
      </c>
      <c r="H318" t="s">
        <v>434</v>
      </c>
      <c r="I318" s="5">
        <v>38</v>
      </c>
      <c r="J318" s="6">
        <v>374</v>
      </c>
      <c r="K318" s="5">
        <v>14212</v>
      </c>
    </row>
    <row r="319" spans="1:11" ht="14.25" customHeight="1" x14ac:dyDescent="0.35">
      <c r="A319">
        <v>2024</v>
      </c>
      <c r="B319" t="str">
        <f t="shared" si="4"/>
        <v>S2</v>
      </c>
      <c r="C319" t="s">
        <v>331</v>
      </c>
      <c r="D319" t="s">
        <v>364</v>
      </c>
      <c r="E319">
        <v>11</v>
      </c>
      <c r="F319" t="s">
        <v>751</v>
      </c>
      <c r="G319" t="s">
        <v>28</v>
      </c>
      <c r="H319" t="s">
        <v>434</v>
      </c>
      <c r="I319" s="5">
        <v>38</v>
      </c>
      <c r="J319" s="6">
        <v>478</v>
      </c>
      <c r="K319" s="5">
        <v>18164</v>
      </c>
    </row>
    <row r="320" spans="1:11" ht="14.25" customHeight="1" x14ac:dyDescent="0.35">
      <c r="A320">
        <v>2024</v>
      </c>
      <c r="B320" t="str">
        <f t="shared" si="4"/>
        <v>S2</v>
      </c>
      <c r="C320" t="s">
        <v>331</v>
      </c>
      <c r="D320" t="s">
        <v>364</v>
      </c>
      <c r="E320">
        <v>11</v>
      </c>
      <c r="F320" t="s">
        <v>752</v>
      </c>
      <c r="G320" t="s">
        <v>36</v>
      </c>
      <c r="H320" t="s">
        <v>434</v>
      </c>
      <c r="I320" s="5">
        <v>38</v>
      </c>
      <c r="J320" s="6">
        <v>521</v>
      </c>
      <c r="K320" s="5">
        <v>19798</v>
      </c>
    </row>
    <row r="321" spans="1:11" ht="14.25" customHeight="1" x14ac:dyDescent="0.35">
      <c r="A321">
        <v>2024</v>
      </c>
      <c r="B321" t="str">
        <f t="shared" si="4"/>
        <v>S2</v>
      </c>
      <c r="C321" t="s">
        <v>331</v>
      </c>
      <c r="D321" t="s">
        <v>364</v>
      </c>
      <c r="E321">
        <v>11</v>
      </c>
      <c r="F321" t="s">
        <v>753</v>
      </c>
      <c r="G321" t="s">
        <v>38</v>
      </c>
      <c r="H321" t="s">
        <v>434</v>
      </c>
      <c r="I321" s="5">
        <v>38</v>
      </c>
      <c r="J321" s="6">
        <v>543</v>
      </c>
      <c r="K321" s="5">
        <v>20634</v>
      </c>
    </row>
    <row r="322" spans="1:11" ht="14.25" customHeight="1" x14ac:dyDescent="0.35">
      <c r="A322">
        <v>2024</v>
      </c>
      <c r="B322" t="str">
        <f t="shared" ref="B322:B385" si="5">IF(OR(C322="Q1",C322="Q2"),"S1",IF(OR(C322="Q3",C322="Q4"),"S2",""))</f>
        <v>S2</v>
      </c>
      <c r="C322" t="s">
        <v>331</v>
      </c>
      <c r="D322" t="s">
        <v>364</v>
      </c>
      <c r="E322">
        <v>11</v>
      </c>
      <c r="F322" t="s">
        <v>754</v>
      </c>
      <c r="G322" t="s">
        <v>40</v>
      </c>
      <c r="H322" t="s">
        <v>434</v>
      </c>
      <c r="I322" s="5">
        <v>38</v>
      </c>
      <c r="J322" s="6">
        <v>682</v>
      </c>
      <c r="K322" s="5">
        <v>25916</v>
      </c>
    </row>
    <row r="323" spans="1:11" ht="14.25" customHeight="1" x14ac:dyDescent="0.35">
      <c r="A323">
        <v>2024</v>
      </c>
      <c r="B323" t="str">
        <f t="shared" si="5"/>
        <v>S2</v>
      </c>
      <c r="C323" t="s">
        <v>331</v>
      </c>
      <c r="D323" t="s">
        <v>364</v>
      </c>
      <c r="E323">
        <v>11</v>
      </c>
      <c r="F323" t="s">
        <v>755</v>
      </c>
      <c r="G323" t="s">
        <v>42</v>
      </c>
      <c r="H323" t="s">
        <v>434</v>
      </c>
      <c r="I323" s="5">
        <v>38</v>
      </c>
      <c r="J323" s="6">
        <v>462</v>
      </c>
      <c r="K323" s="5">
        <v>17556</v>
      </c>
    </row>
    <row r="324" spans="1:11" ht="14.25" customHeight="1" x14ac:dyDescent="0.35">
      <c r="A324">
        <v>2024</v>
      </c>
      <c r="B324" t="str">
        <f t="shared" si="5"/>
        <v>S2</v>
      </c>
      <c r="C324" t="s">
        <v>331</v>
      </c>
      <c r="D324" t="s">
        <v>364</v>
      </c>
      <c r="E324">
        <v>11</v>
      </c>
      <c r="F324" t="s">
        <v>756</v>
      </c>
      <c r="G324" t="s">
        <v>44</v>
      </c>
      <c r="H324" t="s">
        <v>434</v>
      </c>
      <c r="I324" s="5">
        <v>38</v>
      </c>
      <c r="J324" s="6">
        <v>408</v>
      </c>
      <c r="K324" s="5">
        <v>15504</v>
      </c>
    </row>
    <row r="325" spans="1:11" ht="14.25" customHeight="1" x14ac:dyDescent="0.35">
      <c r="A325">
        <v>2024</v>
      </c>
      <c r="B325" t="str">
        <f t="shared" si="5"/>
        <v>S2</v>
      </c>
      <c r="C325" t="s">
        <v>331</v>
      </c>
      <c r="D325" t="s">
        <v>364</v>
      </c>
      <c r="E325">
        <v>11</v>
      </c>
      <c r="F325" t="s">
        <v>757</v>
      </c>
      <c r="G325" t="s">
        <v>48</v>
      </c>
      <c r="H325" t="s">
        <v>434</v>
      </c>
      <c r="I325" s="5">
        <v>38</v>
      </c>
      <c r="J325" s="6">
        <v>403</v>
      </c>
      <c r="K325" s="5">
        <v>15314</v>
      </c>
    </row>
    <row r="326" spans="1:11" ht="14.25" customHeight="1" x14ac:dyDescent="0.35">
      <c r="A326">
        <v>2024</v>
      </c>
      <c r="B326" t="str">
        <f t="shared" si="5"/>
        <v>S2</v>
      </c>
      <c r="C326" t="s">
        <v>331</v>
      </c>
      <c r="D326" t="s">
        <v>364</v>
      </c>
      <c r="E326">
        <v>11</v>
      </c>
      <c r="F326" t="s">
        <v>758</v>
      </c>
      <c r="G326" t="s">
        <v>28</v>
      </c>
      <c r="H326" t="s">
        <v>434</v>
      </c>
      <c r="I326" s="5">
        <v>38</v>
      </c>
      <c r="J326" s="6">
        <v>522</v>
      </c>
      <c r="K326" s="5">
        <v>19836</v>
      </c>
    </row>
    <row r="327" spans="1:11" ht="14.25" customHeight="1" x14ac:dyDescent="0.35">
      <c r="A327">
        <v>2024</v>
      </c>
      <c r="B327" t="str">
        <f t="shared" si="5"/>
        <v>S2</v>
      </c>
      <c r="C327" t="s">
        <v>331</v>
      </c>
      <c r="D327" t="s">
        <v>364</v>
      </c>
      <c r="E327">
        <v>11</v>
      </c>
      <c r="F327" t="s">
        <v>759</v>
      </c>
      <c r="G327" t="s">
        <v>36</v>
      </c>
      <c r="H327" t="s">
        <v>434</v>
      </c>
      <c r="I327" s="5">
        <v>38</v>
      </c>
      <c r="J327" s="6">
        <v>436</v>
      </c>
      <c r="K327" s="5">
        <v>16568</v>
      </c>
    </row>
    <row r="328" spans="1:11" ht="14.25" customHeight="1" x14ac:dyDescent="0.35">
      <c r="A328">
        <v>2024</v>
      </c>
      <c r="B328" t="str">
        <f t="shared" si="5"/>
        <v>S2</v>
      </c>
      <c r="C328" t="s">
        <v>331</v>
      </c>
      <c r="D328" t="s">
        <v>364</v>
      </c>
      <c r="E328">
        <v>11</v>
      </c>
      <c r="F328" t="s">
        <v>760</v>
      </c>
      <c r="G328" t="s">
        <v>38</v>
      </c>
      <c r="H328" t="s">
        <v>434</v>
      </c>
      <c r="I328" s="5">
        <v>38</v>
      </c>
      <c r="J328" s="6">
        <v>595</v>
      </c>
      <c r="K328" s="5">
        <v>22610</v>
      </c>
    </row>
    <row r="329" spans="1:11" ht="14.25" customHeight="1" x14ac:dyDescent="0.35">
      <c r="A329">
        <v>2024</v>
      </c>
      <c r="B329" t="str">
        <f t="shared" si="5"/>
        <v>S2</v>
      </c>
      <c r="C329" t="s">
        <v>331</v>
      </c>
      <c r="D329" t="s">
        <v>364</v>
      </c>
      <c r="E329">
        <v>11</v>
      </c>
      <c r="F329" t="s">
        <v>761</v>
      </c>
      <c r="G329" t="s">
        <v>40</v>
      </c>
      <c r="H329" t="s">
        <v>434</v>
      </c>
      <c r="I329" s="5">
        <v>38</v>
      </c>
      <c r="J329" s="6">
        <v>633</v>
      </c>
      <c r="K329" s="5">
        <v>24054</v>
      </c>
    </row>
    <row r="330" spans="1:11" ht="14.25" customHeight="1" x14ac:dyDescent="0.35">
      <c r="A330">
        <v>2024</v>
      </c>
      <c r="B330" t="str">
        <f t="shared" si="5"/>
        <v>S2</v>
      </c>
      <c r="C330" t="s">
        <v>331</v>
      </c>
      <c r="D330" t="s">
        <v>364</v>
      </c>
      <c r="E330">
        <v>11</v>
      </c>
      <c r="F330" t="s">
        <v>762</v>
      </c>
      <c r="G330" t="s">
        <v>42</v>
      </c>
      <c r="H330" t="s">
        <v>434</v>
      </c>
      <c r="I330" s="5">
        <v>38</v>
      </c>
      <c r="J330" s="6">
        <v>446</v>
      </c>
      <c r="K330" s="5">
        <v>16948</v>
      </c>
    </row>
    <row r="331" spans="1:11" ht="14.25" customHeight="1" x14ac:dyDescent="0.35">
      <c r="A331">
        <v>2024</v>
      </c>
      <c r="B331" t="str">
        <f t="shared" si="5"/>
        <v>S2</v>
      </c>
      <c r="C331" t="s">
        <v>331</v>
      </c>
      <c r="D331" t="s">
        <v>364</v>
      </c>
      <c r="E331">
        <v>11</v>
      </c>
      <c r="F331" t="s">
        <v>763</v>
      </c>
      <c r="G331" t="s">
        <v>44</v>
      </c>
      <c r="H331" t="s">
        <v>434</v>
      </c>
      <c r="I331" s="5">
        <v>38</v>
      </c>
      <c r="J331" s="6">
        <v>405</v>
      </c>
      <c r="K331" s="5">
        <v>15390</v>
      </c>
    </row>
    <row r="332" spans="1:11" ht="14.25" customHeight="1" x14ac:dyDescent="0.35">
      <c r="A332">
        <v>2024</v>
      </c>
      <c r="B332" t="str">
        <f t="shared" si="5"/>
        <v>S2</v>
      </c>
      <c r="C332" t="s">
        <v>331</v>
      </c>
      <c r="D332" t="s">
        <v>364</v>
      </c>
      <c r="E332">
        <v>11</v>
      </c>
      <c r="F332" t="s">
        <v>764</v>
      </c>
      <c r="G332" t="s">
        <v>48</v>
      </c>
      <c r="H332" t="s">
        <v>434</v>
      </c>
      <c r="I332" s="5">
        <v>38</v>
      </c>
      <c r="J332" s="6">
        <v>440</v>
      </c>
      <c r="K332" s="5">
        <v>16720</v>
      </c>
    </row>
    <row r="333" spans="1:11" ht="14.25" customHeight="1" x14ac:dyDescent="0.35">
      <c r="A333">
        <v>2024</v>
      </c>
      <c r="B333" t="str">
        <f t="shared" si="5"/>
        <v>S2</v>
      </c>
      <c r="C333" t="s">
        <v>331</v>
      </c>
      <c r="D333" t="s">
        <v>364</v>
      </c>
      <c r="E333">
        <v>11</v>
      </c>
      <c r="F333" t="s">
        <v>765</v>
      </c>
      <c r="G333" t="s">
        <v>28</v>
      </c>
      <c r="H333" t="s">
        <v>434</v>
      </c>
      <c r="I333" s="5">
        <v>38</v>
      </c>
      <c r="J333" s="6">
        <v>437</v>
      </c>
      <c r="K333" s="5">
        <v>16606</v>
      </c>
    </row>
    <row r="334" spans="1:11" ht="14.25" customHeight="1" x14ac:dyDescent="0.35">
      <c r="A334">
        <v>2024</v>
      </c>
      <c r="B334" t="str">
        <f t="shared" si="5"/>
        <v>S2</v>
      </c>
      <c r="C334" t="s">
        <v>331</v>
      </c>
      <c r="D334" t="s">
        <v>364</v>
      </c>
      <c r="E334">
        <v>11</v>
      </c>
      <c r="F334" t="s">
        <v>766</v>
      </c>
      <c r="G334" t="s">
        <v>36</v>
      </c>
      <c r="H334" t="s">
        <v>434</v>
      </c>
      <c r="I334" s="5">
        <v>38</v>
      </c>
      <c r="J334" s="6">
        <v>438</v>
      </c>
      <c r="K334" s="5">
        <v>16644</v>
      </c>
    </row>
    <row r="335" spans="1:11" ht="14.25" customHeight="1" x14ac:dyDescent="0.35">
      <c r="A335">
        <v>2024</v>
      </c>
      <c r="B335" t="str">
        <f t="shared" si="5"/>
        <v>S2</v>
      </c>
      <c r="C335" t="s">
        <v>331</v>
      </c>
      <c r="D335" t="s">
        <v>364</v>
      </c>
      <c r="E335">
        <v>11</v>
      </c>
      <c r="F335" t="s">
        <v>767</v>
      </c>
      <c r="G335" t="s">
        <v>38</v>
      </c>
      <c r="H335" t="s">
        <v>434</v>
      </c>
      <c r="I335" s="5">
        <v>38</v>
      </c>
      <c r="J335" s="6">
        <v>611</v>
      </c>
      <c r="K335" s="5">
        <v>23218</v>
      </c>
    </row>
    <row r="336" spans="1:11" ht="14.25" customHeight="1" x14ac:dyDescent="0.35">
      <c r="A336">
        <v>2024</v>
      </c>
      <c r="B336" t="str">
        <f t="shared" si="5"/>
        <v>S2</v>
      </c>
      <c r="C336" t="s">
        <v>331</v>
      </c>
      <c r="D336" t="s">
        <v>364</v>
      </c>
      <c r="E336">
        <v>11</v>
      </c>
      <c r="F336" t="s">
        <v>768</v>
      </c>
      <c r="G336" t="s">
        <v>40</v>
      </c>
      <c r="H336" t="s">
        <v>434</v>
      </c>
      <c r="I336" s="5">
        <v>38</v>
      </c>
      <c r="J336" s="6">
        <v>589</v>
      </c>
      <c r="K336" s="5">
        <v>22382</v>
      </c>
    </row>
    <row r="337" spans="1:11" ht="14.25" customHeight="1" x14ac:dyDescent="0.35">
      <c r="A337">
        <v>2024</v>
      </c>
      <c r="B337" t="str">
        <f t="shared" si="5"/>
        <v>S2</v>
      </c>
      <c r="C337" t="s">
        <v>331</v>
      </c>
      <c r="D337" t="s">
        <v>397</v>
      </c>
      <c r="E337">
        <v>12</v>
      </c>
      <c r="F337" t="s">
        <v>769</v>
      </c>
      <c r="G337" t="s">
        <v>42</v>
      </c>
      <c r="H337" t="s">
        <v>434</v>
      </c>
      <c r="I337" s="5">
        <v>38</v>
      </c>
      <c r="J337" s="6">
        <v>411</v>
      </c>
      <c r="K337" s="5">
        <v>15618</v>
      </c>
    </row>
    <row r="338" spans="1:11" ht="14.25" customHeight="1" x14ac:dyDescent="0.35">
      <c r="A338">
        <v>2024</v>
      </c>
      <c r="B338" t="str">
        <f t="shared" si="5"/>
        <v>S2</v>
      </c>
      <c r="C338" t="s">
        <v>331</v>
      </c>
      <c r="D338" t="s">
        <v>397</v>
      </c>
      <c r="E338">
        <v>12</v>
      </c>
      <c r="F338" t="s">
        <v>770</v>
      </c>
      <c r="G338" t="s">
        <v>44</v>
      </c>
      <c r="H338" t="s">
        <v>434</v>
      </c>
      <c r="I338" s="5">
        <v>38</v>
      </c>
      <c r="J338" s="6">
        <v>417</v>
      </c>
      <c r="K338" s="5">
        <v>15846</v>
      </c>
    </row>
    <row r="339" spans="1:11" ht="14.25" customHeight="1" x14ac:dyDescent="0.35">
      <c r="A339">
        <v>2024</v>
      </c>
      <c r="B339" t="str">
        <f t="shared" si="5"/>
        <v>S2</v>
      </c>
      <c r="C339" t="s">
        <v>331</v>
      </c>
      <c r="D339" t="s">
        <v>397</v>
      </c>
      <c r="E339">
        <v>12</v>
      </c>
      <c r="F339" t="s">
        <v>771</v>
      </c>
      <c r="G339" t="s">
        <v>48</v>
      </c>
      <c r="H339" t="s">
        <v>434</v>
      </c>
      <c r="I339" s="5">
        <v>38</v>
      </c>
      <c r="J339" s="6">
        <v>410</v>
      </c>
      <c r="K339" s="5">
        <v>15580</v>
      </c>
    </row>
    <row r="340" spans="1:11" ht="14.25" customHeight="1" x14ac:dyDescent="0.35">
      <c r="A340">
        <v>2024</v>
      </c>
      <c r="B340" t="str">
        <f t="shared" si="5"/>
        <v>S2</v>
      </c>
      <c r="C340" t="s">
        <v>331</v>
      </c>
      <c r="D340" t="s">
        <v>397</v>
      </c>
      <c r="E340">
        <v>12</v>
      </c>
      <c r="F340" t="s">
        <v>772</v>
      </c>
      <c r="G340" t="s">
        <v>28</v>
      </c>
      <c r="H340" t="s">
        <v>434</v>
      </c>
      <c r="I340" s="5">
        <v>38</v>
      </c>
      <c r="J340" s="6">
        <v>461</v>
      </c>
      <c r="K340" s="5">
        <v>17518</v>
      </c>
    </row>
    <row r="341" spans="1:11" ht="14.25" customHeight="1" x14ac:dyDescent="0.35">
      <c r="A341">
        <v>2024</v>
      </c>
      <c r="B341" t="str">
        <f t="shared" si="5"/>
        <v>S2</v>
      </c>
      <c r="C341" t="s">
        <v>331</v>
      </c>
      <c r="D341" t="s">
        <v>397</v>
      </c>
      <c r="E341">
        <v>12</v>
      </c>
      <c r="F341" t="s">
        <v>773</v>
      </c>
      <c r="G341" t="s">
        <v>36</v>
      </c>
      <c r="H341" t="s">
        <v>434</v>
      </c>
      <c r="I341" s="5">
        <v>38</v>
      </c>
      <c r="J341" s="6">
        <v>525</v>
      </c>
      <c r="K341" s="5">
        <v>19950</v>
      </c>
    </row>
    <row r="342" spans="1:11" ht="14.25" customHeight="1" x14ac:dyDescent="0.35">
      <c r="A342">
        <v>2024</v>
      </c>
      <c r="B342" t="str">
        <f t="shared" si="5"/>
        <v>S2</v>
      </c>
      <c r="C342" t="s">
        <v>331</v>
      </c>
      <c r="D342" t="s">
        <v>397</v>
      </c>
      <c r="E342">
        <v>12</v>
      </c>
      <c r="F342" t="s">
        <v>774</v>
      </c>
      <c r="G342" t="s">
        <v>38</v>
      </c>
      <c r="H342" t="s">
        <v>434</v>
      </c>
      <c r="I342" s="5">
        <v>38</v>
      </c>
      <c r="J342" s="6">
        <v>601</v>
      </c>
      <c r="K342" s="5">
        <v>22838</v>
      </c>
    </row>
    <row r="343" spans="1:11" ht="14.25" customHeight="1" x14ac:dyDescent="0.35">
      <c r="A343">
        <v>2024</v>
      </c>
      <c r="B343" t="str">
        <f t="shared" si="5"/>
        <v>S2</v>
      </c>
      <c r="C343" t="s">
        <v>331</v>
      </c>
      <c r="D343" t="s">
        <v>397</v>
      </c>
      <c r="E343">
        <v>12</v>
      </c>
      <c r="F343" t="s">
        <v>775</v>
      </c>
      <c r="G343" t="s">
        <v>40</v>
      </c>
      <c r="H343" t="s">
        <v>434</v>
      </c>
      <c r="I343" s="5">
        <v>38</v>
      </c>
      <c r="J343" s="6">
        <v>639</v>
      </c>
      <c r="K343" s="5">
        <v>24282</v>
      </c>
    </row>
    <row r="344" spans="1:11" ht="14.25" customHeight="1" x14ac:dyDescent="0.35">
      <c r="A344">
        <v>2024</v>
      </c>
      <c r="B344" t="str">
        <f t="shared" si="5"/>
        <v>S2</v>
      </c>
      <c r="C344" t="s">
        <v>331</v>
      </c>
      <c r="D344" t="s">
        <v>397</v>
      </c>
      <c r="E344">
        <v>12</v>
      </c>
      <c r="F344" t="s">
        <v>776</v>
      </c>
      <c r="G344" t="s">
        <v>42</v>
      </c>
      <c r="H344" t="s">
        <v>434</v>
      </c>
      <c r="I344" s="5">
        <v>38</v>
      </c>
      <c r="J344" s="6">
        <v>439</v>
      </c>
      <c r="K344" s="5">
        <v>16682</v>
      </c>
    </row>
    <row r="345" spans="1:11" ht="14.25" customHeight="1" x14ac:dyDescent="0.35">
      <c r="A345">
        <v>2024</v>
      </c>
      <c r="B345" t="str">
        <f t="shared" si="5"/>
        <v>S2</v>
      </c>
      <c r="C345" t="s">
        <v>331</v>
      </c>
      <c r="D345" t="s">
        <v>397</v>
      </c>
      <c r="E345">
        <v>12</v>
      </c>
      <c r="F345" t="s">
        <v>777</v>
      </c>
      <c r="G345" t="s">
        <v>44</v>
      </c>
      <c r="H345" t="s">
        <v>434</v>
      </c>
      <c r="I345" s="5">
        <v>38</v>
      </c>
      <c r="J345" s="6">
        <v>374</v>
      </c>
      <c r="K345" s="5">
        <v>14212</v>
      </c>
    </row>
    <row r="346" spans="1:11" ht="14.25" customHeight="1" x14ac:dyDescent="0.35">
      <c r="A346">
        <v>2024</v>
      </c>
      <c r="B346" t="str">
        <f t="shared" si="5"/>
        <v>S2</v>
      </c>
      <c r="C346" t="s">
        <v>331</v>
      </c>
      <c r="D346" t="s">
        <v>397</v>
      </c>
      <c r="E346">
        <v>12</v>
      </c>
      <c r="F346" t="s">
        <v>778</v>
      </c>
      <c r="G346" t="s">
        <v>48</v>
      </c>
      <c r="H346" t="s">
        <v>434</v>
      </c>
      <c r="I346" s="5">
        <v>38</v>
      </c>
      <c r="J346" s="6">
        <v>423</v>
      </c>
      <c r="K346" s="5">
        <v>16074</v>
      </c>
    </row>
    <row r="347" spans="1:11" ht="14.25" customHeight="1" x14ac:dyDescent="0.35">
      <c r="A347">
        <v>2024</v>
      </c>
      <c r="B347" t="str">
        <f t="shared" si="5"/>
        <v>S2</v>
      </c>
      <c r="C347" t="s">
        <v>331</v>
      </c>
      <c r="D347" t="s">
        <v>397</v>
      </c>
      <c r="E347">
        <v>12</v>
      </c>
      <c r="F347" t="s">
        <v>779</v>
      </c>
      <c r="G347" t="s">
        <v>28</v>
      </c>
      <c r="H347" t="s">
        <v>434</v>
      </c>
      <c r="I347" s="5">
        <v>38</v>
      </c>
      <c r="J347" s="6">
        <v>512</v>
      </c>
      <c r="K347" s="5">
        <v>19456</v>
      </c>
    </row>
    <row r="348" spans="1:11" ht="14.25" customHeight="1" x14ac:dyDescent="0.35">
      <c r="A348">
        <v>2024</v>
      </c>
      <c r="B348" t="str">
        <f t="shared" si="5"/>
        <v>S2</v>
      </c>
      <c r="C348" t="s">
        <v>331</v>
      </c>
      <c r="D348" t="s">
        <v>397</v>
      </c>
      <c r="E348">
        <v>12</v>
      </c>
      <c r="F348" t="s">
        <v>780</v>
      </c>
      <c r="G348" t="s">
        <v>36</v>
      </c>
      <c r="H348" t="s">
        <v>434</v>
      </c>
      <c r="I348" s="5">
        <v>38</v>
      </c>
      <c r="J348" s="6">
        <v>492</v>
      </c>
      <c r="K348" s="5">
        <v>18696</v>
      </c>
    </row>
    <row r="349" spans="1:11" ht="14.25" customHeight="1" x14ac:dyDescent="0.35">
      <c r="A349">
        <v>2024</v>
      </c>
      <c r="B349" t="str">
        <f t="shared" si="5"/>
        <v>S2</v>
      </c>
      <c r="C349" t="s">
        <v>331</v>
      </c>
      <c r="D349" t="s">
        <v>397</v>
      </c>
      <c r="E349">
        <v>12</v>
      </c>
      <c r="F349" t="s">
        <v>781</v>
      </c>
      <c r="G349" t="s">
        <v>38</v>
      </c>
      <c r="H349" t="s">
        <v>434</v>
      </c>
      <c r="I349" s="5">
        <v>38</v>
      </c>
      <c r="J349" s="6">
        <v>630</v>
      </c>
      <c r="K349" s="5">
        <v>23940</v>
      </c>
    </row>
    <row r="350" spans="1:11" ht="14.25" customHeight="1" x14ac:dyDescent="0.35">
      <c r="A350">
        <v>2024</v>
      </c>
      <c r="B350" t="str">
        <f t="shared" si="5"/>
        <v>S2</v>
      </c>
      <c r="C350" t="s">
        <v>331</v>
      </c>
      <c r="D350" t="s">
        <v>397</v>
      </c>
      <c r="E350">
        <v>12</v>
      </c>
      <c r="F350" t="s">
        <v>782</v>
      </c>
      <c r="G350" t="s">
        <v>40</v>
      </c>
      <c r="H350" t="s">
        <v>434</v>
      </c>
      <c r="I350" s="5">
        <v>38</v>
      </c>
      <c r="J350" s="6">
        <v>674</v>
      </c>
      <c r="K350" s="5">
        <v>25612</v>
      </c>
    </row>
    <row r="351" spans="1:11" ht="14.25" customHeight="1" x14ac:dyDescent="0.35">
      <c r="A351">
        <v>2024</v>
      </c>
      <c r="B351" t="str">
        <f t="shared" si="5"/>
        <v>S2</v>
      </c>
      <c r="C351" t="s">
        <v>331</v>
      </c>
      <c r="D351" t="s">
        <v>397</v>
      </c>
      <c r="E351">
        <v>12</v>
      </c>
      <c r="F351" t="s">
        <v>783</v>
      </c>
      <c r="G351" t="s">
        <v>42</v>
      </c>
      <c r="H351" t="s">
        <v>434</v>
      </c>
      <c r="I351" s="5">
        <v>38</v>
      </c>
      <c r="J351" s="6">
        <v>406</v>
      </c>
      <c r="K351" s="5">
        <v>15428</v>
      </c>
    </row>
    <row r="352" spans="1:11" ht="14.25" customHeight="1" x14ac:dyDescent="0.35">
      <c r="A352">
        <v>2024</v>
      </c>
      <c r="B352" t="str">
        <f t="shared" si="5"/>
        <v>S2</v>
      </c>
      <c r="C352" t="s">
        <v>331</v>
      </c>
      <c r="D352" t="s">
        <v>397</v>
      </c>
      <c r="E352">
        <v>12</v>
      </c>
      <c r="F352" t="s">
        <v>784</v>
      </c>
      <c r="G352" t="s">
        <v>44</v>
      </c>
      <c r="H352" t="s">
        <v>434</v>
      </c>
      <c r="I352" s="5">
        <v>38</v>
      </c>
      <c r="J352" s="6">
        <v>402</v>
      </c>
      <c r="K352" s="5">
        <v>15276</v>
      </c>
    </row>
    <row r="353" spans="1:11" ht="14.25" customHeight="1" x14ac:dyDescent="0.35">
      <c r="A353">
        <v>2024</v>
      </c>
      <c r="B353" t="str">
        <f t="shared" si="5"/>
        <v>S2</v>
      </c>
      <c r="C353" t="s">
        <v>331</v>
      </c>
      <c r="D353" t="s">
        <v>397</v>
      </c>
      <c r="E353">
        <v>12</v>
      </c>
      <c r="F353" t="s">
        <v>785</v>
      </c>
      <c r="G353" t="s">
        <v>48</v>
      </c>
      <c r="H353" t="s">
        <v>434</v>
      </c>
      <c r="I353" s="5">
        <v>38</v>
      </c>
      <c r="J353" s="6">
        <v>384</v>
      </c>
      <c r="K353" s="5">
        <v>14592</v>
      </c>
    </row>
    <row r="354" spans="1:11" ht="14.25" customHeight="1" x14ac:dyDescent="0.35">
      <c r="A354">
        <v>2024</v>
      </c>
      <c r="B354" t="str">
        <f t="shared" si="5"/>
        <v>S2</v>
      </c>
      <c r="C354" t="s">
        <v>331</v>
      </c>
      <c r="D354" t="s">
        <v>397</v>
      </c>
      <c r="E354">
        <v>12</v>
      </c>
      <c r="F354" t="s">
        <v>786</v>
      </c>
      <c r="G354" t="s">
        <v>28</v>
      </c>
      <c r="H354" t="s">
        <v>434</v>
      </c>
      <c r="I354" s="5">
        <v>38</v>
      </c>
      <c r="J354" s="6">
        <v>463</v>
      </c>
      <c r="K354" s="5">
        <v>17594</v>
      </c>
    </row>
    <row r="355" spans="1:11" ht="14.25" customHeight="1" x14ac:dyDescent="0.35">
      <c r="A355">
        <v>2024</v>
      </c>
      <c r="B355" t="str">
        <f t="shared" si="5"/>
        <v>S2</v>
      </c>
      <c r="C355" t="s">
        <v>331</v>
      </c>
      <c r="D355" t="s">
        <v>397</v>
      </c>
      <c r="E355">
        <v>12</v>
      </c>
      <c r="F355" t="s">
        <v>787</v>
      </c>
      <c r="G355" t="s">
        <v>36</v>
      </c>
      <c r="H355" t="s">
        <v>434</v>
      </c>
      <c r="I355" s="5">
        <v>38</v>
      </c>
      <c r="J355" s="6">
        <v>474</v>
      </c>
      <c r="K355" s="5">
        <v>18012</v>
      </c>
    </row>
    <row r="356" spans="1:11" ht="14.25" customHeight="1" x14ac:dyDescent="0.35">
      <c r="A356">
        <v>2024</v>
      </c>
      <c r="B356" t="str">
        <f t="shared" si="5"/>
        <v>S2</v>
      </c>
      <c r="C356" t="s">
        <v>331</v>
      </c>
      <c r="D356" t="s">
        <v>397</v>
      </c>
      <c r="E356">
        <v>12</v>
      </c>
      <c r="F356" t="s">
        <v>788</v>
      </c>
      <c r="G356" t="s">
        <v>38</v>
      </c>
      <c r="H356" t="s">
        <v>434</v>
      </c>
      <c r="I356" s="5">
        <v>38</v>
      </c>
      <c r="J356" s="6">
        <v>588</v>
      </c>
      <c r="K356" s="5">
        <v>22344</v>
      </c>
    </row>
    <row r="357" spans="1:11" ht="14.25" customHeight="1" x14ac:dyDescent="0.35">
      <c r="A357">
        <v>2024</v>
      </c>
      <c r="B357" t="str">
        <f t="shared" si="5"/>
        <v>S2</v>
      </c>
      <c r="C357" t="s">
        <v>331</v>
      </c>
      <c r="D357" t="s">
        <v>397</v>
      </c>
      <c r="E357">
        <v>12</v>
      </c>
      <c r="F357" t="s">
        <v>789</v>
      </c>
      <c r="G357" t="s">
        <v>40</v>
      </c>
      <c r="H357" t="s">
        <v>434</v>
      </c>
      <c r="I357" s="5">
        <v>38</v>
      </c>
      <c r="J357" s="6">
        <v>593</v>
      </c>
      <c r="K357" s="5">
        <v>22534</v>
      </c>
    </row>
    <row r="358" spans="1:11" ht="14.25" customHeight="1" x14ac:dyDescent="0.35">
      <c r="A358">
        <v>2024</v>
      </c>
      <c r="B358" t="str">
        <f t="shared" si="5"/>
        <v>S2</v>
      </c>
      <c r="C358" t="s">
        <v>331</v>
      </c>
      <c r="D358" t="s">
        <v>397</v>
      </c>
      <c r="E358">
        <v>12</v>
      </c>
      <c r="F358" t="s">
        <v>790</v>
      </c>
      <c r="G358" t="s">
        <v>42</v>
      </c>
      <c r="H358" t="s">
        <v>434</v>
      </c>
      <c r="I358" s="5">
        <v>38</v>
      </c>
      <c r="J358" s="6">
        <v>424</v>
      </c>
      <c r="K358" s="5">
        <v>16112</v>
      </c>
    </row>
    <row r="359" spans="1:11" ht="14.25" customHeight="1" x14ac:dyDescent="0.35">
      <c r="A359">
        <v>2024</v>
      </c>
      <c r="B359" t="str">
        <f t="shared" si="5"/>
        <v>S2</v>
      </c>
      <c r="C359" t="s">
        <v>331</v>
      </c>
      <c r="D359" t="s">
        <v>397</v>
      </c>
      <c r="E359">
        <v>12</v>
      </c>
      <c r="F359" t="s">
        <v>791</v>
      </c>
      <c r="G359" t="s">
        <v>44</v>
      </c>
      <c r="H359" t="s">
        <v>434</v>
      </c>
      <c r="I359" s="5">
        <v>38</v>
      </c>
      <c r="J359" s="6">
        <v>420</v>
      </c>
      <c r="K359" s="5">
        <v>15960</v>
      </c>
    </row>
    <row r="360" spans="1:11" ht="14.25" customHeight="1" x14ac:dyDescent="0.35">
      <c r="A360">
        <v>2024</v>
      </c>
      <c r="B360" t="str">
        <f t="shared" si="5"/>
        <v>S2</v>
      </c>
      <c r="C360" t="s">
        <v>331</v>
      </c>
      <c r="D360" t="s">
        <v>397</v>
      </c>
      <c r="E360">
        <v>12</v>
      </c>
      <c r="F360" t="s">
        <v>792</v>
      </c>
      <c r="G360" t="s">
        <v>48</v>
      </c>
      <c r="H360" t="s">
        <v>434</v>
      </c>
      <c r="I360" s="5">
        <v>38</v>
      </c>
      <c r="J360" s="6">
        <v>396</v>
      </c>
      <c r="K360" s="5">
        <v>15048</v>
      </c>
    </row>
    <row r="361" spans="1:11" ht="14.25" customHeight="1" x14ac:dyDescent="0.35">
      <c r="A361">
        <v>2024</v>
      </c>
      <c r="B361" t="str">
        <f t="shared" si="5"/>
        <v>S2</v>
      </c>
      <c r="C361" t="s">
        <v>331</v>
      </c>
      <c r="D361" t="s">
        <v>397</v>
      </c>
      <c r="E361">
        <v>12</v>
      </c>
      <c r="F361" t="s">
        <v>793</v>
      </c>
      <c r="G361" t="s">
        <v>28</v>
      </c>
      <c r="H361" t="s">
        <v>434</v>
      </c>
      <c r="I361" s="5">
        <v>38</v>
      </c>
      <c r="J361" s="6">
        <v>445</v>
      </c>
      <c r="K361" s="5">
        <v>16910</v>
      </c>
    </row>
    <row r="362" spans="1:11" ht="14.25" customHeight="1" x14ac:dyDescent="0.35">
      <c r="A362">
        <v>2024</v>
      </c>
      <c r="B362" t="str">
        <f t="shared" si="5"/>
        <v>S2</v>
      </c>
      <c r="C362" t="s">
        <v>331</v>
      </c>
      <c r="D362" t="s">
        <v>397</v>
      </c>
      <c r="E362">
        <v>12</v>
      </c>
      <c r="F362" t="s">
        <v>794</v>
      </c>
      <c r="G362" t="s">
        <v>36</v>
      </c>
      <c r="H362" t="s">
        <v>434</v>
      </c>
      <c r="I362" s="5">
        <v>38</v>
      </c>
      <c r="J362" s="6">
        <v>518</v>
      </c>
      <c r="K362" s="5">
        <v>19684</v>
      </c>
    </row>
    <row r="363" spans="1:11" ht="14.25" customHeight="1" x14ac:dyDescent="0.35">
      <c r="A363">
        <v>2024</v>
      </c>
      <c r="B363" t="str">
        <f t="shared" si="5"/>
        <v>S2</v>
      </c>
      <c r="C363" t="s">
        <v>331</v>
      </c>
      <c r="D363" t="s">
        <v>397</v>
      </c>
      <c r="E363">
        <v>12</v>
      </c>
      <c r="F363" t="s">
        <v>795</v>
      </c>
      <c r="G363" t="s">
        <v>38</v>
      </c>
      <c r="H363" t="s">
        <v>434</v>
      </c>
      <c r="I363" s="5">
        <v>38</v>
      </c>
      <c r="J363" s="6">
        <v>546</v>
      </c>
      <c r="K363" s="5">
        <v>20748</v>
      </c>
    </row>
    <row r="364" spans="1:11" ht="14.25" customHeight="1" x14ac:dyDescent="0.35">
      <c r="A364">
        <v>2024</v>
      </c>
      <c r="B364" t="str">
        <f t="shared" si="5"/>
        <v>S2</v>
      </c>
      <c r="C364" t="s">
        <v>331</v>
      </c>
      <c r="D364" t="s">
        <v>397</v>
      </c>
      <c r="E364">
        <v>12</v>
      </c>
      <c r="F364" t="s">
        <v>796</v>
      </c>
      <c r="G364" t="s">
        <v>40</v>
      </c>
      <c r="H364" t="s">
        <v>434</v>
      </c>
      <c r="I364" s="5">
        <v>38</v>
      </c>
      <c r="J364" s="6">
        <v>688</v>
      </c>
      <c r="K364" s="5">
        <v>26144</v>
      </c>
    </row>
    <row r="365" spans="1:11" ht="14.25" customHeight="1" x14ac:dyDescent="0.35">
      <c r="A365">
        <v>2024</v>
      </c>
      <c r="B365" t="str">
        <f t="shared" si="5"/>
        <v>S2</v>
      </c>
      <c r="C365" t="s">
        <v>331</v>
      </c>
      <c r="D365" t="s">
        <v>397</v>
      </c>
      <c r="E365">
        <v>12</v>
      </c>
      <c r="F365" t="s">
        <v>797</v>
      </c>
      <c r="G365" t="s">
        <v>42</v>
      </c>
      <c r="H365" t="s">
        <v>434</v>
      </c>
      <c r="I365" s="5">
        <v>38</v>
      </c>
      <c r="J365" s="6">
        <v>395</v>
      </c>
      <c r="K365" s="5">
        <v>15010</v>
      </c>
    </row>
    <row r="366" spans="1:11" ht="14.25" customHeight="1" x14ac:dyDescent="0.35">
      <c r="A366">
        <v>2024</v>
      </c>
      <c r="B366" t="str">
        <f t="shared" si="5"/>
        <v>S2</v>
      </c>
      <c r="C366" t="s">
        <v>331</v>
      </c>
      <c r="D366" t="s">
        <v>397</v>
      </c>
      <c r="E366">
        <v>12</v>
      </c>
      <c r="F366" t="s">
        <v>798</v>
      </c>
      <c r="G366" t="s">
        <v>44</v>
      </c>
      <c r="H366" t="s">
        <v>434</v>
      </c>
      <c r="I366" s="5">
        <v>38</v>
      </c>
      <c r="J366" s="6">
        <v>373</v>
      </c>
      <c r="K366" s="5">
        <v>14174</v>
      </c>
    </row>
    <row r="367" spans="1:11" ht="14.25" customHeight="1" x14ac:dyDescent="0.35">
      <c r="A367">
        <v>2024</v>
      </c>
      <c r="B367" t="str">
        <f t="shared" si="5"/>
        <v>S2</v>
      </c>
      <c r="C367" t="s">
        <v>331</v>
      </c>
      <c r="D367" t="s">
        <v>397</v>
      </c>
      <c r="E367">
        <v>12</v>
      </c>
      <c r="F367" t="s">
        <v>799</v>
      </c>
      <c r="G367" t="s">
        <v>48</v>
      </c>
      <c r="H367" t="s">
        <v>434</v>
      </c>
      <c r="I367" s="5">
        <v>38</v>
      </c>
      <c r="J367" s="6">
        <v>426</v>
      </c>
      <c r="K367" s="5">
        <v>16188</v>
      </c>
    </row>
    <row r="368" spans="1:11" ht="14.25" customHeight="1" x14ac:dyDescent="0.35">
      <c r="B368" t="str">
        <f t="shared" si="5"/>
        <v/>
      </c>
    </row>
    <row r="369" spans="2:2" ht="14.25" customHeight="1" x14ac:dyDescent="0.35">
      <c r="B369" t="str">
        <f t="shared" si="5"/>
        <v/>
      </c>
    </row>
    <row r="370" spans="2:2" ht="14.25" customHeight="1" x14ac:dyDescent="0.35">
      <c r="B370" t="str">
        <f t="shared" si="5"/>
        <v/>
      </c>
    </row>
    <row r="371" spans="2:2" ht="14.25" customHeight="1" x14ac:dyDescent="0.35">
      <c r="B371" t="str">
        <f t="shared" si="5"/>
        <v/>
      </c>
    </row>
    <row r="372" spans="2:2" ht="14.25" customHeight="1" x14ac:dyDescent="0.35">
      <c r="B372" t="str">
        <f t="shared" si="5"/>
        <v/>
      </c>
    </row>
    <row r="373" spans="2:2" ht="14.25" customHeight="1" x14ac:dyDescent="0.35">
      <c r="B373" t="str">
        <f t="shared" si="5"/>
        <v/>
      </c>
    </row>
    <row r="374" spans="2:2" ht="14.25" customHeight="1" x14ac:dyDescent="0.35">
      <c r="B374" t="str">
        <f t="shared" si="5"/>
        <v/>
      </c>
    </row>
    <row r="375" spans="2:2" ht="14.25" customHeight="1" x14ac:dyDescent="0.35">
      <c r="B375" t="str">
        <f t="shared" si="5"/>
        <v/>
      </c>
    </row>
    <row r="376" spans="2:2" ht="14.25" customHeight="1" x14ac:dyDescent="0.35">
      <c r="B376" t="str">
        <f t="shared" si="5"/>
        <v/>
      </c>
    </row>
    <row r="377" spans="2:2" ht="14.25" customHeight="1" x14ac:dyDescent="0.35">
      <c r="B377" t="str">
        <f t="shared" si="5"/>
        <v/>
      </c>
    </row>
    <row r="378" spans="2:2" ht="14.25" customHeight="1" x14ac:dyDescent="0.35">
      <c r="B378" t="str">
        <f t="shared" si="5"/>
        <v/>
      </c>
    </row>
    <row r="379" spans="2:2" ht="14.25" customHeight="1" x14ac:dyDescent="0.35">
      <c r="B379" t="str">
        <f t="shared" si="5"/>
        <v/>
      </c>
    </row>
    <row r="380" spans="2:2" ht="14.25" customHeight="1" x14ac:dyDescent="0.35">
      <c r="B380" t="str">
        <f t="shared" si="5"/>
        <v/>
      </c>
    </row>
    <row r="381" spans="2:2" ht="14.25" customHeight="1" x14ac:dyDescent="0.35">
      <c r="B381" t="str">
        <f t="shared" si="5"/>
        <v/>
      </c>
    </row>
    <row r="382" spans="2:2" ht="14.25" customHeight="1" x14ac:dyDescent="0.35">
      <c r="B382" t="str">
        <f t="shared" si="5"/>
        <v/>
      </c>
    </row>
    <row r="383" spans="2:2" ht="14.25" customHeight="1" x14ac:dyDescent="0.35">
      <c r="B383" t="str">
        <f t="shared" si="5"/>
        <v/>
      </c>
    </row>
    <row r="384" spans="2:2" ht="14.25" customHeight="1" x14ac:dyDescent="0.35">
      <c r="B384" t="str">
        <f t="shared" si="5"/>
        <v/>
      </c>
    </row>
    <row r="385" spans="2:2" ht="14.25" customHeight="1" x14ac:dyDescent="0.35">
      <c r="B385" t="str">
        <f t="shared" si="5"/>
        <v/>
      </c>
    </row>
    <row r="386" spans="2:2" ht="14.25" customHeight="1" x14ac:dyDescent="0.35">
      <c r="B386" t="str">
        <f t="shared" ref="B386:B449" si="6">IF(OR(C386="Q1",C386="Q2"),"S1",IF(OR(C386="Q3",C386="Q4"),"S2",""))</f>
        <v/>
      </c>
    </row>
    <row r="387" spans="2:2" ht="14.25" customHeight="1" x14ac:dyDescent="0.35">
      <c r="B387" t="str">
        <f t="shared" si="6"/>
        <v/>
      </c>
    </row>
    <row r="388" spans="2:2" ht="14.25" customHeight="1" x14ac:dyDescent="0.35">
      <c r="B388" t="str">
        <f t="shared" si="6"/>
        <v/>
      </c>
    </row>
    <row r="389" spans="2:2" ht="14.25" customHeight="1" x14ac:dyDescent="0.35">
      <c r="B389" t="str">
        <f t="shared" si="6"/>
        <v/>
      </c>
    </row>
    <row r="390" spans="2:2" ht="14.25" customHeight="1" x14ac:dyDescent="0.35">
      <c r="B390" t="str">
        <f t="shared" si="6"/>
        <v/>
      </c>
    </row>
    <row r="391" spans="2:2" ht="14.25" customHeight="1" x14ac:dyDescent="0.35">
      <c r="B391" t="str">
        <f t="shared" si="6"/>
        <v/>
      </c>
    </row>
    <row r="392" spans="2:2" ht="14.25" customHeight="1" x14ac:dyDescent="0.35">
      <c r="B392" t="str">
        <f t="shared" si="6"/>
        <v/>
      </c>
    </row>
    <row r="393" spans="2:2" ht="14.25" customHeight="1" x14ac:dyDescent="0.35">
      <c r="B393" t="str">
        <f t="shared" si="6"/>
        <v/>
      </c>
    </row>
    <row r="394" spans="2:2" ht="14.25" customHeight="1" x14ac:dyDescent="0.35">
      <c r="B394" t="str">
        <f t="shared" si="6"/>
        <v/>
      </c>
    </row>
    <row r="395" spans="2:2" ht="14.25" customHeight="1" x14ac:dyDescent="0.35">
      <c r="B395" t="str">
        <f t="shared" si="6"/>
        <v/>
      </c>
    </row>
    <row r="396" spans="2:2" ht="14.25" customHeight="1" x14ac:dyDescent="0.35">
      <c r="B396" t="str">
        <f t="shared" si="6"/>
        <v/>
      </c>
    </row>
    <row r="397" spans="2:2" ht="14.25" customHeight="1" x14ac:dyDescent="0.35">
      <c r="B397" t="str">
        <f t="shared" si="6"/>
        <v/>
      </c>
    </row>
    <row r="398" spans="2:2" ht="14.25" customHeight="1" x14ac:dyDescent="0.35">
      <c r="B398" t="str">
        <f t="shared" si="6"/>
        <v/>
      </c>
    </row>
    <row r="399" spans="2:2" ht="14.25" customHeight="1" x14ac:dyDescent="0.35">
      <c r="B399" t="str">
        <f t="shared" si="6"/>
        <v/>
      </c>
    </row>
    <row r="400" spans="2:2" ht="14.25" customHeight="1" x14ac:dyDescent="0.35">
      <c r="B400" t="str">
        <f t="shared" si="6"/>
        <v/>
      </c>
    </row>
    <row r="401" spans="2:2" ht="14.25" customHeight="1" x14ac:dyDescent="0.35">
      <c r="B401" t="str">
        <f t="shared" si="6"/>
        <v/>
      </c>
    </row>
    <row r="402" spans="2:2" ht="14.25" customHeight="1" x14ac:dyDescent="0.35">
      <c r="B402" t="str">
        <f t="shared" si="6"/>
        <v/>
      </c>
    </row>
    <row r="403" spans="2:2" ht="14.25" customHeight="1" x14ac:dyDescent="0.35">
      <c r="B403" t="str">
        <f t="shared" si="6"/>
        <v/>
      </c>
    </row>
    <row r="404" spans="2:2" ht="14.25" customHeight="1" x14ac:dyDescent="0.35">
      <c r="B404" t="str">
        <f t="shared" si="6"/>
        <v/>
      </c>
    </row>
    <row r="405" spans="2:2" ht="14.25" customHeight="1" x14ac:dyDescent="0.35">
      <c r="B405" t="str">
        <f t="shared" si="6"/>
        <v/>
      </c>
    </row>
    <row r="406" spans="2:2" ht="14.25" customHeight="1" x14ac:dyDescent="0.35">
      <c r="B406" t="str">
        <f t="shared" si="6"/>
        <v/>
      </c>
    </row>
    <row r="407" spans="2:2" ht="14.25" customHeight="1" x14ac:dyDescent="0.35">
      <c r="B407" t="str">
        <f t="shared" si="6"/>
        <v/>
      </c>
    </row>
    <row r="408" spans="2:2" ht="14.25" customHeight="1" x14ac:dyDescent="0.35">
      <c r="B408" t="str">
        <f t="shared" si="6"/>
        <v/>
      </c>
    </row>
    <row r="409" spans="2:2" ht="14.25" customHeight="1" x14ac:dyDescent="0.35">
      <c r="B409" t="str">
        <f t="shared" si="6"/>
        <v/>
      </c>
    </row>
    <row r="410" spans="2:2" ht="14.25" customHeight="1" x14ac:dyDescent="0.35">
      <c r="B410" t="str">
        <f t="shared" si="6"/>
        <v/>
      </c>
    </row>
    <row r="411" spans="2:2" ht="14.25" customHeight="1" x14ac:dyDescent="0.35">
      <c r="B411" t="str">
        <f t="shared" si="6"/>
        <v/>
      </c>
    </row>
    <row r="412" spans="2:2" ht="14.25" customHeight="1" x14ac:dyDescent="0.35">
      <c r="B412" t="str">
        <f t="shared" si="6"/>
        <v/>
      </c>
    </row>
    <row r="413" spans="2:2" ht="14.25" customHeight="1" x14ac:dyDescent="0.35">
      <c r="B413" t="str">
        <f t="shared" si="6"/>
        <v/>
      </c>
    </row>
    <row r="414" spans="2:2" ht="14.25" customHeight="1" x14ac:dyDescent="0.35">
      <c r="B414" t="str">
        <f t="shared" si="6"/>
        <v/>
      </c>
    </row>
    <row r="415" spans="2:2" ht="14.25" customHeight="1" x14ac:dyDescent="0.35">
      <c r="B415" t="str">
        <f t="shared" si="6"/>
        <v/>
      </c>
    </row>
    <row r="416" spans="2:2" ht="14.25" customHeight="1" x14ac:dyDescent="0.35">
      <c r="B416" t="str">
        <f t="shared" si="6"/>
        <v/>
      </c>
    </row>
    <row r="417" spans="2:2" ht="14.25" customHeight="1" x14ac:dyDescent="0.35">
      <c r="B417" t="str">
        <f t="shared" si="6"/>
        <v/>
      </c>
    </row>
    <row r="418" spans="2:2" ht="14.25" customHeight="1" x14ac:dyDescent="0.35">
      <c r="B418" t="str">
        <f t="shared" si="6"/>
        <v/>
      </c>
    </row>
    <row r="419" spans="2:2" ht="14.25" customHeight="1" x14ac:dyDescent="0.35">
      <c r="B419" t="str">
        <f t="shared" si="6"/>
        <v/>
      </c>
    </row>
    <row r="420" spans="2:2" ht="14.25" customHeight="1" x14ac:dyDescent="0.35">
      <c r="B420" t="str">
        <f t="shared" si="6"/>
        <v/>
      </c>
    </row>
    <row r="421" spans="2:2" ht="14.25" customHeight="1" x14ac:dyDescent="0.35">
      <c r="B421" t="str">
        <f t="shared" si="6"/>
        <v/>
      </c>
    </row>
    <row r="422" spans="2:2" ht="14.25" customHeight="1" x14ac:dyDescent="0.35">
      <c r="B422" t="str">
        <f t="shared" si="6"/>
        <v/>
      </c>
    </row>
    <row r="423" spans="2:2" ht="14.25" customHeight="1" x14ac:dyDescent="0.35">
      <c r="B423" t="str">
        <f t="shared" si="6"/>
        <v/>
      </c>
    </row>
    <row r="424" spans="2:2" ht="14.25" customHeight="1" x14ac:dyDescent="0.35">
      <c r="B424" t="str">
        <f t="shared" si="6"/>
        <v/>
      </c>
    </row>
    <row r="425" spans="2:2" ht="14.25" customHeight="1" x14ac:dyDescent="0.35">
      <c r="B425" t="str">
        <f t="shared" si="6"/>
        <v/>
      </c>
    </row>
    <row r="426" spans="2:2" ht="14.25" customHeight="1" x14ac:dyDescent="0.35">
      <c r="B426" t="str">
        <f t="shared" si="6"/>
        <v/>
      </c>
    </row>
    <row r="427" spans="2:2" ht="14.25" customHeight="1" x14ac:dyDescent="0.35">
      <c r="B427" t="str">
        <f t="shared" si="6"/>
        <v/>
      </c>
    </row>
    <row r="428" spans="2:2" ht="14.25" customHeight="1" x14ac:dyDescent="0.35">
      <c r="B428" t="str">
        <f t="shared" si="6"/>
        <v/>
      </c>
    </row>
    <row r="429" spans="2:2" ht="14.25" customHeight="1" x14ac:dyDescent="0.35">
      <c r="B429" t="str">
        <f t="shared" si="6"/>
        <v/>
      </c>
    </row>
    <row r="430" spans="2:2" ht="14.25" customHeight="1" x14ac:dyDescent="0.35">
      <c r="B430" t="str">
        <f t="shared" si="6"/>
        <v/>
      </c>
    </row>
    <row r="431" spans="2:2" ht="14.25" customHeight="1" x14ac:dyDescent="0.35">
      <c r="B431" t="str">
        <f t="shared" si="6"/>
        <v/>
      </c>
    </row>
    <row r="432" spans="2:2" ht="14.25" customHeight="1" x14ac:dyDescent="0.35">
      <c r="B432" t="str">
        <f t="shared" si="6"/>
        <v/>
      </c>
    </row>
    <row r="433" spans="2:2" ht="14.25" customHeight="1" x14ac:dyDescent="0.35">
      <c r="B433" t="str">
        <f t="shared" si="6"/>
        <v/>
      </c>
    </row>
    <row r="434" spans="2:2" ht="14.25" customHeight="1" x14ac:dyDescent="0.35">
      <c r="B434" t="str">
        <f t="shared" si="6"/>
        <v/>
      </c>
    </row>
    <row r="435" spans="2:2" ht="14.25" customHeight="1" x14ac:dyDescent="0.35">
      <c r="B435" t="str">
        <f t="shared" si="6"/>
        <v/>
      </c>
    </row>
    <row r="436" spans="2:2" ht="14.25" customHeight="1" x14ac:dyDescent="0.35">
      <c r="B436" t="str">
        <f t="shared" si="6"/>
        <v/>
      </c>
    </row>
    <row r="437" spans="2:2" ht="14.25" customHeight="1" x14ac:dyDescent="0.35">
      <c r="B437" t="str">
        <f t="shared" si="6"/>
        <v/>
      </c>
    </row>
    <row r="438" spans="2:2" ht="14.25" customHeight="1" x14ac:dyDescent="0.35">
      <c r="B438" t="str">
        <f t="shared" si="6"/>
        <v/>
      </c>
    </row>
    <row r="439" spans="2:2" ht="14.25" customHeight="1" x14ac:dyDescent="0.35">
      <c r="B439" t="str">
        <f t="shared" si="6"/>
        <v/>
      </c>
    </row>
    <row r="440" spans="2:2" ht="14.25" customHeight="1" x14ac:dyDescent="0.35">
      <c r="B440" t="str">
        <f t="shared" si="6"/>
        <v/>
      </c>
    </row>
    <row r="441" spans="2:2" ht="14.25" customHeight="1" x14ac:dyDescent="0.35">
      <c r="B441" t="str">
        <f t="shared" si="6"/>
        <v/>
      </c>
    </row>
    <row r="442" spans="2:2" ht="14.25" customHeight="1" x14ac:dyDescent="0.35">
      <c r="B442" t="str">
        <f t="shared" si="6"/>
        <v/>
      </c>
    </row>
    <row r="443" spans="2:2" ht="14.25" customHeight="1" x14ac:dyDescent="0.35">
      <c r="B443" t="str">
        <f t="shared" si="6"/>
        <v/>
      </c>
    </row>
    <row r="444" spans="2:2" ht="14.25" customHeight="1" x14ac:dyDescent="0.35">
      <c r="B444" t="str">
        <f t="shared" si="6"/>
        <v/>
      </c>
    </row>
    <row r="445" spans="2:2" ht="14.25" customHeight="1" x14ac:dyDescent="0.35">
      <c r="B445" t="str">
        <f t="shared" si="6"/>
        <v/>
      </c>
    </row>
    <row r="446" spans="2:2" ht="14.25" customHeight="1" x14ac:dyDescent="0.35">
      <c r="B446" t="str">
        <f t="shared" si="6"/>
        <v/>
      </c>
    </row>
    <row r="447" spans="2:2" ht="14.25" customHeight="1" x14ac:dyDescent="0.35">
      <c r="B447" t="str">
        <f t="shared" si="6"/>
        <v/>
      </c>
    </row>
    <row r="448" spans="2:2" ht="14.25" customHeight="1" x14ac:dyDescent="0.35">
      <c r="B448" t="str">
        <f t="shared" si="6"/>
        <v/>
      </c>
    </row>
    <row r="449" spans="2:2" ht="14.25" customHeight="1" x14ac:dyDescent="0.35">
      <c r="B449" t="str">
        <f t="shared" si="6"/>
        <v/>
      </c>
    </row>
    <row r="450" spans="2:2" ht="14.25" customHeight="1" x14ac:dyDescent="0.35">
      <c r="B450" t="str">
        <f t="shared" ref="B450:B513" si="7">IF(OR(C450="Q1",C450="Q2"),"S1",IF(OR(C450="Q3",C450="Q4"),"S2",""))</f>
        <v/>
      </c>
    </row>
    <row r="451" spans="2:2" ht="14.25" customHeight="1" x14ac:dyDescent="0.35">
      <c r="B451" t="str">
        <f t="shared" si="7"/>
        <v/>
      </c>
    </row>
    <row r="452" spans="2:2" ht="14.25" customHeight="1" x14ac:dyDescent="0.35">
      <c r="B452" t="str">
        <f t="shared" si="7"/>
        <v/>
      </c>
    </row>
    <row r="453" spans="2:2" ht="14.25" customHeight="1" x14ac:dyDescent="0.35">
      <c r="B453" t="str">
        <f t="shared" si="7"/>
        <v/>
      </c>
    </row>
    <row r="454" spans="2:2" ht="14.25" customHeight="1" x14ac:dyDescent="0.35">
      <c r="B454" t="str">
        <f t="shared" si="7"/>
        <v/>
      </c>
    </row>
    <row r="455" spans="2:2" ht="14.25" customHeight="1" x14ac:dyDescent="0.35">
      <c r="B455" t="str">
        <f t="shared" si="7"/>
        <v/>
      </c>
    </row>
    <row r="456" spans="2:2" ht="14.25" customHeight="1" x14ac:dyDescent="0.35">
      <c r="B456" t="str">
        <f t="shared" si="7"/>
        <v/>
      </c>
    </row>
    <row r="457" spans="2:2" ht="14.25" customHeight="1" x14ac:dyDescent="0.35">
      <c r="B457" t="str">
        <f t="shared" si="7"/>
        <v/>
      </c>
    </row>
    <row r="458" spans="2:2" ht="14.25" customHeight="1" x14ac:dyDescent="0.35">
      <c r="B458" t="str">
        <f t="shared" si="7"/>
        <v/>
      </c>
    </row>
    <row r="459" spans="2:2" ht="14.25" customHeight="1" x14ac:dyDescent="0.35">
      <c r="B459" t="str">
        <f t="shared" si="7"/>
        <v/>
      </c>
    </row>
    <row r="460" spans="2:2" ht="14.25" customHeight="1" x14ac:dyDescent="0.35">
      <c r="B460" t="str">
        <f t="shared" si="7"/>
        <v/>
      </c>
    </row>
    <row r="461" spans="2:2" ht="14.25" customHeight="1" x14ac:dyDescent="0.35">
      <c r="B461" t="str">
        <f t="shared" si="7"/>
        <v/>
      </c>
    </row>
    <row r="462" spans="2:2" ht="14.25" customHeight="1" x14ac:dyDescent="0.35">
      <c r="B462" t="str">
        <f t="shared" si="7"/>
        <v/>
      </c>
    </row>
    <row r="463" spans="2:2" ht="14.25" customHeight="1" x14ac:dyDescent="0.35">
      <c r="B463" t="str">
        <f t="shared" si="7"/>
        <v/>
      </c>
    </row>
    <row r="464" spans="2:2" ht="14.25" customHeight="1" x14ac:dyDescent="0.35">
      <c r="B464" t="str">
        <f t="shared" si="7"/>
        <v/>
      </c>
    </row>
    <row r="465" spans="2:2" ht="14.25" customHeight="1" x14ac:dyDescent="0.35">
      <c r="B465" t="str">
        <f t="shared" si="7"/>
        <v/>
      </c>
    </row>
    <row r="466" spans="2:2" ht="14.25" customHeight="1" x14ac:dyDescent="0.35">
      <c r="B466" t="str">
        <f t="shared" si="7"/>
        <v/>
      </c>
    </row>
    <row r="467" spans="2:2" ht="14.25" customHeight="1" x14ac:dyDescent="0.35">
      <c r="B467" t="str">
        <f t="shared" si="7"/>
        <v/>
      </c>
    </row>
    <row r="468" spans="2:2" ht="14.25" customHeight="1" x14ac:dyDescent="0.35">
      <c r="B468" t="str">
        <f t="shared" si="7"/>
        <v/>
      </c>
    </row>
    <row r="469" spans="2:2" ht="14.25" customHeight="1" x14ac:dyDescent="0.35">
      <c r="B469" t="str">
        <f t="shared" si="7"/>
        <v/>
      </c>
    </row>
    <row r="470" spans="2:2" ht="14.25" customHeight="1" x14ac:dyDescent="0.35">
      <c r="B470" t="str">
        <f t="shared" si="7"/>
        <v/>
      </c>
    </row>
    <row r="471" spans="2:2" ht="14.25" customHeight="1" x14ac:dyDescent="0.35">
      <c r="B471" t="str">
        <f t="shared" si="7"/>
        <v/>
      </c>
    </row>
    <row r="472" spans="2:2" ht="14.25" customHeight="1" x14ac:dyDescent="0.35">
      <c r="B472" t="str">
        <f t="shared" si="7"/>
        <v/>
      </c>
    </row>
    <row r="473" spans="2:2" ht="14.25" customHeight="1" x14ac:dyDescent="0.35">
      <c r="B473" t="str">
        <f t="shared" si="7"/>
        <v/>
      </c>
    </row>
    <row r="474" spans="2:2" ht="14.25" customHeight="1" x14ac:dyDescent="0.35">
      <c r="B474" t="str">
        <f t="shared" si="7"/>
        <v/>
      </c>
    </row>
    <row r="475" spans="2:2" ht="14.25" customHeight="1" x14ac:dyDescent="0.35">
      <c r="B475" t="str">
        <f t="shared" si="7"/>
        <v/>
      </c>
    </row>
    <row r="476" spans="2:2" ht="14.25" customHeight="1" x14ac:dyDescent="0.35">
      <c r="B476" t="str">
        <f t="shared" si="7"/>
        <v/>
      </c>
    </row>
    <row r="477" spans="2:2" ht="14.25" customHeight="1" x14ac:dyDescent="0.35">
      <c r="B477" t="str">
        <f t="shared" si="7"/>
        <v/>
      </c>
    </row>
    <row r="478" spans="2:2" ht="14.25" customHeight="1" x14ac:dyDescent="0.35">
      <c r="B478" t="str">
        <f t="shared" si="7"/>
        <v/>
      </c>
    </row>
    <row r="479" spans="2:2" ht="14.25" customHeight="1" x14ac:dyDescent="0.35">
      <c r="B479" t="str">
        <f t="shared" si="7"/>
        <v/>
      </c>
    </row>
    <row r="480" spans="2:2" ht="14.25" customHeight="1" x14ac:dyDescent="0.35">
      <c r="B480" t="str">
        <f t="shared" si="7"/>
        <v/>
      </c>
    </row>
    <row r="481" spans="2:2" ht="14.25" customHeight="1" x14ac:dyDescent="0.35">
      <c r="B481" t="str">
        <f t="shared" si="7"/>
        <v/>
      </c>
    </row>
    <row r="482" spans="2:2" ht="14.25" customHeight="1" x14ac:dyDescent="0.35">
      <c r="B482" t="str">
        <f t="shared" si="7"/>
        <v/>
      </c>
    </row>
    <row r="483" spans="2:2" ht="14.25" customHeight="1" x14ac:dyDescent="0.35">
      <c r="B483" t="str">
        <f t="shared" si="7"/>
        <v/>
      </c>
    </row>
    <row r="484" spans="2:2" ht="14.25" customHeight="1" x14ac:dyDescent="0.35">
      <c r="B484" t="str">
        <f t="shared" si="7"/>
        <v/>
      </c>
    </row>
    <row r="485" spans="2:2" ht="14.25" customHeight="1" x14ac:dyDescent="0.35">
      <c r="B485" t="str">
        <f t="shared" si="7"/>
        <v/>
      </c>
    </row>
    <row r="486" spans="2:2" ht="14.25" customHeight="1" x14ac:dyDescent="0.35">
      <c r="B486" t="str">
        <f t="shared" si="7"/>
        <v/>
      </c>
    </row>
    <row r="487" spans="2:2" ht="14.25" customHeight="1" x14ac:dyDescent="0.35">
      <c r="B487" t="str">
        <f t="shared" si="7"/>
        <v/>
      </c>
    </row>
    <row r="488" spans="2:2" ht="14.25" customHeight="1" x14ac:dyDescent="0.35">
      <c r="B488" t="str">
        <f t="shared" si="7"/>
        <v/>
      </c>
    </row>
    <row r="489" spans="2:2" ht="14.25" customHeight="1" x14ac:dyDescent="0.35">
      <c r="B489" t="str">
        <f t="shared" si="7"/>
        <v/>
      </c>
    </row>
    <row r="490" spans="2:2" ht="14.25" customHeight="1" x14ac:dyDescent="0.35">
      <c r="B490" t="str">
        <f t="shared" si="7"/>
        <v/>
      </c>
    </row>
    <row r="491" spans="2:2" ht="14.25" customHeight="1" x14ac:dyDescent="0.35">
      <c r="B491" t="str">
        <f t="shared" si="7"/>
        <v/>
      </c>
    </row>
    <row r="492" spans="2:2" ht="14.25" customHeight="1" x14ac:dyDescent="0.35">
      <c r="B492" t="str">
        <f t="shared" si="7"/>
        <v/>
      </c>
    </row>
    <row r="493" spans="2:2" ht="14.25" customHeight="1" x14ac:dyDescent="0.35">
      <c r="B493" t="str">
        <f t="shared" si="7"/>
        <v/>
      </c>
    </row>
    <row r="494" spans="2:2" ht="14.25" customHeight="1" x14ac:dyDescent="0.35">
      <c r="B494" t="str">
        <f t="shared" si="7"/>
        <v/>
      </c>
    </row>
    <row r="495" spans="2:2" ht="14.25" customHeight="1" x14ac:dyDescent="0.35">
      <c r="B495" t="str">
        <f t="shared" si="7"/>
        <v/>
      </c>
    </row>
    <row r="496" spans="2:2" ht="14.25" customHeight="1" x14ac:dyDescent="0.35">
      <c r="B496" t="str">
        <f t="shared" si="7"/>
        <v/>
      </c>
    </row>
    <row r="497" spans="2:2" ht="14.25" customHeight="1" x14ac:dyDescent="0.35">
      <c r="B497" t="str">
        <f t="shared" si="7"/>
        <v/>
      </c>
    </row>
    <row r="498" spans="2:2" ht="14.25" customHeight="1" x14ac:dyDescent="0.35">
      <c r="B498" t="str">
        <f t="shared" si="7"/>
        <v/>
      </c>
    </row>
    <row r="499" spans="2:2" ht="14.25" customHeight="1" x14ac:dyDescent="0.35">
      <c r="B499" t="str">
        <f t="shared" si="7"/>
        <v/>
      </c>
    </row>
    <row r="500" spans="2:2" ht="14.25" customHeight="1" x14ac:dyDescent="0.35">
      <c r="B500" t="str">
        <f t="shared" si="7"/>
        <v/>
      </c>
    </row>
    <row r="501" spans="2:2" ht="14.25" customHeight="1" x14ac:dyDescent="0.35">
      <c r="B501" t="str">
        <f t="shared" si="7"/>
        <v/>
      </c>
    </row>
    <row r="502" spans="2:2" ht="14.25" customHeight="1" x14ac:dyDescent="0.35">
      <c r="B502" t="str">
        <f t="shared" si="7"/>
        <v/>
      </c>
    </row>
    <row r="503" spans="2:2" ht="14.25" customHeight="1" x14ac:dyDescent="0.35">
      <c r="B503" t="str">
        <f t="shared" si="7"/>
        <v/>
      </c>
    </row>
    <row r="504" spans="2:2" ht="14.25" customHeight="1" x14ac:dyDescent="0.35">
      <c r="B504" t="str">
        <f t="shared" si="7"/>
        <v/>
      </c>
    </row>
    <row r="505" spans="2:2" ht="14.25" customHeight="1" x14ac:dyDescent="0.35">
      <c r="B505" t="str">
        <f t="shared" si="7"/>
        <v/>
      </c>
    </row>
    <row r="506" spans="2:2" ht="14.25" customHeight="1" x14ac:dyDescent="0.35">
      <c r="B506" t="str">
        <f t="shared" si="7"/>
        <v/>
      </c>
    </row>
    <row r="507" spans="2:2" ht="14.25" customHeight="1" x14ac:dyDescent="0.35">
      <c r="B507" t="str">
        <f t="shared" si="7"/>
        <v/>
      </c>
    </row>
    <row r="508" spans="2:2" ht="14.25" customHeight="1" x14ac:dyDescent="0.35">
      <c r="B508" t="str">
        <f t="shared" si="7"/>
        <v/>
      </c>
    </row>
    <row r="509" spans="2:2" ht="14.25" customHeight="1" x14ac:dyDescent="0.35">
      <c r="B509" t="str">
        <f t="shared" si="7"/>
        <v/>
      </c>
    </row>
    <row r="510" spans="2:2" ht="14.25" customHeight="1" x14ac:dyDescent="0.35">
      <c r="B510" t="str">
        <f t="shared" si="7"/>
        <v/>
      </c>
    </row>
    <row r="511" spans="2:2" ht="14.25" customHeight="1" x14ac:dyDescent="0.35">
      <c r="B511" t="str">
        <f t="shared" si="7"/>
        <v/>
      </c>
    </row>
    <row r="512" spans="2:2" ht="14.25" customHeight="1" x14ac:dyDescent="0.35">
      <c r="B512" t="str">
        <f t="shared" si="7"/>
        <v/>
      </c>
    </row>
    <row r="513" spans="2:2" ht="14.25" customHeight="1" x14ac:dyDescent="0.35">
      <c r="B513" t="str">
        <f t="shared" si="7"/>
        <v/>
      </c>
    </row>
    <row r="514" spans="2:2" ht="14.25" customHeight="1" x14ac:dyDescent="0.35">
      <c r="B514" t="str">
        <f t="shared" ref="B514:B577" si="8">IF(OR(C514="Q1",C514="Q2"),"S1",IF(OR(C514="Q3",C514="Q4"),"S2",""))</f>
        <v/>
      </c>
    </row>
    <row r="515" spans="2:2" ht="14.25" customHeight="1" x14ac:dyDescent="0.35">
      <c r="B515" t="str">
        <f t="shared" si="8"/>
        <v/>
      </c>
    </row>
    <row r="516" spans="2:2" ht="14.25" customHeight="1" x14ac:dyDescent="0.35">
      <c r="B516" t="str">
        <f t="shared" si="8"/>
        <v/>
      </c>
    </row>
    <row r="517" spans="2:2" ht="14.25" customHeight="1" x14ac:dyDescent="0.35">
      <c r="B517" t="str">
        <f t="shared" si="8"/>
        <v/>
      </c>
    </row>
    <row r="518" spans="2:2" ht="14.25" customHeight="1" x14ac:dyDescent="0.35">
      <c r="B518" t="str">
        <f t="shared" si="8"/>
        <v/>
      </c>
    </row>
    <row r="519" spans="2:2" ht="14.25" customHeight="1" x14ac:dyDescent="0.35">
      <c r="B519" t="str">
        <f t="shared" si="8"/>
        <v/>
      </c>
    </row>
    <row r="520" spans="2:2" ht="14.25" customHeight="1" x14ac:dyDescent="0.35">
      <c r="B520" t="str">
        <f t="shared" si="8"/>
        <v/>
      </c>
    </row>
    <row r="521" spans="2:2" ht="14.25" customHeight="1" x14ac:dyDescent="0.35">
      <c r="B521" t="str">
        <f t="shared" si="8"/>
        <v/>
      </c>
    </row>
    <row r="522" spans="2:2" ht="14.25" customHeight="1" x14ac:dyDescent="0.35">
      <c r="B522" t="str">
        <f t="shared" si="8"/>
        <v/>
      </c>
    </row>
    <row r="523" spans="2:2" ht="14.25" customHeight="1" x14ac:dyDescent="0.35">
      <c r="B523" t="str">
        <f t="shared" si="8"/>
        <v/>
      </c>
    </row>
    <row r="524" spans="2:2" ht="14.25" customHeight="1" x14ac:dyDescent="0.35">
      <c r="B524" t="str">
        <f t="shared" si="8"/>
        <v/>
      </c>
    </row>
    <row r="525" spans="2:2" ht="14.25" customHeight="1" x14ac:dyDescent="0.35">
      <c r="B525" t="str">
        <f t="shared" si="8"/>
        <v/>
      </c>
    </row>
    <row r="526" spans="2:2" ht="14.25" customHeight="1" x14ac:dyDescent="0.35">
      <c r="B526" t="str">
        <f t="shared" si="8"/>
        <v/>
      </c>
    </row>
    <row r="527" spans="2:2" ht="14.25" customHeight="1" x14ac:dyDescent="0.35">
      <c r="B527" t="str">
        <f t="shared" si="8"/>
        <v/>
      </c>
    </row>
    <row r="528" spans="2:2" ht="14.25" customHeight="1" x14ac:dyDescent="0.35">
      <c r="B528" t="str">
        <f t="shared" si="8"/>
        <v/>
      </c>
    </row>
    <row r="529" spans="2:2" ht="14.25" customHeight="1" x14ac:dyDescent="0.35">
      <c r="B529" t="str">
        <f t="shared" si="8"/>
        <v/>
      </c>
    </row>
    <row r="530" spans="2:2" ht="14.25" customHeight="1" x14ac:dyDescent="0.35">
      <c r="B530" t="str">
        <f t="shared" si="8"/>
        <v/>
      </c>
    </row>
    <row r="531" spans="2:2" ht="14.25" customHeight="1" x14ac:dyDescent="0.35">
      <c r="B531" t="str">
        <f t="shared" si="8"/>
        <v/>
      </c>
    </row>
    <row r="532" spans="2:2" ht="14.25" customHeight="1" x14ac:dyDescent="0.35">
      <c r="B532" t="str">
        <f t="shared" si="8"/>
        <v/>
      </c>
    </row>
    <row r="533" spans="2:2" ht="14.25" customHeight="1" x14ac:dyDescent="0.35">
      <c r="B533" t="str">
        <f t="shared" si="8"/>
        <v/>
      </c>
    </row>
    <row r="534" spans="2:2" ht="14.25" customHeight="1" x14ac:dyDescent="0.35">
      <c r="B534" t="str">
        <f t="shared" si="8"/>
        <v/>
      </c>
    </row>
    <row r="535" spans="2:2" ht="14.25" customHeight="1" x14ac:dyDescent="0.35">
      <c r="B535" t="str">
        <f t="shared" si="8"/>
        <v/>
      </c>
    </row>
    <row r="536" spans="2:2" ht="14.25" customHeight="1" x14ac:dyDescent="0.35">
      <c r="B536" t="str">
        <f t="shared" si="8"/>
        <v/>
      </c>
    </row>
    <row r="537" spans="2:2" ht="14.25" customHeight="1" x14ac:dyDescent="0.35">
      <c r="B537" t="str">
        <f t="shared" si="8"/>
        <v/>
      </c>
    </row>
    <row r="538" spans="2:2" ht="14.25" customHeight="1" x14ac:dyDescent="0.35">
      <c r="B538" t="str">
        <f t="shared" si="8"/>
        <v/>
      </c>
    </row>
    <row r="539" spans="2:2" ht="14.25" customHeight="1" x14ac:dyDescent="0.35">
      <c r="B539" t="str">
        <f t="shared" si="8"/>
        <v/>
      </c>
    </row>
    <row r="540" spans="2:2" ht="14.25" customHeight="1" x14ac:dyDescent="0.35">
      <c r="B540" t="str">
        <f t="shared" si="8"/>
        <v/>
      </c>
    </row>
    <row r="541" spans="2:2" ht="14.25" customHeight="1" x14ac:dyDescent="0.35">
      <c r="B541" t="str">
        <f t="shared" si="8"/>
        <v/>
      </c>
    </row>
    <row r="542" spans="2:2" ht="14.25" customHeight="1" x14ac:dyDescent="0.35">
      <c r="B542" t="str">
        <f t="shared" si="8"/>
        <v/>
      </c>
    </row>
    <row r="543" spans="2:2" ht="14.25" customHeight="1" x14ac:dyDescent="0.35">
      <c r="B543" t="str">
        <f t="shared" si="8"/>
        <v/>
      </c>
    </row>
    <row r="544" spans="2:2" ht="14.25" customHeight="1" x14ac:dyDescent="0.35">
      <c r="B544" t="str">
        <f t="shared" si="8"/>
        <v/>
      </c>
    </row>
    <row r="545" spans="2:2" ht="14.25" customHeight="1" x14ac:dyDescent="0.35">
      <c r="B545" t="str">
        <f t="shared" si="8"/>
        <v/>
      </c>
    </row>
    <row r="546" spans="2:2" ht="14.25" customHeight="1" x14ac:dyDescent="0.35">
      <c r="B546" t="str">
        <f t="shared" si="8"/>
        <v/>
      </c>
    </row>
    <row r="547" spans="2:2" ht="14.25" customHeight="1" x14ac:dyDescent="0.35">
      <c r="B547" t="str">
        <f t="shared" si="8"/>
        <v/>
      </c>
    </row>
    <row r="548" spans="2:2" ht="14.25" customHeight="1" x14ac:dyDescent="0.35">
      <c r="B548" t="str">
        <f t="shared" si="8"/>
        <v/>
      </c>
    </row>
    <row r="549" spans="2:2" ht="14.25" customHeight="1" x14ac:dyDescent="0.35">
      <c r="B549" t="str">
        <f t="shared" si="8"/>
        <v/>
      </c>
    </row>
    <row r="550" spans="2:2" ht="14.25" customHeight="1" x14ac:dyDescent="0.35">
      <c r="B550" t="str">
        <f t="shared" si="8"/>
        <v/>
      </c>
    </row>
    <row r="551" spans="2:2" ht="14.25" customHeight="1" x14ac:dyDescent="0.35">
      <c r="B551" t="str">
        <f t="shared" si="8"/>
        <v/>
      </c>
    </row>
    <row r="552" spans="2:2" ht="14.25" customHeight="1" x14ac:dyDescent="0.35">
      <c r="B552" t="str">
        <f t="shared" si="8"/>
        <v/>
      </c>
    </row>
    <row r="553" spans="2:2" ht="14.25" customHeight="1" x14ac:dyDescent="0.35">
      <c r="B553" t="str">
        <f t="shared" si="8"/>
        <v/>
      </c>
    </row>
    <row r="554" spans="2:2" ht="14.25" customHeight="1" x14ac:dyDescent="0.35">
      <c r="B554" t="str">
        <f t="shared" si="8"/>
        <v/>
      </c>
    </row>
    <row r="555" spans="2:2" ht="14.25" customHeight="1" x14ac:dyDescent="0.35">
      <c r="B555" t="str">
        <f t="shared" si="8"/>
        <v/>
      </c>
    </row>
    <row r="556" spans="2:2" ht="14.25" customHeight="1" x14ac:dyDescent="0.35">
      <c r="B556" t="str">
        <f t="shared" si="8"/>
        <v/>
      </c>
    </row>
    <row r="557" spans="2:2" ht="14.25" customHeight="1" x14ac:dyDescent="0.35">
      <c r="B557" t="str">
        <f t="shared" si="8"/>
        <v/>
      </c>
    </row>
    <row r="558" spans="2:2" ht="14.25" customHeight="1" x14ac:dyDescent="0.35">
      <c r="B558" t="str">
        <f t="shared" si="8"/>
        <v/>
      </c>
    </row>
    <row r="559" spans="2:2" ht="14.25" customHeight="1" x14ac:dyDescent="0.35">
      <c r="B559" t="str">
        <f t="shared" si="8"/>
        <v/>
      </c>
    </row>
    <row r="560" spans="2:2" ht="14.25" customHeight="1" x14ac:dyDescent="0.35">
      <c r="B560" t="str">
        <f t="shared" si="8"/>
        <v/>
      </c>
    </row>
    <row r="561" spans="2:2" ht="14.25" customHeight="1" x14ac:dyDescent="0.35">
      <c r="B561" t="str">
        <f t="shared" si="8"/>
        <v/>
      </c>
    </row>
    <row r="562" spans="2:2" ht="14.25" customHeight="1" x14ac:dyDescent="0.35">
      <c r="B562" t="str">
        <f t="shared" si="8"/>
        <v/>
      </c>
    </row>
    <row r="563" spans="2:2" ht="14.25" customHeight="1" x14ac:dyDescent="0.35">
      <c r="B563" t="str">
        <f t="shared" si="8"/>
        <v/>
      </c>
    </row>
    <row r="564" spans="2:2" ht="14.25" customHeight="1" x14ac:dyDescent="0.35">
      <c r="B564" t="str">
        <f t="shared" si="8"/>
        <v/>
      </c>
    </row>
    <row r="565" spans="2:2" ht="14.25" customHeight="1" x14ac:dyDescent="0.35">
      <c r="B565" t="str">
        <f t="shared" si="8"/>
        <v/>
      </c>
    </row>
    <row r="566" spans="2:2" ht="14.25" customHeight="1" x14ac:dyDescent="0.35">
      <c r="B566" t="str">
        <f t="shared" si="8"/>
        <v/>
      </c>
    </row>
    <row r="567" spans="2:2" ht="14.25" customHeight="1" x14ac:dyDescent="0.35">
      <c r="B567" t="str">
        <f t="shared" si="8"/>
        <v/>
      </c>
    </row>
    <row r="568" spans="2:2" ht="14.25" customHeight="1" x14ac:dyDescent="0.35">
      <c r="B568" t="str">
        <f t="shared" si="8"/>
        <v/>
      </c>
    </row>
    <row r="569" spans="2:2" ht="14.25" customHeight="1" x14ac:dyDescent="0.35">
      <c r="B569" t="str">
        <f t="shared" si="8"/>
        <v/>
      </c>
    </row>
    <row r="570" spans="2:2" ht="14.25" customHeight="1" x14ac:dyDescent="0.35">
      <c r="B570" t="str">
        <f t="shared" si="8"/>
        <v/>
      </c>
    </row>
    <row r="571" spans="2:2" ht="14.25" customHeight="1" x14ac:dyDescent="0.35">
      <c r="B571" t="str">
        <f t="shared" si="8"/>
        <v/>
      </c>
    </row>
    <row r="572" spans="2:2" ht="14.25" customHeight="1" x14ac:dyDescent="0.35">
      <c r="B572" t="str">
        <f t="shared" si="8"/>
        <v/>
      </c>
    </row>
    <row r="573" spans="2:2" ht="14.25" customHeight="1" x14ac:dyDescent="0.35">
      <c r="B573" t="str">
        <f t="shared" si="8"/>
        <v/>
      </c>
    </row>
    <row r="574" spans="2:2" ht="14.25" customHeight="1" x14ac:dyDescent="0.35">
      <c r="B574" t="str">
        <f t="shared" si="8"/>
        <v/>
      </c>
    </row>
    <row r="575" spans="2:2" ht="14.25" customHeight="1" x14ac:dyDescent="0.35">
      <c r="B575" t="str">
        <f t="shared" si="8"/>
        <v/>
      </c>
    </row>
    <row r="576" spans="2:2" ht="14.25" customHeight="1" x14ac:dyDescent="0.35">
      <c r="B576" t="str">
        <f t="shared" si="8"/>
        <v/>
      </c>
    </row>
    <row r="577" spans="2:2" ht="14.25" customHeight="1" x14ac:dyDescent="0.35">
      <c r="B577" t="str">
        <f t="shared" si="8"/>
        <v/>
      </c>
    </row>
    <row r="578" spans="2:2" ht="14.25" customHeight="1" x14ac:dyDescent="0.35">
      <c r="B578" t="str">
        <f t="shared" ref="B578:B641" si="9">IF(OR(C578="Q1",C578="Q2"),"S1",IF(OR(C578="Q3",C578="Q4"),"S2",""))</f>
        <v/>
      </c>
    </row>
    <row r="579" spans="2:2" ht="14.25" customHeight="1" x14ac:dyDescent="0.35">
      <c r="B579" t="str">
        <f t="shared" si="9"/>
        <v/>
      </c>
    </row>
    <row r="580" spans="2:2" ht="14.25" customHeight="1" x14ac:dyDescent="0.35">
      <c r="B580" t="str">
        <f t="shared" si="9"/>
        <v/>
      </c>
    </row>
    <row r="581" spans="2:2" ht="14.25" customHeight="1" x14ac:dyDescent="0.35">
      <c r="B581" t="str">
        <f t="shared" si="9"/>
        <v/>
      </c>
    </row>
    <row r="582" spans="2:2" ht="14.25" customHeight="1" x14ac:dyDescent="0.35">
      <c r="B582" t="str">
        <f t="shared" si="9"/>
        <v/>
      </c>
    </row>
    <row r="583" spans="2:2" ht="14.25" customHeight="1" x14ac:dyDescent="0.35">
      <c r="B583" t="str">
        <f t="shared" si="9"/>
        <v/>
      </c>
    </row>
    <row r="584" spans="2:2" ht="14.25" customHeight="1" x14ac:dyDescent="0.35">
      <c r="B584" t="str">
        <f t="shared" si="9"/>
        <v/>
      </c>
    </row>
    <row r="585" spans="2:2" ht="14.25" customHeight="1" x14ac:dyDescent="0.35">
      <c r="B585" t="str">
        <f t="shared" si="9"/>
        <v/>
      </c>
    </row>
    <row r="586" spans="2:2" ht="14.25" customHeight="1" x14ac:dyDescent="0.35">
      <c r="B586" t="str">
        <f t="shared" si="9"/>
        <v/>
      </c>
    </row>
    <row r="587" spans="2:2" ht="14.25" customHeight="1" x14ac:dyDescent="0.35">
      <c r="B587" t="str">
        <f t="shared" si="9"/>
        <v/>
      </c>
    </row>
    <row r="588" spans="2:2" ht="14.25" customHeight="1" x14ac:dyDescent="0.35">
      <c r="B588" t="str">
        <f t="shared" si="9"/>
        <v/>
      </c>
    </row>
    <row r="589" spans="2:2" ht="14.25" customHeight="1" x14ac:dyDescent="0.35">
      <c r="B589" t="str">
        <f t="shared" si="9"/>
        <v/>
      </c>
    </row>
    <row r="590" spans="2:2" ht="14.25" customHeight="1" x14ac:dyDescent="0.35">
      <c r="B590" t="str">
        <f t="shared" si="9"/>
        <v/>
      </c>
    </row>
    <row r="591" spans="2:2" ht="14.25" customHeight="1" x14ac:dyDescent="0.35">
      <c r="B591" t="str">
        <f t="shared" si="9"/>
        <v/>
      </c>
    </row>
    <row r="592" spans="2:2" ht="14.25" customHeight="1" x14ac:dyDescent="0.35">
      <c r="B592" t="str">
        <f t="shared" si="9"/>
        <v/>
      </c>
    </row>
    <row r="593" spans="2:2" ht="14.25" customHeight="1" x14ac:dyDescent="0.35">
      <c r="B593" t="str">
        <f t="shared" si="9"/>
        <v/>
      </c>
    </row>
    <row r="594" spans="2:2" ht="14.25" customHeight="1" x14ac:dyDescent="0.35">
      <c r="B594" t="str">
        <f t="shared" si="9"/>
        <v/>
      </c>
    </row>
    <row r="595" spans="2:2" ht="14.25" customHeight="1" x14ac:dyDescent="0.35">
      <c r="B595" t="str">
        <f t="shared" si="9"/>
        <v/>
      </c>
    </row>
    <row r="596" spans="2:2" ht="14.25" customHeight="1" x14ac:dyDescent="0.35">
      <c r="B596" t="str">
        <f t="shared" si="9"/>
        <v/>
      </c>
    </row>
    <row r="597" spans="2:2" ht="14.25" customHeight="1" x14ac:dyDescent="0.35">
      <c r="B597" t="str">
        <f t="shared" si="9"/>
        <v/>
      </c>
    </row>
    <row r="598" spans="2:2" ht="14.25" customHeight="1" x14ac:dyDescent="0.35">
      <c r="B598" t="str">
        <f t="shared" si="9"/>
        <v/>
      </c>
    </row>
    <row r="599" spans="2:2" ht="14.25" customHeight="1" x14ac:dyDescent="0.35">
      <c r="B599" t="str">
        <f t="shared" si="9"/>
        <v/>
      </c>
    </row>
    <row r="600" spans="2:2" ht="14.25" customHeight="1" x14ac:dyDescent="0.35">
      <c r="B600" t="str">
        <f t="shared" si="9"/>
        <v/>
      </c>
    </row>
    <row r="601" spans="2:2" ht="14.25" customHeight="1" x14ac:dyDescent="0.35">
      <c r="B601" t="str">
        <f t="shared" si="9"/>
        <v/>
      </c>
    </row>
    <row r="602" spans="2:2" ht="14.25" customHeight="1" x14ac:dyDescent="0.35">
      <c r="B602" t="str">
        <f t="shared" si="9"/>
        <v/>
      </c>
    </row>
    <row r="603" spans="2:2" ht="14.25" customHeight="1" x14ac:dyDescent="0.35">
      <c r="B603" t="str">
        <f t="shared" si="9"/>
        <v/>
      </c>
    </row>
    <row r="604" spans="2:2" ht="14.25" customHeight="1" x14ac:dyDescent="0.35">
      <c r="B604" t="str">
        <f t="shared" si="9"/>
        <v/>
      </c>
    </row>
    <row r="605" spans="2:2" ht="14.25" customHeight="1" x14ac:dyDescent="0.35">
      <c r="B605" t="str">
        <f t="shared" si="9"/>
        <v/>
      </c>
    </row>
    <row r="606" spans="2:2" ht="14.25" customHeight="1" x14ac:dyDescent="0.35">
      <c r="B606" t="str">
        <f t="shared" si="9"/>
        <v/>
      </c>
    </row>
    <row r="607" spans="2:2" ht="14.25" customHeight="1" x14ac:dyDescent="0.35">
      <c r="B607" t="str">
        <f t="shared" si="9"/>
        <v/>
      </c>
    </row>
    <row r="608" spans="2:2" ht="14.25" customHeight="1" x14ac:dyDescent="0.35">
      <c r="B608" t="str">
        <f t="shared" si="9"/>
        <v/>
      </c>
    </row>
    <row r="609" spans="2:2" ht="14.25" customHeight="1" x14ac:dyDescent="0.35">
      <c r="B609" t="str">
        <f t="shared" si="9"/>
        <v/>
      </c>
    </row>
    <row r="610" spans="2:2" ht="14.25" customHeight="1" x14ac:dyDescent="0.35">
      <c r="B610" t="str">
        <f t="shared" si="9"/>
        <v/>
      </c>
    </row>
    <row r="611" spans="2:2" ht="14.25" customHeight="1" x14ac:dyDescent="0.35">
      <c r="B611" t="str">
        <f t="shared" si="9"/>
        <v/>
      </c>
    </row>
    <row r="612" spans="2:2" ht="14.25" customHeight="1" x14ac:dyDescent="0.35">
      <c r="B612" t="str">
        <f t="shared" si="9"/>
        <v/>
      </c>
    </row>
    <row r="613" spans="2:2" ht="14.25" customHeight="1" x14ac:dyDescent="0.35">
      <c r="B613" t="str">
        <f t="shared" si="9"/>
        <v/>
      </c>
    </row>
    <row r="614" spans="2:2" ht="14.25" customHeight="1" x14ac:dyDescent="0.35">
      <c r="B614" t="str">
        <f t="shared" si="9"/>
        <v/>
      </c>
    </row>
    <row r="615" spans="2:2" ht="14.25" customHeight="1" x14ac:dyDescent="0.35">
      <c r="B615" t="str">
        <f t="shared" si="9"/>
        <v/>
      </c>
    </row>
    <row r="616" spans="2:2" ht="14.25" customHeight="1" x14ac:dyDescent="0.35">
      <c r="B616" t="str">
        <f t="shared" si="9"/>
        <v/>
      </c>
    </row>
    <row r="617" spans="2:2" ht="14.25" customHeight="1" x14ac:dyDescent="0.35">
      <c r="B617" t="str">
        <f t="shared" si="9"/>
        <v/>
      </c>
    </row>
    <row r="618" spans="2:2" ht="14.25" customHeight="1" x14ac:dyDescent="0.35">
      <c r="B618" t="str">
        <f t="shared" si="9"/>
        <v/>
      </c>
    </row>
    <row r="619" spans="2:2" ht="14.25" customHeight="1" x14ac:dyDescent="0.35">
      <c r="B619" t="str">
        <f t="shared" si="9"/>
        <v/>
      </c>
    </row>
    <row r="620" spans="2:2" ht="14.25" customHeight="1" x14ac:dyDescent="0.35">
      <c r="B620" t="str">
        <f t="shared" si="9"/>
        <v/>
      </c>
    </row>
    <row r="621" spans="2:2" ht="14.25" customHeight="1" x14ac:dyDescent="0.35">
      <c r="B621" t="str">
        <f t="shared" si="9"/>
        <v/>
      </c>
    </row>
    <row r="622" spans="2:2" ht="14.25" customHeight="1" x14ac:dyDescent="0.35">
      <c r="B622" t="str">
        <f t="shared" si="9"/>
        <v/>
      </c>
    </row>
    <row r="623" spans="2:2" ht="14.25" customHeight="1" x14ac:dyDescent="0.35">
      <c r="B623" t="str">
        <f t="shared" si="9"/>
        <v/>
      </c>
    </row>
    <row r="624" spans="2:2" ht="14.25" customHeight="1" x14ac:dyDescent="0.35">
      <c r="B624" t="str">
        <f t="shared" si="9"/>
        <v/>
      </c>
    </row>
    <row r="625" spans="2:2" ht="14.25" customHeight="1" x14ac:dyDescent="0.35">
      <c r="B625" t="str">
        <f t="shared" si="9"/>
        <v/>
      </c>
    </row>
    <row r="626" spans="2:2" ht="14.25" customHeight="1" x14ac:dyDescent="0.35">
      <c r="B626" t="str">
        <f t="shared" si="9"/>
        <v/>
      </c>
    </row>
    <row r="627" spans="2:2" ht="14.25" customHeight="1" x14ac:dyDescent="0.35">
      <c r="B627" t="str">
        <f t="shared" si="9"/>
        <v/>
      </c>
    </row>
    <row r="628" spans="2:2" ht="14.25" customHeight="1" x14ac:dyDescent="0.35">
      <c r="B628" t="str">
        <f t="shared" si="9"/>
        <v/>
      </c>
    </row>
    <row r="629" spans="2:2" ht="14.25" customHeight="1" x14ac:dyDescent="0.35">
      <c r="B629" t="str">
        <f t="shared" si="9"/>
        <v/>
      </c>
    </row>
    <row r="630" spans="2:2" ht="14.25" customHeight="1" x14ac:dyDescent="0.35">
      <c r="B630" t="str">
        <f t="shared" si="9"/>
        <v/>
      </c>
    </row>
    <row r="631" spans="2:2" ht="14.25" customHeight="1" x14ac:dyDescent="0.35">
      <c r="B631" t="str">
        <f t="shared" si="9"/>
        <v/>
      </c>
    </row>
    <row r="632" spans="2:2" ht="14.25" customHeight="1" x14ac:dyDescent="0.35">
      <c r="B632" t="str">
        <f t="shared" si="9"/>
        <v/>
      </c>
    </row>
    <row r="633" spans="2:2" ht="14.25" customHeight="1" x14ac:dyDescent="0.35">
      <c r="B633" t="str">
        <f t="shared" si="9"/>
        <v/>
      </c>
    </row>
    <row r="634" spans="2:2" ht="14.25" customHeight="1" x14ac:dyDescent="0.35">
      <c r="B634" t="str">
        <f t="shared" si="9"/>
        <v/>
      </c>
    </row>
    <row r="635" spans="2:2" ht="14.25" customHeight="1" x14ac:dyDescent="0.35">
      <c r="B635" t="str">
        <f t="shared" si="9"/>
        <v/>
      </c>
    </row>
    <row r="636" spans="2:2" ht="14.25" customHeight="1" x14ac:dyDescent="0.35">
      <c r="B636" t="str">
        <f t="shared" si="9"/>
        <v/>
      </c>
    </row>
    <row r="637" spans="2:2" ht="14.25" customHeight="1" x14ac:dyDescent="0.35">
      <c r="B637" t="str">
        <f t="shared" si="9"/>
        <v/>
      </c>
    </row>
    <row r="638" spans="2:2" ht="14.25" customHeight="1" x14ac:dyDescent="0.35">
      <c r="B638" t="str">
        <f t="shared" si="9"/>
        <v/>
      </c>
    </row>
    <row r="639" spans="2:2" ht="14.25" customHeight="1" x14ac:dyDescent="0.35">
      <c r="B639" t="str">
        <f t="shared" si="9"/>
        <v/>
      </c>
    </row>
    <row r="640" spans="2:2" ht="14.25" customHeight="1" x14ac:dyDescent="0.35">
      <c r="B640" t="str">
        <f t="shared" si="9"/>
        <v/>
      </c>
    </row>
    <row r="641" spans="2:2" ht="14.25" customHeight="1" x14ac:dyDescent="0.35">
      <c r="B641" t="str">
        <f t="shared" si="9"/>
        <v/>
      </c>
    </row>
    <row r="642" spans="2:2" ht="14.25" customHeight="1" x14ac:dyDescent="0.35">
      <c r="B642" t="str">
        <f t="shared" ref="B642:B705" si="10">IF(OR(C642="Q1",C642="Q2"),"S1",IF(OR(C642="Q3",C642="Q4"),"S2",""))</f>
        <v/>
      </c>
    </row>
    <row r="643" spans="2:2" ht="14.25" customHeight="1" x14ac:dyDescent="0.35">
      <c r="B643" t="str">
        <f t="shared" si="10"/>
        <v/>
      </c>
    </row>
    <row r="644" spans="2:2" ht="14.25" customHeight="1" x14ac:dyDescent="0.35">
      <c r="B644" t="str">
        <f t="shared" si="10"/>
        <v/>
      </c>
    </row>
    <row r="645" spans="2:2" ht="14.25" customHeight="1" x14ac:dyDescent="0.35">
      <c r="B645" t="str">
        <f t="shared" si="10"/>
        <v/>
      </c>
    </row>
    <row r="646" spans="2:2" ht="14.25" customHeight="1" x14ac:dyDescent="0.35">
      <c r="B646" t="str">
        <f t="shared" si="10"/>
        <v/>
      </c>
    </row>
    <row r="647" spans="2:2" ht="14.25" customHeight="1" x14ac:dyDescent="0.35">
      <c r="B647" t="str">
        <f t="shared" si="10"/>
        <v/>
      </c>
    </row>
    <row r="648" spans="2:2" ht="14.25" customHeight="1" x14ac:dyDescent="0.35">
      <c r="B648" t="str">
        <f t="shared" si="10"/>
        <v/>
      </c>
    </row>
    <row r="649" spans="2:2" ht="14.25" customHeight="1" x14ac:dyDescent="0.35">
      <c r="B649" t="str">
        <f t="shared" si="10"/>
        <v/>
      </c>
    </row>
    <row r="650" spans="2:2" ht="14.25" customHeight="1" x14ac:dyDescent="0.35">
      <c r="B650" t="str">
        <f t="shared" si="10"/>
        <v/>
      </c>
    </row>
    <row r="651" spans="2:2" ht="14.25" customHeight="1" x14ac:dyDescent="0.35">
      <c r="B651" t="str">
        <f t="shared" si="10"/>
        <v/>
      </c>
    </row>
    <row r="652" spans="2:2" ht="14.25" customHeight="1" x14ac:dyDescent="0.35">
      <c r="B652" t="str">
        <f t="shared" si="10"/>
        <v/>
      </c>
    </row>
    <row r="653" spans="2:2" ht="14.25" customHeight="1" x14ac:dyDescent="0.35">
      <c r="B653" t="str">
        <f t="shared" si="10"/>
        <v/>
      </c>
    </row>
    <row r="654" spans="2:2" ht="14.25" customHeight="1" x14ac:dyDescent="0.35">
      <c r="B654" t="str">
        <f t="shared" si="10"/>
        <v/>
      </c>
    </row>
    <row r="655" spans="2:2" ht="14.25" customHeight="1" x14ac:dyDescent="0.35">
      <c r="B655" t="str">
        <f t="shared" si="10"/>
        <v/>
      </c>
    </row>
    <row r="656" spans="2:2" ht="14.25" customHeight="1" x14ac:dyDescent="0.35">
      <c r="B656" t="str">
        <f t="shared" si="10"/>
        <v/>
      </c>
    </row>
    <row r="657" spans="2:2" ht="14.25" customHeight="1" x14ac:dyDescent="0.35">
      <c r="B657" t="str">
        <f t="shared" si="10"/>
        <v/>
      </c>
    </row>
    <row r="658" spans="2:2" ht="14.25" customHeight="1" x14ac:dyDescent="0.35">
      <c r="B658" t="str">
        <f t="shared" si="10"/>
        <v/>
      </c>
    </row>
    <row r="659" spans="2:2" ht="14.25" customHeight="1" x14ac:dyDescent="0.35">
      <c r="B659" t="str">
        <f t="shared" si="10"/>
        <v/>
      </c>
    </row>
    <row r="660" spans="2:2" ht="14.25" customHeight="1" x14ac:dyDescent="0.35">
      <c r="B660" t="str">
        <f t="shared" si="10"/>
        <v/>
      </c>
    </row>
    <row r="661" spans="2:2" ht="14.25" customHeight="1" x14ac:dyDescent="0.35">
      <c r="B661" t="str">
        <f t="shared" si="10"/>
        <v/>
      </c>
    </row>
    <row r="662" spans="2:2" ht="14.25" customHeight="1" x14ac:dyDescent="0.35">
      <c r="B662" t="str">
        <f t="shared" si="10"/>
        <v/>
      </c>
    </row>
    <row r="663" spans="2:2" ht="14.25" customHeight="1" x14ac:dyDescent="0.35">
      <c r="B663" t="str">
        <f t="shared" si="10"/>
        <v/>
      </c>
    </row>
    <row r="664" spans="2:2" ht="14.25" customHeight="1" x14ac:dyDescent="0.35">
      <c r="B664" t="str">
        <f t="shared" si="10"/>
        <v/>
      </c>
    </row>
    <row r="665" spans="2:2" ht="14.25" customHeight="1" x14ac:dyDescent="0.35">
      <c r="B665" t="str">
        <f t="shared" si="10"/>
        <v/>
      </c>
    </row>
    <row r="666" spans="2:2" ht="14.25" customHeight="1" x14ac:dyDescent="0.35">
      <c r="B666" t="str">
        <f t="shared" si="10"/>
        <v/>
      </c>
    </row>
    <row r="667" spans="2:2" ht="14.25" customHeight="1" x14ac:dyDescent="0.35">
      <c r="B667" t="str">
        <f t="shared" si="10"/>
        <v/>
      </c>
    </row>
    <row r="668" spans="2:2" ht="14.25" customHeight="1" x14ac:dyDescent="0.35">
      <c r="B668" t="str">
        <f t="shared" si="10"/>
        <v/>
      </c>
    </row>
    <row r="669" spans="2:2" ht="14.25" customHeight="1" x14ac:dyDescent="0.35">
      <c r="B669" t="str">
        <f t="shared" si="10"/>
        <v/>
      </c>
    </row>
    <row r="670" spans="2:2" ht="14.25" customHeight="1" x14ac:dyDescent="0.35">
      <c r="B670" t="str">
        <f t="shared" si="10"/>
        <v/>
      </c>
    </row>
    <row r="671" spans="2:2" ht="14.25" customHeight="1" x14ac:dyDescent="0.35">
      <c r="B671" t="str">
        <f t="shared" si="10"/>
        <v/>
      </c>
    </row>
    <row r="672" spans="2:2" ht="14.25" customHeight="1" x14ac:dyDescent="0.35">
      <c r="B672" t="str">
        <f t="shared" si="10"/>
        <v/>
      </c>
    </row>
    <row r="673" spans="2:2" ht="14.25" customHeight="1" x14ac:dyDescent="0.35">
      <c r="B673" t="str">
        <f t="shared" si="10"/>
        <v/>
      </c>
    </row>
    <row r="674" spans="2:2" ht="14.25" customHeight="1" x14ac:dyDescent="0.35">
      <c r="B674" t="str">
        <f t="shared" si="10"/>
        <v/>
      </c>
    </row>
    <row r="675" spans="2:2" ht="14.25" customHeight="1" x14ac:dyDescent="0.35">
      <c r="B675" t="str">
        <f t="shared" si="10"/>
        <v/>
      </c>
    </row>
    <row r="676" spans="2:2" ht="14.25" customHeight="1" x14ac:dyDescent="0.35">
      <c r="B676" t="str">
        <f t="shared" si="10"/>
        <v/>
      </c>
    </row>
    <row r="677" spans="2:2" ht="14.25" customHeight="1" x14ac:dyDescent="0.35">
      <c r="B677" t="str">
        <f t="shared" si="10"/>
        <v/>
      </c>
    </row>
    <row r="678" spans="2:2" ht="14.25" customHeight="1" x14ac:dyDescent="0.35">
      <c r="B678" t="str">
        <f t="shared" si="10"/>
        <v/>
      </c>
    </row>
    <row r="679" spans="2:2" ht="14.25" customHeight="1" x14ac:dyDescent="0.35">
      <c r="B679" t="str">
        <f t="shared" si="10"/>
        <v/>
      </c>
    </row>
    <row r="680" spans="2:2" ht="14.25" customHeight="1" x14ac:dyDescent="0.35">
      <c r="B680" t="str">
        <f t="shared" si="10"/>
        <v/>
      </c>
    </row>
    <row r="681" spans="2:2" ht="14.25" customHeight="1" x14ac:dyDescent="0.35">
      <c r="B681" t="str">
        <f t="shared" si="10"/>
        <v/>
      </c>
    </row>
    <row r="682" spans="2:2" ht="14.25" customHeight="1" x14ac:dyDescent="0.35">
      <c r="B682" t="str">
        <f t="shared" si="10"/>
        <v/>
      </c>
    </row>
    <row r="683" spans="2:2" ht="14.25" customHeight="1" x14ac:dyDescent="0.35">
      <c r="B683" t="str">
        <f t="shared" si="10"/>
        <v/>
      </c>
    </row>
    <row r="684" spans="2:2" ht="14.25" customHeight="1" x14ac:dyDescent="0.35">
      <c r="B684" t="str">
        <f t="shared" si="10"/>
        <v/>
      </c>
    </row>
    <row r="685" spans="2:2" ht="14.25" customHeight="1" x14ac:dyDescent="0.35">
      <c r="B685" t="str">
        <f t="shared" si="10"/>
        <v/>
      </c>
    </row>
    <row r="686" spans="2:2" ht="14.25" customHeight="1" x14ac:dyDescent="0.35">
      <c r="B686" t="str">
        <f t="shared" si="10"/>
        <v/>
      </c>
    </row>
    <row r="687" spans="2:2" ht="14.25" customHeight="1" x14ac:dyDescent="0.35">
      <c r="B687" t="str">
        <f t="shared" si="10"/>
        <v/>
      </c>
    </row>
    <row r="688" spans="2:2" ht="14.25" customHeight="1" x14ac:dyDescent="0.35">
      <c r="B688" t="str">
        <f t="shared" si="10"/>
        <v/>
      </c>
    </row>
    <row r="689" spans="2:2" ht="14.25" customHeight="1" x14ac:dyDescent="0.35">
      <c r="B689" t="str">
        <f t="shared" si="10"/>
        <v/>
      </c>
    </row>
    <row r="690" spans="2:2" ht="14.25" customHeight="1" x14ac:dyDescent="0.35">
      <c r="B690" t="str">
        <f t="shared" si="10"/>
        <v/>
      </c>
    </row>
    <row r="691" spans="2:2" ht="14.25" customHeight="1" x14ac:dyDescent="0.35">
      <c r="B691" t="str">
        <f t="shared" si="10"/>
        <v/>
      </c>
    </row>
    <row r="692" spans="2:2" ht="14.25" customHeight="1" x14ac:dyDescent="0.35">
      <c r="B692" t="str">
        <f t="shared" si="10"/>
        <v/>
      </c>
    </row>
    <row r="693" spans="2:2" ht="14.25" customHeight="1" x14ac:dyDescent="0.35">
      <c r="B693" t="str">
        <f t="shared" si="10"/>
        <v/>
      </c>
    </row>
    <row r="694" spans="2:2" ht="14.25" customHeight="1" x14ac:dyDescent="0.35">
      <c r="B694" t="str">
        <f t="shared" si="10"/>
        <v/>
      </c>
    </row>
    <row r="695" spans="2:2" ht="14.25" customHeight="1" x14ac:dyDescent="0.35">
      <c r="B695" t="str">
        <f t="shared" si="10"/>
        <v/>
      </c>
    </row>
    <row r="696" spans="2:2" ht="14.25" customHeight="1" x14ac:dyDescent="0.35">
      <c r="B696" t="str">
        <f t="shared" si="10"/>
        <v/>
      </c>
    </row>
    <row r="697" spans="2:2" ht="14.25" customHeight="1" x14ac:dyDescent="0.35">
      <c r="B697" t="str">
        <f t="shared" si="10"/>
        <v/>
      </c>
    </row>
    <row r="698" spans="2:2" ht="14.25" customHeight="1" x14ac:dyDescent="0.35">
      <c r="B698" t="str">
        <f t="shared" si="10"/>
        <v/>
      </c>
    </row>
    <row r="699" spans="2:2" ht="14.25" customHeight="1" x14ac:dyDescent="0.35">
      <c r="B699" t="str">
        <f t="shared" si="10"/>
        <v/>
      </c>
    </row>
    <row r="700" spans="2:2" ht="14.25" customHeight="1" x14ac:dyDescent="0.35">
      <c r="B700" t="str">
        <f t="shared" si="10"/>
        <v/>
      </c>
    </row>
    <row r="701" spans="2:2" ht="14.25" customHeight="1" x14ac:dyDescent="0.35">
      <c r="B701" t="str">
        <f t="shared" si="10"/>
        <v/>
      </c>
    </row>
    <row r="702" spans="2:2" ht="14.25" customHeight="1" x14ac:dyDescent="0.35">
      <c r="B702" t="str">
        <f t="shared" si="10"/>
        <v/>
      </c>
    </row>
    <row r="703" spans="2:2" ht="14.25" customHeight="1" x14ac:dyDescent="0.35">
      <c r="B703" t="str">
        <f t="shared" si="10"/>
        <v/>
      </c>
    </row>
    <row r="704" spans="2:2" ht="14.25" customHeight="1" x14ac:dyDescent="0.35">
      <c r="B704" t="str">
        <f t="shared" si="10"/>
        <v/>
      </c>
    </row>
    <row r="705" spans="2:2" ht="14.25" customHeight="1" x14ac:dyDescent="0.35">
      <c r="B705" t="str">
        <f t="shared" si="10"/>
        <v/>
      </c>
    </row>
    <row r="706" spans="2:2" ht="14.25" customHeight="1" x14ac:dyDescent="0.35">
      <c r="B706" t="str">
        <f t="shared" ref="B706:B769" si="11">IF(OR(C706="Q1",C706="Q2"),"S1",IF(OR(C706="Q3",C706="Q4"),"S2",""))</f>
        <v/>
      </c>
    </row>
    <row r="707" spans="2:2" ht="14.25" customHeight="1" x14ac:dyDescent="0.35">
      <c r="B707" t="str">
        <f t="shared" si="11"/>
        <v/>
      </c>
    </row>
    <row r="708" spans="2:2" ht="14.25" customHeight="1" x14ac:dyDescent="0.35">
      <c r="B708" t="str">
        <f t="shared" si="11"/>
        <v/>
      </c>
    </row>
    <row r="709" spans="2:2" ht="14.25" customHeight="1" x14ac:dyDescent="0.35">
      <c r="B709" t="str">
        <f t="shared" si="11"/>
        <v/>
      </c>
    </row>
    <row r="710" spans="2:2" ht="14.25" customHeight="1" x14ac:dyDescent="0.35">
      <c r="B710" t="str">
        <f t="shared" si="11"/>
        <v/>
      </c>
    </row>
    <row r="711" spans="2:2" ht="14.25" customHeight="1" x14ac:dyDescent="0.35">
      <c r="B711" t="str">
        <f t="shared" si="11"/>
        <v/>
      </c>
    </row>
    <row r="712" spans="2:2" ht="14.25" customHeight="1" x14ac:dyDescent="0.35">
      <c r="B712" t="str">
        <f t="shared" si="11"/>
        <v/>
      </c>
    </row>
    <row r="713" spans="2:2" ht="14.25" customHeight="1" x14ac:dyDescent="0.35">
      <c r="B713" t="str">
        <f t="shared" si="11"/>
        <v/>
      </c>
    </row>
    <row r="714" spans="2:2" ht="14.25" customHeight="1" x14ac:dyDescent="0.35">
      <c r="B714" t="str">
        <f t="shared" si="11"/>
        <v/>
      </c>
    </row>
    <row r="715" spans="2:2" ht="14.25" customHeight="1" x14ac:dyDescent="0.35">
      <c r="B715" t="str">
        <f t="shared" si="11"/>
        <v/>
      </c>
    </row>
    <row r="716" spans="2:2" ht="14.25" customHeight="1" x14ac:dyDescent="0.35">
      <c r="B716" t="str">
        <f t="shared" si="11"/>
        <v/>
      </c>
    </row>
    <row r="717" spans="2:2" ht="14.25" customHeight="1" x14ac:dyDescent="0.35">
      <c r="B717" t="str">
        <f t="shared" si="11"/>
        <v/>
      </c>
    </row>
    <row r="718" spans="2:2" ht="14.25" customHeight="1" x14ac:dyDescent="0.35">
      <c r="B718" t="str">
        <f t="shared" si="11"/>
        <v/>
      </c>
    </row>
    <row r="719" spans="2:2" ht="14.25" customHeight="1" x14ac:dyDescent="0.35">
      <c r="B719" t="str">
        <f t="shared" si="11"/>
        <v/>
      </c>
    </row>
    <row r="720" spans="2:2" ht="14.25" customHeight="1" x14ac:dyDescent="0.35">
      <c r="B720" t="str">
        <f t="shared" si="11"/>
        <v/>
      </c>
    </row>
    <row r="721" spans="2:2" ht="14.25" customHeight="1" x14ac:dyDescent="0.35">
      <c r="B721" t="str">
        <f t="shared" si="11"/>
        <v/>
      </c>
    </row>
    <row r="722" spans="2:2" ht="14.25" customHeight="1" x14ac:dyDescent="0.35">
      <c r="B722" t="str">
        <f t="shared" si="11"/>
        <v/>
      </c>
    </row>
    <row r="723" spans="2:2" ht="14.25" customHeight="1" x14ac:dyDescent="0.35">
      <c r="B723" t="str">
        <f t="shared" si="11"/>
        <v/>
      </c>
    </row>
    <row r="724" spans="2:2" ht="14.25" customHeight="1" x14ac:dyDescent="0.35">
      <c r="B724" t="str">
        <f t="shared" si="11"/>
        <v/>
      </c>
    </row>
    <row r="725" spans="2:2" ht="14.25" customHeight="1" x14ac:dyDescent="0.35">
      <c r="B725" t="str">
        <f t="shared" si="11"/>
        <v/>
      </c>
    </row>
    <row r="726" spans="2:2" ht="14.25" customHeight="1" x14ac:dyDescent="0.35">
      <c r="B726" t="str">
        <f t="shared" si="11"/>
        <v/>
      </c>
    </row>
    <row r="727" spans="2:2" ht="14.25" customHeight="1" x14ac:dyDescent="0.35">
      <c r="B727" t="str">
        <f t="shared" si="11"/>
        <v/>
      </c>
    </row>
    <row r="728" spans="2:2" ht="14.25" customHeight="1" x14ac:dyDescent="0.35">
      <c r="B728" t="str">
        <f t="shared" si="11"/>
        <v/>
      </c>
    </row>
    <row r="729" spans="2:2" ht="14.25" customHeight="1" x14ac:dyDescent="0.35">
      <c r="B729" t="str">
        <f t="shared" si="11"/>
        <v/>
      </c>
    </row>
    <row r="730" spans="2:2" ht="14.25" customHeight="1" x14ac:dyDescent="0.35">
      <c r="B730" t="str">
        <f t="shared" si="11"/>
        <v/>
      </c>
    </row>
    <row r="731" spans="2:2" ht="14.25" customHeight="1" x14ac:dyDescent="0.35">
      <c r="B731" t="str">
        <f t="shared" si="11"/>
        <v/>
      </c>
    </row>
    <row r="732" spans="2:2" ht="14.25" customHeight="1" x14ac:dyDescent="0.35">
      <c r="B732" t="str">
        <f t="shared" si="11"/>
        <v/>
      </c>
    </row>
    <row r="733" spans="2:2" ht="14.25" customHeight="1" x14ac:dyDescent="0.35">
      <c r="B733" t="str">
        <f t="shared" si="11"/>
        <v/>
      </c>
    </row>
    <row r="734" spans="2:2" ht="14.25" customHeight="1" x14ac:dyDescent="0.35">
      <c r="B734" t="str">
        <f t="shared" si="11"/>
        <v/>
      </c>
    </row>
    <row r="735" spans="2:2" ht="14.25" customHeight="1" x14ac:dyDescent="0.35">
      <c r="B735" t="str">
        <f t="shared" si="11"/>
        <v/>
      </c>
    </row>
    <row r="736" spans="2:2" ht="14.25" customHeight="1" x14ac:dyDescent="0.35">
      <c r="B736" t="str">
        <f t="shared" si="11"/>
        <v/>
      </c>
    </row>
    <row r="737" spans="2:2" ht="14.25" customHeight="1" x14ac:dyDescent="0.35">
      <c r="B737" t="str">
        <f t="shared" si="11"/>
        <v/>
      </c>
    </row>
    <row r="738" spans="2:2" ht="14.25" customHeight="1" x14ac:dyDescent="0.35">
      <c r="B738" t="str">
        <f t="shared" si="11"/>
        <v/>
      </c>
    </row>
    <row r="739" spans="2:2" ht="14.25" customHeight="1" x14ac:dyDescent="0.35">
      <c r="B739" t="str">
        <f t="shared" si="11"/>
        <v/>
      </c>
    </row>
    <row r="740" spans="2:2" ht="14.25" customHeight="1" x14ac:dyDescent="0.35">
      <c r="B740" t="str">
        <f t="shared" si="11"/>
        <v/>
      </c>
    </row>
    <row r="741" spans="2:2" ht="14.25" customHeight="1" x14ac:dyDescent="0.35">
      <c r="B741" t="str">
        <f t="shared" si="11"/>
        <v/>
      </c>
    </row>
    <row r="742" spans="2:2" ht="14.25" customHeight="1" x14ac:dyDescent="0.35">
      <c r="B742" t="str">
        <f t="shared" si="11"/>
        <v/>
      </c>
    </row>
    <row r="743" spans="2:2" ht="14.25" customHeight="1" x14ac:dyDescent="0.35">
      <c r="B743" t="str">
        <f t="shared" si="11"/>
        <v/>
      </c>
    </row>
    <row r="744" spans="2:2" ht="14.25" customHeight="1" x14ac:dyDescent="0.35">
      <c r="B744" t="str">
        <f t="shared" si="11"/>
        <v/>
      </c>
    </row>
    <row r="745" spans="2:2" ht="14.25" customHeight="1" x14ac:dyDescent="0.35">
      <c r="B745" t="str">
        <f t="shared" si="11"/>
        <v/>
      </c>
    </row>
    <row r="746" spans="2:2" ht="14.25" customHeight="1" x14ac:dyDescent="0.35">
      <c r="B746" t="str">
        <f t="shared" si="11"/>
        <v/>
      </c>
    </row>
    <row r="747" spans="2:2" ht="14.25" customHeight="1" x14ac:dyDescent="0.35">
      <c r="B747" t="str">
        <f t="shared" si="11"/>
        <v/>
      </c>
    </row>
    <row r="748" spans="2:2" ht="14.25" customHeight="1" x14ac:dyDescent="0.35">
      <c r="B748" t="str">
        <f t="shared" si="11"/>
        <v/>
      </c>
    </row>
    <row r="749" spans="2:2" ht="14.25" customHeight="1" x14ac:dyDescent="0.35">
      <c r="B749" t="str">
        <f t="shared" si="11"/>
        <v/>
      </c>
    </row>
    <row r="750" spans="2:2" ht="14.25" customHeight="1" x14ac:dyDescent="0.35">
      <c r="B750" t="str">
        <f t="shared" si="11"/>
        <v/>
      </c>
    </row>
    <row r="751" spans="2:2" ht="14.25" customHeight="1" x14ac:dyDescent="0.35">
      <c r="B751" t="str">
        <f t="shared" si="11"/>
        <v/>
      </c>
    </row>
    <row r="752" spans="2:2" ht="14.25" customHeight="1" x14ac:dyDescent="0.35">
      <c r="B752" t="str">
        <f t="shared" si="11"/>
        <v/>
      </c>
    </row>
    <row r="753" spans="2:2" ht="14.25" customHeight="1" x14ac:dyDescent="0.35">
      <c r="B753" t="str">
        <f t="shared" si="11"/>
        <v/>
      </c>
    </row>
    <row r="754" spans="2:2" ht="14.25" customHeight="1" x14ac:dyDescent="0.35">
      <c r="B754" t="str">
        <f t="shared" si="11"/>
        <v/>
      </c>
    </row>
    <row r="755" spans="2:2" ht="14.25" customHeight="1" x14ac:dyDescent="0.35">
      <c r="B755" t="str">
        <f t="shared" si="11"/>
        <v/>
      </c>
    </row>
    <row r="756" spans="2:2" ht="14.25" customHeight="1" x14ac:dyDescent="0.35">
      <c r="B756" t="str">
        <f t="shared" si="11"/>
        <v/>
      </c>
    </row>
    <row r="757" spans="2:2" ht="14.25" customHeight="1" x14ac:dyDescent="0.35">
      <c r="B757" t="str">
        <f t="shared" si="11"/>
        <v/>
      </c>
    </row>
    <row r="758" spans="2:2" ht="14.25" customHeight="1" x14ac:dyDescent="0.35">
      <c r="B758" t="str">
        <f t="shared" si="11"/>
        <v/>
      </c>
    </row>
    <row r="759" spans="2:2" ht="14.25" customHeight="1" x14ac:dyDescent="0.35">
      <c r="B759" t="str">
        <f t="shared" si="11"/>
        <v/>
      </c>
    </row>
    <row r="760" spans="2:2" ht="14.25" customHeight="1" x14ac:dyDescent="0.35">
      <c r="B760" t="str">
        <f t="shared" si="11"/>
        <v/>
      </c>
    </row>
    <row r="761" spans="2:2" ht="14.25" customHeight="1" x14ac:dyDescent="0.35">
      <c r="B761" t="str">
        <f t="shared" si="11"/>
        <v/>
      </c>
    </row>
    <row r="762" spans="2:2" ht="14.25" customHeight="1" x14ac:dyDescent="0.35">
      <c r="B762" t="str">
        <f t="shared" si="11"/>
        <v/>
      </c>
    </row>
    <row r="763" spans="2:2" ht="14.25" customHeight="1" x14ac:dyDescent="0.35">
      <c r="B763" t="str">
        <f t="shared" si="11"/>
        <v/>
      </c>
    </row>
    <row r="764" spans="2:2" ht="14.25" customHeight="1" x14ac:dyDescent="0.35">
      <c r="B764" t="str">
        <f t="shared" si="11"/>
        <v/>
      </c>
    </row>
    <row r="765" spans="2:2" ht="14.25" customHeight="1" x14ac:dyDescent="0.35">
      <c r="B765" t="str">
        <f t="shared" si="11"/>
        <v/>
      </c>
    </row>
    <row r="766" spans="2:2" ht="14.25" customHeight="1" x14ac:dyDescent="0.35">
      <c r="B766" t="str">
        <f t="shared" si="11"/>
        <v/>
      </c>
    </row>
    <row r="767" spans="2:2" ht="14.25" customHeight="1" x14ac:dyDescent="0.35">
      <c r="B767" t="str">
        <f t="shared" si="11"/>
        <v/>
      </c>
    </row>
    <row r="768" spans="2:2" ht="14.25" customHeight="1" x14ac:dyDescent="0.35">
      <c r="B768" t="str">
        <f t="shared" si="11"/>
        <v/>
      </c>
    </row>
    <row r="769" spans="2:2" ht="14.25" customHeight="1" x14ac:dyDescent="0.35">
      <c r="B769" t="str">
        <f t="shared" si="11"/>
        <v/>
      </c>
    </row>
    <row r="770" spans="2:2" ht="14.25" customHeight="1" x14ac:dyDescent="0.35">
      <c r="B770" t="str">
        <f t="shared" ref="B770:B833" si="12">IF(OR(C770="Q1",C770="Q2"),"S1",IF(OR(C770="Q3",C770="Q4"),"S2",""))</f>
        <v/>
      </c>
    </row>
    <row r="771" spans="2:2" ht="14.25" customHeight="1" x14ac:dyDescent="0.35">
      <c r="B771" t="str">
        <f t="shared" si="12"/>
        <v/>
      </c>
    </row>
    <row r="772" spans="2:2" ht="14.25" customHeight="1" x14ac:dyDescent="0.35">
      <c r="B772" t="str">
        <f t="shared" si="12"/>
        <v/>
      </c>
    </row>
    <row r="773" spans="2:2" ht="14.25" customHeight="1" x14ac:dyDescent="0.35">
      <c r="B773" t="str">
        <f t="shared" si="12"/>
        <v/>
      </c>
    </row>
    <row r="774" spans="2:2" ht="14.25" customHeight="1" x14ac:dyDescent="0.35">
      <c r="B774" t="str">
        <f t="shared" si="12"/>
        <v/>
      </c>
    </row>
    <row r="775" spans="2:2" ht="14.25" customHeight="1" x14ac:dyDescent="0.35">
      <c r="B775" t="str">
        <f t="shared" si="12"/>
        <v/>
      </c>
    </row>
    <row r="776" spans="2:2" ht="14.25" customHeight="1" x14ac:dyDescent="0.35">
      <c r="B776" t="str">
        <f t="shared" si="12"/>
        <v/>
      </c>
    </row>
    <row r="777" spans="2:2" ht="14.25" customHeight="1" x14ac:dyDescent="0.35">
      <c r="B777" t="str">
        <f t="shared" si="12"/>
        <v/>
      </c>
    </row>
    <row r="778" spans="2:2" ht="14.25" customHeight="1" x14ac:dyDescent="0.35">
      <c r="B778" t="str">
        <f t="shared" si="12"/>
        <v/>
      </c>
    </row>
    <row r="779" spans="2:2" ht="14.25" customHeight="1" x14ac:dyDescent="0.35">
      <c r="B779" t="str">
        <f t="shared" si="12"/>
        <v/>
      </c>
    </row>
    <row r="780" spans="2:2" ht="14.25" customHeight="1" x14ac:dyDescent="0.35">
      <c r="B780" t="str">
        <f t="shared" si="12"/>
        <v/>
      </c>
    </row>
    <row r="781" spans="2:2" ht="14.25" customHeight="1" x14ac:dyDescent="0.35">
      <c r="B781" t="str">
        <f t="shared" si="12"/>
        <v/>
      </c>
    </row>
    <row r="782" spans="2:2" ht="14.25" customHeight="1" x14ac:dyDescent="0.35">
      <c r="B782" t="str">
        <f t="shared" si="12"/>
        <v/>
      </c>
    </row>
    <row r="783" spans="2:2" ht="14.25" customHeight="1" x14ac:dyDescent="0.35">
      <c r="B783" t="str">
        <f t="shared" si="12"/>
        <v/>
      </c>
    </row>
    <row r="784" spans="2:2" ht="14.25" customHeight="1" x14ac:dyDescent="0.35">
      <c r="B784" t="str">
        <f t="shared" si="12"/>
        <v/>
      </c>
    </row>
    <row r="785" spans="2:2" ht="14.25" customHeight="1" x14ac:dyDescent="0.35">
      <c r="B785" t="str">
        <f t="shared" si="12"/>
        <v/>
      </c>
    </row>
    <row r="786" spans="2:2" ht="14.25" customHeight="1" x14ac:dyDescent="0.35">
      <c r="B786" t="str">
        <f t="shared" si="12"/>
        <v/>
      </c>
    </row>
    <row r="787" spans="2:2" ht="14.25" customHeight="1" x14ac:dyDescent="0.35">
      <c r="B787" t="str">
        <f t="shared" si="12"/>
        <v/>
      </c>
    </row>
    <row r="788" spans="2:2" ht="14.25" customHeight="1" x14ac:dyDescent="0.35">
      <c r="B788" t="str">
        <f t="shared" si="12"/>
        <v/>
      </c>
    </row>
    <row r="789" spans="2:2" ht="14.25" customHeight="1" x14ac:dyDescent="0.35">
      <c r="B789" t="str">
        <f t="shared" si="12"/>
        <v/>
      </c>
    </row>
    <row r="790" spans="2:2" ht="14.25" customHeight="1" x14ac:dyDescent="0.35">
      <c r="B790" t="str">
        <f t="shared" si="12"/>
        <v/>
      </c>
    </row>
    <row r="791" spans="2:2" ht="14.25" customHeight="1" x14ac:dyDescent="0.35">
      <c r="B791" t="str">
        <f t="shared" si="12"/>
        <v/>
      </c>
    </row>
    <row r="792" spans="2:2" ht="14.25" customHeight="1" x14ac:dyDescent="0.35">
      <c r="B792" t="str">
        <f t="shared" si="12"/>
        <v/>
      </c>
    </row>
    <row r="793" spans="2:2" ht="14.25" customHeight="1" x14ac:dyDescent="0.35">
      <c r="B793" t="str">
        <f t="shared" si="12"/>
        <v/>
      </c>
    </row>
    <row r="794" spans="2:2" ht="14.25" customHeight="1" x14ac:dyDescent="0.35">
      <c r="B794" t="str">
        <f t="shared" si="12"/>
        <v/>
      </c>
    </row>
    <row r="795" spans="2:2" ht="14.25" customHeight="1" x14ac:dyDescent="0.35">
      <c r="B795" t="str">
        <f t="shared" si="12"/>
        <v/>
      </c>
    </row>
    <row r="796" spans="2:2" ht="14.25" customHeight="1" x14ac:dyDescent="0.35">
      <c r="B796" t="str">
        <f t="shared" si="12"/>
        <v/>
      </c>
    </row>
    <row r="797" spans="2:2" ht="14.25" customHeight="1" x14ac:dyDescent="0.35">
      <c r="B797" t="str">
        <f t="shared" si="12"/>
        <v/>
      </c>
    </row>
    <row r="798" spans="2:2" ht="14.25" customHeight="1" x14ac:dyDescent="0.35">
      <c r="B798" t="str">
        <f t="shared" si="12"/>
        <v/>
      </c>
    </row>
    <row r="799" spans="2:2" ht="14.25" customHeight="1" x14ac:dyDescent="0.35">
      <c r="B799" t="str">
        <f t="shared" si="12"/>
        <v/>
      </c>
    </row>
    <row r="800" spans="2:2" ht="14.25" customHeight="1" x14ac:dyDescent="0.35">
      <c r="B800" t="str">
        <f t="shared" si="12"/>
        <v/>
      </c>
    </row>
    <row r="801" spans="2:2" ht="14.25" customHeight="1" x14ac:dyDescent="0.35">
      <c r="B801" t="str">
        <f t="shared" si="12"/>
        <v/>
      </c>
    </row>
    <row r="802" spans="2:2" ht="14.25" customHeight="1" x14ac:dyDescent="0.35">
      <c r="B802" t="str">
        <f t="shared" si="12"/>
        <v/>
      </c>
    </row>
    <row r="803" spans="2:2" ht="14.25" customHeight="1" x14ac:dyDescent="0.35">
      <c r="B803" t="str">
        <f t="shared" si="12"/>
        <v/>
      </c>
    </row>
    <row r="804" spans="2:2" ht="14.25" customHeight="1" x14ac:dyDescent="0.35">
      <c r="B804" t="str">
        <f t="shared" si="12"/>
        <v/>
      </c>
    </row>
    <row r="805" spans="2:2" ht="14.25" customHeight="1" x14ac:dyDescent="0.35">
      <c r="B805" t="str">
        <f t="shared" si="12"/>
        <v/>
      </c>
    </row>
    <row r="806" spans="2:2" ht="14.25" customHeight="1" x14ac:dyDescent="0.35">
      <c r="B806" t="str">
        <f t="shared" si="12"/>
        <v/>
      </c>
    </row>
    <row r="807" spans="2:2" ht="14.25" customHeight="1" x14ac:dyDescent="0.35">
      <c r="B807" t="str">
        <f t="shared" si="12"/>
        <v/>
      </c>
    </row>
    <row r="808" spans="2:2" ht="14.25" customHeight="1" x14ac:dyDescent="0.35">
      <c r="B808" t="str">
        <f t="shared" si="12"/>
        <v/>
      </c>
    </row>
    <row r="809" spans="2:2" ht="14.25" customHeight="1" x14ac:dyDescent="0.35">
      <c r="B809" t="str">
        <f t="shared" si="12"/>
        <v/>
      </c>
    </row>
    <row r="810" spans="2:2" ht="14.25" customHeight="1" x14ac:dyDescent="0.35">
      <c r="B810" t="str">
        <f t="shared" si="12"/>
        <v/>
      </c>
    </row>
    <row r="811" spans="2:2" ht="14.25" customHeight="1" x14ac:dyDescent="0.35">
      <c r="B811" t="str">
        <f t="shared" si="12"/>
        <v/>
      </c>
    </row>
    <row r="812" spans="2:2" ht="14.25" customHeight="1" x14ac:dyDescent="0.35">
      <c r="B812" t="str">
        <f t="shared" si="12"/>
        <v/>
      </c>
    </row>
    <row r="813" spans="2:2" ht="14.25" customHeight="1" x14ac:dyDescent="0.35">
      <c r="B813" t="str">
        <f t="shared" si="12"/>
        <v/>
      </c>
    </row>
    <row r="814" spans="2:2" ht="14.25" customHeight="1" x14ac:dyDescent="0.35">
      <c r="B814" t="str">
        <f t="shared" si="12"/>
        <v/>
      </c>
    </row>
    <row r="815" spans="2:2" ht="14.25" customHeight="1" x14ac:dyDescent="0.35">
      <c r="B815" t="str">
        <f t="shared" si="12"/>
        <v/>
      </c>
    </row>
    <row r="816" spans="2:2" ht="14.25" customHeight="1" x14ac:dyDescent="0.35">
      <c r="B816" t="str">
        <f t="shared" si="12"/>
        <v/>
      </c>
    </row>
    <row r="817" spans="2:2" ht="14.25" customHeight="1" x14ac:dyDescent="0.35">
      <c r="B817" t="str">
        <f t="shared" si="12"/>
        <v/>
      </c>
    </row>
    <row r="818" spans="2:2" ht="14.25" customHeight="1" x14ac:dyDescent="0.35">
      <c r="B818" t="str">
        <f t="shared" si="12"/>
        <v/>
      </c>
    </row>
    <row r="819" spans="2:2" ht="14.25" customHeight="1" x14ac:dyDescent="0.35">
      <c r="B819" t="str">
        <f t="shared" si="12"/>
        <v/>
      </c>
    </row>
    <row r="820" spans="2:2" ht="14.25" customHeight="1" x14ac:dyDescent="0.35">
      <c r="B820" t="str">
        <f t="shared" si="12"/>
        <v/>
      </c>
    </row>
    <row r="821" spans="2:2" ht="14.25" customHeight="1" x14ac:dyDescent="0.35">
      <c r="B821" t="str">
        <f t="shared" si="12"/>
        <v/>
      </c>
    </row>
    <row r="822" spans="2:2" ht="14.25" customHeight="1" x14ac:dyDescent="0.35">
      <c r="B822" t="str">
        <f t="shared" si="12"/>
        <v/>
      </c>
    </row>
    <row r="823" spans="2:2" ht="14.25" customHeight="1" x14ac:dyDescent="0.35">
      <c r="B823" t="str">
        <f t="shared" si="12"/>
        <v/>
      </c>
    </row>
    <row r="824" spans="2:2" ht="14.25" customHeight="1" x14ac:dyDescent="0.35">
      <c r="B824" t="str">
        <f t="shared" si="12"/>
        <v/>
      </c>
    </row>
    <row r="825" spans="2:2" ht="14.25" customHeight="1" x14ac:dyDescent="0.35">
      <c r="B825" t="str">
        <f t="shared" si="12"/>
        <v/>
      </c>
    </row>
    <row r="826" spans="2:2" ht="14.25" customHeight="1" x14ac:dyDescent="0.35">
      <c r="B826" t="str">
        <f t="shared" si="12"/>
        <v/>
      </c>
    </row>
    <row r="827" spans="2:2" ht="14.25" customHeight="1" x14ac:dyDescent="0.35">
      <c r="B827" t="str">
        <f t="shared" si="12"/>
        <v/>
      </c>
    </row>
    <row r="828" spans="2:2" ht="14.25" customHeight="1" x14ac:dyDescent="0.35">
      <c r="B828" t="str">
        <f t="shared" si="12"/>
        <v/>
      </c>
    </row>
    <row r="829" spans="2:2" ht="14.25" customHeight="1" x14ac:dyDescent="0.35">
      <c r="B829" t="str">
        <f t="shared" si="12"/>
        <v/>
      </c>
    </row>
    <row r="830" spans="2:2" ht="14.25" customHeight="1" x14ac:dyDescent="0.35">
      <c r="B830" t="str">
        <f t="shared" si="12"/>
        <v/>
      </c>
    </row>
    <row r="831" spans="2:2" ht="14.25" customHeight="1" x14ac:dyDescent="0.35">
      <c r="B831" t="str">
        <f t="shared" si="12"/>
        <v/>
      </c>
    </row>
    <row r="832" spans="2:2" ht="14.25" customHeight="1" x14ac:dyDescent="0.35">
      <c r="B832" t="str">
        <f t="shared" si="12"/>
        <v/>
      </c>
    </row>
    <row r="833" spans="2:2" ht="14.25" customHeight="1" x14ac:dyDescent="0.35">
      <c r="B833" t="str">
        <f t="shared" si="12"/>
        <v/>
      </c>
    </row>
    <row r="834" spans="2:2" ht="14.25" customHeight="1" x14ac:dyDescent="0.35">
      <c r="B834" t="str">
        <f t="shared" ref="B834:B897" si="13">IF(OR(C834="Q1",C834="Q2"),"S1",IF(OR(C834="Q3",C834="Q4"),"S2",""))</f>
        <v/>
      </c>
    </row>
    <row r="835" spans="2:2" ht="14.25" customHeight="1" x14ac:dyDescent="0.35">
      <c r="B835" t="str">
        <f t="shared" si="13"/>
        <v/>
      </c>
    </row>
    <row r="836" spans="2:2" ht="14.25" customHeight="1" x14ac:dyDescent="0.35">
      <c r="B836" t="str">
        <f t="shared" si="13"/>
        <v/>
      </c>
    </row>
    <row r="837" spans="2:2" ht="14.25" customHeight="1" x14ac:dyDescent="0.35">
      <c r="B837" t="str">
        <f t="shared" si="13"/>
        <v/>
      </c>
    </row>
    <row r="838" spans="2:2" ht="14.25" customHeight="1" x14ac:dyDescent="0.35">
      <c r="B838" t="str">
        <f t="shared" si="13"/>
        <v/>
      </c>
    </row>
    <row r="839" spans="2:2" ht="14.25" customHeight="1" x14ac:dyDescent="0.35">
      <c r="B839" t="str">
        <f t="shared" si="13"/>
        <v/>
      </c>
    </row>
    <row r="840" spans="2:2" ht="14.25" customHeight="1" x14ac:dyDescent="0.35">
      <c r="B840" t="str">
        <f t="shared" si="13"/>
        <v/>
      </c>
    </row>
    <row r="841" spans="2:2" ht="14.25" customHeight="1" x14ac:dyDescent="0.35">
      <c r="B841" t="str">
        <f t="shared" si="13"/>
        <v/>
      </c>
    </row>
    <row r="842" spans="2:2" ht="14.25" customHeight="1" x14ac:dyDescent="0.35">
      <c r="B842" t="str">
        <f t="shared" si="13"/>
        <v/>
      </c>
    </row>
    <row r="843" spans="2:2" ht="14.25" customHeight="1" x14ac:dyDescent="0.35">
      <c r="B843" t="str">
        <f t="shared" si="13"/>
        <v/>
      </c>
    </row>
    <row r="844" spans="2:2" ht="14.25" customHeight="1" x14ac:dyDescent="0.35">
      <c r="B844" t="str">
        <f t="shared" si="13"/>
        <v/>
      </c>
    </row>
    <row r="845" spans="2:2" ht="14.25" customHeight="1" x14ac:dyDescent="0.35">
      <c r="B845" t="str">
        <f t="shared" si="13"/>
        <v/>
      </c>
    </row>
    <row r="846" spans="2:2" ht="14.25" customHeight="1" x14ac:dyDescent="0.35">
      <c r="B846" t="str">
        <f t="shared" si="13"/>
        <v/>
      </c>
    </row>
    <row r="847" spans="2:2" ht="14.25" customHeight="1" x14ac:dyDescent="0.35">
      <c r="B847" t="str">
        <f t="shared" si="13"/>
        <v/>
      </c>
    </row>
    <row r="848" spans="2:2" ht="14.25" customHeight="1" x14ac:dyDescent="0.35">
      <c r="B848" t="str">
        <f t="shared" si="13"/>
        <v/>
      </c>
    </row>
    <row r="849" spans="2:2" ht="14.25" customHeight="1" x14ac:dyDescent="0.35">
      <c r="B849" t="str">
        <f t="shared" si="13"/>
        <v/>
      </c>
    </row>
    <row r="850" spans="2:2" ht="14.25" customHeight="1" x14ac:dyDescent="0.35">
      <c r="B850" t="str">
        <f t="shared" si="13"/>
        <v/>
      </c>
    </row>
    <row r="851" spans="2:2" ht="14.25" customHeight="1" x14ac:dyDescent="0.35">
      <c r="B851" t="str">
        <f t="shared" si="13"/>
        <v/>
      </c>
    </row>
    <row r="852" spans="2:2" ht="14.25" customHeight="1" x14ac:dyDescent="0.35">
      <c r="B852" t="str">
        <f t="shared" si="13"/>
        <v/>
      </c>
    </row>
    <row r="853" spans="2:2" ht="14.25" customHeight="1" x14ac:dyDescent="0.35">
      <c r="B853" t="str">
        <f t="shared" si="13"/>
        <v/>
      </c>
    </row>
    <row r="854" spans="2:2" ht="14.25" customHeight="1" x14ac:dyDescent="0.35">
      <c r="B854" t="str">
        <f t="shared" si="13"/>
        <v/>
      </c>
    </row>
    <row r="855" spans="2:2" ht="14.25" customHeight="1" x14ac:dyDescent="0.35">
      <c r="B855" t="str">
        <f t="shared" si="13"/>
        <v/>
      </c>
    </row>
    <row r="856" spans="2:2" ht="14.25" customHeight="1" x14ac:dyDescent="0.35">
      <c r="B856" t="str">
        <f t="shared" si="13"/>
        <v/>
      </c>
    </row>
    <row r="857" spans="2:2" ht="14.25" customHeight="1" x14ac:dyDescent="0.35">
      <c r="B857" t="str">
        <f t="shared" si="13"/>
        <v/>
      </c>
    </row>
    <row r="858" spans="2:2" ht="14.25" customHeight="1" x14ac:dyDescent="0.35">
      <c r="B858" t="str">
        <f t="shared" si="13"/>
        <v/>
      </c>
    </row>
    <row r="859" spans="2:2" ht="14.25" customHeight="1" x14ac:dyDescent="0.35">
      <c r="B859" t="str">
        <f t="shared" si="13"/>
        <v/>
      </c>
    </row>
    <row r="860" spans="2:2" ht="14.25" customHeight="1" x14ac:dyDescent="0.35">
      <c r="B860" t="str">
        <f t="shared" si="13"/>
        <v/>
      </c>
    </row>
    <row r="861" spans="2:2" ht="14.25" customHeight="1" x14ac:dyDescent="0.35">
      <c r="B861" t="str">
        <f t="shared" si="13"/>
        <v/>
      </c>
    </row>
    <row r="862" spans="2:2" ht="14.25" customHeight="1" x14ac:dyDescent="0.35">
      <c r="B862" t="str">
        <f t="shared" si="13"/>
        <v/>
      </c>
    </row>
    <row r="863" spans="2:2" ht="14.25" customHeight="1" x14ac:dyDescent="0.35">
      <c r="B863" t="str">
        <f t="shared" si="13"/>
        <v/>
      </c>
    </row>
    <row r="864" spans="2:2" ht="14.25" customHeight="1" x14ac:dyDescent="0.35">
      <c r="B864" t="str">
        <f t="shared" si="13"/>
        <v/>
      </c>
    </row>
    <row r="865" spans="2:2" ht="14.25" customHeight="1" x14ac:dyDescent="0.35">
      <c r="B865" t="str">
        <f t="shared" si="13"/>
        <v/>
      </c>
    </row>
    <row r="866" spans="2:2" ht="14.25" customHeight="1" x14ac:dyDescent="0.35">
      <c r="B866" t="str">
        <f t="shared" si="13"/>
        <v/>
      </c>
    </row>
    <row r="867" spans="2:2" ht="14.25" customHeight="1" x14ac:dyDescent="0.35">
      <c r="B867" t="str">
        <f t="shared" si="13"/>
        <v/>
      </c>
    </row>
    <row r="868" spans="2:2" ht="14.25" customHeight="1" x14ac:dyDescent="0.35">
      <c r="B868" t="str">
        <f t="shared" si="13"/>
        <v/>
      </c>
    </row>
    <row r="869" spans="2:2" ht="14.25" customHeight="1" x14ac:dyDescent="0.35">
      <c r="B869" t="str">
        <f t="shared" si="13"/>
        <v/>
      </c>
    </row>
    <row r="870" spans="2:2" ht="14.25" customHeight="1" x14ac:dyDescent="0.35">
      <c r="B870" t="str">
        <f t="shared" si="13"/>
        <v/>
      </c>
    </row>
    <row r="871" spans="2:2" ht="14.25" customHeight="1" x14ac:dyDescent="0.35">
      <c r="B871" t="str">
        <f t="shared" si="13"/>
        <v/>
      </c>
    </row>
    <row r="872" spans="2:2" ht="14.25" customHeight="1" x14ac:dyDescent="0.35">
      <c r="B872" t="str">
        <f t="shared" si="13"/>
        <v/>
      </c>
    </row>
    <row r="873" spans="2:2" ht="14.25" customHeight="1" x14ac:dyDescent="0.35">
      <c r="B873" t="str">
        <f t="shared" si="13"/>
        <v/>
      </c>
    </row>
    <row r="874" spans="2:2" ht="14.25" customHeight="1" x14ac:dyDescent="0.35">
      <c r="B874" t="str">
        <f t="shared" si="13"/>
        <v/>
      </c>
    </row>
    <row r="875" spans="2:2" ht="14.25" customHeight="1" x14ac:dyDescent="0.35">
      <c r="B875" t="str">
        <f t="shared" si="13"/>
        <v/>
      </c>
    </row>
    <row r="876" spans="2:2" ht="14.25" customHeight="1" x14ac:dyDescent="0.35">
      <c r="B876" t="str">
        <f t="shared" si="13"/>
        <v/>
      </c>
    </row>
    <row r="877" spans="2:2" ht="14.25" customHeight="1" x14ac:dyDescent="0.35">
      <c r="B877" t="str">
        <f t="shared" si="13"/>
        <v/>
      </c>
    </row>
    <row r="878" spans="2:2" ht="14.25" customHeight="1" x14ac:dyDescent="0.35">
      <c r="B878" t="str">
        <f t="shared" si="13"/>
        <v/>
      </c>
    </row>
    <row r="879" spans="2:2" ht="14.25" customHeight="1" x14ac:dyDescent="0.35">
      <c r="B879" t="str">
        <f t="shared" si="13"/>
        <v/>
      </c>
    </row>
    <row r="880" spans="2:2" ht="14.25" customHeight="1" x14ac:dyDescent="0.35">
      <c r="B880" t="str">
        <f t="shared" si="13"/>
        <v/>
      </c>
    </row>
    <row r="881" spans="2:2" ht="14.25" customHeight="1" x14ac:dyDescent="0.35">
      <c r="B881" t="str">
        <f t="shared" si="13"/>
        <v/>
      </c>
    </row>
    <row r="882" spans="2:2" ht="14.25" customHeight="1" x14ac:dyDescent="0.35">
      <c r="B882" t="str">
        <f t="shared" si="13"/>
        <v/>
      </c>
    </row>
    <row r="883" spans="2:2" ht="14.25" customHeight="1" x14ac:dyDescent="0.35">
      <c r="B883" t="str">
        <f t="shared" si="13"/>
        <v/>
      </c>
    </row>
    <row r="884" spans="2:2" ht="14.25" customHeight="1" x14ac:dyDescent="0.35">
      <c r="B884" t="str">
        <f t="shared" si="13"/>
        <v/>
      </c>
    </row>
    <row r="885" spans="2:2" ht="14.25" customHeight="1" x14ac:dyDescent="0.35">
      <c r="B885" t="str">
        <f t="shared" si="13"/>
        <v/>
      </c>
    </row>
    <row r="886" spans="2:2" ht="14.25" customHeight="1" x14ac:dyDescent="0.35">
      <c r="B886" t="str">
        <f t="shared" si="13"/>
        <v/>
      </c>
    </row>
    <row r="887" spans="2:2" ht="14.25" customHeight="1" x14ac:dyDescent="0.35">
      <c r="B887" t="str">
        <f t="shared" si="13"/>
        <v/>
      </c>
    </row>
    <row r="888" spans="2:2" ht="14.25" customHeight="1" x14ac:dyDescent="0.35">
      <c r="B888" t="str">
        <f t="shared" si="13"/>
        <v/>
      </c>
    </row>
    <row r="889" spans="2:2" ht="14.25" customHeight="1" x14ac:dyDescent="0.35">
      <c r="B889" t="str">
        <f t="shared" si="13"/>
        <v/>
      </c>
    </row>
    <row r="890" spans="2:2" ht="14.25" customHeight="1" x14ac:dyDescent="0.35">
      <c r="B890" t="str">
        <f t="shared" si="13"/>
        <v/>
      </c>
    </row>
    <row r="891" spans="2:2" ht="14.25" customHeight="1" x14ac:dyDescent="0.35">
      <c r="B891" t="str">
        <f t="shared" si="13"/>
        <v/>
      </c>
    </row>
    <row r="892" spans="2:2" ht="14.25" customHeight="1" x14ac:dyDescent="0.35">
      <c r="B892" t="str">
        <f t="shared" si="13"/>
        <v/>
      </c>
    </row>
    <row r="893" spans="2:2" ht="14.25" customHeight="1" x14ac:dyDescent="0.35">
      <c r="B893" t="str">
        <f t="shared" si="13"/>
        <v/>
      </c>
    </row>
    <row r="894" spans="2:2" ht="14.25" customHeight="1" x14ac:dyDescent="0.35">
      <c r="B894" t="str">
        <f t="shared" si="13"/>
        <v/>
      </c>
    </row>
    <row r="895" spans="2:2" ht="14.25" customHeight="1" x14ac:dyDescent="0.35">
      <c r="B895" t="str">
        <f t="shared" si="13"/>
        <v/>
      </c>
    </row>
    <row r="896" spans="2:2" ht="14.25" customHeight="1" x14ac:dyDescent="0.35">
      <c r="B896" t="str">
        <f t="shared" si="13"/>
        <v/>
      </c>
    </row>
    <row r="897" spans="2:2" ht="14.25" customHeight="1" x14ac:dyDescent="0.35">
      <c r="B897" t="str">
        <f t="shared" si="13"/>
        <v/>
      </c>
    </row>
    <row r="898" spans="2:2" ht="14.25" customHeight="1" x14ac:dyDescent="0.35">
      <c r="B898" t="str">
        <f t="shared" ref="B898:B961" si="14">IF(OR(C898="Q1",C898="Q2"),"S1",IF(OR(C898="Q3",C898="Q4"),"S2",""))</f>
        <v/>
      </c>
    </row>
    <row r="899" spans="2:2" ht="14.25" customHeight="1" x14ac:dyDescent="0.35">
      <c r="B899" t="str">
        <f t="shared" si="14"/>
        <v/>
      </c>
    </row>
    <row r="900" spans="2:2" ht="14.25" customHeight="1" x14ac:dyDescent="0.35">
      <c r="B900" t="str">
        <f t="shared" si="14"/>
        <v/>
      </c>
    </row>
    <row r="901" spans="2:2" ht="14.25" customHeight="1" x14ac:dyDescent="0.35">
      <c r="B901" t="str">
        <f t="shared" si="14"/>
        <v/>
      </c>
    </row>
    <row r="902" spans="2:2" ht="14.25" customHeight="1" x14ac:dyDescent="0.35">
      <c r="B902" t="str">
        <f t="shared" si="14"/>
        <v/>
      </c>
    </row>
    <row r="903" spans="2:2" ht="14.25" customHeight="1" x14ac:dyDescent="0.35">
      <c r="B903" t="str">
        <f t="shared" si="14"/>
        <v/>
      </c>
    </row>
    <row r="904" spans="2:2" ht="14.25" customHeight="1" x14ac:dyDescent="0.35">
      <c r="B904" t="str">
        <f t="shared" si="14"/>
        <v/>
      </c>
    </row>
    <row r="905" spans="2:2" ht="14.25" customHeight="1" x14ac:dyDescent="0.35">
      <c r="B905" t="str">
        <f t="shared" si="14"/>
        <v/>
      </c>
    </row>
    <row r="906" spans="2:2" ht="14.25" customHeight="1" x14ac:dyDescent="0.35">
      <c r="B906" t="str">
        <f t="shared" si="14"/>
        <v/>
      </c>
    </row>
    <row r="907" spans="2:2" ht="14.25" customHeight="1" x14ac:dyDescent="0.35">
      <c r="B907" t="str">
        <f t="shared" si="14"/>
        <v/>
      </c>
    </row>
    <row r="908" spans="2:2" ht="14.25" customHeight="1" x14ac:dyDescent="0.35">
      <c r="B908" t="str">
        <f t="shared" si="14"/>
        <v/>
      </c>
    </row>
    <row r="909" spans="2:2" ht="14.25" customHeight="1" x14ac:dyDescent="0.35">
      <c r="B909" t="str">
        <f t="shared" si="14"/>
        <v/>
      </c>
    </row>
    <row r="910" spans="2:2" ht="14.25" customHeight="1" x14ac:dyDescent="0.35">
      <c r="B910" t="str">
        <f t="shared" si="14"/>
        <v/>
      </c>
    </row>
    <row r="911" spans="2:2" ht="14.25" customHeight="1" x14ac:dyDescent="0.35">
      <c r="B911" t="str">
        <f t="shared" si="14"/>
        <v/>
      </c>
    </row>
    <row r="912" spans="2:2" ht="14.25" customHeight="1" x14ac:dyDescent="0.35">
      <c r="B912" t="str">
        <f t="shared" si="14"/>
        <v/>
      </c>
    </row>
    <row r="913" spans="2:2" ht="14.25" customHeight="1" x14ac:dyDescent="0.35">
      <c r="B913" t="str">
        <f t="shared" si="14"/>
        <v/>
      </c>
    </row>
    <row r="914" spans="2:2" ht="14.25" customHeight="1" x14ac:dyDescent="0.35">
      <c r="B914" t="str">
        <f t="shared" si="14"/>
        <v/>
      </c>
    </row>
    <row r="915" spans="2:2" ht="14.25" customHeight="1" x14ac:dyDescent="0.35">
      <c r="B915" t="str">
        <f t="shared" si="14"/>
        <v/>
      </c>
    </row>
    <row r="916" spans="2:2" ht="14.25" customHeight="1" x14ac:dyDescent="0.35">
      <c r="B916" t="str">
        <f t="shared" si="14"/>
        <v/>
      </c>
    </row>
    <row r="917" spans="2:2" ht="14.25" customHeight="1" x14ac:dyDescent="0.35">
      <c r="B917" t="str">
        <f t="shared" si="14"/>
        <v/>
      </c>
    </row>
    <row r="918" spans="2:2" ht="14.25" customHeight="1" x14ac:dyDescent="0.35">
      <c r="B918" t="str">
        <f t="shared" si="14"/>
        <v/>
      </c>
    </row>
    <row r="919" spans="2:2" ht="14.25" customHeight="1" x14ac:dyDescent="0.35">
      <c r="B919" t="str">
        <f t="shared" si="14"/>
        <v/>
      </c>
    </row>
    <row r="920" spans="2:2" ht="14.25" customHeight="1" x14ac:dyDescent="0.35">
      <c r="B920" t="str">
        <f t="shared" si="14"/>
        <v/>
      </c>
    </row>
    <row r="921" spans="2:2" ht="14.25" customHeight="1" x14ac:dyDescent="0.35">
      <c r="B921" t="str">
        <f t="shared" si="14"/>
        <v/>
      </c>
    </row>
    <row r="922" spans="2:2" ht="14.25" customHeight="1" x14ac:dyDescent="0.35">
      <c r="B922" t="str">
        <f t="shared" si="14"/>
        <v/>
      </c>
    </row>
    <row r="923" spans="2:2" ht="14.25" customHeight="1" x14ac:dyDescent="0.35">
      <c r="B923" t="str">
        <f t="shared" si="14"/>
        <v/>
      </c>
    </row>
    <row r="924" spans="2:2" ht="14.25" customHeight="1" x14ac:dyDescent="0.35">
      <c r="B924" t="str">
        <f t="shared" si="14"/>
        <v/>
      </c>
    </row>
    <row r="925" spans="2:2" ht="14.25" customHeight="1" x14ac:dyDescent="0.35">
      <c r="B925" t="str">
        <f t="shared" si="14"/>
        <v/>
      </c>
    </row>
    <row r="926" spans="2:2" ht="14.25" customHeight="1" x14ac:dyDescent="0.35">
      <c r="B926" t="str">
        <f t="shared" si="14"/>
        <v/>
      </c>
    </row>
    <row r="927" spans="2:2" ht="14.25" customHeight="1" x14ac:dyDescent="0.35">
      <c r="B927" t="str">
        <f t="shared" si="14"/>
        <v/>
      </c>
    </row>
    <row r="928" spans="2:2" ht="14.25" customHeight="1" x14ac:dyDescent="0.35">
      <c r="B928" t="str">
        <f t="shared" si="14"/>
        <v/>
      </c>
    </row>
    <row r="929" spans="2:2" ht="14.25" customHeight="1" x14ac:dyDescent="0.35">
      <c r="B929" t="str">
        <f t="shared" si="14"/>
        <v/>
      </c>
    </row>
    <row r="930" spans="2:2" ht="14.25" customHeight="1" x14ac:dyDescent="0.35">
      <c r="B930" t="str">
        <f t="shared" si="14"/>
        <v/>
      </c>
    </row>
    <row r="931" spans="2:2" ht="14.25" customHeight="1" x14ac:dyDescent="0.35">
      <c r="B931" t="str">
        <f t="shared" si="14"/>
        <v/>
      </c>
    </row>
    <row r="932" spans="2:2" ht="14.25" customHeight="1" x14ac:dyDescent="0.35">
      <c r="B932" t="str">
        <f t="shared" si="14"/>
        <v/>
      </c>
    </row>
    <row r="933" spans="2:2" ht="14.25" customHeight="1" x14ac:dyDescent="0.35">
      <c r="B933" t="str">
        <f t="shared" si="14"/>
        <v/>
      </c>
    </row>
    <row r="934" spans="2:2" ht="14.25" customHeight="1" x14ac:dyDescent="0.35">
      <c r="B934" t="str">
        <f t="shared" si="14"/>
        <v/>
      </c>
    </row>
    <row r="935" spans="2:2" ht="14.25" customHeight="1" x14ac:dyDescent="0.35">
      <c r="B935" t="str">
        <f t="shared" si="14"/>
        <v/>
      </c>
    </row>
    <row r="936" spans="2:2" ht="14.25" customHeight="1" x14ac:dyDescent="0.35">
      <c r="B936" t="str">
        <f t="shared" si="14"/>
        <v/>
      </c>
    </row>
    <row r="937" spans="2:2" ht="14.25" customHeight="1" x14ac:dyDescent="0.35">
      <c r="B937" t="str">
        <f t="shared" si="14"/>
        <v/>
      </c>
    </row>
    <row r="938" spans="2:2" ht="14.25" customHeight="1" x14ac:dyDescent="0.35">
      <c r="B938" t="str">
        <f t="shared" si="14"/>
        <v/>
      </c>
    </row>
    <row r="939" spans="2:2" ht="14.25" customHeight="1" x14ac:dyDescent="0.35">
      <c r="B939" t="str">
        <f t="shared" si="14"/>
        <v/>
      </c>
    </row>
    <row r="940" spans="2:2" ht="14.25" customHeight="1" x14ac:dyDescent="0.35">
      <c r="B940" t="str">
        <f t="shared" si="14"/>
        <v/>
      </c>
    </row>
    <row r="941" spans="2:2" ht="14.25" customHeight="1" x14ac:dyDescent="0.35">
      <c r="B941" t="str">
        <f t="shared" si="14"/>
        <v/>
      </c>
    </row>
    <row r="942" spans="2:2" ht="14.25" customHeight="1" x14ac:dyDescent="0.35">
      <c r="B942" t="str">
        <f t="shared" si="14"/>
        <v/>
      </c>
    </row>
    <row r="943" spans="2:2" ht="14.25" customHeight="1" x14ac:dyDescent="0.35">
      <c r="B943" t="str">
        <f t="shared" si="14"/>
        <v/>
      </c>
    </row>
    <row r="944" spans="2:2" ht="14.25" customHeight="1" x14ac:dyDescent="0.35">
      <c r="B944" t="str">
        <f t="shared" si="14"/>
        <v/>
      </c>
    </row>
    <row r="945" spans="2:2" ht="14.25" customHeight="1" x14ac:dyDescent="0.35">
      <c r="B945" t="str">
        <f t="shared" si="14"/>
        <v/>
      </c>
    </row>
    <row r="946" spans="2:2" ht="14.25" customHeight="1" x14ac:dyDescent="0.35">
      <c r="B946" t="str">
        <f t="shared" si="14"/>
        <v/>
      </c>
    </row>
    <row r="947" spans="2:2" ht="14.25" customHeight="1" x14ac:dyDescent="0.35">
      <c r="B947" t="str">
        <f t="shared" si="14"/>
        <v/>
      </c>
    </row>
    <row r="948" spans="2:2" ht="14.25" customHeight="1" x14ac:dyDescent="0.35">
      <c r="B948" t="str">
        <f t="shared" si="14"/>
        <v/>
      </c>
    </row>
    <row r="949" spans="2:2" ht="14.25" customHeight="1" x14ac:dyDescent="0.35">
      <c r="B949" t="str">
        <f t="shared" si="14"/>
        <v/>
      </c>
    </row>
    <row r="950" spans="2:2" ht="14.25" customHeight="1" x14ac:dyDescent="0.35">
      <c r="B950" t="str">
        <f t="shared" si="14"/>
        <v/>
      </c>
    </row>
    <row r="951" spans="2:2" ht="14.25" customHeight="1" x14ac:dyDescent="0.35">
      <c r="B951" t="str">
        <f t="shared" si="14"/>
        <v/>
      </c>
    </row>
    <row r="952" spans="2:2" ht="14.25" customHeight="1" x14ac:dyDescent="0.35">
      <c r="B952" t="str">
        <f t="shared" si="14"/>
        <v/>
      </c>
    </row>
    <row r="953" spans="2:2" ht="14.25" customHeight="1" x14ac:dyDescent="0.35">
      <c r="B953" t="str">
        <f t="shared" si="14"/>
        <v/>
      </c>
    </row>
    <row r="954" spans="2:2" ht="14.25" customHeight="1" x14ac:dyDescent="0.35">
      <c r="B954" t="str">
        <f t="shared" si="14"/>
        <v/>
      </c>
    </row>
    <row r="955" spans="2:2" ht="14.25" customHeight="1" x14ac:dyDescent="0.35">
      <c r="B955" t="str">
        <f t="shared" si="14"/>
        <v/>
      </c>
    </row>
    <row r="956" spans="2:2" ht="14.25" customHeight="1" x14ac:dyDescent="0.35">
      <c r="B956" t="str">
        <f t="shared" si="14"/>
        <v/>
      </c>
    </row>
    <row r="957" spans="2:2" ht="14.25" customHeight="1" x14ac:dyDescent="0.35">
      <c r="B957" t="str">
        <f t="shared" si="14"/>
        <v/>
      </c>
    </row>
    <row r="958" spans="2:2" ht="14.25" customHeight="1" x14ac:dyDescent="0.35">
      <c r="B958" t="str">
        <f t="shared" si="14"/>
        <v/>
      </c>
    </row>
    <row r="959" spans="2:2" ht="14.25" customHeight="1" x14ac:dyDescent="0.35">
      <c r="B959" t="str">
        <f t="shared" si="14"/>
        <v/>
      </c>
    </row>
    <row r="960" spans="2:2" ht="14.25" customHeight="1" x14ac:dyDescent="0.35">
      <c r="B960" t="str">
        <f t="shared" si="14"/>
        <v/>
      </c>
    </row>
    <row r="961" spans="2:2" ht="14.25" customHeight="1" x14ac:dyDescent="0.35">
      <c r="B961" t="str">
        <f t="shared" si="14"/>
        <v/>
      </c>
    </row>
    <row r="962" spans="2:2" ht="14.25" customHeight="1" x14ac:dyDescent="0.35">
      <c r="B962" t="str">
        <f t="shared" ref="B962:B1025" si="15">IF(OR(C962="Q1",C962="Q2"),"S1",IF(OR(C962="Q3",C962="Q4"),"S2",""))</f>
        <v/>
      </c>
    </row>
    <row r="963" spans="2:2" ht="14.25" customHeight="1" x14ac:dyDescent="0.35">
      <c r="B963" t="str">
        <f t="shared" si="15"/>
        <v/>
      </c>
    </row>
    <row r="964" spans="2:2" ht="14.25" customHeight="1" x14ac:dyDescent="0.35">
      <c r="B964" t="str">
        <f t="shared" si="15"/>
        <v/>
      </c>
    </row>
    <row r="965" spans="2:2" ht="14.25" customHeight="1" x14ac:dyDescent="0.35">
      <c r="B965" t="str">
        <f t="shared" si="15"/>
        <v/>
      </c>
    </row>
    <row r="966" spans="2:2" ht="14.25" customHeight="1" x14ac:dyDescent="0.35">
      <c r="B966" t="str">
        <f t="shared" si="15"/>
        <v/>
      </c>
    </row>
    <row r="967" spans="2:2" ht="14.25" customHeight="1" x14ac:dyDescent="0.35">
      <c r="B967" t="str">
        <f t="shared" si="15"/>
        <v/>
      </c>
    </row>
    <row r="968" spans="2:2" ht="14.25" customHeight="1" x14ac:dyDescent="0.35">
      <c r="B968" t="str">
        <f t="shared" si="15"/>
        <v/>
      </c>
    </row>
    <row r="969" spans="2:2" ht="14.25" customHeight="1" x14ac:dyDescent="0.35">
      <c r="B969" t="str">
        <f t="shared" si="15"/>
        <v/>
      </c>
    </row>
    <row r="970" spans="2:2" ht="14.25" customHeight="1" x14ac:dyDescent="0.35">
      <c r="B970" t="str">
        <f t="shared" si="15"/>
        <v/>
      </c>
    </row>
    <row r="971" spans="2:2" ht="14.25" customHeight="1" x14ac:dyDescent="0.35">
      <c r="B971" t="str">
        <f t="shared" si="15"/>
        <v/>
      </c>
    </row>
    <row r="972" spans="2:2" ht="14.25" customHeight="1" x14ac:dyDescent="0.35">
      <c r="B972" t="str">
        <f t="shared" si="15"/>
        <v/>
      </c>
    </row>
    <row r="973" spans="2:2" ht="14.25" customHeight="1" x14ac:dyDescent="0.35">
      <c r="B973" t="str">
        <f t="shared" si="15"/>
        <v/>
      </c>
    </row>
    <row r="974" spans="2:2" ht="14.25" customHeight="1" x14ac:dyDescent="0.35">
      <c r="B974" t="str">
        <f t="shared" si="15"/>
        <v/>
      </c>
    </row>
    <row r="975" spans="2:2" ht="14.25" customHeight="1" x14ac:dyDescent="0.35">
      <c r="B975" t="str">
        <f t="shared" si="15"/>
        <v/>
      </c>
    </row>
    <row r="976" spans="2:2" ht="14.25" customHeight="1" x14ac:dyDescent="0.35">
      <c r="B976" t="str">
        <f t="shared" si="15"/>
        <v/>
      </c>
    </row>
    <row r="977" spans="2:2" ht="14.25" customHeight="1" x14ac:dyDescent="0.35">
      <c r="B977" t="str">
        <f t="shared" si="15"/>
        <v/>
      </c>
    </row>
    <row r="978" spans="2:2" ht="14.25" customHeight="1" x14ac:dyDescent="0.35">
      <c r="B978" t="str">
        <f t="shared" si="15"/>
        <v/>
      </c>
    </row>
    <row r="979" spans="2:2" ht="14.25" customHeight="1" x14ac:dyDescent="0.35">
      <c r="B979" t="str">
        <f t="shared" si="15"/>
        <v/>
      </c>
    </row>
    <row r="980" spans="2:2" ht="14.25" customHeight="1" x14ac:dyDescent="0.35">
      <c r="B980" t="str">
        <f t="shared" si="15"/>
        <v/>
      </c>
    </row>
    <row r="981" spans="2:2" ht="14.25" customHeight="1" x14ac:dyDescent="0.35">
      <c r="B981" t="str">
        <f t="shared" si="15"/>
        <v/>
      </c>
    </row>
    <row r="982" spans="2:2" ht="14.25" customHeight="1" x14ac:dyDescent="0.35">
      <c r="B982" t="str">
        <f t="shared" si="15"/>
        <v/>
      </c>
    </row>
    <row r="983" spans="2:2" ht="14.25" customHeight="1" x14ac:dyDescent="0.35">
      <c r="B983" t="str">
        <f t="shared" si="15"/>
        <v/>
      </c>
    </row>
    <row r="984" spans="2:2" ht="14.25" customHeight="1" x14ac:dyDescent="0.35">
      <c r="B984" t="str">
        <f t="shared" si="15"/>
        <v/>
      </c>
    </row>
    <row r="985" spans="2:2" ht="14.25" customHeight="1" x14ac:dyDescent="0.35">
      <c r="B985" t="str">
        <f t="shared" si="15"/>
        <v/>
      </c>
    </row>
    <row r="986" spans="2:2" ht="14.25" customHeight="1" x14ac:dyDescent="0.35">
      <c r="B986" t="str">
        <f t="shared" si="15"/>
        <v/>
      </c>
    </row>
    <row r="987" spans="2:2" ht="14.25" customHeight="1" x14ac:dyDescent="0.35">
      <c r="B987" t="str">
        <f t="shared" si="15"/>
        <v/>
      </c>
    </row>
    <row r="988" spans="2:2" ht="14.25" customHeight="1" x14ac:dyDescent="0.35">
      <c r="B988" t="str">
        <f t="shared" si="15"/>
        <v/>
      </c>
    </row>
    <row r="989" spans="2:2" ht="14.25" customHeight="1" x14ac:dyDescent="0.35">
      <c r="B989" t="str">
        <f t="shared" si="15"/>
        <v/>
      </c>
    </row>
    <row r="990" spans="2:2" ht="14.25" customHeight="1" x14ac:dyDescent="0.35">
      <c r="B990" t="str">
        <f t="shared" si="15"/>
        <v/>
      </c>
    </row>
    <row r="991" spans="2:2" ht="14.25" customHeight="1" x14ac:dyDescent="0.35">
      <c r="B991" t="str">
        <f t="shared" si="15"/>
        <v/>
      </c>
    </row>
    <row r="992" spans="2:2" ht="14.25" customHeight="1" x14ac:dyDescent="0.35">
      <c r="B992" t="str">
        <f t="shared" si="15"/>
        <v/>
      </c>
    </row>
    <row r="993" spans="2:2" ht="14.25" customHeight="1" x14ac:dyDescent="0.35">
      <c r="B993" t="str">
        <f t="shared" si="15"/>
        <v/>
      </c>
    </row>
    <row r="994" spans="2:2" ht="14.25" customHeight="1" x14ac:dyDescent="0.35">
      <c r="B994" t="str">
        <f t="shared" si="15"/>
        <v/>
      </c>
    </row>
    <row r="995" spans="2:2" ht="14.25" customHeight="1" x14ac:dyDescent="0.35">
      <c r="B995" t="str">
        <f t="shared" si="15"/>
        <v/>
      </c>
    </row>
    <row r="996" spans="2:2" ht="14.25" customHeight="1" x14ac:dyDescent="0.35">
      <c r="B996" t="str">
        <f t="shared" si="15"/>
        <v/>
      </c>
    </row>
    <row r="997" spans="2:2" ht="14.25" customHeight="1" x14ac:dyDescent="0.35">
      <c r="B997" t="str">
        <f t="shared" si="15"/>
        <v/>
      </c>
    </row>
    <row r="998" spans="2:2" ht="14.25" customHeight="1" x14ac:dyDescent="0.35">
      <c r="B998" t="str">
        <f t="shared" si="15"/>
        <v/>
      </c>
    </row>
    <row r="999" spans="2:2" ht="14.25" customHeight="1" x14ac:dyDescent="0.35">
      <c r="B999" t="str">
        <f t="shared" si="15"/>
        <v/>
      </c>
    </row>
    <row r="1000" spans="2:2" ht="14.25" customHeight="1" x14ac:dyDescent="0.35">
      <c r="B1000" t="str">
        <f t="shared" si="15"/>
        <v/>
      </c>
    </row>
    <row r="1001" spans="2:2" ht="14.25" customHeight="1" x14ac:dyDescent="0.35">
      <c r="B1001" t="str">
        <f t="shared" si="15"/>
        <v/>
      </c>
    </row>
    <row r="1002" spans="2:2" ht="14.25" customHeight="1" x14ac:dyDescent="0.35">
      <c r="B1002" t="str">
        <f t="shared" si="15"/>
        <v/>
      </c>
    </row>
    <row r="1003" spans="2:2" ht="14.25" customHeight="1" x14ac:dyDescent="0.35">
      <c r="B1003" t="str">
        <f t="shared" si="15"/>
        <v/>
      </c>
    </row>
    <row r="1004" spans="2:2" ht="14.25" customHeight="1" x14ac:dyDescent="0.35">
      <c r="B1004" t="str">
        <f t="shared" si="15"/>
        <v/>
      </c>
    </row>
    <row r="1005" spans="2:2" ht="14.25" customHeight="1" x14ac:dyDescent="0.35">
      <c r="B1005" t="str">
        <f t="shared" si="15"/>
        <v/>
      </c>
    </row>
    <row r="1006" spans="2:2" ht="14.25" customHeight="1" x14ac:dyDescent="0.35">
      <c r="B1006" t="str">
        <f t="shared" si="15"/>
        <v/>
      </c>
    </row>
    <row r="1007" spans="2:2" ht="14.25" customHeight="1" x14ac:dyDescent="0.35">
      <c r="B1007" t="str">
        <f t="shared" si="15"/>
        <v/>
      </c>
    </row>
    <row r="1008" spans="2:2" ht="14.25" customHeight="1" x14ac:dyDescent="0.35">
      <c r="B1008" t="str">
        <f t="shared" si="15"/>
        <v/>
      </c>
    </row>
    <row r="1009" spans="2:2" ht="14.25" customHeight="1" x14ac:dyDescent="0.35">
      <c r="B1009" t="str">
        <f t="shared" si="15"/>
        <v/>
      </c>
    </row>
    <row r="1010" spans="2:2" ht="14.25" customHeight="1" x14ac:dyDescent="0.35">
      <c r="B1010" t="str">
        <f t="shared" si="15"/>
        <v/>
      </c>
    </row>
    <row r="1011" spans="2:2" ht="14.25" customHeight="1" x14ac:dyDescent="0.35">
      <c r="B1011" t="str">
        <f t="shared" si="15"/>
        <v/>
      </c>
    </row>
    <row r="1012" spans="2:2" ht="14.25" customHeight="1" x14ac:dyDescent="0.35">
      <c r="B1012" t="str">
        <f t="shared" si="15"/>
        <v/>
      </c>
    </row>
    <row r="1013" spans="2:2" ht="14.25" customHeight="1" x14ac:dyDescent="0.35">
      <c r="B1013" t="str">
        <f t="shared" si="15"/>
        <v/>
      </c>
    </row>
    <row r="1014" spans="2:2" ht="14.25" customHeight="1" x14ac:dyDescent="0.35">
      <c r="B1014" t="str">
        <f t="shared" si="15"/>
        <v/>
      </c>
    </row>
    <row r="1015" spans="2:2" ht="14.25" customHeight="1" x14ac:dyDescent="0.35">
      <c r="B1015" t="str">
        <f t="shared" si="15"/>
        <v/>
      </c>
    </row>
    <row r="1016" spans="2:2" ht="14.25" customHeight="1" x14ac:dyDescent="0.35">
      <c r="B1016" t="str">
        <f t="shared" si="15"/>
        <v/>
      </c>
    </row>
    <row r="1017" spans="2:2" ht="14.25" customHeight="1" x14ac:dyDescent="0.35">
      <c r="B1017" t="str">
        <f t="shared" si="15"/>
        <v/>
      </c>
    </row>
    <row r="1018" spans="2:2" ht="14.25" customHeight="1" x14ac:dyDescent="0.35">
      <c r="B1018" t="str">
        <f t="shared" si="15"/>
        <v/>
      </c>
    </row>
    <row r="1019" spans="2:2" ht="14.25" customHeight="1" x14ac:dyDescent="0.35">
      <c r="B1019" t="str">
        <f t="shared" si="15"/>
        <v/>
      </c>
    </row>
    <row r="1020" spans="2:2" ht="14.25" customHeight="1" x14ac:dyDescent="0.35">
      <c r="B1020" t="str">
        <f t="shared" si="15"/>
        <v/>
      </c>
    </row>
    <row r="1021" spans="2:2" ht="14.25" customHeight="1" x14ac:dyDescent="0.35">
      <c r="B1021" t="str">
        <f t="shared" si="15"/>
        <v/>
      </c>
    </row>
    <row r="1022" spans="2:2" ht="14.25" customHeight="1" x14ac:dyDescent="0.35">
      <c r="B1022" t="str">
        <f t="shared" si="15"/>
        <v/>
      </c>
    </row>
    <row r="1023" spans="2:2" ht="14.25" customHeight="1" x14ac:dyDescent="0.35">
      <c r="B1023" t="str">
        <f t="shared" si="15"/>
        <v/>
      </c>
    </row>
    <row r="1024" spans="2:2" ht="14.25" customHeight="1" x14ac:dyDescent="0.35">
      <c r="B1024" t="str">
        <f t="shared" si="15"/>
        <v/>
      </c>
    </row>
    <row r="1025" spans="2:2" ht="14.25" customHeight="1" x14ac:dyDescent="0.35">
      <c r="B1025" t="str">
        <f t="shared" si="15"/>
        <v/>
      </c>
    </row>
    <row r="1026" spans="2:2" ht="14.25" customHeight="1" x14ac:dyDescent="0.35">
      <c r="B1026" t="str">
        <f t="shared" ref="B1026:B1089" si="16">IF(OR(C1026="Q1",C1026="Q2"),"S1",IF(OR(C1026="Q3",C1026="Q4"),"S2",""))</f>
        <v/>
      </c>
    </row>
    <row r="1027" spans="2:2" ht="14.25" customHeight="1" x14ac:dyDescent="0.35">
      <c r="B1027" t="str">
        <f t="shared" si="16"/>
        <v/>
      </c>
    </row>
    <row r="1028" spans="2:2" ht="14.25" customHeight="1" x14ac:dyDescent="0.35">
      <c r="B1028" t="str">
        <f t="shared" si="16"/>
        <v/>
      </c>
    </row>
    <row r="1029" spans="2:2" ht="14.25" customHeight="1" x14ac:dyDescent="0.35">
      <c r="B1029" t="str">
        <f t="shared" si="16"/>
        <v/>
      </c>
    </row>
    <row r="1030" spans="2:2" ht="14.25" customHeight="1" x14ac:dyDescent="0.35">
      <c r="B1030" t="str">
        <f t="shared" si="16"/>
        <v/>
      </c>
    </row>
    <row r="1031" spans="2:2" ht="14.25" customHeight="1" x14ac:dyDescent="0.35">
      <c r="B1031" t="str">
        <f t="shared" si="16"/>
        <v/>
      </c>
    </row>
    <row r="1032" spans="2:2" ht="14.25" customHeight="1" x14ac:dyDescent="0.35">
      <c r="B1032" t="str">
        <f t="shared" si="16"/>
        <v/>
      </c>
    </row>
    <row r="1033" spans="2:2" ht="14.25" customHeight="1" x14ac:dyDescent="0.35">
      <c r="B1033" t="str">
        <f t="shared" si="16"/>
        <v/>
      </c>
    </row>
    <row r="1034" spans="2:2" ht="14.25" customHeight="1" x14ac:dyDescent="0.35">
      <c r="B1034" t="str">
        <f t="shared" si="16"/>
        <v/>
      </c>
    </row>
    <row r="1035" spans="2:2" ht="14.25" customHeight="1" x14ac:dyDescent="0.35">
      <c r="B1035" t="str">
        <f t="shared" si="16"/>
        <v/>
      </c>
    </row>
    <row r="1036" spans="2:2" ht="14.25" customHeight="1" x14ac:dyDescent="0.35">
      <c r="B1036" t="str">
        <f t="shared" si="16"/>
        <v/>
      </c>
    </row>
    <row r="1037" spans="2:2" ht="14.25" customHeight="1" x14ac:dyDescent="0.35">
      <c r="B1037" t="str">
        <f t="shared" si="16"/>
        <v/>
      </c>
    </row>
    <row r="1038" spans="2:2" ht="14.25" customHeight="1" x14ac:dyDescent="0.35">
      <c r="B1038" t="str">
        <f t="shared" si="16"/>
        <v/>
      </c>
    </row>
    <row r="1039" spans="2:2" ht="14.25" customHeight="1" x14ac:dyDescent="0.35">
      <c r="B1039" t="str">
        <f t="shared" si="16"/>
        <v/>
      </c>
    </row>
    <row r="1040" spans="2:2" ht="14.25" customHeight="1" x14ac:dyDescent="0.35">
      <c r="B1040" t="str">
        <f t="shared" si="16"/>
        <v/>
      </c>
    </row>
    <row r="1041" spans="2:2" ht="14.25" customHeight="1" x14ac:dyDescent="0.35">
      <c r="B1041" t="str">
        <f t="shared" si="16"/>
        <v/>
      </c>
    </row>
    <row r="1042" spans="2:2" ht="14.25" customHeight="1" x14ac:dyDescent="0.35">
      <c r="B1042" t="str">
        <f t="shared" si="16"/>
        <v/>
      </c>
    </row>
    <row r="1043" spans="2:2" ht="14.25" customHeight="1" x14ac:dyDescent="0.35">
      <c r="B1043" t="str">
        <f t="shared" si="16"/>
        <v/>
      </c>
    </row>
    <row r="1044" spans="2:2" ht="14.25" customHeight="1" x14ac:dyDescent="0.35">
      <c r="B1044" t="str">
        <f t="shared" si="16"/>
        <v/>
      </c>
    </row>
    <row r="1045" spans="2:2" ht="14.25" customHeight="1" x14ac:dyDescent="0.35">
      <c r="B1045" t="str">
        <f t="shared" si="16"/>
        <v/>
      </c>
    </row>
    <row r="1046" spans="2:2" ht="14.25" customHeight="1" x14ac:dyDescent="0.35">
      <c r="B1046" t="str">
        <f t="shared" si="16"/>
        <v/>
      </c>
    </row>
    <row r="1047" spans="2:2" ht="14.25" customHeight="1" x14ac:dyDescent="0.35">
      <c r="B1047" t="str">
        <f t="shared" si="16"/>
        <v/>
      </c>
    </row>
    <row r="1048" spans="2:2" ht="14.25" customHeight="1" x14ac:dyDescent="0.35">
      <c r="B1048" t="str">
        <f t="shared" si="16"/>
        <v/>
      </c>
    </row>
    <row r="1049" spans="2:2" ht="14.25" customHeight="1" x14ac:dyDescent="0.35">
      <c r="B1049" t="str">
        <f t="shared" si="16"/>
        <v/>
      </c>
    </row>
    <row r="1050" spans="2:2" ht="14.25" customHeight="1" x14ac:dyDescent="0.35">
      <c r="B1050" t="str">
        <f t="shared" si="16"/>
        <v/>
      </c>
    </row>
    <row r="1051" spans="2:2" ht="14.25" customHeight="1" x14ac:dyDescent="0.35">
      <c r="B1051" t="str">
        <f t="shared" si="16"/>
        <v/>
      </c>
    </row>
    <row r="1052" spans="2:2" ht="14.25" customHeight="1" x14ac:dyDescent="0.35">
      <c r="B1052" t="str">
        <f t="shared" si="16"/>
        <v/>
      </c>
    </row>
    <row r="1053" spans="2:2" ht="14.25" customHeight="1" x14ac:dyDescent="0.35">
      <c r="B1053" t="str">
        <f t="shared" si="16"/>
        <v/>
      </c>
    </row>
    <row r="1054" spans="2:2" ht="14.25" customHeight="1" x14ac:dyDescent="0.35">
      <c r="B1054" t="str">
        <f t="shared" si="16"/>
        <v/>
      </c>
    </row>
    <row r="1055" spans="2:2" ht="14.25" customHeight="1" x14ac:dyDescent="0.35">
      <c r="B1055" t="str">
        <f t="shared" si="16"/>
        <v/>
      </c>
    </row>
    <row r="1056" spans="2:2" ht="14.25" customHeight="1" x14ac:dyDescent="0.35">
      <c r="B1056" t="str">
        <f t="shared" si="16"/>
        <v/>
      </c>
    </row>
    <row r="1057" spans="2:2" ht="14.25" customHeight="1" x14ac:dyDescent="0.35">
      <c r="B1057" t="str">
        <f t="shared" si="16"/>
        <v/>
      </c>
    </row>
    <row r="1058" spans="2:2" ht="14.25" customHeight="1" x14ac:dyDescent="0.35">
      <c r="B1058" t="str">
        <f t="shared" si="16"/>
        <v/>
      </c>
    </row>
    <row r="1059" spans="2:2" ht="14.25" customHeight="1" x14ac:dyDescent="0.35">
      <c r="B1059" t="str">
        <f t="shared" si="16"/>
        <v/>
      </c>
    </row>
    <row r="1060" spans="2:2" ht="14.25" customHeight="1" x14ac:dyDescent="0.35">
      <c r="B1060" t="str">
        <f t="shared" si="16"/>
        <v/>
      </c>
    </row>
    <row r="1061" spans="2:2" ht="14.25" customHeight="1" x14ac:dyDescent="0.35">
      <c r="B1061" t="str">
        <f t="shared" si="16"/>
        <v/>
      </c>
    </row>
    <row r="1062" spans="2:2" ht="14.25" customHeight="1" x14ac:dyDescent="0.35">
      <c r="B1062" t="str">
        <f t="shared" si="16"/>
        <v/>
      </c>
    </row>
    <row r="1063" spans="2:2" ht="14.25" customHeight="1" x14ac:dyDescent="0.35">
      <c r="B1063" t="str">
        <f t="shared" si="16"/>
        <v/>
      </c>
    </row>
    <row r="1064" spans="2:2" ht="14.25" customHeight="1" x14ac:dyDescent="0.35">
      <c r="B1064" t="str">
        <f t="shared" si="16"/>
        <v/>
      </c>
    </row>
    <row r="1065" spans="2:2" ht="14.25" customHeight="1" x14ac:dyDescent="0.35">
      <c r="B1065" t="str">
        <f t="shared" si="16"/>
        <v/>
      </c>
    </row>
    <row r="1066" spans="2:2" ht="14.25" customHeight="1" x14ac:dyDescent="0.35">
      <c r="B1066" t="str">
        <f t="shared" si="16"/>
        <v/>
      </c>
    </row>
    <row r="1067" spans="2:2" ht="14.25" customHeight="1" x14ac:dyDescent="0.35">
      <c r="B1067" t="str">
        <f t="shared" si="16"/>
        <v/>
      </c>
    </row>
    <row r="1068" spans="2:2" ht="14.25" customHeight="1" x14ac:dyDescent="0.35">
      <c r="B1068" t="str">
        <f t="shared" si="16"/>
        <v/>
      </c>
    </row>
    <row r="1069" spans="2:2" ht="14.25" customHeight="1" x14ac:dyDescent="0.35">
      <c r="B1069" t="str">
        <f t="shared" si="16"/>
        <v/>
      </c>
    </row>
    <row r="1070" spans="2:2" ht="14.25" customHeight="1" x14ac:dyDescent="0.35">
      <c r="B1070" t="str">
        <f t="shared" si="16"/>
        <v/>
      </c>
    </row>
    <row r="1071" spans="2:2" ht="14.25" customHeight="1" x14ac:dyDescent="0.35">
      <c r="B1071" t="str">
        <f t="shared" si="16"/>
        <v/>
      </c>
    </row>
    <row r="1072" spans="2:2" ht="14.25" customHeight="1" x14ac:dyDescent="0.35">
      <c r="B1072" t="str">
        <f t="shared" si="16"/>
        <v/>
      </c>
    </row>
    <row r="1073" spans="2:2" ht="14.25" customHeight="1" x14ac:dyDescent="0.35">
      <c r="B1073" t="str">
        <f t="shared" si="16"/>
        <v/>
      </c>
    </row>
    <row r="1074" spans="2:2" ht="14.25" customHeight="1" x14ac:dyDescent="0.35">
      <c r="B1074" t="str">
        <f t="shared" si="16"/>
        <v/>
      </c>
    </row>
    <row r="1075" spans="2:2" ht="14.25" customHeight="1" x14ac:dyDescent="0.35">
      <c r="B1075" t="str">
        <f t="shared" si="16"/>
        <v/>
      </c>
    </row>
    <row r="1076" spans="2:2" ht="14.25" customHeight="1" x14ac:dyDescent="0.35">
      <c r="B1076" t="str">
        <f t="shared" si="16"/>
        <v/>
      </c>
    </row>
    <row r="1077" spans="2:2" ht="14.25" customHeight="1" x14ac:dyDescent="0.35">
      <c r="B1077" t="str">
        <f t="shared" si="16"/>
        <v/>
      </c>
    </row>
    <row r="1078" spans="2:2" ht="14.25" customHeight="1" x14ac:dyDescent="0.35">
      <c r="B1078" t="str">
        <f t="shared" si="16"/>
        <v/>
      </c>
    </row>
    <row r="1079" spans="2:2" ht="14.25" customHeight="1" x14ac:dyDescent="0.35">
      <c r="B1079" t="str">
        <f t="shared" si="16"/>
        <v/>
      </c>
    </row>
    <row r="1080" spans="2:2" ht="14.25" customHeight="1" x14ac:dyDescent="0.35">
      <c r="B1080" t="str">
        <f t="shared" si="16"/>
        <v/>
      </c>
    </row>
    <row r="1081" spans="2:2" ht="14.25" customHeight="1" x14ac:dyDescent="0.35">
      <c r="B1081" t="str">
        <f t="shared" si="16"/>
        <v/>
      </c>
    </row>
    <row r="1082" spans="2:2" ht="14.25" customHeight="1" x14ac:dyDescent="0.35">
      <c r="B1082" t="str">
        <f t="shared" si="16"/>
        <v/>
      </c>
    </row>
    <row r="1083" spans="2:2" ht="14.25" customHeight="1" x14ac:dyDescent="0.35">
      <c r="B1083" t="str">
        <f t="shared" si="16"/>
        <v/>
      </c>
    </row>
    <row r="1084" spans="2:2" ht="14.25" customHeight="1" x14ac:dyDescent="0.35">
      <c r="B1084" t="str">
        <f t="shared" si="16"/>
        <v/>
      </c>
    </row>
    <row r="1085" spans="2:2" ht="14.25" customHeight="1" x14ac:dyDescent="0.35">
      <c r="B1085" t="str">
        <f t="shared" si="16"/>
        <v/>
      </c>
    </row>
    <row r="1086" spans="2:2" ht="14.25" customHeight="1" x14ac:dyDescent="0.35">
      <c r="B1086" t="str">
        <f t="shared" si="16"/>
        <v/>
      </c>
    </row>
    <row r="1087" spans="2:2" ht="14.25" customHeight="1" x14ac:dyDescent="0.35">
      <c r="B1087" t="str">
        <f t="shared" si="16"/>
        <v/>
      </c>
    </row>
    <row r="1088" spans="2:2" ht="14.25" customHeight="1" x14ac:dyDescent="0.35">
      <c r="B1088" t="str">
        <f t="shared" si="16"/>
        <v/>
      </c>
    </row>
    <row r="1089" spans="2:2" ht="14.25" customHeight="1" x14ac:dyDescent="0.35">
      <c r="B1089" t="str">
        <f t="shared" si="16"/>
        <v/>
      </c>
    </row>
    <row r="1090" spans="2:2" ht="14.25" customHeight="1" x14ac:dyDescent="0.35">
      <c r="B1090" t="str">
        <f t="shared" ref="B1090:B1153" si="17">IF(OR(C1090="Q1",C1090="Q2"),"S1",IF(OR(C1090="Q3",C1090="Q4"),"S2",""))</f>
        <v/>
      </c>
    </row>
    <row r="1091" spans="2:2" ht="14.25" customHeight="1" x14ac:dyDescent="0.35">
      <c r="B1091" t="str">
        <f t="shared" si="17"/>
        <v/>
      </c>
    </row>
    <row r="1092" spans="2:2" ht="14.25" customHeight="1" x14ac:dyDescent="0.35">
      <c r="B1092" t="str">
        <f t="shared" si="17"/>
        <v/>
      </c>
    </row>
    <row r="1093" spans="2:2" ht="14.25" customHeight="1" x14ac:dyDescent="0.35">
      <c r="B1093" t="str">
        <f t="shared" si="17"/>
        <v/>
      </c>
    </row>
    <row r="1094" spans="2:2" ht="14.25" customHeight="1" x14ac:dyDescent="0.35">
      <c r="B1094" t="str">
        <f t="shared" si="17"/>
        <v/>
      </c>
    </row>
    <row r="1095" spans="2:2" ht="14.25" customHeight="1" x14ac:dyDescent="0.35">
      <c r="B1095" t="str">
        <f t="shared" si="17"/>
        <v/>
      </c>
    </row>
    <row r="1096" spans="2:2" ht="14.25" customHeight="1" x14ac:dyDescent="0.35">
      <c r="B1096" t="str">
        <f t="shared" si="17"/>
        <v/>
      </c>
    </row>
    <row r="1097" spans="2:2" ht="14.25" customHeight="1" x14ac:dyDescent="0.35">
      <c r="B1097" t="str">
        <f t="shared" si="17"/>
        <v/>
      </c>
    </row>
    <row r="1098" spans="2:2" ht="14.25" customHeight="1" x14ac:dyDescent="0.35">
      <c r="B1098" t="str">
        <f t="shared" si="17"/>
        <v/>
      </c>
    </row>
    <row r="1099" spans="2:2" ht="14.25" customHeight="1" x14ac:dyDescent="0.35">
      <c r="B1099" t="str">
        <f t="shared" si="17"/>
        <v/>
      </c>
    </row>
    <row r="1100" spans="2:2" ht="14.25" customHeight="1" x14ac:dyDescent="0.35">
      <c r="B1100" t="str">
        <f t="shared" si="17"/>
        <v/>
      </c>
    </row>
    <row r="1101" spans="2:2" ht="14.25" customHeight="1" x14ac:dyDescent="0.35">
      <c r="B1101" t="str">
        <f t="shared" si="17"/>
        <v/>
      </c>
    </row>
    <row r="1102" spans="2:2" ht="14.25" customHeight="1" x14ac:dyDescent="0.35">
      <c r="B1102" t="str">
        <f t="shared" si="17"/>
        <v/>
      </c>
    </row>
    <row r="1103" spans="2:2" ht="14.25" customHeight="1" x14ac:dyDescent="0.35">
      <c r="B1103" t="str">
        <f t="shared" si="17"/>
        <v/>
      </c>
    </row>
    <row r="1104" spans="2:2" ht="14.25" customHeight="1" x14ac:dyDescent="0.35">
      <c r="B1104" t="str">
        <f t="shared" si="17"/>
        <v/>
      </c>
    </row>
    <row r="1105" spans="2:2" ht="14.25" customHeight="1" x14ac:dyDescent="0.35">
      <c r="B1105" t="str">
        <f t="shared" si="17"/>
        <v/>
      </c>
    </row>
    <row r="1106" spans="2:2" ht="14.25" customHeight="1" x14ac:dyDescent="0.35">
      <c r="B1106" t="str">
        <f t="shared" si="17"/>
        <v/>
      </c>
    </row>
    <row r="1107" spans="2:2" ht="14.25" customHeight="1" x14ac:dyDescent="0.35">
      <c r="B1107" t="str">
        <f t="shared" si="17"/>
        <v/>
      </c>
    </row>
    <row r="1108" spans="2:2" ht="14.25" customHeight="1" x14ac:dyDescent="0.35">
      <c r="B1108" t="str">
        <f t="shared" si="17"/>
        <v/>
      </c>
    </row>
    <row r="1109" spans="2:2" ht="14.25" customHeight="1" x14ac:dyDescent="0.35">
      <c r="B1109" t="str">
        <f t="shared" si="17"/>
        <v/>
      </c>
    </row>
    <row r="1110" spans="2:2" ht="14.25" customHeight="1" x14ac:dyDescent="0.35">
      <c r="B1110" t="str">
        <f t="shared" si="17"/>
        <v/>
      </c>
    </row>
    <row r="1111" spans="2:2" ht="14.25" customHeight="1" x14ac:dyDescent="0.35">
      <c r="B1111" t="str">
        <f t="shared" si="17"/>
        <v/>
      </c>
    </row>
    <row r="1112" spans="2:2" ht="14.25" customHeight="1" x14ac:dyDescent="0.35">
      <c r="B1112" t="str">
        <f t="shared" si="17"/>
        <v/>
      </c>
    </row>
    <row r="1113" spans="2:2" ht="14.25" customHeight="1" x14ac:dyDescent="0.35">
      <c r="B1113" t="str">
        <f t="shared" si="17"/>
        <v/>
      </c>
    </row>
    <row r="1114" spans="2:2" ht="14.25" customHeight="1" x14ac:dyDescent="0.35">
      <c r="B1114" t="str">
        <f t="shared" si="17"/>
        <v/>
      </c>
    </row>
    <row r="1115" spans="2:2" ht="14.25" customHeight="1" x14ac:dyDescent="0.35">
      <c r="B1115" t="str">
        <f t="shared" si="17"/>
        <v/>
      </c>
    </row>
    <row r="1116" spans="2:2" ht="14.25" customHeight="1" x14ac:dyDescent="0.35">
      <c r="B1116" t="str">
        <f t="shared" si="17"/>
        <v/>
      </c>
    </row>
    <row r="1117" spans="2:2" ht="14.25" customHeight="1" x14ac:dyDescent="0.35">
      <c r="B1117" t="str">
        <f t="shared" si="17"/>
        <v/>
      </c>
    </row>
    <row r="1118" spans="2:2" ht="14.25" customHeight="1" x14ac:dyDescent="0.35">
      <c r="B1118" t="str">
        <f t="shared" si="17"/>
        <v/>
      </c>
    </row>
    <row r="1119" spans="2:2" ht="14.25" customHeight="1" x14ac:dyDescent="0.35">
      <c r="B1119" t="str">
        <f t="shared" si="17"/>
        <v/>
      </c>
    </row>
    <row r="1120" spans="2:2" ht="14.25" customHeight="1" x14ac:dyDescent="0.35">
      <c r="B1120" t="str">
        <f t="shared" si="17"/>
        <v/>
      </c>
    </row>
    <row r="1121" spans="2:2" ht="14.25" customHeight="1" x14ac:dyDescent="0.35">
      <c r="B1121" t="str">
        <f t="shared" si="17"/>
        <v/>
      </c>
    </row>
    <row r="1122" spans="2:2" ht="14.25" customHeight="1" x14ac:dyDescent="0.35">
      <c r="B1122" t="str">
        <f t="shared" si="17"/>
        <v/>
      </c>
    </row>
    <row r="1123" spans="2:2" ht="14.25" customHeight="1" x14ac:dyDescent="0.35">
      <c r="B1123" t="str">
        <f t="shared" si="17"/>
        <v/>
      </c>
    </row>
    <row r="1124" spans="2:2" ht="14.25" customHeight="1" x14ac:dyDescent="0.35">
      <c r="B1124" t="str">
        <f t="shared" si="17"/>
        <v/>
      </c>
    </row>
    <row r="1125" spans="2:2" ht="14.25" customHeight="1" x14ac:dyDescent="0.35">
      <c r="B1125" t="str">
        <f t="shared" si="17"/>
        <v/>
      </c>
    </row>
    <row r="1126" spans="2:2" ht="14.25" customHeight="1" x14ac:dyDescent="0.35">
      <c r="B1126" t="str">
        <f t="shared" si="17"/>
        <v/>
      </c>
    </row>
    <row r="1127" spans="2:2" ht="14.25" customHeight="1" x14ac:dyDescent="0.35">
      <c r="B1127" t="str">
        <f t="shared" si="17"/>
        <v/>
      </c>
    </row>
    <row r="1128" spans="2:2" ht="14.25" customHeight="1" x14ac:dyDescent="0.35">
      <c r="B1128" t="str">
        <f t="shared" si="17"/>
        <v/>
      </c>
    </row>
    <row r="1129" spans="2:2" ht="14.25" customHeight="1" x14ac:dyDescent="0.35">
      <c r="B1129" t="str">
        <f t="shared" si="17"/>
        <v/>
      </c>
    </row>
    <row r="1130" spans="2:2" ht="14.25" customHeight="1" x14ac:dyDescent="0.35">
      <c r="B1130" t="str">
        <f t="shared" si="17"/>
        <v/>
      </c>
    </row>
    <row r="1131" spans="2:2" ht="14.25" customHeight="1" x14ac:dyDescent="0.35">
      <c r="B1131" t="str">
        <f t="shared" si="17"/>
        <v/>
      </c>
    </row>
    <row r="1132" spans="2:2" ht="14.25" customHeight="1" x14ac:dyDescent="0.35">
      <c r="B1132" t="str">
        <f t="shared" si="17"/>
        <v/>
      </c>
    </row>
    <row r="1133" spans="2:2" ht="14.25" customHeight="1" x14ac:dyDescent="0.35">
      <c r="B1133" t="str">
        <f t="shared" si="17"/>
        <v/>
      </c>
    </row>
    <row r="1134" spans="2:2" ht="14.25" customHeight="1" x14ac:dyDescent="0.35">
      <c r="B1134" t="str">
        <f t="shared" si="17"/>
        <v/>
      </c>
    </row>
    <row r="1135" spans="2:2" ht="14.25" customHeight="1" x14ac:dyDescent="0.35">
      <c r="B1135" t="str">
        <f t="shared" si="17"/>
        <v/>
      </c>
    </row>
    <row r="1136" spans="2:2" ht="14.25" customHeight="1" x14ac:dyDescent="0.35">
      <c r="B1136" t="str">
        <f t="shared" si="17"/>
        <v/>
      </c>
    </row>
    <row r="1137" spans="2:2" ht="14.25" customHeight="1" x14ac:dyDescent="0.35">
      <c r="B1137" t="str">
        <f t="shared" si="17"/>
        <v/>
      </c>
    </row>
    <row r="1138" spans="2:2" ht="14.25" customHeight="1" x14ac:dyDescent="0.35">
      <c r="B1138" t="str">
        <f t="shared" si="17"/>
        <v/>
      </c>
    </row>
    <row r="1139" spans="2:2" ht="14.25" customHeight="1" x14ac:dyDescent="0.35">
      <c r="B1139" t="str">
        <f t="shared" si="17"/>
        <v/>
      </c>
    </row>
    <row r="1140" spans="2:2" ht="14.25" customHeight="1" x14ac:dyDescent="0.35">
      <c r="B1140" t="str">
        <f t="shared" si="17"/>
        <v/>
      </c>
    </row>
    <row r="1141" spans="2:2" ht="14.25" customHeight="1" x14ac:dyDescent="0.35">
      <c r="B1141" t="str">
        <f t="shared" si="17"/>
        <v/>
      </c>
    </row>
    <row r="1142" spans="2:2" ht="14.25" customHeight="1" x14ac:dyDescent="0.35">
      <c r="B1142" t="str">
        <f t="shared" si="17"/>
        <v/>
      </c>
    </row>
    <row r="1143" spans="2:2" ht="14.25" customHeight="1" x14ac:dyDescent="0.35">
      <c r="B1143" t="str">
        <f t="shared" si="17"/>
        <v/>
      </c>
    </row>
    <row r="1144" spans="2:2" ht="14.25" customHeight="1" x14ac:dyDescent="0.35">
      <c r="B1144" t="str">
        <f t="shared" si="17"/>
        <v/>
      </c>
    </row>
    <row r="1145" spans="2:2" ht="14.25" customHeight="1" x14ac:dyDescent="0.35">
      <c r="B1145" t="str">
        <f t="shared" si="17"/>
        <v/>
      </c>
    </row>
    <row r="1146" spans="2:2" ht="14.25" customHeight="1" x14ac:dyDescent="0.35">
      <c r="B1146" t="str">
        <f t="shared" si="17"/>
        <v/>
      </c>
    </row>
    <row r="1147" spans="2:2" ht="14.25" customHeight="1" x14ac:dyDescent="0.35">
      <c r="B1147" t="str">
        <f t="shared" si="17"/>
        <v/>
      </c>
    </row>
    <row r="1148" spans="2:2" ht="14.25" customHeight="1" x14ac:dyDescent="0.35">
      <c r="B1148" t="str">
        <f t="shared" si="17"/>
        <v/>
      </c>
    </row>
    <row r="1149" spans="2:2" ht="14.25" customHeight="1" x14ac:dyDescent="0.35">
      <c r="B1149" t="str">
        <f t="shared" si="17"/>
        <v/>
      </c>
    </row>
    <row r="1150" spans="2:2" ht="14.25" customHeight="1" x14ac:dyDescent="0.35">
      <c r="B1150" t="str">
        <f t="shared" si="17"/>
        <v/>
      </c>
    </row>
    <row r="1151" spans="2:2" ht="14.25" customHeight="1" x14ac:dyDescent="0.35">
      <c r="B1151" t="str">
        <f t="shared" si="17"/>
        <v/>
      </c>
    </row>
    <row r="1152" spans="2:2" ht="14.25" customHeight="1" x14ac:dyDescent="0.35">
      <c r="B1152" t="str">
        <f t="shared" si="17"/>
        <v/>
      </c>
    </row>
    <row r="1153" spans="2:2" ht="14.25" customHeight="1" x14ac:dyDescent="0.35">
      <c r="B1153" t="str">
        <f t="shared" si="17"/>
        <v/>
      </c>
    </row>
    <row r="1154" spans="2:2" ht="14.25" customHeight="1" x14ac:dyDescent="0.35">
      <c r="B1154" t="str">
        <f t="shared" ref="B1154:B1217" si="18">IF(OR(C1154="Q1",C1154="Q2"),"S1",IF(OR(C1154="Q3",C1154="Q4"),"S2",""))</f>
        <v/>
      </c>
    </row>
    <row r="1155" spans="2:2" ht="14.25" customHeight="1" x14ac:dyDescent="0.35">
      <c r="B1155" t="str">
        <f t="shared" si="18"/>
        <v/>
      </c>
    </row>
    <row r="1156" spans="2:2" ht="14.25" customHeight="1" x14ac:dyDescent="0.35">
      <c r="B1156" t="str">
        <f t="shared" si="18"/>
        <v/>
      </c>
    </row>
    <row r="1157" spans="2:2" ht="14.25" customHeight="1" x14ac:dyDescent="0.35">
      <c r="B1157" t="str">
        <f t="shared" si="18"/>
        <v/>
      </c>
    </row>
    <row r="1158" spans="2:2" ht="14.25" customHeight="1" x14ac:dyDescent="0.35">
      <c r="B1158" t="str">
        <f t="shared" si="18"/>
        <v/>
      </c>
    </row>
    <row r="1159" spans="2:2" ht="14.25" customHeight="1" x14ac:dyDescent="0.35">
      <c r="B1159" t="str">
        <f t="shared" si="18"/>
        <v/>
      </c>
    </row>
    <row r="1160" spans="2:2" ht="14.25" customHeight="1" x14ac:dyDescent="0.35">
      <c r="B1160" t="str">
        <f t="shared" si="18"/>
        <v/>
      </c>
    </row>
    <row r="1161" spans="2:2" ht="14.25" customHeight="1" x14ac:dyDescent="0.35">
      <c r="B1161" t="str">
        <f t="shared" si="18"/>
        <v/>
      </c>
    </row>
    <row r="1162" spans="2:2" ht="14.25" customHeight="1" x14ac:dyDescent="0.35">
      <c r="B1162" t="str">
        <f t="shared" si="18"/>
        <v/>
      </c>
    </row>
    <row r="1163" spans="2:2" ht="14.25" customHeight="1" x14ac:dyDescent="0.35">
      <c r="B1163" t="str">
        <f t="shared" si="18"/>
        <v/>
      </c>
    </row>
    <row r="1164" spans="2:2" ht="14.25" customHeight="1" x14ac:dyDescent="0.35">
      <c r="B1164" t="str">
        <f t="shared" si="18"/>
        <v/>
      </c>
    </row>
    <row r="1165" spans="2:2" ht="14.25" customHeight="1" x14ac:dyDescent="0.35">
      <c r="B1165" t="str">
        <f t="shared" si="18"/>
        <v/>
      </c>
    </row>
    <row r="1166" spans="2:2" ht="14.25" customHeight="1" x14ac:dyDescent="0.35">
      <c r="B1166" t="str">
        <f t="shared" si="18"/>
        <v/>
      </c>
    </row>
    <row r="1167" spans="2:2" ht="14.25" customHeight="1" x14ac:dyDescent="0.35">
      <c r="B1167" t="str">
        <f t="shared" si="18"/>
        <v/>
      </c>
    </row>
    <row r="1168" spans="2:2" ht="14.25" customHeight="1" x14ac:dyDescent="0.35">
      <c r="B1168" t="str">
        <f t="shared" si="18"/>
        <v/>
      </c>
    </row>
    <row r="1169" spans="2:2" ht="14.25" customHeight="1" x14ac:dyDescent="0.35">
      <c r="B1169" t="str">
        <f t="shared" si="18"/>
        <v/>
      </c>
    </row>
    <row r="1170" spans="2:2" ht="14.25" customHeight="1" x14ac:dyDescent="0.35">
      <c r="B1170" t="str">
        <f t="shared" si="18"/>
        <v/>
      </c>
    </row>
    <row r="1171" spans="2:2" ht="14.25" customHeight="1" x14ac:dyDescent="0.35">
      <c r="B1171" t="str">
        <f t="shared" si="18"/>
        <v/>
      </c>
    </row>
    <row r="1172" spans="2:2" ht="14.25" customHeight="1" x14ac:dyDescent="0.35">
      <c r="B1172" t="str">
        <f t="shared" si="18"/>
        <v/>
      </c>
    </row>
    <row r="1173" spans="2:2" ht="14.25" customHeight="1" x14ac:dyDescent="0.35">
      <c r="B1173" t="str">
        <f t="shared" si="18"/>
        <v/>
      </c>
    </row>
    <row r="1174" spans="2:2" ht="14.25" customHeight="1" x14ac:dyDescent="0.35">
      <c r="B1174" t="str">
        <f t="shared" si="18"/>
        <v/>
      </c>
    </row>
    <row r="1175" spans="2:2" ht="14.25" customHeight="1" x14ac:dyDescent="0.35">
      <c r="B1175" t="str">
        <f t="shared" si="18"/>
        <v/>
      </c>
    </row>
    <row r="1176" spans="2:2" ht="14.25" customHeight="1" x14ac:dyDescent="0.35">
      <c r="B1176" t="str">
        <f t="shared" si="18"/>
        <v/>
      </c>
    </row>
    <row r="1177" spans="2:2" ht="14.25" customHeight="1" x14ac:dyDescent="0.35">
      <c r="B1177" t="str">
        <f t="shared" si="18"/>
        <v/>
      </c>
    </row>
    <row r="1178" spans="2:2" ht="14.25" customHeight="1" x14ac:dyDescent="0.35">
      <c r="B1178" t="str">
        <f t="shared" si="18"/>
        <v/>
      </c>
    </row>
    <row r="1179" spans="2:2" ht="14.25" customHeight="1" x14ac:dyDescent="0.35">
      <c r="B1179" t="str">
        <f t="shared" si="18"/>
        <v/>
      </c>
    </row>
    <row r="1180" spans="2:2" ht="14.25" customHeight="1" x14ac:dyDescent="0.35">
      <c r="B1180" t="str">
        <f t="shared" si="18"/>
        <v/>
      </c>
    </row>
    <row r="1181" spans="2:2" ht="14.25" customHeight="1" x14ac:dyDescent="0.35">
      <c r="B1181" t="str">
        <f t="shared" si="18"/>
        <v/>
      </c>
    </row>
    <row r="1182" spans="2:2" ht="14.25" customHeight="1" x14ac:dyDescent="0.35">
      <c r="B1182" t="str">
        <f t="shared" si="18"/>
        <v/>
      </c>
    </row>
    <row r="1183" spans="2:2" ht="14.25" customHeight="1" x14ac:dyDescent="0.35">
      <c r="B1183" t="str">
        <f t="shared" si="18"/>
        <v/>
      </c>
    </row>
    <row r="1184" spans="2:2" ht="14.25" customHeight="1" x14ac:dyDescent="0.35">
      <c r="B1184" t="str">
        <f t="shared" si="18"/>
        <v/>
      </c>
    </row>
    <row r="1185" spans="2:2" ht="14.25" customHeight="1" x14ac:dyDescent="0.35">
      <c r="B1185" t="str">
        <f t="shared" si="18"/>
        <v/>
      </c>
    </row>
    <row r="1186" spans="2:2" ht="14.25" customHeight="1" x14ac:dyDescent="0.35">
      <c r="B1186" t="str">
        <f t="shared" si="18"/>
        <v/>
      </c>
    </row>
    <row r="1187" spans="2:2" ht="14.25" customHeight="1" x14ac:dyDescent="0.35">
      <c r="B1187" t="str">
        <f t="shared" si="18"/>
        <v/>
      </c>
    </row>
    <row r="1188" spans="2:2" ht="14.25" customHeight="1" x14ac:dyDescent="0.35">
      <c r="B1188" t="str">
        <f t="shared" si="18"/>
        <v/>
      </c>
    </row>
    <row r="1189" spans="2:2" ht="14.25" customHeight="1" x14ac:dyDescent="0.35">
      <c r="B1189" t="str">
        <f t="shared" si="18"/>
        <v/>
      </c>
    </row>
    <row r="1190" spans="2:2" ht="14.25" customHeight="1" x14ac:dyDescent="0.35">
      <c r="B1190" t="str">
        <f t="shared" si="18"/>
        <v/>
      </c>
    </row>
    <row r="1191" spans="2:2" ht="14.25" customHeight="1" x14ac:dyDescent="0.35">
      <c r="B1191" t="str">
        <f t="shared" si="18"/>
        <v/>
      </c>
    </row>
    <row r="1192" spans="2:2" ht="14.25" customHeight="1" x14ac:dyDescent="0.35">
      <c r="B1192" t="str">
        <f t="shared" si="18"/>
        <v/>
      </c>
    </row>
    <row r="1193" spans="2:2" ht="14.25" customHeight="1" x14ac:dyDescent="0.35">
      <c r="B1193" t="str">
        <f t="shared" si="18"/>
        <v/>
      </c>
    </row>
    <row r="1194" spans="2:2" ht="14.25" customHeight="1" x14ac:dyDescent="0.35">
      <c r="B1194" t="str">
        <f t="shared" si="18"/>
        <v/>
      </c>
    </row>
    <row r="1195" spans="2:2" ht="14.25" customHeight="1" x14ac:dyDescent="0.35">
      <c r="B1195" t="str">
        <f t="shared" si="18"/>
        <v/>
      </c>
    </row>
    <row r="1196" spans="2:2" ht="14.25" customHeight="1" x14ac:dyDescent="0.35">
      <c r="B1196" t="str">
        <f t="shared" si="18"/>
        <v/>
      </c>
    </row>
    <row r="1197" spans="2:2" ht="14.25" customHeight="1" x14ac:dyDescent="0.35">
      <c r="B1197" t="str">
        <f t="shared" si="18"/>
        <v/>
      </c>
    </row>
    <row r="1198" spans="2:2" ht="14.25" customHeight="1" x14ac:dyDescent="0.35">
      <c r="B1198" t="str">
        <f t="shared" si="18"/>
        <v/>
      </c>
    </row>
    <row r="1199" spans="2:2" ht="14.25" customHeight="1" x14ac:dyDescent="0.35">
      <c r="B1199" t="str">
        <f t="shared" si="18"/>
        <v/>
      </c>
    </row>
    <row r="1200" spans="2:2" ht="14.25" customHeight="1" x14ac:dyDescent="0.35">
      <c r="B1200" t="str">
        <f t="shared" si="18"/>
        <v/>
      </c>
    </row>
    <row r="1201" spans="2:2" ht="14.25" customHeight="1" x14ac:dyDescent="0.35">
      <c r="B1201" t="str">
        <f t="shared" si="18"/>
        <v/>
      </c>
    </row>
    <row r="1202" spans="2:2" ht="14.25" customHeight="1" x14ac:dyDescent="0.35">
      <c r="B1202" t="str">
        <f t="shared" si="18"/>
        <v/>
      </c>
    </row>
    <row r="1203" spans="2:2" ht="14.25" customHeight="1" x14ac:dyDescent="0.35">
      <c r="B1203" t="str">
        <f t="shared" si="18"/>
        <v/>
      </c>
    </row>
    <row r="1204" spans="2:2" ht="14.25" customHeight="1" x14ac:dyDescent="0.35">
      <c r="B1204" t="str">
        <f t="shared" si="18"/>
        <v/>
      </c>
    </row>
    <row r="1205" spans="2:2" ht="14.25" customHeight="1" x14ac:dyDescent="0.35">
      <c r="B1205" t="str">
        <f t="shared" si="18"/>
        <v/>
      </c>
    </row>
    <row r="1206" spans="2:2" ht="14.25" customHeight="1" x14ac:dyDescent="0.35">
      <c r="B1206" t="str">
        <f t="shared" si="18"/>
        <v/>
      </c>
    </row>
    <row r="1207" spans="2:2" ht="14.25" customHeight="1" x14ac:dyDescent="0.35">
      <c r="B1207" t="str">
        <f t="shared" si="18"/>
        <v/>
      </c>
    </row>
    <row r="1208" spans="2:2" ht="14.25" customHeight="1" x14ac:dyDescent="0.35">
      <c r="B1208" t="str">
        <f t="shared" si="18"/>
        <v/>
      </c>
    </row>
    <row r="1209" spans="2:2" ht="14.25" customHeight="1" x14ac:dyDescent="0.35">
      <c r="B1209" t="str">
        <f t="shared" si="18"/>
        <v/>
      </c>
    </row>
    <row r="1210" spans="2:2" ht="14.25" customHeight="1" x14ac:dyDescent="0.35">
      <c r="B1210" t="str">
        <f t="shared" si="18"/>
        <v/>
      </c>
    </row>
    <row r="1211" spans="2:2" ht="14.25" customHeight="1" x14ac:dyDescent="0.35">
      <c r="B1211" t="str">
        <f t="shared" si="18"/>
        <v/>
      </c>
    </row>
    <row r="1212" spans="2:2" ht="14.25" customHeight="1" x14ac:dyDescent="0.35">
      <c r="B1212" t="str">
        <f t="shared" si="18"/>
        <v/>
      </c>
    </row>
    <row r="1213" spans="2:2" ht="14.25" customHeight="1" x14ac:dyDescent="0.35">
      <c r="B1213" t="str">
        <f t="shared" si="18"/>
        <v/>
      </c>
    </row>
    <row r="1214" spans="2:2" ht="14.25" customHeight="1" x14ac:dyDescent="0.35">
      <c r="B1214" t="str">
        <f t="shared" si="18"/>
        <v/>
      </c>
    </row>
    <row r="1215" spans="2:2" ht="14.25" customHeight="1" x14ac:dyDescent="0.35">
      <c r="B1215" t="str">
        <f t="shared" si="18"/>
        <v/>
      </c>
    </row>
    <row r="1216" spans="2:2" ht="14.25" customHeight="1" x14ac:dyDescent="0.35">
      <c r="B1216" t="str">
        <f t="shared" si="18"/>
        <v/>
      </c>
    </row>
    <row r="1217" spans="2:2" ht="14.25" customHeight="1" x14ac:dyDescent="0.35">
      <c r="B1217" t="str">
        <f t="shared" si="18"/>
        <v/>
      </c>
    </row>
    <row r="1218" spans="2:2" ht="14.25" customHeight="1" x14ac:dyDescent="0.35">
      <c r="B1218" t="str">
        <f t="shared" ref="B1218:B1281" si="19">IF(OR(C1218="Q1",C1218="Q2"),"S1",IF(OR(C1218="Q3",C1218="Q4"),"S2",""))</f>
        <v/>
      </c>
    </row>
    <row r="1219" spans="2:2" ht="14.25" customHeight="1" x14ac:dyDescent="0.35">
      <c r="B1219" t="str">
        <f t="shared" si="19"/>
        <v/>
      </c>
    </row>
    <row r="1220" spans="2:2" ht="14.25" customHeight="1" x14ac:dyDescent="0.35">
      <c r="B1220" t="str">
        <f t="shared" si="19"/>
        <v/>
      </c>
    </row>
    <row r="1221" spans="2:2" ht="14.25" customHeight="1" x14ac:dyDescent="0.35">
      <c r="B1221" t="str">
        <f t="shared" si="19"/>
        <v/>
      </c>
    </row>
    <row r="1222" spans="2:2" ht="14.25" customHeight="1" x14ac:dyDescent="0.35">
      <c r="B1222" t="str">
        <f t="shared" si="19"/>
        <v/>
      </c>
    </row>
    <row r="1223" spans="2:2" ht="14.25" customHeight="1" x14ac:dyDescent="0.35">
      <c r="B1223" t="str">
        <f t="shared" si="19"/>
        <v/>
      </c>
    </row>
    <row r="1224" spans="2:2" ht="14.25" customHeight="1" x14ac:dyDescent="0.35">
      <c r="B1224" t="str">
        <f t="shared" si="19"/>
        <v/>
      </c>
    </row>
    <row r="1225" spans="2:2" ht="14.25" customHeight="1" x14ac:dyDescent="0.35">
      <c r="B1225" t="str">
        <f t="shared" si="19"/>
        <v/>
      </c>
    </row>
    <row r="1226" spans="2:2" ht="14.25" customHeight="1" x14ac:dyDescent="0.35">
      <c r="B1226" t="str">
        <f t="shared" si="19"/>
        <v/>
      </c>
    </row>
    <row r="1227" spans="2:2" ht="14.25" customHeight="1" x14ac:dyDescent="0.35">
      <c r="B1227" t="str">
        <f t="shared" si="19"/>
        <v/>
      </c>
    </row>
    <row r="1228" spans="2:2" ht="14.25" customHeight="1" x14ac:dyDescent="0.35">
      <c r="B1228" t="str">
        <f t="shared" si="19"/>
        <v/>
      </c>
    </row>
    <row r="1229" spans="2:2" ht="14.25" customHeight="1" x14ac:dyDescent="0.35">
      <c r="B1229" t="str">
        <f t="shared" si="19"/>
        <v/>
      </c>
    </row>
    <row r="1230" spans="2:2" ht="14.25" customHeight="1" x14ac:dyDescent="0.35">
      <c r="B1230" t="str">
        <f t="shared" si="19"/>
        <v/>
      </c>
    </row>
    <row r="1231" spans="2:2" ht="14.25" customHeight="1" x14ac:dyDescent="0.35">
      <c r="B1231" t="str">
        <f t="shared" si="19"/>
        <v/>
      </c>
    </row>
    <row r="1232" spans="2:2" ht="14.25" customHeight="1" x14ac:dyDescent="0.35">
      <c r="B1232" t="str">
        <f t="shared" si="19"/>
        <v/>
      </c>
    </row>
    <row r="1233" spans="2:2" ht="14.25" customHeight="1" x14ac:dyDescent="0.35">
      <c r="B1233" t="str">
        <f t="shared" si="19"/>
        <v/>
      </c>
    </row>
    <row r="1234" spans="2:2" ht="14.25" customHeight="1" x14ac:dyDescent="0.35">
      <c r="B1234" t="str">
        <f t="shared" si="19"/>
        <v/>
      </c>
    </row>
    <row r="1235" spans="2:2" ht="14.25" customHeight="1" x14ac:dyDescent="0.35">
      <c r="B1235" t="str">
        <f t="shared" si="19"/>
        <v/>
      </c>
    </row>
    <row r="1236" spans="2:2" ht="14.25" customHeight="1" x14ac:dyDescent="0.35">
      <c r="B1236" t="str">
        <f t="shared" si="19"/>
        <v/>
      </c>
    </row>
    <row r="1237" spans="2:2" ht="14.25" customHeight="1" x14ac:dyDescent="0.35">
      <c r="B1237" t="str">
        <f t="shared" si="19"/>
        <v/>
      </c>
    </row>
    <row r="1238" spans="2:2" ht="14.25" customHeight="1" x14ac:dyDescent="0.35">
      <c r="B1238" t="str">
        <f t="shared" si="19"/>
        <v/>
      </c>
    </row>
    <row r="1239" spans="2:2" ht="14.25" customHeight="1" x14ac:dyDescent="0.35">
      <c r="B1239" t="str">
        <f t="shared" si="19"/>
        <v/>
      </c>
    </row>
    <row r="1240" spans="2:2" ht="14.25" customHeight="1" x14ac:dyDescent="0.35">
      <c r="B1240" t="str">
        <f t="shared" si="19"/>
        <v/>
      </c>
    </row>
    <row r="1241" spans="2:2" ht="14.25" customHeight="1" x14ac:dyDescent="0.35">
      <c r="B1241" t="str">
        <f t="shared" si="19"/>
        <v/>
      </c>
    </row>
    <row r="1242" spans="2:2" ht="14.25" customHeight="1" x14ac:dyDescent="0.35">
      <c r="B1242" t="str">
        <f t="shared" si="19"/>
        <v/>
      </c>
    </row>
    <row r="1243" spans="2:2" ht="14.25" customHeight="1" x14ac:dyDescent="0.35">
      <c r="B1243" t="str">
        <f t="shared" si="19"/>
        <v/>
      </c>
    </row>
    <row r="1244" spans="2:2" ht="14.25" customHeight="1" x14ac:dyDescent="0.35">
      <c r="B1244" t="str">
        <f t="shared" si="19"/>
        <v/>
      </c>
    </row>
    <row r="1245" spans="2:2" ht="14.25" customHeight="1" x14ac:dyDescent="0.35">
      <c r="B1245" t="str">
        <f t="shared" si="19"/>
        <v/>
      </c>
    </row>
    <row r="1246" spans="2:2" ht="14.25" customHeight="1" x14ac:dyDescent="0.35">
      <c r="B1246" t="str">
        <f t="shared" si="19"/>
        <v/>
      </c>
    </row>
    <row r="1247" spans="2:2" ht="14.25" customHeight="1" x14ac:dyDescent="0.35">
      <c r="B1247" t="str">
        <f t="shared" si="19"/>
        <v/>
      </c>
    </row>
    <row r="1248" spans="2:2" ht="14.25" customHeight="1" x14ac:dyDescent="0.35">
      <c r="B1248" t="str">
        <f t="shared" si="19"/>
        <v/>
      </c>
    </row>
    <row r="1249" spans="2:2" ht="14.25" customHeight="1" x14ac:dyDescent="0.35">
      <c r="B1249" t="str">
        <f t="shared" si="19"/>
        <v/>
      </c>
    </row>
    <row r="1250" spans="2:2" ht="14.25" customHeight="1" x14ac:dyDescent="0.35">
      <c r="B1250" t="str">
        <f t="shared" si="19"/>
        <v/>
      </c>
    </row>
    <row r="1251" spans="2:2" ht="14.25" customHeight="1" x14ac:dyDescent="0.35">
      <c r="B1251" t="str">
        <f t="shared" si="19"/>
        <v/>
      </c>
    </row>
    <row r="1252" spans="2:2" ht="14.25" customHeight="1" x14ac:dyDescent="0.35">
      <c r="B1252" t="str">
        <f t="shared" si="19"/>
        <v/>
      </c>
    </row>
    <row r="1253" spans="2:2" ht="14.25" customHeight="1" x14ac:dyDescent="0.35">
      <c r="B1253" t="str">
        <f t="shared" si="19"/>
        <v/>
      </c>
    </row>
    <row r="1254" spans="2:2" ht="14.25" customHeight="1" x14ac:dyDescent="0.35">
      <c r="B1254" t="str">
        <f t="shared" si="19"/>
        <v/>
      </c>
    </row>
    <row r="1255" spans="2:2" ht="14.25" customHeight="1" x14ac:dyDescent="0.35">
      <c r="B1255" t="str">
        <f t="shared" si="19"/>
        <v/>
      </c>
    </row>
    <row r="1256" spans="2:2" ht="14.25" customHeight="1" x14ac:dyDescent="0.35">
      <c r="B1256" t="str">
        <f t="shared" si="19"/>
        <v/>
      </c>
    </row>
    <row r="1257" spans="2:2" ht="14.25" customHeight="1" x14ac:dyDescent="0.35">
      <c r="B1257" t="str">
        <f t="shared" si="19"/>
        <v/>
      </c>
    </row>
    <row r="1258" spans="2:2" ht="14.25" customHeight="1" x14ac:dyDescent="0.35">
      <c r="B1258" t="str">
        <f t="shared" si="19"/>
        <v/>
      </c>
    </row>
    <row r="1259" spans="2:2" ht="14.25" customHeight="1" x14ac:dyDescent="0.35">
      <c r="B1259" t="str">
        <f t="shared" si="19"/>
        <v/>
      </c>
    </row>
    <row r="1260" spans="2:2" ht="14.25" customHeight="1" x14ac:dyDescent="0.35">
      <c r="B1260" t="str">
        <f t="shared" si="19"/>
        <v/>
      </c>
    </row>
    <row r="1261" spans="2:2" ht="14.25" customHeight="1" x14ac:dyDescent="0.35">
      <c r="B1261" t="str">
        <f t="shared" si="19"/>
        <v/>
      </c>
    </row>
    <row r="1262" spans="2:2" ht="14.25" customHeight="1" x14ac:dyDescent="0.35">
      <c r="B1262" t="str">
        <f t="shared" si="19"/>
        <v/>
      </c>
    </row>
    <row r="1263" spans="2:2" ht="14.25" customHeight="1" x14ac:dyDescent="0.35">
      <c r="B1263" t="str">
        <f t="shared" si="19"/>
        <v/>
      </c>
    </row>
    <row r="1264" spans="2:2" ht="14.25" customHeight="1" x14ac:dyDescent="0.35">
      <c r="B1264" t="str">
        <f t="shared" si="19"/>
        <v/>
      </c>
    </row>
    <row r="1265" spans="2:2" ht="14.25" customHeight="1" x14ac:dyDescent="0.35">
      <c r="B1265" t="str">
        <f t="shared" si="19"/>
        <v/>
      </c>
    </row>
    <row r="1266" spans="2:2" ht="14.25" customHeight="1" x14ac:dyDescent="0.35">
      <c r="B1266" t="str">
        <f t="shared" si="19"/>
        <v/>
      </c>
    </row>
    <row r="1267" spans="2:2" ht="14.25" customHeight="1" x14ac:dyDescent="0.35">
      <c r="B1267" t="str">
        <f t="shared" si="19"/>
        <v/>
      </c>
    </row>
    <row r="1268" spans="2:2" ht="14.25" customHeight="1" x14ac:dyDescent="0.35">
      <c r="B1268" t="str">
        <f t="shared" si="19"/>
        <v/>
      </c>
    </row>
    <row r="1269" spans="2:2" ht="14.25" customHeight="1" x14ac:dyDescent="0.35">
      <c r="B1269" t="str">
        <f t="shared" si="19"/>
        <v/>
      </c>
    </row>
    <row r="1270" spans="2:2" ht="14.25" customHeight="1" x14ac:dyDescent="0.35">
      <c r="B1270" t="str">
        <f t="shared" si="19"/>
        <v/>
      </c>
    </row>
    <row r="1271" spans="2:2" ht="14.25" customHeight="1" x14ac:dyDescent="0.35">
      <c r="B1271" t="str">
        <f t="shared" si="19"/>
        <v/>
      </c>
    </row>
    <row r="1272" spans="2:2" ht="14.25" customHeight="1" x14ac:dyDescent="0.35">
      <c r="B1272" t="str">
        <f t="shared" si="19"/>
        <v/>
      </c>
    </row>
    <row r="1273" spans="2:2" ht="14.25" customHeight="1" x14ac:dyDescent="0.35">
      <c r="B1273" t="str">
        <f t="shared" si="19"/>
        <v/>
      </c>
    </row>
    <row r="1274" spans="2:2" ht="14.25" customHeight="1" x14ac:dyDescent="0.35">
      <c r="B1274" t="str">
        <f t="shared" si="19"/>
        <v/>
      </c>
    </row>
    <row r="1275" spans="2:2" ht="14.25" customHeight="1" x14ac:dyDescent="0.35">
      <c r="B1275" t="str">
        <f t="shared" si="19"/>
        <v/>
      </c>
    </row>
    <row r="1276" spans="2:2" ht="14.25" customHeight="1" x14ac:dyDescent="0.35">
      <c r="B1276" t="str">
        <f t="shared" si="19"/>
        <v/>
      </c>
    </row>
    <row r="1277" spans="2:2" ht="14.25" customHeight="1" x14ac:dyDescent="0.35">
      <c r="B1277" t="str">
        <f t="shared" si="19"/>
        <v/>
      </c>
    </row>
    <row r="1278" spans="2:2" ht="14.25" customHeight="1" x14ac:dyDescent="0.35">
      <c r="B1278" t="str">
        <f t="shared" si="19"/>
        <v/>
      </c>
    </row>
    <row r="1279" spans="2:2" ht="14.25" customHeight="1" x14ac:dyDescent="0.35">
      <c r="B1279" t="str">
        <f t="shared" si="19"/>
        <v/>
      </c>
    </row>
    <row r="1280" spans="2:2" ht="14.25" customHeight="1" x14ac:dyDescent="0.35">
      <c r="B1280" t="str">
        <f t="shared" si="19"/>
        <v/>
      </c>
    </row>
    <row r="1281" spans="2:2" ht="14.25" customHeight="1" x14ac:dyDescent="0.35">
      <c r="B1281" t="str">
        <f t="shared" si="19"/>
        <v/>
      </c>
    </row>
    <row r="1282" spans="2:2" ht="14.25" customHeight="1" x14ac:dyDescent="0.35">
      <c r="B1282" t="str">
        <f t="shared" ref="B1282:B1345" si="20">IF(OR(C1282="Q1",C1282="Q2"),"S1",IF(OR(C1282="Q3",C1282="Q4"),"S2",""))</f>
        <v/>
      </c>
    </row>
    <row r="1283" spans="2:2" ht="14.25" customHeight="1" x14ac:dyDescent="0.35">
      <c r="B1283" t="str">
        <f t="shared" si="20"/>
        <v/>
      </c>
    </row>
    <row r="1284" spans="2:2" ht="14.25" customHeight="1" x14ac:dyDescent="0.35">
      <c r="B1284" t="str">
        <f t="shared" si="20"/>
        <v/>
      </c>
    </row>
    <row r="1285" spans="2:2" ht="14.25" customHeight="1" x14ac:dyDescent="0.35">
      <c r="B1285" t="str">
        <f t="shared" si="20"/>
        <v/>
      </c>
    </row>
    <row r="1286" spans="2:2" ht="14.25" customHeight="1" x14ac:dyDescent="0.35">
      <c r="B1286" t="str">
        <f t="shared" si="20"/>
        <v/>
      </c>
    </row>
    <row r="1287" spans="2:2" ht="14.25" customHeight="1" x14ac:dyDescent="0.35">
      <c r="B1287" t="str">
        <f t="shared" si="20"/>
        <v/>
      </c>
    </row>
    <row r="1288" spans="2:2" ht="14.25" customHeight="1" x14ac:dyDescent="0.35">
      <c r="B1288" t="str">
        <f t="shared" si="20"/>
        <v/>
      </c>
    </row>
    <row r="1289" spans="2:2" ht="14.25" customHeight="1" x14ac:dyDescent="0.35">
      <c r="B1289" t="str">
        <f t="shared" si="20"/>
        <v/>
      </c>
    </row>
    <row r="1290" spans="2:2" ht="14.25" customHeight="1" x14ac:dyDescent="0.35">
      <c r="B1290" t="str">
        <f t="shared" si="20"/>
        <v/>
      </c>
    </row>
    <row r="1291" spans="2:2" ht="14.25" customHeight="1" x14ac:dyDescent="0.35">
      <c r="B1291" t="str">
        <f t="shared" si="20"/>
        <v/>
      </c>
    </row>
    <row r="1292" spans="2:2" ht="14.25" customHeight="1" x14ac:dyDescent="0.35">
      <c r="B1292" t="str">
        <f t="shared" si="20"/>
        <v/>
      </c>
    </row>
    <row r="1293" spans="2:2" ht="14.25" customHeight="1" x14ac:dyDescent="0.35">
      <c r="B1293" t="str">
        <f t="shared" si="20"/>
        <v/>
      </c>
    </row>
    <row r="1294" spans="2:2" ht="14.25" customHeight="1" x14ac:dyDescent="0.35">
      <c r="B1294" t="str">
        <f t="shared" si="20"/>
        <v/>
      </c>
    </row>
    <row r="1295" spans="2:2" ht="14.25" customHeight="1" x14ac:dyDescent="0.35">
      <c r="B1295" t="str">
        <f t="shared" si="20"/>
        <v/>
      </c>
    </row>
    <row r="1296" spans="2:2" ht="14.25" customHeight="1" x14ac:dyDescent="0.35">
      <c r="B1296" t="str">
        <f t="shared" si="20"/>
        <v/>
      </c>
    </row>
    <row r="1297" spans="2:2" ht="14.25" customHeight="1" x14ac:dyDescent="0.35">
      <c r="B1297" t="str">
        <f t="shared" si="20"/>
        <v/>
      </c>
    </row>
    <row r="1298" spans="2:2" ht="14.25" customHeight="1" x14ac:dyDescent="0.35">
      <c r="B1298" t="str">
        <f t="shared" si="20"/>
        <v/>
      </c>
    </row>
    <row r="1299" spans="2:2" ht="14.25" customHeight="1" x14ac:dyDescent="0.35">
      <c r="B1299" t="str">
        <f t="shared" si="20"/>
        <v/>
      </c>
    </row>
    <row r="1300" spans="2:2" ht="14.25" customHeight="1" x14ac:dyDescent="0.35">
      <c r="B1300" t="str">
        <f t="shared" si="20"/>
        <v/>
      </c>
    </row>
    <row r="1301" spans="2:2" ht="14.25" customHeight="1" x14ac:dyDescent="0.35">
      <c r="B1301" t="str">
        <f t="shared" si="20"/>
        <v/>
      </c>
    </row>
    <row r="1302" spans="2:2" ht="14.25" customHeight="1" x14ac:dyDescent="0.35">
      <c r="B1302" t="str">
        <f t="shared" si="20"/>
        <v/>
      </c>
    </row>
    <row r="1303" spans="2:2" ht="14.25" customHeight="1" x14ac:dyDescent="0.35">
      <c r="B1303" t="str">
        <f t="shared" si="20"/>
        <v/>
      </c>
    </row>
    <row r="1304" spans="2:2" ht="14.25" customHeight="1" x14ac:dyDescent="0.35">
      <c r="B1304" t="str">
        <f t="shared" si="20"/>
        <v/>
      </c>
    </row>
    <row r="1305" spans="2:2" ht="14.25" customHeight="1" x14ac:dyDescent="0.35">
      <c r="B1305" t="str">
        <f t="shared" si="20"/>
        <v/>
      </c>
    </row>
    <row r="1306" spans="2:2" ht="14.25" customHeight="1" x14ac:dyDescent="0.35">
      <c r="B1306" t="str">
        <f t="shared" si="20"/>
        <v/>
      </c>
    </row>
    <row r="1307" spans="2:2" ht="14.25" customHeight="1" x14ac:dyDescent="0.35">
      <c r="B1307" t="str">
        <f t="shared" si="20"/>
        <v/>
      </c>
    </row>
    <row r="1308" spans="2:2" ht="14.25" customHeight="1" x14ac:dyDescent="0.35">
      <c r="B1308" t="str">
        <f t="shared" si="20"/>
        <v/>
      </c>
    </row>
    <row r="1309" spans="2:2" ht="14.25" customHeight="1" x14ac:dyDescent="0.35">
      <c r="B1309" t="str">
        <f t="shared" si="20"/>
        <v/>
      </c>
    </row>
    <row r="1310" spans="2:2" ht="14.25" customHeight="1" x14ac:dyDescent="0.35">
      <c r="B1310" t="str">
        <f t="shared" si="20"/>
        <v/>
      </c>
    </row>
    <row r="1311" spans="2:2" ht="14.25" customHeight="1" x14ac:dyDescent="0.35">
      <c r="B1311" t="str">
        <f t="shared" si="20"/>
        <v/>
      </c>
    </row>
    <row r="1312" spans="2:2" ht="14.25" customHeight="1" x14ac:dyDescent="0.35">
      <c r="B1312" t="str">
        <f t="shared" si="20"/>
        <v/>
      </c>
    </row>
    <row r="1313" spans="2:2" ht="14.25" customHeight="1" x14ac:dyDescent="0.35">
      <c r="B1313" t="str">
        <f t="shared" si="20"/>
        <v/>
      </c>
    </row>
    <row r="1314" spans="2:2" ht="14.25" customHeight="1" x14ac:dyDescent="0.35">
      <c r="B1314" t="str">
        <f t="shared" si="20"/>
        <v/>
      </c>
    </row>
    <row r="1315" spans="2:2" ht="14.25" customHeight="1" x14ac:dyDescent="0.35">
      <c r="B1315" t="str">
        <f t="shared" si="20"/>
        <v/>
      </c>
    </row>
    <row r="1316" spans="2:2" ht="14.25" customHeight="1" x14ac:dyDescent="0.35">
      <c r="B1316" t="str">
        <f t="shared" si="20"/>
        <v/>
      </c>
    </row>
    <row r="1317" spans="2:2" ht="14.25" customHeight="1" x14ac:dyDescent="0.35">
      <c r="B1317" t="str">
        <f t="shared" si="20"/>
        <v/>
      </c>
    </row>
    <row r="1318" spans="2:2" ht="14.25" customHeight="1" x14ac:dyDescent="0.35">
      <c r="B1318" t="str">
        <f t="shared" si="20"/>
        <v/>
      </c>
    </row>
    <row r="1319" spans="2:2" ht="14.25" customHeight="1" x14ac:dyDescent="0.35">
      <c r="B1319" t="str">
        <f t="shared" si="20"/>
        <v/>
      </c>
    </row>
    <row r="1320" spans="2:2" ht="14.25" customHeight="1" x14ac:dyDescent="0.35">
      <c r="B1320" t="str">
        <f t="shared" si="20"/>
        <v/>
      </c>
    </row>
    <row r="1321" spans="2:2" ht="14.25" customHeight="1" x14ac:dyDescent="0.35">
      <c r="B1321" t="str">
        <f t="shared" si="20"/>
        <v/>
      </c>
    </row>
    <row r="1322" spans="2:2" ht="14.25" customHeight="1" x14ac:dyDescent="0.35">
      <c r="B1322" t="str">
        <f t="shared" si="20"/>
        <v/>
      </c>
    </row>
    <row r="1323" spans="2:2" ht="14.25" customHeight="1" x14ac:dyDescent="0.35">
      <c r="B1323" t="str">
        <f t="shared" si="20"/>
        <v/>
      </c>
    </row>
    <row r="1324" spans="2:2" ht="14.25" customHeight="1" x14ac:dyDescent="0.35">
      <c r="B1324" t="str">
        <f t="shared" si="20"/>
        <v/>
      </c>
    </row>
    <row r="1325" spans="2:2" ht="14.25" customHeight="1" x14ac:dyDescent="0.35">
      <c r="B1325" t="str">
        <f t="shared" si="20"/>
        <v/>
      </c>
    </row>
    <row r="1326" spans="2:2" ht="14.25" customHeight="1" x14ac:dyDescent="0.35">
      <c r="B1326" t="str">
        <f t="shared" si="20"/>
        <v/>
      </c>
    </row>
    <row r="1327" spans="2:2" ht="14.25" customHeight="1" x14ac:dyDescent="0.35">
      <c r="B1327" t="str">
        <f t="shared" si="20"/>
        <v/>
      </c>
    </row>
    <row r="1328" spans="2:2" ht="14.25" customHeight="1" x14ac:dyDescent="0.35">
      <c r="B1328" t="str">
        <f t="shared" si="20"/>
        <v/>
      </c>
    </row>
    <row r="1329" spans="2:2" ht="14.25" customHeight="1" x14ac:dyDescent="0.35">
      <c r="B1329" t="str">
        <f t="shared" si="20"/>
        <v/>
      </c>
    </row>
    <row r="1330" spans="2:2" ht="14.25" customHeight="1" x14ac:dyDescent="0.35">
      <c r="B1330" t="str">
        <f t="shared" si="20"/>
        <v/>
      </c>
    </row>
    <row r="1331" spans="2:2" ht="14.25" customHeight="1" x14ac:dyDescent="0.35">
      <c r="B1331" t="str">
        <f t="shared" si="20"/>
        <v/>
      </c>
    </row>
    <row r="1332" spans="2:2" ht="14.25" customHeight="1" x14ac:dyDescent="0.35">
      <c r="B1332" t="str">
        <f t="shared" si="20"/>
        <v/>
      </c>
    </row>
    <row r="1333" spans="2:2" ht="14.25" customHeight="1" x14ac:dyDescent="0.35">
      <c r="B1333" t="str">
        <f t="shared" si="20"/>
        <v/>
      </c>
    </row>
    <row r="1334" spans="2:2" ht="14.25" customHeight="1" x14ac:dyDescent="0.35">
      <c r="B1334" t="str">
        <f t="shared" si="20"/>
        <v/>
      </c>
    </row>
    <row r="1335" spans="2:2" ht="14.25" customHeight="1" x14ac:dyDescent="0.35">
      <c r="B1335" t="str">
        <f t="shared" si="20"/>
        <v/>
      </c>
    </row>
    <row r="1336" spans="2:2" ht="14.25" customHeight="1" x14ac:dyDescent="0.35">
      <c r="B1336" t="str">
        <f t="shared" si="20"/>
        <v/>
      </c>
    </row>
    <row r="1337" spans="2:2" ht="14.25" customHeight="1" x14ac:dyDescent="0.35">
      <c r="B1337" t="str">
        <f t="shared" si="20"/>
        <v/>
      </c>
    </row>
    <row r="1338" spans="2:2" ht="14.25" customHeight="1" x14ac:dyDescent="0.35">
      <c r="B1338" t="str">
        <f t="shared" si="20"/>
        <v/>
      </c>
    </row>
    <row r="1339" spans="2:2" ht="14.25" customHeight="1" x14ac:dyDescent="0.35">
      <c r="B1339" t="str">
        <f t="shared" si="20"/>
        <v/>
      </c>
    </row>
    <row r="1340" spans="2:2" ht="14.25" customHeight="1" x14ac:dyDescent="0.35">
      <c r="B1340" t="str">
        <f t="shared" si="20"/>
        <v/>
      </c>
    </row>
    <row r="1341" spans="2:2" ht="14.25" customHeight="1" x14ac:dyDescent="0.35">
      <c r="B1341" t="str">
        <f t="shared" si="20"/>
        <v/>
      </c>
    </row>
    <row r="1342" spans="2:2" ht="14.25" customHeight="1" x14ac:dyDescent="0.35">
      <c r="B1342" t="str">
        <f t="shared" si="20"/>
        <v/>
      </c>
    </row>
    <row r="1343" spans="2:2" ht="14.25" customHeight="1" x14ac:dyDescent="0.35">
      <c r="B1343" t="str">
        <f t="shared" si="20"/>
        <v/>
      </c>
    </row>
    <row r="1344" spans="2:2" ht="14.25" customHeight="1" x14ac:dyDescent="0.35">
      <c r="B1344" t="str">
        <f t="shared" si="20"/>
        <v/>
      </c>
    </row>
    <row r="1345" spans="2:2" ht="14.25" customHeight="1" x14ac:dyDescent="0.35">
      <c r="B1345" t="str">
        <f t="shared" si="20"/>
        <v/>
      </c>
    </row>
    <row r="1346" spans="2:2" ht="14.25" customHeight="1" x14ac:dyDescent="0.35">
      <c r="B1346" t="str">
        <f t="shared" ref="B1346:B1409" si="21">IF(OR(C1346="Q1",C1346="Q2"),"S1",IF(OR(C1346="Q3",C1346="Q4"),"S2",""))</f>
        <v/>
      </c>
    </row>
    <row r="1347" spans="2:2" ht="14.25" customHeight="1" x14ac:dyDescent="0.35">
      <c r="B1347" t="str">
        <f t="shared" si="21"/>
        <v/>
      </c>
    </row>
    <row r="1348" spans="2:2" ht="14.25" customHeight="1" x14ac:dyDescent="0.35">
      <c r="B1348" t="str">
        <f t="shared" si="21"/>
        <v/>
      </c>
    </row>
    <row r="1349" spans="2:2" ht="14.25" customHeight="1" x14ac:dyDescent="0.35">
      <c r="B1349" t="str">
        <f t="shared" si="21"/>
        <v/>
      </c>
    </row>
    <row r="1350" spans="2:2" ht="14.25" customHeight="1" x14ac:dyDescent="0.35">
      <c r="B1350" t="str">
        <f t="shared" si="21"/>
        <v/>
      </c>
    </row>
    <row r="1351" spans="2:2" ht="14.25" customHeight="1" x14ac:dyDescent="0.35">
      <c r="B1351" t="str">
        <f t="shared" si="21"/>
        <v/>
      </c>
    </row>
    <row r="1352" spans="2:2" ht="14.25" customHeight="1" x14ac:dyDescent="0.35">
      <c r="B1352" t="str">
        <f t="shared" si="21"/>
        <v/>
      </c>
    </row>
    <row r="1353" spans="2:2" ht="14.25" customHeight="1" x14ac:dyDescent="0.35">
      <c r="B1353" t="str">
        <f t="shared" si="21"/>
        <v/>
      </c>
    </row>
    <row r="1354" spans="2:2" ht="14.25" customHeight="1" x14ac:dyDescent="0.35">
      <c r="B1354" t="str">
        <f t="shared" si="21"/>
        <v/>
      </c>
    </row>
    <row r="1355" spans="2:2" ht="14.25" customHeight="1" x14ac:dyDescent="0.35">
      <c r="B1355" t="str">
        <f t="shared" si="21"/>
        <v/>
      </c>
    </row>
    <row r="1356" spans="2:2" ht="14.25" customHeight="1" x14ac:dyDescent="0.35">
      <c r="B1356" t="str">
        <f t="shared" si="21"/>
        <v/>
      </c>
    </row>
    <row r="1357" spans="2:2" ht="14.25" customHeight="1" x14ac:dyDescent="0.35">
      <c r="B1357" t="str">
        <f t="shared" si="21"/>
        <v/>
      </c>
    </row>
    <row r="1358" spans="2:2" ht="14.25" customHeight="1" x14ac:dyDescent="0.35">
      <c r="B1358" t="str">
        <f t="shared" si="21"/>
        <v/>
      </c>
    </row>
    <row r="1359" spans="2:2" ht="14.25" customHeight="1" x14ac:dyDescent="0.35">
      <c r="B1359" t="str">
        <f t="shared" si="21"/>
        <v/>
      </c>
    </row>
    <row r="1360" spans="2:2" ht="14.25" customHeight="1" x14ac:dyDescent="0.35">
      <c r="B1360" t="str">
        <f t="shared" si="21"/>
        <v/>
      </c>
    </row>
    <row r="1361" spans="2:2" ht="14.25" customHeight="1" x14ac:dyDescent="0.35">
      <c r="B1361" t="str">
        <f t="shared" si="21"/>
        <v/>
      </c>
    </row>
    <row r="1362" spans="2:2" ht="14.25" customHeight="1" x14ac:dyDescent="0.35">
      <c r="B1362" t="str">
        <f t="shared" si="21"/>
        <v/>
      </c>
    </row>
    <row r="1363" spans="2:2" ht="14.25" customHeight="1" x14ac:dyDescent="0.35">
      <c r="B1363" t="str">
        <f t="shared" si="21"/>
        <v/>
      </c>
    </row>
    <row r="1364" spans="2:2" ht="14.25" customHeight="1" x14ac:dyDescent="0.35">
      <c r="B1364" t="str">
        <f t="shared" si="21"/>
        <v/>
      </c>
    </row>
    <row r="1365" spans="2:2" ht="14.25" customHeight="1" x14ac:dyDescent="0.35">
      <c r="B1365" t="str">
        <f t="shared" si="21"/>
        <v/>
      </c>
    </row>
    <row r="1366" spans="2:2" ht="14.25" customHeight="1" x14ac:dyDescent="0.35">
      <c r="B1366" t="str">
        <f t="shared" si="21"/>
        <v/>
      </c>
    </row>
    <row r="1367" spans="2:2" ht="14.25" customHeight="1" x14ac:dyDescent="0.35">
      <c r="B1367" t="str">
        <f t="shared" si="21"/>
        <v/>
      </c>
    </row>
    <row r="1368" spans="2:2" ht="14.25" customHeight="1" x14ac:dyDescent="0.35">
      <c r="B1368" t="str">
        <f t="shared" si="21"/>
        <v/>
      </c>
    </row>
    <row r="1369" spans="2:2" ht="14.25" customHeight="1" x14ac:dyDescent="0.35">
      <c r="B1369" t="str">
        <f t="shared" si="21"/>
        <v/>
      </c>
    </row>
    <row r="1370" spans="2:2" ht="14.25" customHeight="1" x14ac:dyDescent="0.35">
      <c r="B1370" t="str">
        <f t="shared" si="21"/>
        <v/>
      </c>
    </row>
    <row r="1371" spans="2:2" ht="14.25" customHeight="1" x14ac:dyDescent="0.35">
      <c r="B1371" t="str">
        <f t="shared" si="21"/>
        <v/>
      </c>
    </row>
    <row r="1372" spans="2:2" ht="14.25" customHeight="1" x14ac:dyDescent="0.35">
      <c r="B1372" t="str">
        <f t="shared" si="21"/>
        <v/>
      </c>
    </row>
    <row r="1373" spans="2:2" ht="14.25" customHeight="1" x14ac:dyDescent="0.35">
      <c r="B1373" t="str">
        <f t="shared" si="21"/>
        <v/>
      </c>
    </row>
    <row r="1374" spans="2:2" ht="14.25" customHeight="1" x14ac:dyDescent="0.35">
      <c r="B1374" t="str">
        <f t="shared" si="21"/>
        <v/>
      </c>
    </row>
    <row r="1375" spans="2:2" ht="14.25" customHeight="1" x14ac:dyDescent="0.35">
      <c r="B1375" t="str">
        <f t="shared" si="21"/>
        <v/>
      </c>
    </row>
    <row r="1376" spans="2:2" ht="14.25" customHeight="1" x14ac:dyDescent="0.35">
      <c r="B1376" t="str">
        <f t="shared" si="21"/>
        <v/>
      </c>
    </row>
    <row r="1377" spans="2:2" ht="14.25" customHeight="1" x14ac:dyDescent="0.35">
      <c r="B1377" t="str">
        <f t="shared" si="21"/>
        <v/>
      </c>
    </row>
    <row r="1378" spans="2:2" ht="14.25" customHeight="1" x14ac:dyDescent="0.35">
      <c r="B1378" t="str">
        <f t="shared" si="21"/>
        <v/>
      </c>
    </row>
    <row r="1379" spans="2:2" ht="14.25" customHeight="1" x14ac:dyDescent="0.35">
      <c r="B1379" t="str">
        <f t="shared" si="21"/>
        <v/>
      </c>
    </row>
    <row r="1380" spans="2:2" ht="14.25" customHeight="1" x14ac:dyDescent="0.35">
      <c r="B1380" t="str">
        <f t="shared" si="21"/>
        <v/>
      </c>
    </row>
    <row r="1381" spans="2:2" ht="14.25" customHeight="1" x14ac:dyDescent="0.35">
      <c r="B1381" t="str">
        <f t="shared" si="21"/>
        <v/>
      </c>
    </row>
    <row r="1382" spans="2:2" ht="14.25" customHeight="1" x14ac:dyDescent="0.35">
      <c r="B1382" t="str">
        <f t="shared" si="21"/>
        <v/>
      </c>
    </row>
    <row r="1383" spans="2:2" ht="14.25" customHeight="1" x14ac:dyDescent="0.35">
      <c r="B1383" t="str">
        <f t="shared" si="21"/>
        <v/>
      </c>
    </row>
    <row r="1384" spans="2:2" ht="14.25" customHeight="1" x14ac:dyDescent="0.35">
      <c r="B1384" t="str">
        <f t="shared" si="21"/>
        <v/>
      </c>
    </row>
    <row r="1385" spans="2:2" ht="14.25" customHeight="1" x14ac:dyDescent="0.35">
      <c r="B1385" t="str">
        <f t="shared" si="21"/>
        <v/>
      </c>
    </row>
    <row r="1386" spans="2:2" ht="14.25" customHeight="1" x14ac:dyDescent="0.35">
      <c r="B1386" t="str">
        <f t="shared" si="21"/>
        <v/>
      </c>
    </row>
    <row r="1387" spans="2:2" ht="14.25" customHeight="1" x14ac:dyDescent="0.35">
      <c r="B1387" t="str">
        <f t="shared" si="21"/>
        <v/>
      </c>
    </row>
    <row r="1388" spans="2:2" ht="14.25" customHeight="1" x14ac:dyDescent="0.35">
      <c r="B1388" t="str">
        <f t="shared" si="21"/>
        <v/>
      </c>
    </row>
    <row r="1389" spans="2:2" ht="14.25" customHeight="1" x14ac:dyDescent="0.35">
      <c r="B1389" t="str">
        <f t="shared" si="21"/>
        <v/>
      </c>
    </row>
    <row r="1390" spans="2:2" ht="14.25" customHeight="1" x14ac:dyDescent="0.35">
      <c r="B1390" t="str">
        <f t="shared" si="21"/>
        <v/>
      </c>
    </row>
    <row r="1391" spans="2:2" ht="14.25" customHeight="1" x14ac:dyDescent="0.35">
      <c r="B1391" t="str">
        <f t="shared" si="21"/>
        <v/>
      </c>
    </row>
    <row r="1392" spans="2:2" ht="14.25" customHeight="1" x14ac:dyDescent="0.35">
      <c r="B1392" t="str">
        <f t="shared" si="21"/>
        <v/>
      </c>
    </row>
    <row r="1393" spans="2:2" ht="14.25" customHeight="1" x14ac:dyDescent="0.35">
      <c r="B1393" t="str">
        <f t="shared" si="21"/>
        <v/>
      </c>
    </row>
    <row r="1394" spans="2:2" ht="14.25" customHeight="1" x14ac:dyDescent="0.35">
      <c r="B1394" t="str">
        <f t="shared" si="21"/>
        <v/>
      </c>
    </row>
    <row r="1395" spans="2:2" ht="14.25" customHeight="1" x14ac:dyDescent="0.35">
      <c r="B1395" t="str">
        <f t="shared" si="21"/>
        <v/>
      </c>
    </row>
    <row r="1396" spans="2:2" ht="14.25" customHeight="1" x14ac:dyDescent="0.35">
      <c r="B1396" t="str">
        <f t="shared" si="21"/>
        <v/>
      </c>
    </row>
    <row r="1397" spans="2:2" ht="14.25" customHeight="1" x14ac:dyDescent="0.35">
      <c r="B1397" t="str">
        <f t="shared" si="21"/>
        <v/>
      </c>
    </row>
    <row r="1398" spans="2:2" ht="14.25" customHeight="1" x14ac:dyDescent="0.35">
      <c r="B1398" t="str">
        <f t="shared" si="21"/>
        <v/>
      </c>
    </row>
    <row r="1399" spans="2:2" ht="14.25" customHeight="1" x14ac:dyDescent="0.35">
      <c r="B1399" t="str">
        <f t="shared" si="21"/>
        <v/>
      </c>
    </row>
    <row r="1400" spans="2:2" ht="14.25" customHeight="1" x14ac:dyDescent="0.35">
      <c r="B1400" t="str">
        <f t="shared" si="21"/>
        <v/>
      </c>
    </row>
    <row r="1401" spans="2:2" ht="14.25" customHeight="1" x14ac:dyDescent="0.35">
      <c r="B1401" t="str">
        <f t="shared" si="21"/>
        <v/>
      </c>
    </row>
    <row r="1402" spans="2:2" ht="14.25" customHeight="1" x14ac:dyDescent="0.35">
      <c r="B1402" t="str">
        <f t="shared" si="21"/>
        <v/>
      </c>
    </row>
    <row r="1403" spans="2:2" ht="14.25" customHeight="1" x14ac:dyDescent="0.35">
      <c r="B1403" t="str">
        <f t="shared" si="21"/>
        <v/>
      </c>
    </row>
    <row r="1404" spans="2:2" ht="14.25" customHeight="1" x14ac:dyDescent="0.35">
      <c r="B1404" t="str">
        <f t="shared" si="21"/>
        <v/>
      </c>
    </row>
    <row r="1405" spans="2:2" ht="14.25" customHeight="1" x14ac:dyDescent="0.35">
      <c r="B1405" t="str">
        <f t="shared" si="21"/>
        <v/>
      </c>
    </row>
    <row r="1406" spans="2:2" ht="14.25" customHeight="1" x14ac:dyDescent="0.35">
      <c r="B1406" t="str">
        <f t="shared" si="21"/>
        <v/>
      </c>
    </row>
    <row r="1407" spans="2:2" ht="14.25" customHeight="1" x14ac:dyDescent="0.35">
      <c r="B1407" t="str">
        <f t="shared" si="21"/>
        <v/>
      </c>
    </row>
    <row r="1408" spans="2:2" ht="14.25" customHeight="1" x14ac:dyDescent="0.35">
      <c r="B1408" t="str">
        <f t="shared" si="21"/>
        <v/>
      </c>
    </row>
    <row r="1409" spans="2:2" ht="14.25" customHeight="1" x14ac:dyDescent="0.35">
      <c r="B1409" t="str">
        <f t="shared" si="21"/>
        <v/>
      </c>
    </row>
    <row r="1410" spans="2:2" ht="14.25" customHeight="1" x14ac:dyDescent="0.35">
      <c r="B1410" t="str">
        <f t="shared" ref="B1410:B1461" si="22">IF(OR(C1410="Q1",C1410="Q2"),"S1",IF(OR(C1410="Q3",C1410="Q4"),"S2",""))</f>
        <v/>
      </c>
    </row>
    <row r="1411" spans="2:2" ht="14.25" customHeight="1" x14ac:dyDescent="0.35">
      <c r="B1411" t="str">
        <f t="shared" si="22"/>
        <v/>
      </c>
    </row>
    <row r="1412" spans="2:2" ht="14.25" customHeight="1" x14ac:dyDescent="0.35">
      <c r="B1412" t="str">
        <f t="shared" si="22"/>
        <v/>
      </c>
    </row>
    <row r="1413" spans="2:2" ht="14.25" customHeight="1" x14ac:dyDescent="0.35">
      <c r="B1413" t="str">
        <f t="shared" si="22"/>
        <v/>
      </c>
    </row>
    <row r="1414" spans="2:2" ht="14.25" customHeight="1" x14ac:dyDescent="0.35">
      <c r="B1414" t="str">
        <f t="shared" si="22"/>
        <v/>
      </c>
    </row>
    <row r="1415" spans="2:2" ht="14.25" customHeight="1" x14ac:dyDescent="0.35">
      <c r="B1415" t="str">
        <f t="shared" si="22"/>
        <v/>
      </c>
    </row>
    <row r="1416" spans="2:2" ht="14.25" customHeight="1" x14ac:dyDescent="0.35">
      <c r="B1416" t="str">
        <f t="shared" si="22"/>
        <v/>
      </c>
    </row>
    <row r="1417" spans="2:2" ht="14.25" customHeight="1" x14ac:dyDescent="0.35">
      <c r="B1417" t="str">
        <f t="shared" si="22"/>
        <v/>
      </c>
    </row>
    <row r="1418" spans="2:2" ht="14.25" customHeight="1" x14ac:dyDescent="0.35">
      <c r="B1418" t="str">
        <f t="shared" si="22"/>
        <v/>
      </c>
    </row>
    <row r="1419" spans="2:2" ht="14.25" customHeight="1" x14ac:dyDescent="0.35">
      <c r="B1419" t="str">
        <f t="shared" si="22"/>
        <v/>
      </c>
    </row>
    <row r="1420" spans="2:2" ht="14.25" customHeight="1" x14ac:dyDescent="0.35">
      <c r="B1420" t="str">
        <f t="shared" si="22"/>
        <v/>
      </c>
    </row>
    <row r="1421" spans="2:2" ht="14.25" customHeight="1" x14ac:dyDescent="0.35">
      <c r="B1421" t="str">
        <f t="shared" si="22"/>
        <v/>
      </c>
    </row>
    <row r="1422" spans="2:2" ht="14.25" customHeight="1" x14ac:dyDescent="0.35">
      <c r="B1422" t="str">
        <f t="shared" si="22"/>
        <v/>
      </c>
    </row>
    <row r="1423" spans="2:2" ht="14.25" customHeight="1" x14ac:dyDescent="0.35">
      <c r="B1423" t="str">
        <f t="shared" si="22"/>
        <v/>
      </c>
    </row>
    <row r="1424" spans="2:2" ht="14.25" customHeight="1" x14ac:dyDescent="0.35">
      <c r="B1424" t="str">
        <f t="shared" si="22"/>
        <v/>
      </c>
    </row>
    <row r="1425" spans="2:2" ht="14.25" customHeight="1" x14ac:dyDescent="0.35">
      <c r="B1425" t="str">
        <f t="shared" si="22"/>
        <v/>
      </c>
    </row>
    <row r="1426" spans="2:2" ht="14.25" customHeight="1" x14ac:dyDescent="0.35">
      <c r="B1426" t="str">
        <f t="shared" si="22"/>
        <v/>
      </c>
    </row>
    <row r="1427" spans="2:2" ht="14.25" customHeight="1" x14ac:dyDescent="0.35">
      <c r="B1427" t="str">
        <f t="shared" si="22"/>
        <v/>
      </c>
    </row>
    <row r="1428" spans="2:2" ht="14.25" customHeight="1" x14ac:dyDescent="0.35">
      <c r="B1428" t="str">
        <f t="shared" si="22"/>
        <v/>
      </c>
    </row>
    <row r="1429" spans="2:2" ht="14.25" customHeight="1" x14ac:dyDescent="0.35">
      <c r="B1429" t="str">
        <f t="shared" si="22"/>
        <v/>
      </c>
    </row>
    <row r="1430" spans="2:2" ht="14.25" customHeight="1" x14ac:dyDescent="0.35">
      <c r="B1430" t="str">
        <f t="shared" si="22"/>
        <v/>
      </c>
    </row>
    <row r="1431" spans="2:2" ht="14.25" customHeight="1" x14ac:dyDescent="0.35">
      <c r="B1431" t="str">
        <f t="shared" si="22"/>
        <v/>
      </c>
    </row>
    <row r="1432" spans="2:2" ht="14.25" customHeight="1" x14ac:dyDescent="0.35">
      <c r="B1432" t="str">
        <f t="shared" si="22"/>
        <v/>
      </c>
    </row>
    <row r="1433" spans="2:2" ht="14.25" customHeight="1" x14ac:dyDescent="0.35">
      <c r="B1433" t="str">
        <f t="shared" si="22"/>
        <v/>
      </c>
    </row>
    <row r="1434" spans="2:2" ht="14.25" customHeight="1" x14ac:dyDescent="0.35">
      <c r="B1434" t="str">
        <f t="shared" si="22"/>
        <v/>
      </c>
    </row>
    <row r="1435" spans="2:2" ht="14.25" customHeight="1" x14ac:dyDescent="0.35">
      <c r="B1435" t="str">
        <f t="shared" si="22"/>
        <v/>
      </c>
    </row>
    <row r="1436" spans="2:2" ht="14.25" customHeight="1" x14ac:dyDescent="0.35">
      <c r="B1436" t="str">
        <f t="shared" si="22"/>
        <v/>
      </c>
    </row>
    <row r="1437" spans="2:2" ht="14.25" customHeight="1" x14ac:dyDescent="0.35">
      <c r="B1437" t="str">
        <f t="shared" si="22"/>
        <v/>
      </c>
    </row>
    <row r="1438" spans="2:2" ht="14.25" customHeight="1" x14ac:dyDescent="0.35">
      <c r="B1438" t="str">
        <f t="shared" si="22"/>
        <v/>
      </c>
    </row>
    <row r="1439" spans="2:2" ht="14.25" customHeight="1" x14ac:dyDescent="0.35">
      <c r="B1439" t="str">
        <f t="shared" si="22"/>
        <v/>
      </c>
    </row>
    <row r="1440" spans="2:2" ht="14.25" customHeight="1" x14ac:dyDescent="0.35">
      <c r="B1440" t="str">
        <f t="shared" si="22"/>
        <v/>
      </c>
    </row>
    <row r="1441" spans="2:2" ht="14.25" customHeight="1" x14ac:dyDescent="0.35">
      <c r="B1441" t="str">
        <f t="shared" si="22"/>
        <v/>
      </c>
    </row>
    <row r="1442" spans="2:2" ht="14.25" customHeight="1" x14ac:dyDescent="0.35">
      <c r="B1442" t="str">
        <f t="shared" si="22"/>
        <v/>
      </c>
    </row>
    <row r="1443" spans="2:2" ht="14.25" customHeight="1" x14ac:dyDescent="0.35">
      <c r="B1443" t="str">
        <f t="shared" si="22"/>
        <v/>
      </c>
    </row>
    <row r="1444" spans="2:2" ht="14.25" customHeight="1" x14ac:dyDescent="0.35">
      <c r="B1444" t="str">
        <f t="shared" si="22"/>
        <v/>
      </c>
    </row>
    <row r="1445" spans="2:2" ht="14.25" customHeight="1" x14ac:dyDescent="0.35">
      <c r="B1445" t="str">
        <f t="shared" si="22"/>
        <v/>
      </c>
    </row>
    <row r="1446" spans="2:2" ht="14.25" customHeight="1" x14ac:dyDescent="0.35">
      <c r="B1446" t="str">
        <f t="shared" si="22"/>
        <v/>
      </c>
    </row>
    <row r="1447" spans="2:2" ht="14.25" customHeight="1" x14ac:dyDescent="0.35">
      <c r="B1447" t="str">
        <f t="shared" si="22"/>
        <v/>
      </c>
    </row>
    <row r="1448" spans="2:2" ht="14.25" customHeight="1" x14ac:dyDescent="0.35">
      <c r="B1448" t="str">
        <f t="shared" si="22"/>
        <v/>
      </c>
    </row>
    <row r="1449" spans="2:2" ht="14.25" customHeight="1" x14ac:dyDescent="0.35">
      <c r="B1449" t="str">
        <f t="shared" si="22"/>
        <v/>
      </c>
    </row>
    <row r="1450" spans="2:2" ht="14.25" customHeight="1" x14ac:dyDescent="0.35">
      <c r="B1450" t="str">
        <f t="shared" si="22"/>
        <v/>
      </c>
    </row>
    <row r="1451" spans="2:2" ht="14.25" customHeight="1" x14ac:dyDescent="0.35">
      <c r="B1451" t="str">
        <f t="shared" si="22"/>
        <v/>
      </c>
    </row>
    <row r="1452" spans="2:2" ht="14.25" customHeight="1" x14ac:dyDescent="0.35">
      <c r="B1452" t="str">
        <f t="shared" si="22"/>
        <v/>
      </c>
    </row>
    <row r="1453" spans="2:2" ht="14.25" customHeight="1" x14ac:dyDescent="0.35">
      <c r="B1453" t="str">
        <f t="shared" si="22"/>
        <v/>
      </c>
    </row>
    <row r="1454" spans="2:2" ht="14.25" customHeight="1" x14ac:dyDescent="0.35">
      <c r="B1454" t="str">
        <f t="shared" si="22"/>
        <v/>
      </c>
    </row>
    <row r="1455" spans="2:2" ht="14.25" customHeight="1" x14ac:dyDescent="0.35">
      <c r="B1455" t="str">
        <f t="shared" si="22"/>
        <v/>
      </c>
    </row>
    <row r="1456" spans="2:2" ht="14.25" customHeight="1" x14ac:dyDescent="0.35">
      <c r="B1456" t="str">
        <f t="shared" si="22"/>
        <v/>
      </c>
    </row>
    <row r="1457" spans="2:2" ht="14.25" customHeight="1" x14ac:dyDescent="0.35">
      <c r="B1457" t="str">
        <f t="shared" si="22"/>
        <v/>
      </c>
    </row>
    <row r="1458" spans="2:2" ht="14.25" customHeight="1" x14ac:dyDescent="0.35">
      <c r="B1458" t="str">
        <f t="shared" si="22"/>
        <v/>
      </c>
    </row>
    <row r="1459" spans="2:2" ht="14.25" customHeight="1" x14ac:dyDescent="0.35">
      <c r="B1459" t="str">
        <f t="shared" si="22"/>
        <v/>
      </c>
    </row>
    <row r="1460" spans="2:2" ht="14.25" customHeight="1" x14ac:dyDescent="0.35">
      <c r="B1460" t="str">
        <f t="shared" si="22"/>
        <v/>
      </c>
    </row>
    <row r="1461" spans="2:2" ht="14.25" customHeight="1" x14ac:dyDescent="0.35">
      <c r="B1461" t="str">
        <f t="shared" si="22"/>
        <v/>
      </c>
    </row>
  </sheetData>
  <autoFilter ref="A1:K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K1461"/>
  <sheetViews>
    <sheetView zoomScaleNormal="100" workbookViewId="0">
      <pane ySplit="1" topLeftCell="A2" activePane="bottomLeft" state="frozen"/>
      <selection pane="bottomLeft" activeCell="I1" sqref="I1:I1048576"/>
    </sheetView>
  </sheetViews>
  <sheetFormatPr defaultColWidth="8.6328125" defaultRowHeight="14.5" x14ac:dyDescent="0.35"/>
  <cols>
    <col min="1" max="6" width="12" customWidth="1"/>
    <col min="7" max="7" width="14" customWidth="1"/>
    <col min="8" max="8" width="18" customWidth="1"/>
    <col min="9" max="9" width="16" customWidth="1"/>
    <col min="10" max="10" width="15" customWidth="1"/>
    <col min="11" max="11" width="23" customWidth="1"/>
  </cols>
  <sheetData>
    <row r="1" spans="1:11" ht="14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800</v>
      </c>
      <c r="J1" s="7" t="s">
        <v>801</v>
      </c>
      <c r="K1" s="7" t="s">
        <v>802</v>
      </c>
    </row>
    <row r="2" spans="1:11" ht="14.25" customHeight="1" x14ac:dyDescent="0.35">
      <c r="A2">
        <v>2025</v>
      </c>
      <c r="B2" t="str">
        <f t="shared" ref="B2:B65" si="0">IF(OR(C2="Q1",C2="Q2"),"S1",IF(OR(C2="Q3",C2="Q4"),"S2",""))</f>
        <v>S1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 t="s">
        <v>29</v>
      </c>
      <c r="I2" s="8">
        <v>72</v>
      </c>
      <c r="J2" s="9">
        <v>2448</v>
      </c>
      <c r="K2" s="9">
        <v>34</v>
      </c>
    </row>
    <row r="3" spans="1:11" ht="14.25" customHeight="1" x14ac:dyDescent="0.35">
      <c r="A3">
        <v>2025</v>
      </c>
      <c r="B3" t="str">
        <f t="shared" si="0"/>
        <v>S1</v>
      </c>
      <c r="C3" t="s">
        <v>25</v>
      </c>
      <c r="D3" t="s">
        <v>26</v>
      </c>
      <c r="E3">
        <v>1</v>
      </c>
      <c r="F3" t="s">
        <v>27</v>
      </c>
      <c r="G3" t="s">
        <v>28</v>
      </c>
      <c r="H3" t="s">
        <v>32</v>
      </c>
      <c r="I3" s="8">
        <v>54</v>
      </c>
      <c r="J3" s="9">
        <v>1652.4</v>
      </c>
      <c r="K3" s="9">
        <v>30.6</v>
      </c>
    </row>
    <row r="4" spans="1:11" ht="14.25" customHeight="1" x14ac:dyDescent="0.35">
      <c r="A4">
        <v>2025</v>
      </c>
      <c r="B4" t="str">
        <f t="shared" si="0"/>
        <v>S1</v>
      </c>
      <c r="C4" t="s">
        <v>25</v>
      </c>
      <c r="D4" t="s">
        <v>26</v>
      </c>
      <c r="E4">
        <v>1</v>
      </c>
      <c r="F4" t="s">
        <v>27</v>
      </c>
      <c r="G4" t="s">
        <v>28</v>
      </c>
      <c r="H4" t="s">
        <v>33</v>
      </c>
      <c r="I4" s="8">
        <v>36</v>
      </c>
      <c r="J4" s="9">
        <v>1040.4000000000001</v>
      </c>
      <c r="K4" s="9">
        <v>28.9</v>
      </c>
    </row>
    <row r="5" spans="1:11" ht="14.25" customHeight="1" x14ac:dyDescent="0.35">
      <c r="A5">
        <v>2025</v>
      </c>
      <c r="B5" t="str">
        <f t="shared" si="0"/>
        <v>S1</v>
      </c>
      <c r="C5" t="s">
        <v>25</v>
      </c>
      <c r="D5" t="s">
        <v>26</v>
      </c>
      <c r="E5">
        <v>1</v>
      </c>
      <c r="F5" t="s">
        <v>27</v>
      </c>
      <c r="G5" t="s">
        <v>28</v>
      </c>
      <c r="H5" t="s">
        <v>34</v>
      </c>
      <c r="I5" s="8">
        <v>18</v>
      </c>
      <c r="J5" s="9">
        <v>489.6</v>
      </c>
      <c r="K5" s="9">
        <v>27.2</v>
      </c>
    </row>
    <row r="6" spans="1:11" ht="14.25" customHeight="1" x14ac:dyDescent="0.35">
      <c r="A6">
        <v>2025</v>
      </c>
      <c r="B6" t="str">
        <f t="shared" si="0"/>
        <v>S1</v>
      </c>
      <c r="C6" t="s">
        <v>25</v>
      </c>
      <c r="D6" t="s">
        <v>26</v>
      </c>
      <c r="E6">
        <v>1</v>
      </c>
      <c r="F6" t="s">
        <v>35</v>
      </c>
      <c r="G6" t="s">
        <v>36</v>
      </c>
      <c r="H6" t="s">
        <v>29</v>
      </c>
      <c r="I6" s="8">
        <v>69</v>
      </c>
      <c r="J6" s="9">
        <v>2346</v>
      </c>
      <c r="K6" s="9">
        <v>34</v>
      </c>
    </row>
    <row r="7" spans="1:11" ht="14.25" customHeight="1" x14ac:dyDescent="0.35">
      <c r="A7">
        <v>2025</v>
      </c>
      <c r="B7" t="str">
        <f t="shared" si="0"/>
        <v>S1</v>
      </c>
      <c r="C7" t="s">
        <v>25</v>
      </c>
      <c r="D7" t="s">
        <v>26</v>
      </c>
      <c r="E7">
        <v>1</v>
      </c>
      <c r="F7" t="s">
        <v>35</v>
      </c>
      <c r="G7" t="s">
        <v>36</v>
      </c>
      <c r="H7" t="s">
        <v>32</v>
      </c>
      <c r="I7" s="8">
        <v>51</v>
      </c>
      <c r="J7" s="9">
        <v>1560.6</v>
      </c>
      <c r="K7" s="9">
        <v>30.6</v>
      </c>
    </row>
    <row r="8" spans="1:11" ht="14.25" customHeight="1" x14ac:dyDescent="0.35">
      <c r="A8">
        <v>2025</v>
      </c>
      <c r="B8" t="str">
        <f t="shared" si="0"/>
        <v>S1</v>
      </c>
      <c r="C8" t="s">
        <v>25</v>
      </c>
      <c r="D8" t="s">
        <v>26</v>
      </c>
      <c r="E8">
        <v>1</v>
      </c>
      <c r="F8" t="s">
        <v>35</v>
      </c>
      <c r="G8" t="s">
        <v>36</v>
      </c>
      <c r="H8" t="s">
        <v>33</v>
      </c>
      <c r="I8" s="8">
        <v>34</v>
      </c>
      <c r="J8" s="9">
        <v>982.6</v>
      </c>
      <c r="K8" s="9">
        <v>28.9</v>
      </c>
    </row>
    <row r="9" spans="1:11" ht="14.25" customHeight="1" x14ac:dyDescent="0.35">
      <c r="A9">
        <v>2025</v>
      </c>
      <c r="B9" t="str">
        <f t="shared" si="0"/>
        <v>S1</v>
      </c>
      <c r="C9" t="s">
        <v>25</v>
      </c>
      <c r="D9" t="s">
        <v>26</v>
      </c>
      <c r="E9">
        <v>1</v>
      </c>
      <c r="F9" t="s">
        <v>35</v>
      </c>
      <c r="G9" t="s">
        <v>36</v>
      </c>
      <c r="H9" t="s">
        <v>34</v>
      </c>
      <c r="I9" s="8">
        <v>17</v>
      </c>
      <c r="J9" s="9">
        <v>462.4</v>
      </c>
      <c r="K9" s="9">
        <v>27.2</v>
      </c>
    </row>
    <row r="10" spans="1:11" ht="14.25" customHeight="1" x14ac:dyDescent="0.35">
      <c r="A10">
        <v>2025</v>
      </c>
      <c r="B10" t="str">
        <f t="shared" si="0"/>
        <v>S1</v>
      </c>
      <c r="C10" t="s">
        <v>25</v>
      </c>
      <c r="D10" t="s">
        <v>26</v>
      </c>
      <c r="E10">
        <v>1</v>
      </c>
      <c r="F10" t="s">
        <v>37</v>
      </c>
      <c r="G10" t="s">
        <v>38</v>
      </c>
      <c r="H10" t="s">
        <v>29</v>
      </c>
      <c r="I10" s="8">
        <v>85</v>
      </c>
      <c r="J10" s="9">
        <v>2890</v>
      </c>
      <c r="K10" s="9">
        <v>34</v>
      </c>
    </row>
    <row r="11" spans="1:11" ht="14.25" customHeight="1" x14ac:dyDescent="0.35">
      <c r="A11">
        <v>2025</v>
      </c>
      <c r="B11" t="str">
        <f t="shared" si="0"/>
        <v>S1</v>
      </c>
      <c r="C11" t="s">
        <v>25</v>
      </c>
      <c r="D11" t="s">
        <v>26</v>
      </c>
      <c r="E11">
        <v>1</v>
      </c>
      <c r="F11" t="s">
        <v>37</v>
      </c>
      <c r="G11" t="s">
        <v>38</v>
      </c>
      <c r="H11" t="s">
        <v>32</v>
      </c>
      <c r="I11" s="8">
        <v>64</v>
      </c>
      <c r="J11" s="9">
        <v>1958.4</v>
      </c>
      <c r="K11" s="9">
        <v>30.6</v>
      </c>
    </row>
    <row r="12" spans="1:11" ht="14.25" customHeight="1" x14ac:dyDescent="0.35">
      <c r="A12">
        <v>2025</v>
      </c>
      <c r="B12" t="str">
        <f t="shared" si="0"/>
        <v>S1</v>
      </c>
      <c r="C12" t="s">
        <v>25</v>
      </c>
      <c r="D12" t="s">
        <v>26</v>
      </c>
      <c r="E12">
        <v>1</v>
      </c>
      <c r="F12" t="s">
        <v>37</v>
      </c>
      <c r="G12" t="s">
        <v>38</v>
      </c>
      <c r="H12" t="s">
        <v>33</v>
      </c>
      <c r="I12" s="8">
        <v>42</v>
      </c>
      <c r="J12" s="9">
        <v>1213.8</v>
      </c>
      <c r="K12" s="9">
        <v>28.9</v>
      </c>
    </row>
    <row r="13" spans="1:11" ht="14.25" customHeight="1" x14ac:dyDescent="0.35">
      <c r="A13">
        <v>2025</v>
      </c>
      <c r="B13" t="str">
        <f t="shared" si="0"/>
        <v>S1</v>
      </c>
      <c r="C13" t="s">
        <v>25</v>
      </c>
      <c r="D13" t="s">
        <v>26</v>
      </c>
      <c r="E13">
        <v>1</v>
      </c>
      <c r="F13" t="s">
        <v>37</v>
      </c>
      <c r="G13" t="s">
        <v>38</v>
      </c>
      <c r="H13" t="s">
        <v>34</v>
      </c>
      <c r="I13" s="8">
        <v>21</v>
      </c>
      <c r="J13" s="9">
        <v>571.20000000000005</v>
      </c>
      <c r="K13" s="9">
        <v>27.2</v>
      </c>
    </row>
    <row r="14" spans="1:11" ht="14.25" customHeight="1" x14ac:dyDescent="0.35">
      <c r="A14">
        <v>2025</v>
      </c>
      <c r="B14" t="str">
        <f t="shared" si="0"/>
        <v>S1</v>
      </c>
      <c r="C14" t="s">
        <v>25</v>
      </c>
      <c r="D14" t="s">
        <v>26</v>
      </c>
      <c r="E14">
        <v>1</v>
      </c>
      <c r="F14" t="s">
        <v>39</v>
      </c>
      <c r="G14" t="s">
        <v>40</v>
      </c>
      <c r="H14" t="s">
        <v>29</v>
      </c>
      <c r="I14" s="8">
        <v>76</v>
      </c>
      <c r="J14" s="9">
        <v>2584</v>
      </c>
      <c r="K14" s="9">
        <v>34</v>
      </c>
    </row>
    <row r="15" spans="1:11" ht="14.25" customHeight="1" x14ac:dyDescent="0.35">
      <c r="A15">
        <v>2025</v>
      </c>
      <c r="B15" t="str">
        <f t="shared" si="0"/>
        <v>S1</v>
      </c>
      <c r="C15" t="s">
        <v>25</v>
      </c>
      <c r="D15" t="s">
        <v>26</v>
      </c>
      <c r="E15">
        <v>1</v>
      </c>
      <c r="F15" t="s">
        <v>39</v>
      </c>
      <c r="G15" t="s">
        <v>40</v>
      </c>
      <c r="H15" t="s">
        <v>32</v>
      </c>
      <c r="I15" s="8">
        <v>57</v>
      </c>
      <c r="J15" s="9">
        <v>1744.2</v>
      </c>
      <c r="K15" s="9">
        <v>30.6</v>
      </c>
    </row>
    <row r="16" spans="1:11" ht="14.25" customHeight="1" x14ac:dyDescent="0.35">
      <c r="A16">
        <v>2025</v>
      </c>
      <c r="B16" t="str">
        <f t="shared" si="0"/>
        <v>S1</v>
      </c>
      <c r="C16" t="s">
        <v>25</v>
      </c>
      <c r="D16" t="s">
        <v>26</v>
      </c>
      <c r="E16">
        <v>1</v>
      </c>
      <c r="F16" t="s">
        <v>39</v>
      </c>
      <c r="G16" t="s">
        <v>40</v>
      </c>
      <c r="H16" t="s">
        <v>33</v>
      </c>
      <c r="I16" s="8">
        <v>38</v>
      </c>
      <c r="J16" s="9">
        <v>1098.2</v>
      </c>
      <c r="K16" s="9">
        <v>28.9</v>
      </c>
    </row>
    <row r="17" spans="1:11" ht="14.25" customHeight="1" x14ac:dyDescent="0.35">
      <c r="A17">
        <v>2025</v>
      </c>
      <c r="B17" t="str">
        <f t="shared" si="0"/>
        <v>S1</v>
      </c>
      <c r="C17" t="s">
        <v>25</v>
      </c>
      <c r="D17" t="s">
        <v>26</v>
      </c>
      <c r="E17">
        <v>1</v>
      </c>
      <c r="F17" t="s">
        <v>39</v>
      </c>
      <c r="G17" t="s">
        <v>40</v>
      </c>
      <c r="H17" t="s">
        <v>34</v>
      </c>
      <c r="I17" s="8">
        <v>19</v>
      </c>
      <c r="J17" s="9">
        <v>516.79999999999995</v>
      </c>
      <c r="K17" s="9">
        <v>27.2</v>
      </c>
    </row>
    <row r="18" spans="1:11" ht="14.25" customHeight="1" x14ac:dyDescent="0.35">
      <c r="A18">
        <v>2025</v>
      </c>
      <c r="B18" t="str">
        <f t="shared" si="0"/>
        <v>S1</v>
      </c>
      <c r="C18" t="s">
        <v>25</v>
      </c>
      <c r="D18" t="s">
        <v>26</v>
      </c>
      <c r="E18">
        <v>1</v>
      </c>
      <c r="F18" t="s">
        <v>41</v>
      </c>
      <c r="G18" t="s">
        <v>42</v>
      </c>
      <c r="H18" t="s">
        <v>29</v>
      </c>
      <c r="I18" s="8">
        <v>73</v>
      </c>
      <c r="J18" s="9">
        <v>2482</v>
      </c>
      <c r="K18" s="9">
        <v>34</v>
      </c>
    </row>
    <row r="19" spans="1:11" ht="14.25" customHeight="1" x14ac:dyDescent="0.35">
      <c r="A19">
        <v>2025</v>
      </c>
      <c r="B19" t="str">
        <f t="shared" si="0"/>
        <v>S1</v>
      </c>
      <c r="C19" t="s">
        <v>25</v>
      </c>
      <c r="D19" t="s">
        <v>26</v>
      </c>
      <c r="E19">
        <v>1</v>
      </c>
      <c r="F19" t="s">
        <v>41</v>
      </c>
      <c r="G19" t="s">
        <v>42</v>
      </c>
      <c r="H19" t="s">
        <v>32</v>
      </c>
      <c r="I19" s="8">
        <v>54</v>
      </c>
      <c r="J19" s="9">
        <v>1652.4</v>
      </c>
      <c r="K19" s="9">
        <v>30.6</v>
      </c>
    </row>
    <row r="20" spans="1:11" ht="14.25" customHeight="1" x14ac:dyDescent="0.35">
      <c r="A20">
        <v>2025</v>
      </c>
      <c r="B20" t="str">
        <f t="shared" si="0"/>
        <v>S1</v>
      </c>
      <c r="C20" t="s">
        <v>25</v>
      </c>
      <c r="D20" t="s">
        <v>26</v>
      </c>
      <c r="E20">
        <v>1</v>
      </c>
      <c r="F20" t="s">
        <v>41</v>
      </c>
      <c r="G20" t="s">
        <v>42</v>
      </c>
      <c r="H20" t="s">
        <v>33</v>
      </c>
      <c r="I20" s="8">
        <v>36</v>
      </c>
      <c r="J20" s="9">
        <v>1040.4000000000001</v>
      </c>
      <c r="K20" s="9">
        <v>28.9</v>
      </c>
    </row>
    <row r="21" spans="1:11" ht="14.25" customHeight="1" x14ac:dyDescent="0.35">
      <c r="A21">
        <v>2025</v>
      </c>
      <c r="B21" t="str">
        <f t="shared" si="0"/>
        <v>S1</v>
      </c>
      <c r="C21" t="s">
        <v>25</v>
      </c>
      <c r="D21" t="s">
        <v>26</v>
      </c>
      <c r="E21">
        <v>1</v>
      </c>
      <c r="F21" t="s">
        <v>41</v>
      </c>
      <c r="G21" t="s">
        <v>42</v>
      </c>
      <c r="H21" t="s">
        <v>34</v>
      </c>
      <c r="I21" s="8">
        <v>18</v>
      </c>
      <c r="J21" s="9">
        <v>489.6</v>
      </c>
      <c r="K21" s="9">
        <v>27.2</v>
      </c>
    </row>
    <row r="22" spans="1:11" ht="14.25" customHeight="1" x14ac:dyDescent="0.35">
      <c r="A22">
        <v>2025</v>
      </c>
      <c r="B22" t="str">
        <f t="shared" si="0"/>
        <v>S1</v>
      </c>
      <c r="C22" t="s">
        <v>25</v>
      </c>
      <c r="D22" t="s">
        <v>26</v>
      </c>
      <c r="E22">
        <v>1</v>
      </c>
      <c r="F22" t="s">
        <v>43</v>
      </c>
      <c r="G22" t="s">
        <v>44</v>
      </c>
      <c r="H22" t="s">
        <v>29</v>
      </c>
      <c r="I22" s="8">
        <v>72</v>
      </c>
      <c r="J22" s="9">
        <v>2448</v>
      </c>
      <c r="K22" s="9">
        <v>34</v>
      </c>
    </row>
    <row r="23" spans="1:11" ht="14.25" customHeight="1" x14ac:dyDescent="0.35">
      <c r="A23">
        <v>2025</v>
      </c>
      <c r="B23" t="str">
        <f t="shared" si="0"/>
        <v>S1</v>
      </c>
      <c r="C23" t="s">
        <v>25</v>
      </c>
      <c r="D23" t="s">
        <v>26</v>
      </c>
      <c r="E23">
        <v>1</v>
      </c>
      <c r="F23" t="s">
        <v>43</v>
      </c>
      <c r="G23" t="s">
        <v>44</v>
      </c>
      <c r="H23" t="s">
        <v>32</v>
      </c>
      <c r="I23" s="8">
        <v>54</v>
      </c>
      <c r="J23" s="9">
        <v>1652.4</v>
      </c>
      <c r="K23" s="9">
        <v>30.6</v>
      </c>
    </row>
    <row r="24" spans="1:11" ht="14.25" customHeight="1" x14ac:dyDescent="0.35">
      <c r="A24">
        <v>2025</v>
      </c>
      <c r="B24" t="str">
        <f t="shared" si="0"/>
        <v>S1</v>
      </c>
      <c r="C24" t="s">
        <v>25</v>
      </c>
      <c r="D24" t="s">
        <v>26</v>
      </c>
      <c r="E24">
        <v>1</v>
      </c>
      <c r="F24" t="s">
        <v>43</v>
      </c>
      <c r="G24" t="s">
        <v>44</v>
      </c>
      <c r="H24" t="s">
        <v>33</v>
      </c>
      <c r="I24" s="8">
        <v>36</v>
      </c>
      <c r="J24" s="9">
        <v>1040.4000000000001</v>
      </c>
      <c r="K24" s="9">
        <v>28.9</v>
      </c>
    </row>
    <row r="25" spans="1:11" ht="14.25" customHeight="1" x14ac:dyDescent="0.35">
      <c r="A25">
        <v>2025</v>
      </c>
      <c r="B25" t="str">
        <f t="shared" si="0"/>
        <v>S1</v>
      </c>
      <c r="C25" t="s">
        <v>25</v>
      </c>
      <c r="D25" t="s">
        <v>26</v>
      </c>
      <c r="E25">
        <v>1</v>
      </c>
      <c r="F25" t="s">
        <v>43</v>
      </c>
      <c r="G25" t="s">
        <v>44</v>
      </c>
      <c r="H25" t="s">
        <v>34</v>
      </c>
      <c r="I25" s="8">
        <v>18</v>
      </c>
      <c r="J25" s="9">
        <v>489.6</v>
      </c>
      <c r="K25" s="9">
        <v>27.2</v>
      </c>
    </row>
    <row r="26" spans="1:11" ht="14.25" customHeight="1" x14ac:dyDescent="0.35">
      <c r="A26">
        <v>2025</v>
      </c>
      <c r="B26" t="str">
        <f t="shared" si="0"/>
        <v>S1</v>
      </c>
      <c r="C26" t="s">
        <v>25</v>
      </c>
      <c r="D26" t="s">
        <v>26</v>
      </c>
      <c r="E26">
        <v>1</v>
      </c>
      <c r="F26" t="s">
        <v>47</v>
      </c>
      <c r="G26" t="s">
        <v>48</v>
      </c>
      <c r="H26" t="s">
        <v>29</v>
      </c>
      <c r="I26" s="8">
        <v>74</v>
      </c>
      <c r="J26" s="9">
        <v>2516</v>
      </c>
      <c r="K26" s="9">
        <v>34</v>
      </c>
    </row>
    <row r="27" spans="1:11" ht="14.25" customHeight="1" x14ac:dyDescent="0.35">
      <c r="A27">
        <v>2025</v>
      </c>
      <c r="B27" t="str">
        <f t="shared" si="0"/>
        <v>S1</v>
      </c>
      <c r="C27" t="s">
        <v>25</v>
      </c>
      <c r="D27" t="s">
        <v>26</v>
      </c>
      <c r="E27">
        <v>1</v>
      </c>
      <c r="F27" t="s">
        <v>47</v>
      </c>
      <c r="G27" t="s">
        <v>48</v>
      </c>
      <c r="H27" t="s">
        <v>32</v>
      </c>
      <c r="I27" s="8">
        <v>55</v>
      </c>
      <c r="J27" s="9">
        <v>1683</v>
      </c>
      <c r="K27" s="9">
        <v>30.6</v>
      </c>
    </row>
    <row r="28" spans="1:11" ht="14.25" customHeight="1" x14ac:dyDescent="0.35">
      <c r="A28">
        <v>2025</v>
      </c>
      <c r="B28" t="str">
        <f t="shared" si="0"/>
        <v>S1</v>
      </c>
      <c r="C28" t="s">
        <v>25</v>
      </c>
      <c r="D28" t="s">
        <v>26</v>
      </c>
      <c r="E28">
        <v>1</v>
      </c>
      <c r="F28" t="s">
        <v>47</v>
      </c>
      <c r="G28" t="s">
        <v>48</v>
      </c>
      <c r="H28" t="s">
        <v>33</v>
      </c>
      <c r="I28" s="8">
        <v>37</v>
      </c>
      <c r="J28" s="9">
        <v>1069.3</v>
      </c>
      <c r="K28" s="9">
        <v>28.9</v>
      </c>
    </row>
    <row r="29" spans="1:11" ht="14.25" customHeight="1" x14ac:dyDescent="0.35">
      <c r="A29">
        <v>2025</v>
      </c>
      <c r="B29" t="str">
        <f t="shared" si="0"/>
        <v>S1</v>
      </c>
      <c r="C29" t="s">
        <v>25</v>
      </c>
      <c r="D29" t="s">
        <v>26</v>
      </c>
      <c r="E29">
        <v>1</v>
      </c>
      <c r="F29" t="s">
        <v>47</v>
      </c>
      <c r="G29" t="s">
        <v>48</v>
      </c>
      <c r="H29" t="s">
        <v>34</v>
      </c>
      <c r="I29" s="8">
        <v>18</v>
      </c>
      <c r="J29" s="9">
        <v>489.6</v>
      </c>
      <c r="K29" s="9">
        <v>27.2</v>
      </c>
    </row>
    <row r="30" spans="1:11" ht="14.25" customHeight="1" x14ac:dyDescent="0.35">
      <c r="A30">
        <v>2025</v>
      </c>
      <c r="B30" t="str">
        <f t="shared" si="0"/>
        <v>S1</v>
      </c>
      <c r="C30" t="s">
        <v>25</v>
      </c>
      <c r="D30" t="s">
        <v>26</v>
      </c>
      <c r="E30">
        <v>1</v>
      </c>
      <c r="F30" t="s">
        <v>49</v>
      </c>
      <c r="G30" t="s">
        <v>28</v>
      </c>
      <c r="H30" t="s">
        <v>29</v>
      </c>
      <c r="I30" s="8">
        <v>74</v>
      </c>
      <c r="J30" s="9">
        <v>2516</v>
      </c>
      <c r="K30" s="9">
        <v>34</v>
      </c>
    </row>
    <row r="31" spans="1:11" ht="14.25" customHeight="1" x14ac:dyDescent="0.35">
      <c r="A31">
        <v>2025</v>
      </c>
      <c r="B31" t="str">
        <f t="shared" si="0"/>
        <v>S1</v>
      </c>
      <c r="C31" t="s">
        <v>25</v>
      </c>
      <c r="D31" t="s">
        <v>26</v>
      </c>
      <c r="E31">
        <v>1</v>
      </c>
      <c r="F31" t="s">
        <v>49</v>
      </c>
      <c r="G31" t="s">
        <v>28</v>
      </c>
      <c r="H31" t="s">
        <v>32</v>
      </c>
      <c r="I31" s="8">
        <v>56</v>
      </c>
      <c r="J31" s="9">
        <v>1713.6</v>
      </c>
      <c r="K31" s="9">
        <v>30.6</v>
      </c>
    </row>
    <row r="32" spans="1:11" ht="14.25" customHeight="1" x14ac:dyDescent="0.35">
      <c r="A32">
        <v>2025</v>
      </c>
      <c r="B32" t="str">
        <f t="shared" si="0"/>
        <v>S1</v>
      </c>
      <c r="C32" t="s">
        <v>25</v>
      </c>
      <c r="D32" t="s">
        <v>26</v>
      </c>
      <c r="E32">
        <v>1</v>
      </c>
      <c r="F32" t="s">
        <v>49</v>
      </c>
      <c r="G32" t="s">
        <v>28</v>
      </c>
      <c r="H32" t="s">
        <v>33</v>
      </c>
      <c r="I32" s="8">
        <v>37</v>
      </c>
      <c r="J32" s="9">
        <v>1069.3</v>
      </c>
      <c r="K32" s="9">
        <v>28.9</v>
      </c>
    </row>
    <row r="33" spans="1:11" ht="14.25" customHeight="1" x14ac:dyDescent="0.35">
      <c r="A33">
        <v>2025</v>
      </c>
      <c r="B33" t="str">
        <f t="shared" si="0"/>
        <v>S1</v>
      </c>
      <c r="C33" t="s">
        <v>25</v>
      </c>
      <c r="D33" t="s">
        <v>26</v>
      </c>
      <c r="E33">
        <v>1</v>
      </c>
      <c r="F33" t="s">
        <v>49</v>
      </c>
      <c r="G33" t="s">
        <v>28</v>
      </c>
      <c r="H33" t="s">
        <v>34</v>
      </c>
      <c r="I33" s="8">
        <v>18</v>
      </c>
      <c r="J33" s="9">
        <v>489.6</v>
      </c>
      <c r="K33" s="9">
        <v>27.2</v>
      </c>
    </row>
    <row r="34" spans="1:11" ht="14.25" customHeight="1" x14ac:dyDescent="0.35">
      <c r="A34">
        <v>2025</v>
      </c>
      <c r="B34" t="str">
        <f t="shared" si="0"/>
        <v>S1</v>
      </c>
      <c r="C34" t="s">
        <v>25</v>
      </c>
      <c r="D34" t="s">
        <v>26</v>
      </c>
      <c r="E34">
        <v>1</v>
      </c>
      <c r="F34" t="s">
        <v>50</v>
      </c>
      <c r="G34" t="s">
        <v>36</v>
      </c>
      <c r="H34" t="s">
        <v>29</v>
      </c>
      <c r="I34" s="8">
        <v>74</v>
      </c>
      <c r="J34" s="9">
        <v>2516</v>
      </c>
      <c r="K34" s="9">
        <v>34</v>
      </c>
    </row>
    <row r="35" spans="1:11" ht="14.25" customHeight="1" x14ac:dyDescent="0.35">
      <c r="A35">
        <v>2025</v>
      </c>
      <c r="B35" t="str">
        <f t="shared" si="0"/>
        <v>S1</v>
      </c>
      <c r="C35" t="s">
        <v>25</v>
      </c>
      <c r="D35" t="s">
        <v>26</v>
      </c>
      <c r="E35">
        <v>1</v>
      </c>
      <c r="F35" t="s">
        <v>50</v>
      </c>
      <c r="G35" t="s">
        <v>36</v>
      </c>
      <c r="H35" t="s">
        <v>32</v>
      </c>
      <c r="I35" s="8">
        <v>55</v>
      </c>
      <c r="J35" s="9">
        <v>1683</v>
      </c>
      <c r="K35" s="9">
        <v>30.6</v>
      </c>
    </row>
    <row r="36" spans="1:11" ht="14.25" customHeight="1" x14ac:dyDescent="0.35">
      <c r="A36">
        <v>2025</v>
      </c>
      <c r="B36" t="str">
        <f t="shared" si="0"/>
        <v>S1</v>
      </c>
      <c r="C36" t="s">
        <v>25</v>
      </c>
      <c r="D36" t="s">
        <v>26</v>
      </c>
      <c r="E36">
        <v>1</v>
      </c>
      <c r="F36" t="s">
        <v>50</v>
      </c>
      <c r="G36" t="s">
        <v>36</v>
      </c>
      <c r="H36" t="s">
        <v>33</v>
      </c>
      <c r="I36" s="8">
        <v>37</v>
      </c>
      <c r="J36" s="9">
        <v>1069.3</v>
      </c>
      <c r="K36" s="9">
        <v>28.9</v>
      </c>
    </row>
    <row r="37" spans="1:11" ht="14.25" customHeight="1" x14ac:dyDescent="0.35">
      <c r="A37">
        <v>2025</v>
      </c>
      <c r="B37" t="str">
        <f t="shared" si="0"/>
        <v>S1</v>
      </c>
      <c r="C37" t="s">
        <v>25</v>
      </c>
      <c r="D37" t="s">
        <v>26</v>
      </c>
      <c r="E37">
        <v>1</v>
      </c>
      <c r="F37" t="s">
        <v>50</v>
      </c>
      <c r="G37" t="s">
        <v>36</v>
      </c>
      <c r="H37" t="s">
        <v>34</v>
      </c>
      <c r="I37" s="8">
        <v>18</v>
      </c>
      <c r="J37" s="9">
        <v>489.6</v>
      </c>
      <c r="K37" s="9">
        <v>27.2</v>
      </c>
    </row>
    <row r="38" spans="1:11" ht="14.25" customHeight="1" x14ac:dyDescent="0.35">
      <c r="A38">
        <v>2025</v>
      </c>
      <c r="B38" t="str">
        <f t="shared" si="0"/>
        <v>S1</v>
      </c>
      <c r="C38" t="s">
        <v>25</v>
      </c>
      <c r="D38" t="s">
        <v>26</v>
      </c>
      <c r="E38">
        <v>1</v>
      </c>
      <c r="F38" t="s">
        <v>51</v>
      </c>
      <c r="G38" t="s">
        <v>38</v>
      </c>
      <c r="H38" t="s">
        <v>29</v>
      </c>
      <c r="I38" s="8">
        <v>81</v>
      </c>
      <c r="J38" s="9">
        <v>2754</v>
      </c>
      <c r="K38" s="9">
        <v>34</v>
      </c>
    </row>
    <row r="39" spans="1:11" ht="14.25" customHeight="1" x14ac:dyDescent="0.35">
      <c r="A39">
        <v>2025</v>
      </c>
      <c r="B39" t="str">
        <f t="shared" si="0"/>
        <v>S1</v>
      </c>
      <c r="C39" t="s">
        <v>25</v>
      </c>
      <c r="D39" t="s">
        <v>26</v>
      </c>
      <c r="E39">
        <v>1</v>
      </c>
      <c r="F39" t="s">
        <v>51</v>
      </c>
      <c r="G39" t="s">
        <v>38</v>
      </c>
      <c r="H39" t="s">
        <v>32</v>
      </c>
      <c r="I39" s="8">
        <v>60</v>
      </c>
      <c r="J39" s="9">
        <v>1836</v>
      </c>
      <c r="K39" s="9">
        <v>30.6</v>
      </c>
    </row>
    <row r="40" spans="1:11" ht="14.25" customHeight="1" x14ac:dyDescent="0.35">
      <c r="A40">
        <v>2025</v>
      </c>
      <c r="B40" t="str">
        <f t="shared" si="0"/>
        <v>S1</v>
      </c>
      <c r="C40" t="s">
        <v>25</v>
      </c>
      <c r="D40" t="s">
        <v>26</v>
      </c>
      <c r="E40">
        <v>1</v>
      </c>
      <c r="F40" t="s">
        <v>51</v>
      </c>
      <c r="G40" t="s">
        <v>38</v>
      </c>
      <c r="H40" t="s">
        <v>33</v>
      </c>
      <c r="I40" s="8">
        <v>40</v>
      </c>
      <c r="J40" s="9">
        <v>1156</v>
      </c>
      <c r="K40" s="9">
        <v>28.9</v>
      </c>
    </row>
    <row r="41" spans="1:11" ht="14.25" customHeight="1" x14ac:dyDescent="0.35">
      <c r="A41">
        <v>2025</v>
      </c>
      <c r="B41" t="str">
        <f t="shared" si="0"/>
        <v>S1</v>
      </c>
      <c r="C41" t="s">
        <v>25</v>
      </c>
      <c r="D41" t="s">
        <v>26</v>
      </c>
      <c r="E41">
        <v>1</v>
      </c>
      <c r="F41" t="s">
        <v>51</v>
      </c>
      <c r="G41" t="s">
        <v>38</v>
      </c>
      <c r="H41" t="s">
        <v>34</v>
      </c>
      <c r="I41" s="8">
        <v>20</v>
      </c>
      <c r="J41" s="9">
        <v>544</v>
      </c>
      <c r="K41" s="9">
        <v>27.2</v>
      </c>
    </row>
    <row r="42" spans="1:11" ht="14.25" customHeight="1" x14ac:dyDescent="0.35">
      <c r="A42">
        <v>2025</v>
      </c>
      <c r="B42" t="str">
        <f t="shared" si="0"/>
        <v>S1</v>
      </c>
      <c r="C42" t="s">
        <v>25</v>
      </c>
      <c r="D42" t="s">
        <v>26</v>
      </c>
      <c r="E42">
        <v>1</v>
      </c>
      <c r="F42" t="s">
        <v>52</v>
      </c>
      <c r="G42" t="s">
        <v>40</v>
      </c>
      <c r="H42" t="s">
        <v>29</v>
      </c>
      <c r="I42" s="8">
        <v>77</v>
      </c>
      <c r="J42" s="9">
        <v>2618</v>
      </c>
      <c r="K42" s="9">
        <v>34</v>
      </c>
    </row>
    <row r="43" spans="1:11" ht="14.25" customHeight="1" x14ac:dyDescent="0.35">
      <c r="A43">
        <v>2025</v>
      </c>
      <c r="B43" t="str">
        <f t="shared" si="0"/>
        <v>S1</v>
      </c>
      <c r="C43" t="s">
        <v>25</v>
      </c>
      <c r="D43" t="s">
        <v>26</v>
      </c>
      <c r="E43">
        <v>1</v>
      </c>
      <c r="F43" t="s">
        <v>52</v>
      </c>
      <c r="G43" t="s">
        <v>40</v>
      </c>
      <c r="H43" t="s">
        <v>32</v>
      </c>
      <c r="I43" s="8">
        <v>57</v>
      </c>
      <c r="J43" s="9">
        <v>1744.2</v>
      </c>
      <c r="K43" s="9">
        <v>30.6</v>
      </c>
    </row>
    <row r="44" spans="1:11" ht="14.25" customHeight="1" x14ac:dyDescent="0.35">
      <c r="A44">
        <v>2025</v>
      </c>
      <c r="B44" t="str">
        <f t="shared" si="0"/>
        <v>S1</v>
      </c>
      <c r="C44" t="s">
        <v>25</v>
      </c>
      <c r="D44" t="s">
        <v>26</v>
      </c>
      <c r="E44">
        <v>1</v>
      </c>
      <c r="F44" t="s">
        <v>52</v>
      </c>
      <c r="G44" t="s">
        <v>40</v>
      </c>
      <c r="H44" t="s">
        <v>33</v>
      </c>
      <c r="I44" s="8">
        <v>38</v>
      </c>
      <c r="J44" s="9">
        <v>1098.2</v>
      </c>
      <c r="K44" s="9">
        <v>28.9</v>
      </c>
    </row>
    <row r="45" spans="1:11" ht="14.25" customHeight="1" x14ac:dyDescent="0.35">
      <c r="A45">
        <v>2025</v>
      </c>
      <c r="B45" t="str">
        <f t="shared" si="0"/>
        <v>S1</v>
      </c>
      <c r="C45" t="s">
        <v>25</v>
      </c>
      <c r="D45" t="s">
        <v>26</v>
      </c>
      <c r="E45">
        <v>1</v>
      </c>
      <c r="F45" t="s">
        <v>52</v>
      </c>
      <c r="G45" t="s">
        <v>40</v>
      </c>
      <c r="H45" t="s">
        <v>34</v>
      </c>
      <c r="I45" s="8">
        <v>19</v>
      </c>
      <c r="J45" s="9">
        <v>516.79999999999995</v>
      </c>
      <c r="K45" s="9">
        <v>27.2</v>
      </c>
    </row>
    <row r="46" spans="1:11" ht="14.25" customHeight="1" x14ac:dyDescent="0.35">
      <c r="A46">
        <v>2025</v>
      </c>
      <c r="B46" t="str">
        <f t="shared" si="0"/>
        <v>S1</v>
      </c>
      <c r="C46" t="s">
        <v>25</v>
      </c>
      <c r="D46" t="s">
        <v>26</v>
      </c>
      <c r="E46">
        <v>1</v>
      </c>
      <c r="F46" t="s">
        <v>53</v>
      </c>
      <c r="G46" t="s">
        <v>42</v>
      </c>
      <c r="H46" t="s">
        <v>29</v>
      </c>
      <c r="I46" s="8">
        <v>70</v>
      </c>
      <c r="J46" s="9">
        <v>2380</v>
      </c>
      <c r="K46" s="9">
        <v>34</v>
      </c>
    </row>
    <row r="47" spans="1:11" ht="14.25" customHeight="1" x14ac:dyDescent="0.35">
      <c r="A47">
        <v>2025</v>
      </c>
      <c r="B47" t="str">
        <f t="shared" si="0"/>
        <v>S1</v>
      </c>
      <c r="C47" t="s">
        <v>25</v>
      </c>
      <c r="D47" t="s">
        <v>26</v>
      </c>
      <c r="E47">
        <v>1</v>
      </c>
      <c r="F47" t="s">
        <v>53</v>
      </c>
      <c r="G47" t="s">
        <v>42</v>
      </c>
      <c r="H47" t="s">
        <v>32</v>
      </c>
      <c r="I47" s="8">
        <v>52</v>
      </c>
      <c r="J47" s="9">
        <v>1591.2</v>
      </c>
      <c r="K47" s="9">
        <v>30.6</v>
      </c>
    </row>
    <row r="48" spans="1:11" ht="14.25" customHeight="1" x14ac:dyDescent="0.35">
      <c r="A48">
        <v>2025</v>
      </c>
      <c r="B48" t="str">
        <f t="shared" si="0"/>
        <v>S1</v>
      </c>
      <c r="C48" t="s">
        <v>25</v>
      </c>
      <c r="D48" t="s">
        <v>26</v>
      </c>
      <c r="E48">
        <v>1</v>
      </c>
      <c r="F48" t="s">
        <v>53</v>
      </c>
      <c r="G48" t="s">
        <v>42</v>
      </c>
      <c r="H48" t="s">
        <v>33</v>
      </c>
      <c r="I48" s="8">
        <v>35</v>
      </c>
      <c r="J48" s="9">
        <v>1011.5</v>
      </c>
      <c r="K48" s="9">
        <v>28.9</v>
      </c>
    </row>
    <row r="49" spans="1:11" ht="14.25" customHeight="1" x14ac:dyDescent="0.35">
      <c r="A49">
        <v>2025</v>
      </c>
      <c r="B49" t="str">
        <f t="shared" si="0"/>
        <v>S1</v>
      </c>
      <c r="C49" t="s">
        <v>25</v>
      </c>
      <c r="D49" t="s">
        <v>26</v>
      </c>
      <c r="E49">
        <v>1</v>
      </c>
      <c r="F49" t="s">
        <v>53</v>
      </c>
      <c r="G49" t="s">
        <v>42</v>
      </c>
      <c r="H49" t="s">
        <v>34</v>
      </c>
      <c r="I49" s="8">
        <v>17</v>
      </c>
      <c r="J49" s="9">
        <v>462.4</v>
      </c>
      <c r="K49" s="9">
        <v>27.2</v>
      </c>
    </row>
    <row r="50" spans="1:11" ht="14.25" customHeight="1" x14ac:dyDescent="0.35">
      <c r="A50">
        <v>2025</v>
      </c>
      <c r="B50" t="str">
        <f t="shared" si="0"/>
        <v>S1</v>
      </c>
      <c r="C50" t="s">
        <v>25</v>
      </c>
      <c r="D50" t="s">
        <v>26</v>
      </c>
      <c r="E50">
        <v>1</v>
      </c>
      <c r="F50" t="s">
        <v>54</v>
      </c>
      <c r="G50" t="s">
        <v>44</v>
      </c>
      <c r="H50" t="s">
        <v>29</v>
      </c>
      <c r="I50" s="8">
        <v>70</v>
      </c>
      <c r="J50" s="9">
        <v>2380</v>
      </c>
      <c r="K50" s="9">
        <v>34</v>
      </c>
    </row>
    <row r="51" spans="1:11" ht="14.25" customHeight="1" x14ac:dyDescent="0.35">
      <c r="A51">
        <v>2025</v>
      </c>
      <c r="B51" t="str">
        <f t="shared" si="0"/>
        <v>S1</v>
      </c>
      <c r="C51" t="s">
        <v>25</v>
      </c>
      <c r="D51" t="s">
        <v>26</v>
      </c>
      <c r="E51">
        <v>1</v>
      </c>
      <c r="F51" t="s">
        <v>54</v>
      </c>
      <c r="G51" t="s">
        <v>44</v>
      </c>
      <c r="H51" t="s">
        <v>32</v>
      </c>
      <c r="I51" s="8">
        <v>52</v>
      </c>
      <c r="J51" s="9">
        <v>1591.2</v>
      </c>
      <c r="K51" s="9">
        <v>30.6</v>
      </c>
    </row>
    <row r="52" spans="1:11" ht="14.25" customHeight="1" x14ac:dyDescent="0.35">
      <c r="A52">
        <v>2025</v>
      </c>
      <c r="B52" t="str">
        <f t="shared" si="0"/>
        <v>S1</v>
      </c>
      <c r="C52" t="s">
        <v>25</v>
      </c>
      <c r="D52" t="s">
        <v>26</v>
      </c>
      <c r="E52">
        <v>1</v>
      </c>
      <c r="F52" t="s">
        <v>54</v>
      </c>
      <c r="G52" t="s">
        <v>44</v>
      </c>
      <c r="H52" t="s">
        <v>33</v>
      </c>
      <c r="I52" s="8">
        <v>35</v>
      </c>
      <c r="J52" s="9">
        <v>1011.5</v>
      </c>
      <c r="K52" s="9">
        <v>28.9</v>
      </c>
    </row>
    <row r="53" spans="1:11" ht="14.25" customHeight="1" x14ac:dyDescent="0.35">
      <c r="A53">
        <v>2025</v>
      </c>
      <c r="B53" t="str">
        <f t="shared" si="0"/>
        <v>S1</v>
      </c>
      <c r="C53" t="s">
        <v>25</v>
      </c>
      <c r="D53" t="s">
        <v>26</v>
      </c>
      <c r="E53">
        <v>1</v>
      </c>
      <c r="F53" t="s">
        <v>54</v>
      </c>
      <c r="G53" t="s">
        <v>44</v>
      </c>
      <c r="H53" t="s">
        <v>34</v>
      </c>
      <c r="I53" s="8">
        <v>17</v>
      </c>
      <c r="J53" s="9">
        <v>462.4</v>
      </c>
      <c r="K53" s="9">
        <v>27.2</v>
      </c>
    </row>
    <row r="54" spans="1:11" ht="14.25" customHeight="1" x14ac:dyDescent="0.35">
      <c r="A54">
        <v>2025</v>
      </c>
      <c r="B54" t="str">
        <f t="shared" si="0"/>
        <v>S1</v>
      </c>
      <c r="C54" t="s">
        <v>25</v>
      </c>
      <c r="D54" t="s">
        <v>26</v>
      </c>
      <c r="E54">
        <v>1</v>
      </c>
      <c r="F54" t="s">
        <v>55</v>
      </c>
      <c r="G54" t="s">
        <v>48</v>
      </c>
      <c r="H54" t="s">
        <v>29</v>
      </c>
      <c r="I54" s="8">
        <v>70</v>
      </c>
      <c r="J54" s="9">
        <v>2380</v>
      </c>
      <c r="K54" s="9">
        <v>34</v>
      </c>
    </row>
    <row r="55" spans="1:11" ht="14.25" customHeight="1" x14ac:dyDescent="0.35">
      <c r="A55">
        <v>2025</v>
      </c>
      <c r="B55" t="str">
        <f t="shared" si="0"/>
        <v>S1</v>
      </c>
      <c r="C55" t="s">
        <v>25</v>
      </c>
      <c r="D55" t="s">
        <v>26</v>
      </c>
      <c r="E55">
        <v>1</v>
      </c>
      <c r="F55" t="s">
        <v>55</v>
      </c>
      <c r="G55" t="s">
        <v>48</v>
      </c>
      <c r="H55" t="s">
        <v>32</v>
      </c>
      <c r="I55" s="8">
        <v>52</v>
      </c>
      <c r="J55" s="9">
        <v>1591.2</v>
      </c>
      <c r="K55" s="9">
        <v>30.6</v>
      </c>
    </row>
    <row r="56" spans="1:11" ht="14.25" customHeight="1" x14ac:dyDescent="0.35">
      <c r="A56">
        <v>2025</v>
      </c>
      <c r="B56" t="str">
        <f t="shared" si="0"/>
        <v>S1</v>
      </c>
      <c r="C56" t="s">
        <v>25</v>
      </c>
      <c r="D56" t="s">
        <v>26</v>
      </c>
      <c r="E56">
        <v>1</v>
      </c>
      <c r="F56" t="s">
        <v>55</v>
      </c>
      <c r="G56" t="s">
        <v>48</v>
      </c>
      <c r="H56" t="s">
        <v>33</v>
      </c>
      <c r="I56" s="8">
        <v>35</v>
      </c>
      <c r="J56" s="9">
        <v>1011.5</v>
      </c>
      <c r="K56" s="9">
        <v>28.9</v>
      </c>
    </row>
    <row r="57" spans="1:11" ht="14.25" customHeight="1" x14ac:dyDescent="0.35">
      <c r="A57">
        <v>2025</v>
      </c>
      <c r="B57" t="str">
        <f t="shared" si="0"/>
        <v>S1</v>
      </c>
      <c r="C57" t="s">
        <v>25</v>
      </c>
      <c r="D57" t="s">
        <v>26</v>
      </c>
      <c r="E57">
        <v>1</v>
      </c>
      <c r="F57" t="s">
        <v>55</v>
      </c>
      <c r="G57" t="s">
        <v>48</v>
      </c>
      <c r="H57" t="s">
        <v>34</v>
      </c>
      <c r="I57" s="8">
        <v>17</v>
      </c>
      <c r="J57" s="9">
        <v>462.4</v>
      </c>
      <c r="K57" s="9">
        <v>27.2</v>
      </c>
    </row>
    <row r="58" spans="1:11" ht="14.25" customHeight="1" x14ac:dyDescent="0.35">
      <c r="A58">
        <v>2025</v>
      </c>
      <c r="B58" t="str">
        <f t="shared" si="0"/>
        <v>S1</v>
      </c>
      <c r="C58" t="s">
        <v>25</v>
      </c>
      <c r="D58" t="s">
        <v>26</v>
      </c>
      <c r="E58">
        <v>1</v>
      </c>
      <c r="F58" t="s">
        <v>56</v>
      </c>
      <c r="G58" t="s">
        <v>28</v>
      </c>
      <c r="H58" t="s">
        <v>29</v>
      </c>
      <c r="I58" s="8">
        <v>76</v>
      </c>
      <c r="J58" s="9">
        <v>2584</v>
      </c>
      <c r="K58" s="9">
        <v>34</v>
      </c>
    </row>
    <row r="59" spans="1:11" ht="14.25" customHeight="1" x14ac:dyDescent="0.35">
      <c r="A59">
        <v>2025</v>
      </c>
      <c r="B59" t="str">
        <f t="shared" si="0"/>
        <v>S1</v>
      </c>
      <c r="C59" t="s">
        <v>25</v>
      </c>
      <c r="D59" t="s">
        <v>26</v>
      </c>
      <c r="E59">
        <v>1</v>
      </c>
      <c r="F59" t="s">
        <v>56</v>
      </c>
      <c r="G59" t="s">
        <v>28</v>
      </c>
      <c r="H59" t="s">
        <v>32</v>
      </c>
      <c r="I59" s="8">
        <v>57</v>
      </c>
      <c r="J59" s="9">
        <v>1744.2</v>
      </c>
      <c r="K59" s="9">
        <v>30.6</v>
      </c>
    </row>
    <row r="60" spans="1:11" ht="14.25" customHeight="1" x14ac:dyDescent="0.35">
      <c r="A60">
        <v>2025</v>
      </c>
      <c r="B60" t="str">
        <f t="shared" si="0"/>
        <v>S1</v>
      </c>
      <c r="C60" t="s">
        <v>25</v>
      </c>
      <c r="D60" t="s">
        <v>26</v>
      </c>
      <c r="E60">
        <v>1</v>
      </c>
      <c r="F60" t="s">
        <v>56</v>
      </c>
      <c r="G60" t="s">
        <v>28</v>
      </c>
      <c r="H60" t="s">
        <v>33</v>
      </c>
      <c r="I60" s="8">
        <v>38</v>
      </c>
      <c r="J60" s="9">
        <v>1098.2</v>
      </c>
      <c r="K60" s="9">
        <v>28.9</v>
      </c>
    </row>
    <row r="61" spans="1:11" ht="14.25" customHeight="1" x14ac:dyDescent="0.35">
      <c r="A61">
        <v>2025</v>
      </c>
      <c r="B61" t="str">
        <f t="shared" si="0"/>
        <v>S1</v>
      </c>
      <c r="C61" t="s">
        <v>25</v>
      </c>
      <c r="D61" t="s">
        <v>26</v>
      </c>
      <c r="E61">
        <v>1</v>
      </c>
      <c r="F61" t="s">
        <v>56</v>
      </c>
      <c r="G61" t="s">
        <v>28</v>
      </c>
      <c r="H61" t="s">
        <v>34</v>
      </c>
      <c r="I61" s="8">
        <v>19</v>
      </c>
      <c r="J61" s="9">
        <v>516.79999999999995</v>
      </c>
      <c r="K61" s="9">
        <v>27.2</v>
      </c>
    </row>
    <row r="62" spans="1:11" ht="14.25" customHeight="1" x14ac:dyDescent="0.35">
      <c r="A62">
        <v>2025</v>
      </c>
      <c r="B62" t="str">
        <f t="shared" si="0"/>
        <v>S1</v>
      </c>
      <c r="C62" t="s">
        <v>25</v>
      </c>
      <c r="D62" t="s">
        <v>26</v>
      </c>
      <c r="E62">
        <v>1</v>
      </c>
      <c r="F62" t="s">
        <v>57</v>
      </c>
      <c r="G62" t="s">
        <v>36</v>
      </c>
      <c r="H62" t="s">
        <v>29</v>
      </c>
      <c r="I62" s="8">
        <v>74</v>
      </c>
      <c r="J62" s="9">
        <v>2516</v>
      </c>
      <c r="K62" s="9">
        <v>34</v>
      </c>
    </row>
    <row r="63" spans="1:11" ht="14.25" customHeight="1" x14ac:dyDescent="0.35">
      <c r="A63">
        <v>2025</v>
      </c>
      <c r="B63" t="str">
        <f t="shared" si="0"/>
        <v>S1</v>
      </c>
      <c r="C63" t="s">
        <v>25</v>
      </c>
      <c r="D63" t="s">
        <v>26</v>
      </c>
      <c r="E63">
        <v>1</v>
      </c>
      <c r="F63" t="s">
        <v>57</v>
      </c>
      <c r="G63" t="s">
        <v>36</v>
      </c>
      <c r="H63" t="s">
        <v>32</v>
      </c>
      <c r="I63" s="8">
        <v>55</v>
      </c>
      <c r="J63" s="9">
        <v>1683</v>
      </c>
      <c r="K63" s="9">
        <v>30.6</v>
      </c>
    </row>
    <row r="64" spans="1:11" ht="14.25" customHeight="1" x14ac:dyDescent="0.35">
      <c r="A64">
        <v>2025</v>
      </c>
      <c r="B64" t="str">
        <f t="shared" si="0"/>
        <v>S1</v>
      </c>
      <c r="C64" t="s">
        <v>25</v>
      </c>
      <c r="D64" t="s">
        <v>26</v>
      </c>
      <c r="E64">
        <v>1</v>
      </c>
      <c r="F64" t="s">
        <v>57</v>
      </c>
      <c r="G64" t="s">
        <v>36</v>
      </c>
      <c r="H64" t="s">
        <v>33</v>
      </c>
      <c r="I64" s="8">
        <v>37</v>
      </c>
      <c r="J64" s="9">
        <v>1069.3</v>
      </c>
      <c r="K64" s="9">
        <v>28.9</v>
      </c>
    </row>
    <row r="65" spans="1:11" ht="14.25" customHeight="1" x14ac:dyDescent="0.35">
      <c r="A65">
        <v>2025</v>
      </c>
      <c r="B65" t="str">
        <f t="shared" si="0"/>
        <v>S1</v>
      </c>
      <c r="C65" t="s">
        <v>25</v>
      </c>
      <c r="D65" t="s">
        <v>26</v>
      </c>
      <c r="E65">
        <v>1</v>
      </c>
      <c r="F65" t="s">
        <v>57</v>
      </c>
      <c r="G65" t="s">
        <v>36</v>
      </c>
      <c r="H65" t="s">
        <v>34</v>
      </c>
      <c r="I65" s="8">
        <v>18</v>
      </c>
      <c r="J65" s="9">
        <v>489.6</v>
      </c>
      <c r="K65" s="9">
        <v>27.2</v>
      </c>
    </row>
    <row r="66" spans="1:11" ht="14.25" customHeight="1" x14ac:dyDescent="0.35">
      <c r="A66">
        <v>2025</v>
      </c>
      <c r="B66" t="str">
        <f t="shared" ref="B66:B129" si="1">IF(OR(C66="Q1",C66="Q2"),"S1",IF(OR(C66="Q3",C66="Q4"),"S2",""))</f>
        <v>S1</v>
      </c>
      <c r="C66" t="s">
        <v>25</v>
      </c>
      <c r="D66" t="s">
        <v>26</v>
      </c>
      <c r="E66">
        <v>1</v>
      </c>
      <c r="F66" t="s">
        <v>58</v>
      </c>
      <c r="G66" t="s">
        <v>38</v>
      </c>
      <c r="H66" t="s">
        <v>29</v>
      </c>
      <c r="I66" s="8">
        <v>80</v>
      </c>
      <c r="J66" s="9">
        <v>2720</v>
      </c>
      <c r="K66" s="9">
        <v>34</v>
      </c>
    </row>
    <row r="67" spans="1:11" ht="14.25" customHeight="1" x14ac:dyDescent="0.35">
      <c r="A67">
        <v>2025</v>
      </c>
      <c r="B67" t="str">
        <f t="shared" si="1"/>
        <v>S1</v>
      </c>
      <c r="C67" t="s">
        <v>25</v>
      </c>
      <c r="D67" t="s">
        <v>26</v>
      </c>
      <c r="E67">
        <v>1</v>
      </c>
      <c r="F67" t="s">
        <v>58</v>
      </c>
      <c r="G67" t="s">
        <v>38</v>
      </c>
      <c r="H67" t="s">
        <v>32</v>
      </c>
      <c r="I67" s="8">
        <v>60</v>
      </c>
      <c r="J67" s="9">
        <v>1836</v>
      </c>
      <c r="K67" s="9">
        <v>30.6</v>
      </c>
    </row>
    <row r="68" spans="1:11" ht="14.25" customHeight="1" x14ac:dyDescent="0.35">
      <c r="A68">
        <v>2025</v>
      </c>
      <c r="B68" t="str">
        <f t="shared" si="1"/>
        <v>S1</v>
      </c>
      <c r="C68" t="s">
        <v>25</v>
      </c>
      <c r="D68" t="s">
        <v>26</v>
      </c>
      <c r="E68">
        <v>1</v>
      </c>
      <c r="F68" t="s">
        <v>58</v>
      </c>
      <c r="G68" t="s">
        <v>38</v>
      </c>
      <c r="H68" t="s">
        <v>33</v>
      </c>
      <c r="I68" s="8">
        <v>40</v>
      </c>
      <c r="J68" s="9">
        <v>1156</v>
      </c>
      <c r="K68" s="9">
        <v>28.9</v>
      </c>
    </row>
    <row r="69" spans="1:11" ht="14.25" customHeight="1" x14ac:dyDescent="0.35">
      <c r="A69">
        <v>2025</v>
      </c>
      <c r="B69" t="str">
        <f t="shared" si="1"/>
        <v>S1</v>
      </c>
      <c r="C69" t="s">
        <v>25</v>
      </c>
      <c r="D69" t="s">
        <v>26</v>
      </c>
      <c r="E69">
        <v>1</v>
      </c>
      <c r="F69" t="s">
        <v>58</v>
      </c>
      <c r="G69" t="s">
        <v>38</v>
      </c>
      <c r="H69" t="s">
        <v>34</v>
      </c>
      <c r="I69" s="8">
        <v>20</v>
      </c>
      <c r="J69" s="9">
        <v>544</v>
      </c>
      <c r="K69" s="9">
        <v>27.2</v>
      </c>
    </row>
    <row r="70" spans="1:11" ht="14.25" customHeight="1" x14ac:dyDescent="0.35">
      <c r="A70">
        <v>2025</v>
      </c>
      <c r="B70" t="str">
        <f t="shared" si="1"/>
        <v>S1</v>
      </c>
      <c r="C70" t="s">
        <v>25</v>
      </c>
      <c r="D70" t="s">
        <v>26</v>
      </c>
      <c r="E70">
        <v>1</v>
      </c>
      <c r="F70" t="s">
        <v>59</v>
      </c>
      <c r="G70" t="s">
        <v>40</v>
      </c>
      <c r="H70" t="s">
        <v>29</v>
      </c>
      <c r="I70" s="8">
        <v>80</v>
      </c>
      <c r="J70" s="9">
        <v>2720</v>
      </c>
      <c r="K70" s="9">
        <v>34</v>
      </c>
    </row>
    <row r="71" spans="1:11" ht="14.25" customHeight="1" x14ac:dyDescent="0.35">
      <c r="A71">
        <v>2025</v>
      </c>
      <c r="B71" t="str">
        <f t="shared" si="1"/>
        <v>S1</v>
      </c>
      <c r="C71" t="s">
        <v>25</v>
      </c>
      <c r="D71" t="s">
        <v>26</v>
      </c>
      <c r="E71">
        <v>1</v>
      </c>
      <c r="F71" t="s">
        <v>59</v>
      </c>
      <c r="G71" t="s">
        <v>40</v>
      </c>
      <c r="H71" t="s">
        <v>32</v>
      </c>
      <c r="I71" s="8">
        <v>60</v>
      </c>
      <c r="J71" s="9">
        <v>1836</v>
      </c>
      <c r="K71" s="9">
        <v>30.6</v>
      </c>
    </row>
    <row r="72" spans="1:11" ht="14.25" customHeight="1" x14ac:dyDescent="0.35">
      <c r="A72">
        <v>2025</v>
      </c>
      <c r="B72" t="str">
        <f t="shared" si="1"/>
        <v>S1</v>
      </c>
      <c r="C72" t="s">
        <v>25</v>
      </c>
      <c r="D72" t="s">
        <v>26</v>
      </c>
      <c r="E72">
        <v>1</v>
      </c>
      <c r="F72" t="s">
        <v>59</v>
      </c>
      <c r="G72" t="s">
        <v>40</v>
      </c>
      <c r="H72" t="s">
        <v>33</v>
      </c>
      <c r="I72" s="8">
        <v>40</v>
      </c>
      <c r="J72" s="9">
        <v>1156</v>
      </c>
      <c r="K72" s="9">
        <v>28.9</v>
      </c>
    </row>
    <row r="73" spans="1:11" ht="14.25" customHeight="1" x14ac:dyDescent="0.35">
      <c r="A73">
        <v>2025</v>
      </c>
      <c r="B73" t="str">
        <f t="shared" si="1"/>
        <v>S1</v>
      </c>
      <c r="C73" t="s">
        <v>25</v>
      </c>
      <c r="D73" t="s">
        <v>26</v>
      </c>
      <c r="E73">
        <v>1</v>
      </c>
      <c r="F73" t="s">
        <v>59</v>
      </c>
      <c r="G73" t="s">
        <v>40</v>
      </c>
      <c r="H73" t="s">
        <v>34</v>
      </c>
      <c r="I73" s="8">
        <v>20</v>
      </c>
      <c r="J73" s="9">
        <v>544</v>
      </c>
      <c r="K73" s="9">
        <v>27.2</v>
      </c>
    </row>
    <row r="74" spans="1:11" ht="14.25" customHeight="1" x14ac:dyDescent="0.35">
      <c r="A74">
        <v>2025</v>
      </c>
      <c r="B74" t="str">
        <f t="shared" si="1"/>
        <v>S1</v>
      </c>
      <c r="C74" t="s">
        <v>25</v>
      </c>
      <c r="D74" t="s">
        <v>26</v>
      </c>
      <c r="E74">
        <v>1</v>
      </c>
      <c r="F74" t="s">
        <v>60</v>
      </c>
      <c r="G74" t="s">
        <v>42</v>
      </c>
      <c r="H74" t="s">
        <v>29</v>
      </c>
      <c r="I74" s="8">
        <v>67</v>
      </c>
      <c r="J74" s="9">
        <v>2278</v>
      </c>
      <c r="K74" s="9">
        <v>34</v>
      </c>
    </row>
    <row r="75" spans="1:11" ht="14.25" customHeight="1" x14ac:dyDescent="0.35">
      <c r="A75">
        <v>2025</v>
      </c>
      <c r="B75" t="str">
        <f t="shared" si="1"/>
        <v>S1</v>
      </c>
      <c r="C75" t="s">
        <v>25</v>
      </c>
      <c r="D75" t="s">
        <v>26</v>
      </c>
      <c r="E75">
        <v>1</v>
      </c>
      <c r="F75" t="s">
        <v>60</v>
      </c>
      <c r="G75" t="s">
        <v>42</v>
      </c>
      <c r="H75" t="s">
        <v>32</v>
      </c>
      <c r="I75" s="8">
        <v>50</v>
      </c>
      <c r="J75" s="9">
        <v>1530</v>
      </c>
      <c r="K75" s="9">
        <v>30.6</v>
      </c>
    </row>
    <row r="76" spans="1:11" ht="14.25" customHeight="1" x14ac:dyDescent="0.35">
      <c r="A76">
        <v>2025</v>
      </c>
      <c r="B76" t="str">
        <f t="shared" si="1"/>
        <v>S1</v>
      </c>
      <c r="C76" t="s">
        <v>25</v>
      </c>
      <c r="D76" t="s">
        <v>26</v>
      </c>
      <c r="E76">
        <v>1</v>
      </c>
      <c r="F76" t="s">
        <v>60</v>
      </c>
      <c r="G76" t="s">
        <v>42</v>
      </c>
      <c r="H76" t="s">
        <v>33</v>
      </c>
      <c r="I76" s="8">
        <v>33</v>
      </c>
      <c r="J76" s="9">
        <v>953.7</v>
      </c>
      <c r="K76" s="9">
        <v>28.9</v>
      </c>
    </row>
    <row r="77" spans="1:11" ht="14.25" customHeight="1" x14ac:dyDescent="0.35">
      <c r="A77">
        <v>2025</v>
      </c>
      <c r="B77" t="str">
        <f t="shared" si="1"/>
        <v>S1</v>
      </c>
      <c r="C77" t="s">
        <v>25</v>
      </c>
      <c r="D77" t="s">
        <v>26</v>
      </c>
      <c r="E77">
        <v>1</v>
      </c>
      <c r="F77" t="s">
        <v>60</v>
      </c>
      <c r="G77" t="s">
        <v>42</v>
      </c>
      <c r="H77" t="s">
        <v>34</v>
      </c>
      <c r="I77" s="8">
        <v>16</v>
      </c>
      <c r="J77" s="9">
        <v>435.2</v>
      </c>
      <c r="K77" s="9">
        <v>27.2</v>
      </c>
    </row>
    <row r="78" spans="1:11" ht="14.25" customHeight="1" x14ac:dyDescent="0.35">
      <c r="A78">
        <v>2025</v>
      </c>
      <c r="B78" t="str">
        <f t="shared" si="1"/>
        <v>S1</v>
      </c>
      <c r="C78" t="s">
        <v>25</v>
      </c>
      <c r="D78" t="s">
        <v>26</v>
      </c>
      <c r="E78">
        <v>1</v>
      </c>
      <c r="F78" t="s">
        <v>61</v>
      </c>
      <c r="G78" t="s">
        <v>44</v>
      </c>
      <c r="H78" t="s">
        <v>29</v>
      </c>
      <c r="I78" s="8">
        <v>70</v>
      </c>
      <c r="J78" s="9">
        <v>2380</v>
      </c>
      <c r="K78" s="9">
        <v>34</v>
      </c>
    </row>
    <row r="79" spans="1:11" ht="14.25" customHeight="1" x14ac:dyDescent="0.35">
      <c r="A79">
        <v>2025</v>
      </c>
      <c r="B79" t="str">
        <f t="shared" si="1"/>
        <v>S1</v>
      </c>
      <c r="C79" t="s">
        <v>25</v>
      </c>
      <c r="D79" t="s">
        <v>26</v>
      </c>
      <c r="E79">
        <v>1</v>
      </c>
      <c r="F79" t="s">
        <v>61</v>
      </c>
      <c r="G79" t="s">
        <v>44</v>
      </c>
      <c r="H79" t="s">
        <v>32</v>
      </c>
      <c r="I79" s="8">
        <v>53</v>
      </c>
      <c r="J79" s="9">
        <v>1621.8</v>
      </c>
      <c r="K79" s="9">
        <v>30.6</v>
      </c>
    </row>
    <row r="80" spans="1:11" ht="14.25" customHeight="1" x14ac:dyDescent="0.35">
      <c r="A80">
        <v>2025</v>
      </c>
      <c r="B80" t="str">
        <f t="shared" si="1"/>
        <v>S1</v>
      </c>
      <c r="C80" t="s">
        <v>25</v>
      </c>
      <c r="D80" t="s">
        <v>26</v>
      </c>
      <c r="E80">
        <v>1</v>
      </c>
      <c r="F80" t="s">
        <v>61</v>
      </c>
      <c r="G80" t="s">
        <v>44</v>
      </c>
      <c r="H80" t="s">
        <v>33</v>
      </c>
      <c r="I80" s="8">
        <v>35</v>
      </c>
      <c r="J80" s="9">
        <v>1011.5</v>
      </c>
      <c r="K80" s="9">
        <v>28.9</v>
      </c>
    </row>
    <row r="81" spans="1:11" ht="14.25" customHeight="1" x14ac:dyDescent="0.35">
      <c r="A81">
        <v>2025</v>
      </c>
      <c r="B81" t="str">
        <f t="shared" si="1"/>
        <v>S1</v>
      </c>
      <c r="C81" t="s">
        <v>25</v>
      </c>
      <c r="D81" t="s">
        <v>26</v>
      </c>
      <c r="E81">
        <v>1</v>
      </c>
      <c r="F81" t="s">
        <v>61</v>
      </c>
      <c r="G81" t="s">
        <v>44</v>
      </c>
      <c r="H81" t="s">
        <v>34</v>
      </c>
      <c r="I81" s="8">
        <v>17</v>
      </c>
      <c r="J81" s="9">
        <v>462.4</v>
      </c>
      <c r="K81" s="9">
        <v>27.2</v>
      </c>
    </row>
    <row r="82" spans="1:11" ht="14.25" customHeight="1" x14ac:dyDescent="0.35">
      <c r="A82">
        <v>2025</v>
      </c>
      <c r="B82" t="str">
        <f t="shared" si="1"/>
        <v>S1</v>
      </c>
      <c r="C82" t="s">
        <v>25</v>
      </c>
      <c r="D82" t="s">
        <v>26</v>
      </c>
      <c r="E82">
        <v>1</v>
      </c>
      <c r="F82" t="s">
        <v>62</v>
      </c>
      <c r="G82" t="s">
        <v>48</v>
      </c>
      <c r="H82" t="s">
        <v>29</v>
      </c>
      <c r="I82" s="8">
        <v>69</v>
      </c>
      <c r="J82" s="9">
        <v>2346</v>
      </c>
      <c r="K82" s="9">
        <v>34</v>
      </c>
    </row>
    <row r="83" spans="1:11" ht="14.25" customHeight="1" x14ac:dyDescent="0.35">
      <c r="A83">
        <v>2025</v>
      </c>
      <c r="B83" t="str">
        <f t="shared" si="1"/>
        <v>S1</v>
      </c>
      <c r="C83" t="s">
        <v>25</v>
      </c>
      <c r="D83" t="s">
        <v>26</v>
      </c>
      <c r="E83">
        <v>1</v>
      </c>
      <c r="F83" t="s">
        <v>62</v>
      </c>
      <c r="G83" t="s">
        <v>48</v>
      </c>
      <c r="H83" t="s">
        <v>32</v>
      </c>
      <c r="I83" s="8">
        <v>52</v>
      </c>
      <c r="J83" s="9">
        <v>1591.2</v>
      </c>
      <c r="K83" s="9">
        <v>30.6</v>
      </c>
    </row>
    <row r="84" spans="1:11" ht="14.25" customHeight="1" x14ac:dyDescent="0.35">
      <c r="A84">
        <v>2025</v>
      </c>
      <c r="B84" t="str">
        <f t="shared" si="1"/>
        <v>S1</v>
      </c>
      <c r="C84" t="s">
        <v>25</v>
      </c>
      <c r="D84" t="s">
        <v>26</v>
      </c>
      <c r="E84">
        <v>1</v>
      </c>
      <c r="F84" t="s">
        <v>62</v>
      </c>
      <c r="G84" t="s">
        <v>48</v>
      </c>
      <c r="H84" t="s">
        <v>33</v>
      </c>
      <c r="I84" s="8">
        <v>34</v>
      </c>
      <c r="J84" s="9">
        <v>982.6</v>
      </c>
      <c r="K84" s="9">
        <v>28.9</v>
      </c>
    </row>
    <row r="85" spans="1:11" ht="14.25" customHeight="1" x14ac:dyDescent="0.35">
      <c r="A85">
        <v>2025</v>
      </c>
      <c r="B85" t="str">
        <f t="shared" si="1"/>
        <v>S1</v>
      </c>
      <c r="C85" t="s">
        <v>25</v>
      </c>
      <c r="D85" t="s">
        <v>26</v>
      </c>
      <c r="E85">
        <v>1</v>
      </c>
      <c r="F85" t="s">
        <v>62</v>
      </c>
      <c r="G85" t="s">
        <v>48</v>
      </c>
      <c r="H85" t="s">
        <v>34</v>
      </c>
      <c r="I85" s="8">
        <v>17</v>
      </c>
      <c r="J85" s="9">
        <v>462.4</v>
      </c>
      <c r="K85" s="9">
        <v>27.2</v>
      </c>
    </row>
    <row r="86" spans="1:11" ht="14.25" customHeight="1" x14ac:dyDescent="0.35">
      <c r="A86">
        <v>2025</v>
      </c>
      <c r="B86" t="str">
        <f t="shared" si="1"/>
        <v>S1</v>
      </c>
      <c r="C86" t="s">
        <v>25</v>
      </c>
      <c r="D86" t="s">
        <v>26</v>
      </c>
      <c r="E86">
        <v>1</v>
      </c>
      <c r="F86" t="s">
        <v>63</v>
      </c>
      <c r="G86" t="s">
        <v>28</v>
      </c>
      <c r="H86" t="s">
        <v>29</v>
      </c>
      <c r="I86" s="8">
        <v>67</v>
      </c>
      <c r="J86" s="9">
        <v>2278</v>
      </c>
      <c r="K86" s="9">
        <v>34</v>
      </c>
    </row>
    <row r="87" spans="1:11" ht="14.25" customHeight="1" x14ac:dyDescent="0.35">
      <c r="A87">
        <v>2025</v>
      </c>
      <c r="B87" t="str">
        <f t="shared" si="1"/>
        <v>S1</v>
      </c>
      <c r="C87" t="s">
        <v>25</v>
      </c>
      <c r="D87" t="s">
        <v>26</v>
      </c>
      <c r="E87">
        <v>1</v>
      </c>
      <c r="F87" t="s">
        <v>63</v>
      </c>
      <c r="G87" t="s">
        <v>28</v>
      </c>
      <c r="H87" t="s">
        <v>32</v>
      </c>
      <c r="I87" s="8">
        <v>50</v>
      </c>
      <c r="J87" s="9">
        <v>1530</v>
      </c>
      <c r="K87" s="9">
        <v>30.6</v>
      </c>
    </row>
    <row r="88" spans="1:11" ht="14.25" customHeight="1" x14ac:dyDescent="0.35">
      <c r="A88">
        <v>2025</v>
      </c>
      <c r="B88" t="str">
        <f t="shared" si="1"/>
        <v>S1</v>
      </c>
      <c r="C88" t="s">
        <v>25</v>
      </c>
      <c r="D88" t="s">
        <v>26</v>
      </c>
      <c r="E88">
        <v>1</v>
      </c>
      <c r="F88" t="s">
        <v>63</v>
      </c>
      <c r="G88" t="s">
        <v>28</v>
      </c>
      <c r="H88" t="s">
        <v>33</v>
      </c>
      <c r="I88" s="8">
        <v>33</v>
      </c>
      <c r="J88" s="9">
        <v>953.7</v>
      </c>
      <c r="K88" s="9">
        <v>28.9</v>
      </c>
    </row>
    <row r="89" spans="1:11" ht="14.25" customHeight="1" x14ac:dyDescent="0.35">
      <c r="A89">
        <v>2025</v>
      </c>
      <c r="B89" t="str">
        <f t="shared" si="1"/>
        <v>S1</v>
      </c>
      <c r="C89" t="s">
        <v>25</v>
      </c>
      <c r="D89" t="s">
        <v>26</v>
      </c>
      <c r="E89">
        <v>1</v>
      </c>
      <c r="F89" t="s">
        <v>63</v>
      </c>
      <c r="G89" t="s">
        <v>28</v>
      </c>
      <c r="H89" t="s">
        <v>34</v>
      </c>
      <c r="I89" s="8">
        <v>16</v>
      </c>
      <c r="J89" s="9">
        <v>435.2</v>
      </c>
      <c r="K89" s="9">
        <v>27.2</v>
      </c>
    </row>
    <row r="90" spans="1:11" ht="14.25" customHeight="1" x14ac:dyDescent="0.35">
      <c r="A90">
        <v>2025</v>
      </c>
      <c r="B90" t="str">
        <f t="shared" si="1"/>
        <v>S1</v>
      </c>
      <c r="C90" t="s">
        <v>25</v>
      </c>
      <c r="D90" t="s">
        <v>26</v>
      </c>
      <c r="E90">
        <v>1</v>
      </c>
      <c r="F90" t="s">
        <v>64</v>
      </c>
      <c r="G90" t="s">
        <v>36</v>
      </c>
      <c r="H90" t="s">
        <v>29</v>
      </c>
      <c r="I90" s="8">
        <v>71</v>
      </c>
      <c r="J90" s="9">
        <v>2414</v>
      </c>
      <c r="K90" s="9">
        <v>34</v>
      </c>
    </row>
    <row r="91" spans="1:11" ht="14.25" customHeight="1" x14ac:dyDescent="0.35">
      <c r="A91">
        <v>2025</v>
      </c>
      <c r="B91" t="str">
        <f t="shared" si="1"/>
        <v>S1</v>
      </c>
      <c r="C91" t="s">
        <v>25</v>
      </c>
      <c r="D91" t="s">
        <v>26</v>
      </c>
      <c r="E91">
        <v>1</v>
      </c>
      <c r="F91" t="s">
        <v>64</v>
      </c>
      <c r="G91" t="s">
        <v>36</v>
      </c>
      <c r="H91" t="s">
        <v>32</v>
      </c>
      <c r="I91" s="8">
        <v>53</v>
      </c>
      <c r="J91" s="9">
        <v>1621.8</v>
      </c>
      <c r="K91" s="9">
        <v>30.6</v>
      </c>
    </row>
    <row r="92" spans="1:11" ht="14.25" customHeight="1" x14ac:dyDescent="0.35">
      <c r="A92">
        <v>2025</v>
      </c>
      <c r="B92" t="str">
        <f t="shared" si="1"/>
        <v>S1</v>
      </c>
      <c r="C92" t="s">
        <v>25</v>
      </c>
      <c r="D92" t="s">
        <v>26</v>
      </c>
      <c r="E92">
        <v>1</v>
      </c>
      <c r="F92" t="s">
        <v>64</v>
      </c>
      <c r="G92" t="s">
        <v>36</v>
      </c>
      <c r="H92" t="s">
        <v>33</v>
      </c>
      <c r="I92" s="8">
        <v>35</v>
      </c>
      <c r="J92" s="9">
        <v>1011.5</v>
      </c>
      <c r="K92" s="9">
        <v>28.9</v>
      </c>
    </row>
    <row r="93" spans="1:11" ht="14.25" customHeight="1" x14ac:dyDescent="0.35">
      <c r="A93">
        <v>2025</v>
      </c>
      <c r="B93" t="str">
        <f t="shared" si="1"/>
        <v>S1</v>
      </c>
      <c r="C93" t="s">
        <v>25</v>
      </c>
      <c r="D93" t="s">
        <v>26</v>
      </c>
      <c r="E93">
        <v>1</v>
      </c>
      <c r="F93" t="s">
        <v>64</v>
      </c>
      <c r="G93" t="s">
        <v>36</v>
      </c>
      <c r="H93" t="s">
        <v>34</v>
      </c>
      <c r="I93" s="8">
        <v>17</v>
      </c>
      <c r="J93" s="9">
        <v>462.4</v>
      </c>
      <c r="K93" s="9">
        <v>27.2</v>
      </c>
    </row>
    <row r="94" spans="1:11" ht="14.25" customHeight="1" x14ac:dyDescent="0.35">
      <c r="A94">
        <v>2025</v>
      </c>
      <c r="B94" t="str">
        <f t="shared" si="1"/>
        <v>S1</v>
      </c>
      <c r="C94" t="s">
        <v>25</v>
      </c>
      <c r="D94" t="s">
        <v>26</v>
      </c>
      <c r="E94">
        <v>1</v>
      </c>
      <c r="F94" t="s">
        <v>65</v>
      </c>
      <c r="G94" t="s">
        <v>38</v>
      </c>
      <c r="H94" t="s">
        <v>29</v>
      </c>
      <c r="I94" s="8">
        <v>88</v>
      </c>
      <c r="J94" s="9">
        <v>2992</v>
      </c>
      <c r="K94" s="9">
        <v>34</v>
      </c>
    </row>
    <row r="95" spans="1:11" ht="14.25" customHeight="1" x14ac:dyDescent="0.35">
      <c r="A95">
        <v>2025</v>
      </c>
      <c r="B95" t="str">
        <f t="shared" si="1"/>
        <v>S1</v>
      </c>
      <c r="C95" t="s">
        <v>25</v>
      </c>
      <c r="D95" t="s">
        <v>26</v>
      </c>
      <c r="E95">
        <v>1</v>
      </c>
      <c r="F95" t="s">
        <v>65</v>
      </c>
      <c r="G95" t="s">
        <v>38</v>
      </c>
      <c r="H95" t="s">
        <v>32</v>
      </c>
      <c r="I95" s="8">
        <v>66</v>
      </c>
      <c r="J95" s="9">
        <v>2019.6</v>
      </c>
      <c r="K95" s="9">
        <v>30.6</v>
      </c>
    </row>
    <row r="96" spans="1:11" ht="14.25" customHeight="1" x14ac:dyDescent="0.35">
      <c r="A96">
        <v>2025</v>
      </c>
      <c r="B96" t="str">
        <f t="shared" si="1"/>
        <v>S1</v>
      </c>
      <c r="C96" t="s">
        <v>25</v>
      </c>
      <c r="D96" t="s">
        <v>26</v>
      </c>
      <c r="E96">
        <v>1</v>
      </c>
      <c r="F96" t="s">
        <v>65</v>
      </c>
      <c r="G96" t="s">
        <v>38</v>
      </c>
      <c r="H96" t="s">
        <v>33</v>
      </c>
      <c r="I96" s="8">
        <v>44</v>
      </c>
      <c r="J96" s="9">
        <v>1271.5999999999999</v>
      </c>
      <c r="K96" s="9">
        <v>28.9</v>
      </c>
    </row>
    <row r="97" spans="1:11" ht="14.25" customHeight="1" x14ac:dyDescent="0.35">
      <c r="A97">
        <v>2025</v>
      </c>
      <c r="B97" t="str">
        <f t="shared" si="1"/>
        <v>S1</v>
      </c>
      <c r="C97" t="s">
        <v>25</v>
      </c>
      <c r="D97" t="s">
        <v>26</v>
      </c>
      <c r="E97">
        <v>1</v>
      </c>
      <c r="F97" t="s">
        <v>65</v>
      </c>
      <c r="G97" t="s">
        <v>38</v>
      </c>
      <c r="H97" t="s">
        <v>34</v>
      </c>
      <c r="I97" s="8">
        <v>22</v>
      </c>
      <c r="J97" s="9">
        <v>598.4</v>
      </c>
      <c r="K97" s="9">
        <v>27.2</v>
      </c>
    </row>
    <row r="98" spans="1:11" ht="14.25" customHeight="1" x14ac:dyDescent="0.35">
      <c r="A98">
        <v>2025</v>
      </c>
      <c r="B98" t="str">
        <f t="shared" si="1"/>
        <v>S1</v>
      </c>
      <c r="C98" t="s">
        <v>25</v>
      </c>
      <c r="D98" t="s">
        <v>26</v>
      </c>
      <c r="E98">
        <v>1</v>
      </c>
      <c r="F98" t="s">
        <v>66</v>
      </c>
      <c r="G98" t="s">
        <v>40</v>
      </c>
      <c r="H98" t="s">
        <v>29</v>
      </c>
      <c r="I98" s="8">
        <v>85</v>
      </c>
      <c r="J98" s="9">
        <v>2890</v>
      </c>
      <c r="K98" s="9">
        <v>34</v>
      </c>
    </row>
    <row r="99" spans="1:11" ht="14.25" customHeight="1" x14ac:dyDescent="0.35">
      <c r="A99">
        <v>2025</v>
      </c>
      <c r="B99" t="str">
        <f t="shared" si="1"/>
        <v>S1</v>
      </c>
      <c r="C99" t="s">
        <v>25</v>
      </c>
      <c r="D99" t="s">
        <v>26</v>
      </c>
      <c r="E99">
        <v>1</v>
      </c>
      <c r="F99" t="s">
        <v>66</v>
      </c>
      <c r="G99" t="s">
        <v>40</v>
      </c>
      <c r="H99" t="s">
        <v>32</v>
      </c>
      <c r="I99" s="8">
        <v>63</v>
      </c>
      <c r="J99" s="9">
        <v>1927.8</v>
      </c>
      <c r="K99" s="9">
        <v>30.6</v>
      </c>
    </row>
    <row r="100" spans="1:11" ht="14.25" customHeight="1" x14ac:dyDescent="0.35">
      <c r="A100">
        <v>2025</v>
      </c>
      <c r="B100" t="str">
        <f t="shared" si="1"/>
        <v>S1</v>
      </c>
      <c r="C100" t="s">
        <v>25</v>
      </c>
      <c r="D100" t="s">
        <v>26</v>
      </c>
      <c r="E100">
        <v>1</v>
      </c>
      <c r="F100" t="s">
        <v>66</v>
      </c>
      <c r="G100" t="s">
        <v>40</v>
      </c>
      <c r="H100" t="s">
        <v>33</v>
      </c>
      <c r="I100" s="8">
        <v>42</v>
      </c>
      <c r="J100" s="9">
        <v>1213.8</v>
      </c>
      <c r="K100" s="9">
        <v>28.9</v>
      </c>
    </row>
    <row r="101" spans="1:11" ht="14.25" customHeight="1" x14ac:dyDescent="0.35">
      <c r="A101">
        <v>2025</v>
      </c>
      <c r="B101" t="str">
        <f t="shared" si="1"/>
        <v>S1</v>
      </c>
      <c r="C101" t="s">
        <v>25</v>
      </c>
      <c r="D101" t="s">
        <v>26</v>
      </c>
      <c r="E101">
        <v>1</v>
      </c>
      <c r="F101" t="s">
        <v>66</v>
      </c>
      <c r="G101" t="s">
        <v>40</v>
      </c>
      <c r="H101" t="s">
        <v>34</v>
      </c>
      <c r="I101" s="8">
        <v>21</v>
      </c>
      <c r="J101" s="9">
        <v>571.20000000000005</v>
      </c>
      <c r="K101" s="9">
        <v>27.2</v>
      </c>
    </row>
    <row r="102" spans="1:11" ht="14.25" customHeight="1" x14ac:dyDescent="0.35">
      <c r="A102">
        <v>2025</v>
      </c>
      <c r="B102" t="str">
        <f t="shared" si="1"/>
        <v>S1</v>
      </c>
      <c r="C102" t="s">
        <v>25</v>
      </c>
      <c r="D102" t="s">
        <v>26</v>
      </c>
      <c r="E102">
        <v>1</v>
      </c>
      <c r="F102" t="s">
        <v>67</v>
      </c>
      <c r="G102" t="s">
        <v>42</v>
      </c>
      <c r="H102" t="s">
        <v>29</v>
      </c>
      <c r="I102" s="8">
        <v>72</v>
      </c>
      <c r="J102" s="9">
        <v>2448</v>
      </c>
      <c r="K102" s="9">
        <v>34</v>
      </c>
    </row>
    <row r="103" spans="1:11" ht="14.25" customHeight="1" x14ac:dyDescent="0.35">
      <c r="A103">
        <v>2025</v>
      </c>
      <c r="B103" t="str">
        <f t="shared" si="1"/>
        <v>S1</v>
      </c>
      <c r="C103" t="s">
        <v>25</v>
      </c>
      <c r="D103" t="s">
        <v>26</v>
      </c>
      <c r="E103">
        <v>1</v>
      </c>
      <c r="F103" t="s">
        <v>67</v>
      </c>
      <c r="G103" t="s">
        <v>42</v>
      </c>
      <c r="H103" t="s">
        <v>32</v>
      </c>
      <c r="I103" s="8">
        <v>54</v>
      </c>
      <c r="J103" s="9">
        <v>1652.4</v>
      </c>
      <c r="K103" s="9">
        <v>30.6</v>
      </c>
    </row>
    <row r="104" spans="1:11" ht="14.25" customHeight="1" x14ac:dyDescent="0.35">
      <c r="A104">
        <v>2025</v>
      </c>
      <c r="B104" t="str">
        <f t="shared" si="1"/>
        <v>S1</v>
      </c>
      <c r="C104" t="s">
        <v>25</v>
      </c>
      <c r="D104" t="s">
        <v>26</v>
      </c>
      <c r="E104">
        <v>1</v>
      </c>
      <c r="F104" t="s">
        <v>67</v>
      </c>
      <c r="G104" t="s">
        <v>42</v>
      </c>
      <c r="H104" t="s">
        <v>33</v>
      </c>
      <c r="I104" s="8">
        <v>36</v>
      </c>
      <c r="J104" s="9">
        <v>1040.4000000000001</v>
      </c>
      <c r="K104" s="9">
        <v>28.9</v>
      </c>
    </row>
    <row r="105" spans="1:11" ht="14.25" customHeight="1" x14ac:dyDescent="0.35">
      <c r="A105">
        <v>2025</v>
      </c>
      <c r="B105" t="str">
        <f t="shared" si="1"/>
        <v>S1</v>
      </c>
      <c r="C105" t="s">
        <v>25</v>
      </c>
      <c r="D105" t="s">
        <v>26</v>
      </c>
      <c r="E105">
        <v>1</v>
      </c>
      <c r="F105" t="s">
        <v>67</v>
      </c>
      <c r="G105" t="s">
        <v>42</v>
      </c>
      <c r="H105" t="s">
        <v>34</v>
      </c>
      <c r="I105" s="8">
        <v>18</v>
      </c>
      <c r="J105" s="9">
        <v>489.6</v>
      </c>
      <c r="K105" s="9">
        <v>27.2</v>
      </c>
    </row>
    <row r="106" spans="1:11" ht="14.25" customHeight="1" x14ac:dyDescent="0.35">
      <c r="A106">
        <v>2025</v>
      </c>
      <c r="B106" t="str">
        <f t="shared" si="1"/>
        <v>S1</v>
      </c>
      <c r="C106" t="s">
        <v>25</v>
      </c>
      <c r="D106" t="s">
        <v>26</v>
      </c>
      <c r="E106">
        <v>1</v>
      </c>
      <c r="F106" t="s">
        <v>68</v>
      </c>
      <c r="G106" t="s">
        <v>44</v>
      </c>
      <c r="H106" t="s">
        <v>29</v>
      </c>
      <c r="I106" s="8">
        <v>73</v>
      </c>
      <c r="J106" s="9">
        <v>2482</v>
      </c>
      <c r="K106" s="9">
        <v>34</v>
      </c>
    </row>
    <row r="107" spans="1:11" ht="14.25" customHeight="1" x14ac:dyDescent="0.35">
      <c r="A107">
        <v>2025</v>
      </c>
      <c r="B107" t="str">
        <f t="shared" si="1"/>
        <v>S1</v>
      </c>
      <c r="C107" t="s">
        <v>25</v>
      </c>
      <c r="D107" t="s">
        <v>26</v>
      </c>
      <c r="E107">
        <v>1</v>
      </c>
      <c r="F107" t="s">
        <v>68</v>
      </c>
      <c r="G107" t="s">
        <v>44</v>
      </c>
      <c r="H107" t="s">
        <v>32</v>
      </c>
      <c r="I107" s="8">
        <v>54</v>
      </c>
      <c r="J107" s="9">
        <v>1652.4</v>
      </c>
      <c r="K107" s="9">
        <v>30.6</v>
      </c>
    </row>
    <row r="108" spans="1:11" ht="14.25" customHeight="1" x14ac:dyDescent="0.35">
      <c r="A108">
        <v>2025</v>
      </c>
      <c r="B108" t="str">
        <f t="shared" si="1"/>
        <v>S1</v>
      </c>
      <c r="C108" t="s">
        <v>25</v>
      </c>
      <c r="D108" t="s">
        <v>26</v>
      </c>
      <c r="E108">
        <v>1</v>
      </c>
      <c r="F108" t="s">
        <v>68</v>
      </c>
      <c r="G108" t="s">
        <v>44</v>
      </c>
      <c r="H108" t="s">
        <v>33</v>
      </c>
      <c r="I108" s="8">
        <v>36</v>
      </c>
      <c r="J108" s="9">
        <v>1040.4000000000001</v>
      </c>
      <c r="K108" s="9">
        <v>28.9</v>
      </c>
    </row>
    <row r="109" spans="1:11" ht="14.25" customHeight="1" x14ac:dyDescent="0.35">
      <c r="A109">
        <v>2025</v>
      </c>
      <c r="B109" t="str">
        <f t="shared" si="1"/>
        <v>S1</v>
      </c>
      <c r="C109" t="s">
        <v>25</v>
      </c>
      <c r="D109" t="s">
        <v>26</v>
      </c>
      <c r="E109">
        <v>1</v>
      </c>
      <c r="F109" t="s">
        <v>68</v>
      </c>
      <c r="G109" t="s">
        <v>44</v>
      </c>
      <c r="H109" t="s">
        <v>34</v>
      </c>
      <c r="I109" s="8">
        <v>18</v>
      </c>
      <c r="J109" s="9">
        <v>489.6</v>
      </c>
      <c r="K109" s="9">
        <v>27.2</v>
      </c>
    </row>
    <row r="110" spans="1:11" ht="14.25" customHeight="1" x14ac:dyDescent="0.35">
      <c r="A110">
        <v>2025</v>
      </c>
      <c r="B110" t="str">
        <f t="shared" si="1"/>
        <v>S1</v>
      </c>
      <c r="C110" t="s">
        <v>25</v>
      </c>
      <c r="D110" t="s">
        <v>26</v>
      </c>
      <c r="E110">
        <v>1</v>
      </c>
      <c r="F110" t="s">
        <v>69</v>
      </c>
      <c r="G110" t="s">
        <v>48</v>
      </c>
      <c r="H110" t="s">
        <v>29</v>
      </c>
      <c r="I110" s="8">
        <v>69</v>
      </c>
      <c r="J110" s="9">
        <v>2346</v>
      </c>
      <c r="K110" s="9">
        <v>34</v>
      </c>
    </row>
    <row r="111" spans="1:11" ht="14.25" customHeight="1" x14ac:dyDescent="0.35">
      <c r="A111">
        <v>2025</v>
      </c>
      <c r="B111" t="str">
        <f t="shared" si="1"/>
        <v>S1</v>
      </c>
      <c r="C111" t="s">
        <v>25</v>
      </c>
      <c r="D111" t="s">
        <v>26</v>
      </c>
      <c r="E111">
        <v>1</v>
      </c>
      <c r="F111" t="s">
        <v>69</v>
      </c>
      <c r="G111" t="s">
        <v>48</v>
      </c>
      <c r="H111" t="s">
        <v>32</v>
      </c>
      <c r="I111" s="8">
        <v>52</v>
      </c>
      <c r="J111" s="9">
        <v>1591.2</v>
      </c>
      <c r="K111" s="9">
        <v>30.6</v>
      </c>
    </row>
    <row r="112" spans="1:11" ht="14.25" customHeight="1" x14ac:dyDescent="0.35">
      <c r="A112">
        <v>2025</v>
      </c>
      <c r="B112" t="str">
        <f t="shared" si="1"/>
        <v>S1</v>
      </c>
      <c r="C112" t="s">
        <v>25</v>
      </c>
      <c r="D112" t="s">
        <v>26</v>
      </c>
      <c r="E112">
        <v>1</v>
      </c>
      <c r="F112" t="s">
        <v>69</v>
      </c>
      <c r="G112" t="s">
        <v>48</v>
      </c>
      <c r="H112" t="s">
        <v>33</v>
      </c>
      <c r="I112" s="8">
        <v>34</v>
      </c>
      <c r="J112" s="9">
        <v>982.6</v>
      </c>
      <c r="K112" s="9">
        <v>28.9</v>
      </c>
    </row>
    <row r="113" spans="1:11" ht="14.25" customHeight="1" x14ac:dyDescent="0.35">
      <c r="A113">
        <v>2025</v>
      </c>
      <c r="B113" t="str">
        <f t="shared" si="1"/>
        <v>S1</v>
      </c>
      <c r="C113" t="s">
        <v>25</v>
      </c>
      <c r="D113" t="s">
        <v>26</v>
      </c>
      <c r="E113">
        <v>1</v>
      </c>
      <c r="F113" t="s">
        <v>69</v>
      </c>
      <c r="G113" t="s">
        <v>48</v>
      </c>
      <c r="H113" t="s">
        <v>34</v>
      </c>
      <c r="I113" s="8">
        <v>17</v>
      </c>
      <c r="J113" s="9">
        <v>462.4</v>
      </c>
      <c r="K113" s="9">
        <v>27.2</v>
      </c>
    </row>
    <row r="114" spans="1:11" ht="14.25" customHeight="1" x14ac:dyDescent="0.35">
      <c r="A114">
        <v>2025</v>
      </c>
      <c r="B114" t="str">
        <f t="shared" si="1"/>
        <v>S1</v>
      </c>
      <c r="C114" t="s">
        <v>25</v>
      </c>
      <c r="D114" t="s">
        <v>26</v>
      </c>
      <c r="E114">
        <v>1</v>
      </c>
      <c r="F114" t="s">
        <v>70</v>
      </c>
      <c r="G114" t="s">
        <v>28</v>
      </c>
      <c r="H114" t="s">
        <v>29</v>
      </c>
      <c r="I114" s="8">
        <v>72</v>
      </c>
      <c r="J114" s="9">
        <v>2448</v>
      </c>
      <c r="K114" s="9">
        <v>34</v>
      </c>
    </row>
    <row r="115" spans="1:11" ht="14.25" customHeight="1" x14ac:dyDescent="0.35">
      <c r="A115">
        <v>2025</v>
      </c>
      <c r="B115" t="str">
        <f t="shared" si="1"/>
        <v>S1</v>
      </c>
      <c r="C115" t="s">
        <v>25</v>
      </c>
      <c r="D115" t="s">
        <v>26</v>
      </c>
      <c r="E115">
        <v>1</v>
      </c>
      <c r="F115" t="s">
        <v>70</v>
      </c>
      <c r="G115" t="s">
        <v>28</v>
      </c>
      <c r="H115" t="s">
        <v>32</v>
      </c>
      <c r="I115" s="8">
        <v>54</v>
      </c>
      <c r="J115" s="9">
        <v>1652.4</v>
      </c>
      <c r="K115" s="9">
        <v>30.6</v>
      </c>
    </row>
    <row r="116" spans="1:11" ht="14.25" customHeight="1" x14ac:dyDescent="0.35">
      <c r="A116">
        <v>2025</v>
      </c>
      <c r="B116" t="str">
        <f t="shared" si="1"/>
        <v>S1</v>
      </c>
      <c r="C116" t="s">
        <v>25</v>
      </c>
      <c r="D116" t="s">
        <v>26</v>
      </c>
      <c r="E116">
        <v>1</v>
      </c>
      <c r="F116" t="s">
        <v>70</v>
      </c>
      <c r="G116" t="s">
        <v>28</v>
      </c>
      <c r="H116" t="s">
        <v>33</v>
      </c>
      <c r="I116" s="8">
        <v>36</v>
      </c>
      <c r="J116" s="9">
        <v>1040.4000000000001</v>
      </c>
      <c r="K116" s="9">
        <v>28.9</v>
      </c>
    </row>
    <row r="117" spans="1:11" ht="14.25" customHeight="1" x14ac:dyDescent="0.35">
      <c r="A117">
        <v>2025</v>
      </c>
      <c r="B117" t="str">
        <f t="shared" si="1"/>
        <v>S1</v>
      </c>
      <c r="C117" t="s">
        <v>25</v>
      </c>
      <c r="D117" t="s">
        <v>26</v>
      </c>
      <c r="E117">
        <v>1</v>
      </c>
      <c r="F117" t="s">
        <v>70</v>
      </c>
      <c r="G117" t="s">
        <v>28</v>
      </c>
      <c r="H117" t="s">
        <v>34</v>
      </c>
      <c r="I117" s="8">
        <v>18</v>
      </c>
      <c r="J117" s="9">
        <v>489.6</v>
      </c>
      <c r="K117" s="9">
        <v>27.2</v>
      </c>
    </row>
    <row r="118" spans="1:11" ht="14.25" customHeight="1" x14ac:dyDescent="0.35">
      <c r="A118">
        <v>2025</v>
      </c>
      <c r="B118" t="str">
        <f t="shared" si="1"/>
        <v>S1</v>
      </c>
      <c r="C118" t="s">
        <v>25</v>
      </c>
      <c r="D118" t="s">
        <v>26</v>
      </c>
      <c r="E118">
        <v>1</v>
      </c>
      <c r="F118" t="s">
        <v>71</v>
      </c>
      <c r="G118" t="s">
        <v>36</v>
      </c>
      <c r="H118" t="s">
        <v>29</v>
      </c>
      <c r="I118" s="8">
        <v>66</v>
      </c>
      <c r="J118" s="9">
        <v>2244</v>
      </c>
      <c r="K118" s="9">
        <v>34</v>
      </c>
    </row>
    <row r="119" spans="1:11" ht="14.25" customHeight="1" x14ac:dyDescent="0.35">
      <c r="A119">
        <v>2025</v>
      </c>
      <c r="B119" t="str">
        <f t="shared" si="1"/>
        <v>S1</v>
      </c>
      <c r="C119" t="s">
        <v>25</v>
      </c>
      <c r="D119" t="s">
        <v>26</v>
      </c>
      <c r="E119">
        <v>1</v>
      </c>
      <c r="F119" t="s">
        <v>71</v>
      </c>
      <c r="G119" t="s">
        <v>36</v>
      </c>
      <c r="H119" t="s">
        <v>32</v>
      </c>
      <c r="I119" s="8">
        <v>49</v>
      </c>
      <c r="J119" s="9">
        <v>1499.4</v>
      </c>
      <c r="K119" s="9">
        <v>30.6</v>
      </c>
    </row>
    <row r="120" spans="1:11" ht="14.25" customHeight="1" x14ac:dyDescent="0.35">
      <c r="A120">
        <v>2025</v>
      </c>
      <c r="B120" t="str">
        <f t="shared" si="1"/>
        <v>S1</v>
      </c>
      <c r="C120" t="s">
        <v>25</v>
      </c>
      <c r="D120" t="s">
        <v>26</v>
      </c>
      <c r="E120">
        <v>1</v>
      </c>
      <c r="F120" t="s">
        <v>71</v>
      </c>
      <c r="G120" t="s">
        <v>36</v>
      </c>
      <c r="H120" t="s">
        <v>33</v>
      </c>
      <c r="I120" s="8">
        <v>33</v>
      </c>
      <c r="J120" s="9">
        <v>953.7</v>
      </c>
      <c r="K120" s="9">
        <v>28.9</v>
      </c>
    </row>
    <row r="121" spans="1:11" ht="14.25" customHeight="1" x14ac:dyDescent="0.35">
      <c r="A121">
        <v>2025</v>
      </c>
      <c r="B121" t="str">
        <f t="shared" si="1"/>
        <v>S1</v>
      </c>
      <c r="C121" t="s">
        <v>25</v>
      </c>
      <c r="D121" t="s">
        <v>26</v>
      </c>
      <c r="E121">
        <v>1</v>
      </c>
      <c r="F121" t="s">
        <v>71</v>
      </c>
      <c r="G121" t="s">
        <v>36</v>
      </c>
      <c r="H121" t="s">
        <v>34</v>
      </c>
      <c r="I121" s="8">
        <v>16</v>
      </c>
      <c r="J121" s="9">
        <v>435.2</v>
      </c>
      <c r="K121" s="9">
        <v>27.2</v>
      </c>
    </row>
    <row r="122" spans="1:11" ht="14.25" customHeight="1" x14ac:dyDescent="0.35">
      <c r="A122">
        <v>2025</v>
      </c>
      <c r="B122" t="str">
        <f t="shared" si="1"/>
        <v>S1</v>
      </c>
      <c r="C122" t="s">
        <v>25</v>
      </c>
      <c r="D122" t="s">
        <v>26</v>
      </c>
      <c r="E122">
        <v>1</v>
      </c>
      <c r="F122" t="s">
        <v>72</v>
      </c>
      <c r="G122" t="s">
        <v>38</v>
      </c>
      <c r="H122" t="s">
        <v>29</v>
      </c>
      <c r="I122" s="8">
        <v>80</v>
      </c>
      <c r="J122" s="9">
        <v>2720</v>
      </c>
      <c r="K122" s="9">
        <v>34</v>
      </c>
    </row>
    <row r="123" spans="1:11" ht="14.25" customHeight="1" x14ac:dyDescent="0.35">
      <c r="A123">
        <v>2025</v>
      </c>
      <c r="B123" t="str">
        <f t="shared" si="1"/>
        <v>S1</v>
      </c>
      <c r="C123" t="s">
        <v>25</v>
      </c>
      <c r="D123" t="s">
        <v>26</v>
      </c>
      <c r="E123">
        <v>1</v>
      </c>
      <c r="F123" t="s">
        <v>72</v>
      </c>
      <c r="G123" t="s">
        <v>38</v>
      </c>
      <c r="H123" t="s">
        <v>32</v>
      </c>
      <c r="I123" s="8">
        <v>60</v>
      </c>
      <c r="J123" s="9">
        <v>1836</v>
      </c>
      <c r="K123" s="9">
        <v>30.6</v>
      </c>
    </row>
    <row r="124" spans="1:11" ht="14.25" customHeight="1" x14ac:dyDescent="0.35">
      <c r="A124">
        <v>2025</v>
      </c>
      <c r="B124" t="str">
        <f t="shared" si="1"/>
        <v>S1</v>
      </c>
      <c r="C124" t="s">
        <v>25</v>
      </c>
      <c r="D124" t="s">
        <v>26</v>
      </c>
      <c r="E124">
        <v>1</v>
      </c>
      <c r="F124" t="s">
        <v>72</v>
      </c>
      <c r="G124" t="s">
        <v>38</v>
      </c>
      <c r="H124" t="s">
        <v>33</v>
      </c>
      <c r="I124" s="8">
        <v>40</v>
      </c>
      <c r="J124" s="9">
        <v>1156</v>
      </c>
      <c r="K124" s="9">
        <v>28.9</v>
      </c>
    </row>
    <row r="125" spans="1:11" ht="14.25" customHeight="1" x14ac:dyDescent="0.35">
      <c r="A125">
        <v>2025</v>
      </c>
      <c r="B125" t="str">
        <f t="shared" si="1"/>
        <v>S1</v>
      </c>
      <c r="C125" t="s">
        <v>25</v>
      </c>
      <c r="D125" t="s">
        <v>26</v>
      </c>
      <c r="E125">
        <v>1</v>
      </c>
      <c r="F125" t="s">
        <v>72</v>
      </c>
      <c r="G125" t="s">
        <v>38</v>
      </c>
      <c r="H125" t="s">
        <v>34</v>
      </c>
      <c r="I125" s="8">
        <v>20</v>
      </c>
      <c r="J125" s="9">
        <v>544</v>
      </c>
      <c r="K125" s="9">
        <v>27.2</v>
      </c>
    </row>
    <row r="126" spans="1:11" ht="14.25" customHeight="1" x14ac:dyDescent="0.35">
      <c r="A126">
        <v>2025</v>
      </c>
      <c r="B126" t="str">
        <f t="shared" si="1"/>
        <v>S1</v>
      </c>
      <c r="C126" t="s">
        <v>25</v>
      </c>
      <c r="D126" t="s">
        <v>73</v>
      </c>
      <c r="E126">
        <v>2</v>
      </c>
      <c r="F126" t="s">
        <v>74</v>
      </c>
      <c r="G126" t="s">
        <v>40</v>
      </c>
      <c r="H126" t="s">
        <v>29</v>
      </c>
      <c r="I126" s="8">
        <v>82</v>
      </c>
      <c r="J126" s="9">
        <v>2788</v>
      </c>
      <c r="K126" s="9">
        <v>34</v>
      </c>
    </row>
    <row r="127" spans="1:11" ht="14.25" customHeight="1" x14ac:dyDescent="0.35">
      <c r="A127">
        <v>2025</v>
      </c>
      <c r="B127" t="str">
        <f t="shared" si="1"/>
        <v>S1</v>
      </c>
      <c r="C127" t="s">
        <v>25</v>
      </c>
      <c r="D127" t="s">
        <v>73</v>
      </c>
      <c r="E127">
        <v>2</v>
      </c>
      <c r="F127" t="s">
        <v>74</v>
      </c>
      <c r="G127" t="s">
        <v>40</v>
      </c>
      <c r="H127" t="s">
        <v>32</v>
      </c>
      <c r="I127" s="8">
        <v>61</v>
      </c>
      <c r="J127" s="9">
        <v>1866.6</v>
      </c>
      <c r="K127" s="9">
        <v>30.6</v>
      </c>
    </row>
    <row r="128" spans="1:11" ht="14.25" customHeight="1" x14ac:dyDescent="0.35">
      <c r="A128">
        <v>2025</v>
      </c>
      <c r="B128" t="str">
        <f t="shared" si="1"/>
        <v>S1</v>
      </c>
      <c r="C128" t="s">
        <v>25</v>
      </c>
      <c r="D128" t="s">
        <v>73</v>
      </c>
      <c r="E128">
        <v>2</v>
      </c>
      <c r="F128" t="s">
        <v>74</v>
      </c>
      <c r="G128" t="s">
        <v>40</v>
      </c>
      <c r="H128" t="s">
        <v>33</v>
      </c>
      <c r="I128" s="8">
        <v>41</v>
      </c>
      <c r="J128" s="9">
        <v>1184.9000000000001</v>
      </c>
      <c r="K128" s="9">
        <v>28.9</v>
      </c>
    </row>
    <row r="129" spans="1:11" ht="14.25" customHeight="1" x14ac:dyDescent="0.35">
      <c r="A129">
        <v>2025</v>
      </c>
      <c r="B129" t="str">
        <f t="shared" si="1"/>
        <v>S1</v>
      </c>
      <c r="C129" t="s">
        <v>25</v>
      </c>
      <c r="D129" t="s">
        <v>73</v>
      </c>
      <c r="E129">
        <v>2</v>
      </c>
      <c r="F129" t="s">
        <v>74</v>
      </c>
      <c r="G129" t="s">
        <v>40</v>
      </c>
      <c r="H129" t="s">
        <v>34</v>
      </c>
      <c r="I129" s="8">
        <v>20</v>
      </c>
      <c r="J129" s="9">
        <v>544</v>
      </c>
      <c r="K129" s="9">
        <v>27.2</v>
      </c>
    </row>
    <row r="130" spans="1:11" ht="14.25" customHeight="1" x14ac:dyDescent="0.35">
      <c r="A130">
        <v>2025</v>
      </c>
      <c r="B130" t="str">
        <f t="shared" ref="B130:B193" si="2">IF(OR(C130="Q1",C130="Q2"),"S1",IF(OR(C130="Q3",C130="Q4"),"S2",""))</f>
        <v>S1</v>
      </c>
      <c r="C130" t="s">
        <v>25</v>
      </c>
      <c r="D130" t="s">
        <v>73</v>
      </c>
      <c r="E130">
        <v>2</v>
      </c>
      <c r="F130" t="s">
        <v>75</v>
      </c>
      <c r="G130" t="s">
        <v>42</v>
      </c>
      <c r="H130" t="s">
        <v>29</v>
      </c>
      <c r="I130" s="8">
        <v>69</v>
      </c>
      <c r="J130" s="9">
        <v>2346</v>
      </c>
      <c r="K130" s="9">
        <v>34</v>
      </c>
    </row>
    <row r="131" spans="1:11" ht="14.25" customHeight="1" x14ac:dyDescent="0.35">
      <c r="A131">
        <v>2025</v>
      </c>
      <c r="B131" t="str">
        <f t="shared" si="2"/>
        <v>S1</v>
      </c>
      <c r="C131" t="s">
        <v>25</v>
      </c>
      <c r="D131" t="s">
        <v>73</v>
      </c>
      <c r="E131">
        <v>2</v>
      </c>
      <c r="F131" t="s">
        <v>75</v>
      </c>
      <c r="G131" t="s">
        <v>42</v>
      </c>
      <c r="H131" t="s">
        <v>32</v>
      </c>
      <c r="I131" s="8">
        <v>51</v>
      </c>
      <c r="J131" s="9">
        <v>1560.6</v>
      </c>
      <c r="K131" s="9">
        <v>30.6</v>
      </c>
    </row>
    <row r="132" spans="1:11" ht="14.25" customHeight="1" x14ac:dyDescent="0.35">
      <c r="A132">
        <v>2025</v>
      </c>
      <c r="B132" t="str">
        <f t="shared" si="2"/>
        <v>S1</v>
      </c>
      <c r="C132" t="s">
        <v>25</v>
      </c>
      <c r="D132" t="s">
        <v>73</v>
      </c>
      <c r="E132">
        <v>2</v>
      </c>
      <c r="F132" t="s">
        <v>75</v>
      </c>
      <c r="G132" t="s">
        <v>42</v>
      </c>
      <c r="H132" t="s">
        <v>33</v>
      </c>
      <c r="I132" s="8">
        <v>34</v>
      </c>
      <c r="J132" s="9">
        <v>982.6</v>
      </c>
      <c r="K132" s="9">
        <v>28.9</v>
      </c>
    </row>
    <row r="133" spans="1:11" ht="14.25" customHeight="1" x14ac:dyDescent="0.35">
      <c r="A133">
        <v>2025</v>
      </c>
      <c r="B133" t="str">
        <f t="shared" si="2"/>
        <v>S1</v>
      </c>
      <c r="C133" t="s">
        <v>25</v>
      </c>
      <c r="D133" t="s">
        <v>73</v>
      </c>
      <c r="E133">
        <v>2</v>
      </c>
      <c r="F133" t="s">
        <v>75</v>
      </c>
      <c r="G133" t="s">
        <v>42</v>
      </c>
      <c r="H133" t="s">
        <v>34</v>
      </c>
      <c r="I133" s="8">
        <v>17</v>
      </c>
      <c r="J133" s="9">
        <v>462.4</v>
      </c>
      <c r="K133" s="9">
        <v>27.2</v>
      </c>
    </row>
    <row r="134" spans="1:11" ht="14.25" customHeight="1" x14ac:dyDescent="0.35">
      <c r="A134">
        <v>2025</v>
      </c>
      <c r="B134" t="str">
        <f t="shared" si="2"/>
        <v>S1</v>
      </c>
      <c r="C134" t="s">
        <v>25</v>
      </c>
      <c r="D134" t="s">
        <v>73</v>
      </c>
      <c r="E134">
        <v>2</v>
      </c>
      <c r="F134" t="s">
        <v>76</v>
      </c>
      <c r="G134" t="s">
        <v>44</v>
      </c>
      <c r="H134" t="s">
        <v>29</v>
      </c>
      <c r="I134" s="8">
        <v>73</v>
      </c>
      <c r="J134" s="9">
        <v>2482</v>
      </c>
      <c r="K134" s="9">
        <v>34</v>
      </c>
    </row>
    <row r="135" spans="1:11" ht="14.25" customHeight="1" x14ac:dyDescent="0.35">
      <c r="A135">
        <v>2025</v>
      </c>
      <c r="B135" t="str">
        <f t="shared" si="2"/>
        <v>S1</v>
      </c>
      <c r="C135" t="s">
        <v>25</v>
      </c>
      <c r="D135" t="s">
        <v>73</v>
      </c>
      <c r="E135">
        <v>2</v>
      </c>
      <c r="F135" t="s">
        <v>76</v>
      </c>
      <c r="G135" t="s">
        <v>44</v>
      </c>
      <c r="H135" t="s">
        <v>32</v>
      </c>
      <c r="I135" s="8">
        <v>55</v>
      </c>
      <c r="J135" s="9">
        <v>1683</v>
      </c>
      <c r="K135" s="9">
        <v>30.6</v>
      </c>
    </row>
    <row r="136" spans="1:11" ht="14.25" customHeight="1" x14ac:dyDescent="0.35">
      <c r="A136">
        <v>2025</v>
      </c>
      <c r="B136" t="str">
        <f t="shared" si="2"/>
        <v>S1</v>
      </c>
      <c r="C136" t="s">
        <v>25</v>
      </c>
      <c r="D136" t="s">
        <v>73</v>
      </c>
      <c r="E136">
        <v>2</v>
      </c>
      <c r="F136" t="s">
        <v>76</v>
      </c>
      <c r="G136" t="s">
        <v>44</v>
      </c>
      <c r="H136" t="s">
        <v>33</v>
      </c>
      <c r="I136" s="8">
        <v>36</v>
      </c>
      <c r="J136" s="9">
        <v>1040.4000000000001</v>
      </c>
      <c r="K136" s="9">
        <v>28.9</v>
      </c>
    </row>
    <row r="137" spans="1:11" ht="14.25" customHeight="1" x14ac:dyDescent="0.35">
      <c r="A137">
        <v>2025</v>
      </c>
      <c r="B137" t="str">
        <f t="shared" si="2"/>
        <v>S1</v>
      </c>
      <c r="C137" t="s">
        <v>25</v>
      </c>
      <c r="D137" t="s">
        <v>73</v>
      </c>
      <c r="E137">
        <v>2</v>
      </c>
      <c r="F137" t="s">
        <v>76</v>
      </c>
      <c r="G137" t="s">
        <v>44</v>
      </c>
      <c r="H137" t="s">
        <v>34</v>
      </c>
      <c r="I137" s="8">
        <v>18</v>
      </c>
      <c r="J137" s="9">
        <v>489.6</v>
      </c>
      <c r="K137" s="9">
        <v>27.2</v>
      </c>
    </row>
    <row r="138" spans="1:11" ht="14.25" customHeight="1" x14ac:dyDescent="0.35">
      <c r="A138">
        <v>2025</v>
      </c>
      <c r="B138" t="str">
        <f t="shared" si="2"/>
        <v>S1</v>
      </c>
      <c r="C138" t="s">
        <v>25</v>
      </c>
      <c r="D138" t="s">
        <v>73</v>
      </c>
      <c r="E138">
        <v>2</v>
      </c>
      <c r="F138" t="s">
        <v>77</v>
      </c>
      <c r="G138" t="s">
        <v>48</v>
      </c>
      <c r="H138" t="s">
        <v>29</v>
      </c>
      <c r="I138" s="8">
        <v>71</v>
      </c>
      <c r="J138" s="9">
        <v>2414</v>
      </c>
      <c r="K138" s="9">
        <v>34</v>
      </c>
    </row>
    <row r="139" spans="1:11" ht="14.25" customHeight="1" x14ac:dyDescent="0.35">
      <c r="A139">
        <v>2025</v>
      </c>
      <c r="B139" t="str">
        <f t="shared" si="2"/>
        <v>S1</v>
      </c>
      <c r="C139" t="s">
        <v>25</v>
      </c>
      <c r="D139" t="s">
        <v>73</v>
      </c>
      <c r="E139">
        <v>2</v>
      </c>
      <c r="F139" t="s">
        <v>77</v>
      </c>
      <c r="G139" t="s">
        <v>48</v>
      </c>
      <c r="H139" t="s">
        <v>32</v>
      </c>
      <c r="I139" s="8">
        <v>53</v>
      </c>
      <c r="J139" s="9">
        <v>1621.8</v>
      </c>
      <c r="K139" s="9">
        <v>30.6</v>
      </c>
    </row>
    <row r="140" spans="1:11" ht="14.25" customHeight="1" x14ac:dyDescent="0.35">
      <c r="A140">
        <v>2025</v>
      </c>
      <c r="B140" t="str">
        <f t="shared" si="2"/>
        <v>S1</v>
      </c>
      <c r="C140" t="s">
        <v>25</v>
      </c>
      <c r="D140" t="s">
        <v>73</v>
      </c>
      <c r="E140">
        <v>2</v>
      </c>
      <c r="F140" t="s">
        <v>77</v>
      </c>
      <c r="G140" t="s">
        <v>48</v>
      </c>
      <c r="H140" t="s">
        <v>33</v>
      </c>
      <c r="I140" s="8">
        <v>35</v>
      </c>
      <c r="J140" s="9">
        <v>1011.5</v>
      </c>
      <c r="K140" s="9">
        <v>28.9</v>
      </c>
    </row>
    <row r="141" spans="1:11" ht="14.25" customHeight="1" x14ac:dyDescent="0.35">
      <c r="A141">
        <v>2025</v>
      </c>
      <c r="B141" t="str">
        <f t="shared" si="2"/>
        <v>S1</v>
      </c>
      <c r="C141" t="s">
        <v>25</v>
      </c>
      <c r="D141" t="s">
        <v>73</v>
      </c>
      <c r="E141">
        <v>2</v>
      </c>
      <c r="F141" t="s">
        <v>77</v>
      </c>
      <c r="G141" t="s">
        <v>48</v>
      </c>
      <c r="H141" t="s">
        <v>34</v>
      </c>
      <c r="I141" s="8">
        <v>17</v>
      </c>
      <c r="J141" s="9">
        <v>462.4</v>
      </c>
      <c r="K141" s="9">
        <v>27.2</v>
      </c>
    </row>
    <row r="142" spans="1:11" ht="14.25" customHeight="1" x14ac:dyDescent="0.35">
      <c r="A142">
        <v>2025</v>
      </c>
      <c r="B142" t="str">
        <f t="shared" si="2"/>
        <v>S1</v>
      </c>
      <c r="C142" t="s">
        <v>25</v>
      </c>
      <c r="D142" t="s">
        <v>73</v>
      </c>
      <c r="E142">
        <v>2</v>
      </c>
      <c r="F142" t="s">
        <v>78</v>
      </c>
      <c r="G142" t="s">
        <v>28</v>
      </c>
      <c r="H142" t="s">
        <v>29</v>
      </c>
      <c r="I142" s="8">
        <v>71</v>
      </c>
      <c r="J142" s="9">
        <v>2414</v>
      </c>
      <c r="K142" s="9">
        <v>34</v>
      </c>
    </row>
    <row r="143" spans="1:11" ht="14.25" customHeight="1" x14ac:dyDescent="0.35">
      <c r="A143">
        <v>2025</v>
      </c>
      <c r="B143" t="str">
        <f t="shared" si="2"/>
        <v>S1</v>
      </c>
      <c r="C143" t="s">
        <v>25</v>
      </c>
      <c r="D143" t="s">
        <v>73</v>
      </c>
      <c r="E143">
        <v>2</v>
      </c>
      <c r="F143" t="s">
        <v>78</v>
      </c>
      <c r="G143" t="s">
        <v>28</v>
      </c>
      <c r="H143" t="s">
        <v>32</v>
      </c>
      <c r="I143" s="8">
        <v>53</v>
      </c>
      <c r="J143" s="9">
        <v>1621.8</v>
      </c>
      <c r="K143" s="9">
        <v>30.6</v>
      </c>
    </row>
    <row r="144" spans="1:11" ht="14.25" customHeight="1" x14ac:dyDescent="0.35">
      <c r="A144">
        <v>2025</v>
      </c>
      <c r="B144" t="str">
        <f t="shared" si="2"/>
        <v>S1</v>
      </c>
      <c r="C144" t="s">
        <v>25</v>
      </c>
      <c r="D144" t="s">
        <v>73</v>
      </c>
      <c r="E144">
        <v>2</v>
      </c>
      <c r="F144" t="s">
        <v>78</v>
      </c>
      <c r="G144" t="s">
        <v>28</v>
      </c>
      <c r="H144" t="s">
        <v>33</v>
      </c>
      <c r="I144" s="8">
        <v>35</v>
      </c>
      <c r="J144" s="9">
        <v>1011.5</v>
      </c>
      <c r="K144" s="9">
        <v>28.9</v>
      </c>
    </row>
    <row r="145" spans="1:11" ht="14.25" customHeight="1" x14ac:dyDescent="0.35">
      <c r="A145">
        <v>2025</v>
      </c>
      <c r="B145" t="str">
        <f t="shared" si="2"/>
        <v>S1</v>
      </c>
      <c r="C145" t="s">
        <v>25</v>
      </c>
      <c r="D145" t="s">
        <v>73</v>
      </c>
      <c r="E145">
        <v>2</v>
      </c>
      <c r="F145" t="s">
        <v>78</v>
      </c>
      <c r="G145" t="s">
        <v>28</v>
      </c>
      <c r="H145" t="s">
        <v>34</v>
      </c>
      <c r="I145" s="8">
        <v>17</v>
      </c>
      <c r="J145" s="9">
        <v>462.4</v>
      </c>
      <c r="K145" s="9">
        <v>27.2</v>
      </c>
    </row>
    <row r="146" spans="1:11" ht="14.25" customHeight="1" x14ac:dyDescent="0.35">
      <c r="A146">
        <v>2025</v>
      </c>
      <c r="B146" t="str">
        <f t="shared" si="2"/>
        <v>S1</v>
      </c>
      <c r="C146" t="s">
        <v>25</v>
      </c>
      <c r="D146" t="s">
        <v>73</v>
      </c>
      <c r="E146">
        <v>2</v>
      </c>
      <c r="F146" t="s">
        <v>79</v>
      </c>
      <c r="G146" t="s">
        <v>36</v>
      </c>
      <c r="H146" t="s">
        <v>29</v>
      </c>
      <c r="I146" s="8">
        <v>68</v>
      </c>
      <c r="J146" s="9">
        <v>2312</v>
      </c>
      <c r="K146" s="9">
        <v>34</v>
      </c>
    </row>
    <row r="147" spans="1:11" ht="14.25" customHeight="1" x14ac:dyDescent="0.35">
      <c r="A147">
        <v>2025</v>
      </c>
      <c r="B147" t="str">
        <f t="shared" si="2"/>
        <v>S1</v>
      </c>
      <c r="C147" t="s">
        <v>25</v>
      </c>
      <c r="D147" t="s">
        <v>73</v>
      </c>
      <c r="E147">
        <v>2</v>
      </c>
      <c r="F147" t="s">
        <v>79</v>
      </c>
      <c r="G147" t="s">
        <v>36</v>
      </c>
      <c r="H147" t="s">
        <v>32</v>
      </c>
      <c r="I147" s="8">
        <v>51</v>
      </c>
      <c r="J147" s="9">
        <v>1560.6</v>
      </c>
      <c r="K147" s="9">
        <v>30.6</v>
      </c>
    </row>
    <row r="148" spans="1:11" ht="14.25" customHeight="1" x14ac:dyDescent="0.35">
      <c r="A148">
        <v>2025</v>
      </c>
      <c r="B148" t="str">
        <f t="shared" si="2"/>
        <v>S1</v>
      </c>
      <c r="C148" t="s">
        <v>25</v>
      </c>
      <c r="D148" t="s">
        <v>73</v>
      </c>
      <c r="E148">
        <v>2</v>
      </c>
      <c r="F148" t="s">
        <v>79</v>
      </c>
      <c r="G148" t="s">
        <v>36</v>
      </c>
      <c r="H148" t="s">
        <v>33</v>
      </c>
      <c r="I148" s="8">
        <v>34</v>
      </c>
      <c r="J148" s="9">
        <v>982.6</v>
      </c>
      <c r="K148" s="9">
        <v>28.9</v>
      </c>
    </row>
    <row r="149" spans="1:11" ht="14.25" customHeight="1" x14ac:dyDescent="0.35">
      <c r="A149">
        <v>2025</v>
      </c>
      <c r="B149" t="str">
        <f t="shared" si="2"/>
        <v>S1</v>
      </c>
      <c r="C149" t="s">
        <v>25</v>
      </c>
      <c r="D149" t="s">
        <v>73</v>
      </c>
      <c r="E149">
        <v>2</v>
      </c>
      <c r="F149" t="s">
        <v>79</v>
      </c>
      <c r="G149" t="s">
        <v>36</v>
      </c>
      <c r="H149" t="s">
        <v>34</v>
      </c>
      <c r="I149" s="8">
        <v>17</v>
      </c>
      <c r="J149" s="9">
        <v>462.4</v>
      </c>
      <c r="K149" s="9">
        <v>27.2</v>
      </c>
    </row>
    <row r="150" spans="1:11" ht="14.25" customHeight="1" x14ac:dyDescent="0.35">
      <c r="A150">
        <v>2025</v>
      </c>
      <c r="B150" t="str">
        <f t="shared" si="2"/>
        <v>S1</v>
      </c>
      <c r="C150" t="s">
        <v>25</v>
      </c>
      <c r="D150" t="s">
        <v>73</v>
      </c>
      <c r="E150">
        <v>2</v>
      </c>
      <c r="F150" t="s">
        <v>80</v>
      </c>
      <c r="G150" t="s">
        <v>38</v>
      </c>
      <c r="H150" t="s">
        <v>29</v>
      </c>
      <c r="I150" s="8">
        <v>82</v>
      </c>
      <c r="J150" s="9">
        <v>2788</v>
      </c>
      <c r="K150" s="9">
        <v>34</v>
      </c>
    </row>
    <row r="151" spans="1:11" ht="14.25" customHeight="1" x14ac:dyDescent="0.35">
      <c r="A151">
        <v>2025</v>
      </c>
      <c r="B151" t="str">
        <f t="shared" si="2"/>
        <v>S1</v>
      </c>
      <c r="C151" t="s">
        <v>25</v>
      </c>
      <c r="D151" t="s">
        <v>73</v>
      </c>
      <c r="E151">
        <v>2</v>
      </c>
      <c r="F151" t="s">
        <v>80</v>
      </c>
      <c r="G151" t="s">
        <v>38</v>
      </c>
      <c r="H151" t="s">
        <v>32</v>
      </c>
      <c r="I151" s="8">
        <v>61</v>
      </c>
      <c r="J151" s="9">
        <v>1866.6</v>
      </c>
      <c r="K151" s="9">
        <v>30.6</v>
      </c>
    </row>
    <row r="152" spans="1:11" ht="14.25" customHeight="1" x14ac:dyDescent="0.35">
      <c r="A152">
        <v>2025</v>
      </c>
      <c r="B152" t="str">
        <f t="shared" si="2"/>
        <v>S1</v>
      </c>
      <c r="C152" t="s">
        <v>25</v>
      </c>
      <c r="D152" t="s">
        <v>73</v>
      </c>
      <c r="E152">
        <v>2</v>
      </c>
      <c r="F152" t="s">
        <v>80</v>
      </c>
      <c r="G152" t="s">
        <v>38</v>
      </c>
      <c r="H152" t="s">
        <v>33</v>
      </c>
      <c r="I152" s="8">
        <v>41</v>
      </c>
      <c r="J152" s="9">
        <v>1184.9000000000001</v>
      </c>
      <c r="K152" s="9">
        <v>28.9</v>
      </c>
    </row>
    <row r="153" spans="1:11" ht="14.25" customHeight="1" x14ac:dyDescent="0.35">
      <c r="A153">
        <v>2025</v>
      </c>
      <c r="B153" t="str">
        <f t="shared" si="2"/>
        <v>S1</v>
      </c>
      <c r="C153" t="s">
        <v>25</v>
      </c>
      <c r="D153" t="s">
        <v>73</v>
      </c>
      <c r="E153">
        <v>2</v>
      </c>
      <c r="F153" t="s">
        <v>80</v>
      </c>
      <c r="G153" t="s">
        <v>38</v>
      </c>
      <c r="H153" t="s">
        <v>34</v>
      </c>
      <c r="I153" s="8">
        <v>20</v>
      </c>
      <c r="J153" s="9">
        <v>544</v>
      </c>
      <c r="K153" s="9">
        <v>27.2</v>
      </c>
    </row>
    <row r="154" spans="1:11" ht="14.25" customHeight="1" x14ac:dyDescent="0.35">
      <c r="A154">
        <v>2025</v>
      </c>
      <c r="B154" t="str">
        <f t="shared" si="2"/>
        <v>S1</v>
      </c>
      <c r="C154" t="s">
        <v>25</v>
      </c>
      <c r="D154" t="s">
        <v>73</v>
      </c>
      <c r="E154">
        <v>2</v>
      </c>
      <c r="F154" t="s">
        <v>81</v>
      </c>
      <c r="G154" t="s">
        <v>40</v>
      </c>
      <c r="H154" t="s">
        <v>29</v>
      </c>
      <c r="I154" s="8">
        <v>88</v>
      </c>
      <c r="J154" s="9">
        <v>2992</v>
      </c>
      <c r="K154" s="9">
        <v>34</v>
      </c>
    </row>
    <row r="155" spans="1:11" ht="14.25" customHeight="1" x14ac:dyDescent="0.35">
      <c r="A155">
        <v>2025</v>
      </c>
      <c r="B155" t="str">
        <f t="shared" si="2"/>
        <v>S1</v>
      </c>
      <c r="C155" t="s">
        <v>25</v>
      </c>
      <c r="D155" t="s">
        <v>73</v>
      </c>
      <c r="E155">
        <v>2</v>
      </c>
      <c r="F155" t="s">
        <v>81</v>
      </c>
      <c r="G155" t="s">
        <v>40</v>
      </c>
      <c r="H155" t="s">
        <v>32</v>
      </c>
      <c r="I155" s="8">
        <v>66</v>
      </c>
      <c r="J155" s="9">
        <v>2019.6</v>
      </c>
      <c r="K155" s="9">
        <v>30.6</v>
      </c>
    </row>
    <row r="156" spans="1:11" ht="14.25" customHeight="1" x14ac:dyDescent="0.35">
      <c r="A156">
        <v>2025</v>
      </c>
      <c r="B156" t="str">
        <f t="shared" si="2"/>
        <v>S1</v>
      </c>
      <c r="C156" t="s">
        <v>25</v>
      </c>
      <c r="D156" t="s">
        <v>73</v>
      </c>
      <c r="E156">
        <v>2</v>
      </c>
      <c r="F156" t="s">
        <v>81</v>
      </c>
      <c r="G156" t="s">
        <v>40</v>
      </c>
      <c r="H156" t="s">
        <v>33</v>
      </c>
      <c r="I156" s="8">
        <v>44</v>
      </c>
      <c r="J156" s="9">
        <v>1271.5999999999999</v>
      </c>
      <c r="K156" s="9">
        <v>28.9</v>
      </c>
    </row>
    <row r="157" spans="1:11" ht="14.25" customHeight="1" x14ac:dyDescent="0.35">
      <c r="A157">
        <v>2025</v>
      </c>
      <c r="B157" t="str">
        <f t="shared" si="2"/>
        <v>S1</v>
      </c>
      <c r="C157" t="s">
        <v>25</v>
      </c>
      <c r="D157" t="s">
        <v>73</v>
      </c>
      <c r="E157">
        <v>2</v>
      </c>
      <c r="F157" t="s">
        <v>81</v>
      </c>
      <c r="G157" t="s">
        <v>40</v>
      </c>
      <c r="H157" t="s">
        <v>34</v>
      </c>
      <c r="I157" s="8">
        <v>22</v>
      </c>
      <c r="J157" s="9">
        <v>598.4</v>
      </c>
      <c r="K157" s="9">
        <v>27.2</v>
      </c>
    </row>
    <row r="158" spans="1:11" ht="14.25" customHeight="1" x14ac:dyDescent="0.35">
      <c r="A158">
        <v>2025</v>
      </c>
      <c r="B158" t="str">
        <f t="shared" si="2"/>
        <v>S1</v>
      </c>
      <c r="C158" t="s">
        <v>25</v>
      </c>
      <c r="D158" t="s">
        <v>73</v>
      </c>
      <c r="E158">
        <v>2</v>
      </c>
      <c r="F158" t="s">
        <v>82</v>
      </c>
      <c r="G158" t="s">
        <v>42</v>
      </c>
      <c r="H158" t="s">
        <v>29</v>
      </c>
      <c r="I158" s="8">
        <v>71</v>
      </c>
      <c r="J158" s="9">
        <v>2414</v>
      </c>
      <c r="K158" s="9">
        <v>34</v>
      </c>
    </row>
    <row r="159" spans="1:11" ht="14.25" customHeight="1" x14ac:dyDescent="0.35">
      <c r="A159">
        <v>2025</v>
      </c>
      <c r="B159" t="str">
        <f t="shared" si="2"/>
        <v>S1</v>
      </c>
      <c r="C159" t="s">
        <v>25</v>
      </c>
      <c r="D159" t="s">
        <v>73</v>
      </c>
      <c r="E159">
        <v>2</v>
      </c>
      <c r="F159" t="s">
        <v>82</v>
      </c>
      <c r="G159" t="s">
        <v>42</v>
      </c>
      <c r="H159" t="s">
        <v>32</v>
      </c>
      <c r="I159" s="8">
        <v>53</v>
      </c>
      <c r="J159" s="9">
        <v>1621.8</v>
      </c>
      <c r="K159" s="9">
        <v>30.6</v>
      </c>
    </row>
    <row r="160" spans="1:11" ht="14.25" customHeight="1" x14ac:dyDescent="0.35">
      <c r="A160">
        <v>2025</v>
      </c>
      <c r="B160" t="str">
        <f t="shared" si="2"/>
        <v>S1</v>
      </c>
      <c r="C160" t="s">
        <v>25</v>
      </c>
      <c r="D160" t="s">
        <v>73</v>
      </c>
      <c r="E160">
        <v>2</v>
      </c>
      <c r="F160" t="s">
        <v>82</v>
      </c>
      <c r="G160" t="s">
        <v>42</v>
      </c>
      <c r="H160" t="s">
        <v>33</v>
      </c>
      <c r="I160" s="8">
        <v>35</v>
      </c>
      <c r="J160" s="9">
        <v>1011.5</v>
      </c>
      <c r="K160" s="9">
        <v>28.9</v>
      </c>
    </row>
    <row r="161" spans="1:11" ht="14.25" customHeight="1" x14ac:dyDescent="0.35">
      <c r="A161">
        <v>2025</v>
      </c>
      <c r="B161" t="str">
        <f t="shared" si="2"/>
        <v>S1</v>
      </c>
      <c r="C161" t="s">
        <v>25</v>
      </c>
      <c r="D161" t="s">
        <v>73</v>
      </c>
      <c r="E161">
        <v>2</v>
      </c>
      <c r="F161" t="s">
        <v>82</v>
      </c>
      <c r="G161" t="s">
        <v>42</v>
      </c>
      <c r="H161" t="s">
        <v>34</v>
      </c>
      <c r="I161" s="8">
        <v>17</v>
      </c>
      <c r="J161" s="9">
        <v>462.4</v>
      </c>
      <c r="K161" s="9">
        <v>27.2</v>
      </c>
    </row>
    <row r="162" spans="1:11" ht="14.25" customHeight="1" x14ac:dyDescent="0.35">
      <c r="A162">
        <v>2025</v>
      </c>
      <c r="B162" t="str">
        <f t="shared" si="2"/>
        <v>S1</v>
      </c>
      <c r="C162" t="s">
        <v>25</v>
      </c>
      <c r="D162" t="s">
        <v>73</v>
      </c>
      <c r="E162">
        <v>2</v>
      </c>
      <c r="F162" t="s">
        <v>83</v>
      </c>
      <c r="G162" t="s">
        <v>44</v>
      </c>
      <c r="H162" t="s">
        <v>29</v>
      </c>
      <c r="I162" s="8">
        <v>68</v>
      </c>
      <c r="J162" s="9">
        <v>2312</v>
      </c>
      <c r="K162" s="9">
        <v>34</v>
      </c>
    </row>
    <row r="163" spans="1:11" ht="14.25" customHeight="1" x14ac:dyDescent="0.35">
      <c r="A163">
        <v>2025</v>
      </c>
      <c r="B163" t="str">
        <f t="shared" si="2"/>
        <v>S1</v>
      </c>
      <c r="C163" t="s">
        <v>25</v>
      </c>
      <c r="D163" t="s">
        <v>73</v>
      </c>
      <c r="E163">
        <v>2</v>
      </c>
      <c r="F163" t="s">
        <v>83</v>
      </c>
      <c r="G163" t="s">
        <v>44</v>
      </c>
      <c r="H163" t="s">
        <v>32</v>
      </c>
      <c r="I163" s="8">
        <v>51</v>
      </c>
      <c r="J163" s="9">
        <v>1560.6</v>
      </c>
      <c r="K163" s="9">
        <v>30.6</v>
      </c>
    </row>
    <row r="164" spans="1:11" ht="14.25" customHeight="1" x14ac:dyDescent="0.35">
      <c r="A164">
        <v>2025</v>
      </c>
      <c r="B164" t="str">
        <f t="shared" si="2"/>
        <v>S1</v>
      </c>
      <c r="C164" t="s">
        <v>25</v>
      </c>
      <c r="D164" t="s">
        <v>73</v>
      </c>
      <c r="E164">
        <v>2</v>
      </c>
      <c r="F164" t="s">
        <v>83</v>
      </c>
      <c r="G164" t="s">
        <v>44</v>
      </c>
      <c r="H164" t="s">
        <v>33</v>
      </c>
      <c r="I164" s="8">
        <v>34</v>
      </c>
      <c r="J164" s="9">
        <v>982.6</v>
      </c>
      <c r="K164" s="9">
        <v>28.9</v>
      </c>
    </row>
    <row r="165" spans="1:11" ht="14.25" customHeight="1" x14ac:dyDescent="0.35">
      <c r="A165">
        <v>2025</v>
      </c>
      <c r="B165" t="str">
        <f t="shared" si="2"/>
        <v>S1</v>
      </c>
      <c r="C165" t="s">
        <v>25</v>
      </c>
      <c r="D165" t="s">
        <v>73</v>
      </c>
      <c r="E165">
        <v>2</v>
      </c>
      <c r="F165" t="s">
        <v>83</v>
      </c>
      <c r="G165" t="s">
        <v>44</v>
      </c>
      <c r="H165" t="s">
        <v>34</v>
      </c>
      <c r="I165" s="8">
        <v>17</v>
      </c>
      <c r="J165" s="9">
        <v>462.4</v>
      </c>
      <c r="K165" s="9">
        <v>27.2</v>
      </c>
    </row>
    <row r="166" spans="1:11" ht="14.25" customHeight="1" x14ac:dyDescent="0.35">
      <c r="A166">
        <v>2025</v>
      </c>
      <c r="B166" t="str">
        <f t="shared" si="2"/>
        <v>S1</v>
      </c>
      <c r="C166" t="s">
        <v>25</v>
      </c>
      <c r="D166" t="s">
        <v>73</v>
      </c>
      <c r="E166">
        <v>2</v>
      </c>
      <c r="F166" t="s">
        <v>85</v>
      </c>
      <c r="G166" t="s">
        <v>48</v>
      </c>
      <c r="H166" t="s">
        <v>29</v>
      </c>
      <c r="I166" s="8">
        <v>67</v>
      </c>
      <c r="J166" s="9">
        <v>2278</v>
      </c>
      <c r="K166" s="9">
        <v>34</v>
      </c>
    </row>
    <row r="167" spans="1:11" ht="14.25" customHeight="1" x14ac:dyDescent="0.35">
      <c r="A167">
        <v>2025</v>
      </c>
      <c r="B167" t="str">
        <f t="shared" si="2"/>
        <v>S1</v>
      </c>
      <c r="C167" t="s">
        <v>25</v>
      </c>
      <c r="D167" t="s">
        <v>73</v>
      </c>
      <c r="E167">
        <v>2</v>
      </c>
      <c r="F167" t="s">
        <v>85</v>
      </c>
      <c r="G167" t="s">
        <v>48</v>
      </c>
      <c r="H167" t="s">
        <v>32</v>
      </c>
      <c r="I167" s="8">
        <v>50</v>
      </c>
      <c r="J167" s="9">
        <v>1530</v>
      </c>
      <c r="K167" s="9">
        <v>30.6</v>
      </c>
    </row>
    <row r="168" spans="1:11" ht="14.25" customHeight="1" x14ac:dyDescent="0.35">
      <c r="A168">
        <v>2025</v>
      </c>
      <c r="B168" t="str">
        <f t="shared" si="2"/>
        <v>S1</v>
      </c>
      <c r="C168" t="s">
        <v>25</v>
      </c>
      <c r="D168" t="s">
        <v>73</v>
      </c>
      <c r="E168">
        <v>2</v>
      </c>
      <c r="F168" t="s">
        <v>85</v>
      </c>
      <c r="G168" t="s">
        <v>48</v>
      </c>
      <c r="H168" t="s">
        <v>33</v>
      </c>
      <c r="I168" s="8">
        <v>33</v>
      </c>
      <c r="J168" s="9">
        <v>953.7</v>
      </c>
      <c r="K168" s="9">
        <v>28.9</v>
      </c>
    </row>
    <row r="169" spans="1:11" ht="14.25" customHeight="1" x14ac:dyDescent="0.35">
      <c r="A169">
        <v>2025</v>
      </c>
      <c r="B169" t="str">
        <f t="shared" si="2"/>
        <v>S1</v>
      </c>
      <c r="C169" t="s">
        <v>25</v>
      </c>
      <c r="D169" t="s">
        <v>73</v>
      </c>
      <c r="E169">
        <v>2</v>
      </c>
      <c r="F169" t="s">
        <v>85</v>
      </c>
      <c r="G169" t="s">
        <v>48</v>
      </c>
      <c r="H169" t="s">
        <v>34</v>
      </c>
      <c r="I169" s="8">
        <v>16</v>
      </c>
      <c r="J169" s="9">
        <v>435.2</v>
      </c>
      <c r="K169" s="9">
        <v>27.2</v>
      </c>
    </row>
    <row r="170" spans="1:11" ht="14.25" customHeight="1" x14ac:dyDescent="0.35">
      <c r="A170">
        <v>2025</v>
      </c>
      <c r="B170" t="str">
        <f t="shared" si="2"/>
        <v>S1</v>
      </c>
      <c r="C170" t="s">
        <v>25</v>
      </c>
      <c r="D170" t="s">
        <v>73</v>
      </c>
      <c r="E170">
        <v>2</v>
      </c>
      <c r="F170" t="s">
        <v>86</v>
      </c>
      <c r="G170" t="s">
        <v>28</v>
      </c>
      <c r="H170" t="s">
        <v>29</v>
      </c>
      <c r="I170" s="8">
        <v>72</v>
      </c>
      <c r="J170" s="9">
        <v>2448</v>
      </c>
      <c r="K170" s="9">
        <v>34</v>
      </c>
    </row>
    <row r="171" spans="1:11" ht="14.25" customHeight="1" x14ac:dyDescent="0.35">
      <c r="A171">
        <v>2025</v>
      </c>
      <c r="B171" t="str">
        <f t="shared" si="2"/>
        <v>S1</v>
      </c>
      <c r="C171" t="s">
        <v>25</v>
      </c>
      <c r="D171" t="s">
        <v>73</v>
      </c>
      <c r="E171">
        <v>2</v>
      </c>
      <c r="F171" t="s">
        <v>86</v>
      </c>
      <c r="G171" t="s">
        <v>28</v>
      </c>
      <c r="H171" t="s">
        <v>32</v>
      </c>
      <c r="I171" s="8">
        <v>54</v>
      </c>
      <c r="J171" s="9">
        <v>1652.4</v>
      </c>
      <c r="K171" s="9">
        <v>30.6</v>
      </c>
    </row>
    <row r="172" spans="1:11" ht="14.25" customHeight="1" x14ac:dyDescent="0.35">
      <c r="A172">
        <v>2025</v>
      </c>
      <c r="B172" t="str">
        <f t="shared" si="2"/>
        <v>S1</v>
      </c>
      <c r="C172" t="s">
        <v>25</v>
      </c>
      <c r="D172" t="s">
        <v>73</v>
      </c>
      <c r="E172">
        <v>2</v>
      </c>
      <c r="F172" t="s">
        <v>86</v>
      </c>
      <c r="G172" t="s">
        <v>28</v>
      </c>
      <c r="H172" t="s">
        <v>33</v>
      </c>
      <c r="I172" s="8">
        <v>36</v>
      </c>
      <c r="J172" s="9">
        <v>1040.4000000000001</v>
      </c>
      <c r="K172" s="9">
        <v>28.9</v>
      </c>
    </row>
    <row r="173" spans="1:11" ht="14.25" customHeight="1" x14ac:dyDescent="0.35">
      <c r="A173">
        <v>2025</v>
      </c>
      <c r="B173" t="str">
        <f t="shared" si="2"/>
        <v>S1</v>
      </c>
      <c r="C173" t="s">
        <v>25</v>
      </c>
      <c r="D173" t="s">
        <v>73</v>
      </c>
      <c r="E173">
        <v>2</v>
      </c>
      <c r="F173" t="s">
        <v>86</v>
      </c>
      <c r="G173" t="s">
        <v>28</v>
      </c>
      <c r="H173" t="s">
        <v>34</v>
      </c>
      <c r="I173" s="8">
        <v>18</v>
      </c>
      <c r="J173" s="9">
        <v>489.6</v>
      </c>
      <c r="K173" s="9">
        <v>27.2</v>
      </c>
    </row>
    <row r="174" spans="1:11" ht="14.25" customHeight="1" x14ac:dyDescent="0.35">
      <c r="A174">
        <v>2025</v>
      </c>
      <c r="B174" t="str">
        <f t="shared" si="2"/>
        <v>S1</v>
      </c>
      <c r="C174" t="s">
        <v>25</v>
      </c>
      <c r="D174" t="s">
        <v>73</v>
      </c>
      <c r="E174">
        <v>2</v>
      </c>
      <c r="F174" t="s">
        <v>87</v>
      </c>
      <c r="G174" t="s">
        <v>36</v>
      </c>
      <c r="H174" t="s">
        <v>29</v>
      </c>
      <c r="I174" s="8">
        <v>73</v>
      </c>
      <c r="J174" s="9">
        <v>2482</v>
      </c>
      <c r="K174" s="9">
        <v>34</v>
      </c>
    </row>
    <row r="175" spans="1:11" ht="14.25" customHeight="1" x14ac:dyDescent="0.35">
      <c r="A175">
        <v>2025</v>
      </c>
      <c r="B175" t="str">
        <f t="shared" si="2"/>
        <v>S1</v>
      </c>
      <c r="C175" t="s">
        <v>25</v>
      </c>
      <c r="D175" t="s">
        <v>73</v>
      </c>
      <c r="E175">
        <v>2</v>
      </c>
      <c r="F175" t="s">
        <v>87</v>
      </c>
      <c r="G175" t="s">
        <v>36</v>
      </c>
      <c r="H175" t="s">
        <v>32</v>
      </c>
      <c r="I175" s="8">
        <v>55</v>
      </c>
      <c r="J175" s="9">
        <v>1683</v>
      </c>
      <c r="K175" s="9">
        <v>30.6</v>
      </c>
    </row>
    <row r="176" spans="1:11" ht="14.25" customHeight="1" x14ac:dyDescent="0.35">
      <c r="A176">
        <v>2025</v>
      </c>
      <c r="B176" t="str">
        <f t="shared" si="2"/>
        <v>S1</v>
      </c>
      <c r="C176" t="s">
        <v>25</v>
      </c>
      <c r="D176" t="s">
        <v>73</v>
      </c>
      <c r="E176">
        <v>2</v>
      </c>
      <c r="F176" t="s">
        <v>87</v>
      </c>
      <c r="G176" t="s">
        <v>36</v>
      </c>
      <c r="H176" t="s">
        <v>33</v>
      </c>
      <c r="I176" s="8">
        <v>36</v>
      </c>
      <c r="J176" s="9">
        <v>1040.4000000000001</v>
      </c>
      <c r="K176" s="9">
        <v>28.9</v>
      </c>
    </row>
    <row r="177" spans="1:11" ht="14.25" customHeight="1" x14ac:dyDescent="0.35">
      <c r="A177">
        <v>2025</v>
      </c>
      <c r="B177" t="str">
        <f t="shared" si="2"/>
        <v>S1</v>
      </c>
      <c r="C177" t="s">
        <v>25</v>
      </c>
      <c r="D177" t="s">
        <v>73</v>
      </c>
      <c r="E177">
        <v>2</v>
      </c>
      <c r="F177" t="s">
        <v>87</v>
      </c>
      <c r="G177" t="s">
        <v>36</v>
      </c>
      <c r="H177" t="s">
        <v>34</v>
      </c>
      <c r="I177" s="8">
        <v>18</v>
      </c>
      <c r="J177" s="9">
        <v>489.6</v>
      </c>
      <c r="K177" s="9">
        <v>27.2</v>
      </c>
    </row>
    <row r="178" spans="1:11" ht="14.25" customHeight="1" x14ac:dyDescent="0.35">
      <c r="A178">
        <v>2025</v>
      </c>
      <c r="B178" t="str">
        <f t="shared" si="2"/>
        <v>S1</v>
      </c>
      <c r="C178" t="s">
        <v>25</v>
      </c>
      <c r="D178" t="s">
        <v>73</v>
      </c>
      <c r="E178">
        <v>2</v>
      </c>
      <c r="F178" t="s">
        <v>88</v>
      </c>
      <c r="G178" t="s">
        <v>38</v>
      </c>
      <c r="H178" t="s">
        <v>29</v>
      </c>
      <c r="I178" s="8">
        <v>80</v>
      </c>
      <c r="J178" s="9">
        <v>2720</v>
      </c>
      <c r="K178" s="9">
        <v>34</v>
      </c>
    </row>
    <row r="179" spans="1:11" ht="14.25" customHeight="1" x14ac:dyDescent="0.35">
      <c r="A179">
        <v>2025</v>
      </c>
      <c r="B179" t="str">
        <f t="shared" si="2"/>
        <v>S1</v>
      </c>
      <c r="C179" t="s">
        <v>25</v>
      </c>
      <c r="D179" t="s">
        <v>73</v>
      </c>
      <c r="E179">
        <v>2</v>
      </c>
      <c r="F179" t="s">
        <v>88</v>
      </c>
      <c r="G179" t="s">
        <v>38</v>
      </c>
      <c r="H179" t="s">
        <v>32</v>
      </c>
      <c r="I179" s="8">
        <v>60</v>
      </c>
      <c r="J179" s="9">
        <v>1836</v>
      </c>
      <c r="K179" s="9">
        <v>30.6</v>
      </c>
    </row>
    <row r="180" spans="1:11" ht="14.25" customHeight="1" x14ac:dyDescent="0.35">
      <c r="A180">
        <v>2025</v>
      </c>
      <c r="B180" t="str">
        <f t="shared" si="2"/>
        <v>S1</v>
      </c>
      <c r="C180" t="s">
        <v>25</v>
      </c>
      <c r="D180" t="s">
        <v>73</v>
      </c>
      <c r="E180">
        <v>2</v>
      </c>
      <c r="F180" t="s">
        <v>88</v>
      </c>
      <c r="G180" t="s">
        <v>38</v>
      </c>
      <c r="H180" t="s">
        <v>33</v>
      </c>
      <c r="I180" s="8">
        <v>40</v>
      </c>
      <c r="J180" s="9">
        <v>1156</v>
      </c>
      <c r="K180" s="9">
        <v>28.9</v>
      </c>
    </row>
    <row r="181" spans="1:11" ht="14.25" customHeight="1" x14ac:dyDescent="0.35">
      <c r="A181">
        <v>2025</v>
      </c>
      <c r="B181" t="str">
        <f t="shared" si="2"/>
        <v>S1</v>
      </c>
      <c r="C181" t="s">
        <v>25</v>
      </c>
      <c r="D181" t="s">
        <v>73</v>
      </c>
      <c r="E181">
        <v>2</v>
      </c>
      <c r="F181" t="s">
        <v>88</v>
      </c>
      <c r="G181" t="s">
        <v>38</v>
      </c>
      <c r="H181" t="s">
        <v>34</v>
      </c>
      <c r="I181" s="8">
        <v>20</v>
      </c>
      <c r="J181" s="9">
        <v>544</v>
      </c>
      <c r="K181" s="9">
        <v>27.2</v>
      </c>
    </row>
    <row r="182" spans="1:11" ht="14.25" customHeight="1" x14ac:dyDescent="0.35">
      <c r="A182">
        <v>2025</v>
      </c>
      <c r="B182" t="str">
        <f t="shared" si="2"/>
        <v>S1</v>
      </c>
      <c r="C182" t="s">
        <v>25</v>
      </c>
      <c r="D182" t="s">
        <v>73</v>
      </c>
      <c r="E182">
        <v>2</v>
      </c>
      <c r="F182" t="s">
        <v>89</v>
      </c>
      <c r="G182" t="s">
        <v>40</v>
      </c>
      <c r="H182" t="s">
        <v>29</v>
      </c>
      <c r="I182" s="8">
        <v>87</v>
      </c>
      <c r="J182" s="9">
        <v>2958</v>
      </c>
      <c r="K182" s="9">
        <v>34</v>
      </c>
    </row>
    <row r="183" spans="1:11" ht="14.25" customHeight="1" x14ac:dyDescent="0.35">
      <c r="A183">
        <v>2025</v>
      </c>
      <c r="B183" t="str">
        <f t="shared" si="2"/>
        <v>S1</v>
      </c>
      <c r="C183" t="s">
        <v>25</v>
      </c>
      <c r="D183" t="s">
        <v>73</v>
      </c>
      <c r="E183">
        <v>2</v>
      </c>
      <c r="F183" t="s">
        <v>89</v>
      </c>
      <c r="G183" t="s">
        <v>40</v>
      </c>
      <c r="H183" t="s">
        <v>32</v>
      </c>
      <c r="I183" s="8">
        <v>65</v>
      </c>
      <c r="J183" s="9">
        <v>1989</v>
      </c>
      <c r="K183" s="9">
        <v>30.6</v>
      </c>
    </row>
    <row r="184" spans="1:11" ht="14.25" customHeight="1" x14ac:dyDescent="0.35">
      <c r="A184">
        <v>2025</v>
      </c>
      <c r="B184" t="str">
        <f t="shared" si="2"/>
        <v>S1</v>
      </c>
      <c r="C184" t="s">
        <v>25</v>
      </c>
      <c r="D184" t="s">
        <v>73</v>
      </c>
      <c r="E184">
        <v>2</v>
      </c>
      <c r="F184" t="s">
        <v>89</v>
      </c>
      <c r="G184" t="s">
        <v>40</v>
      </c>
      <c r="H184" t="s">
        <v>33</v>
      </c>
      <c r="I184" s="8">
        <v>43</v>
      </c>
      <c r="J184" s="9">
        <v>1242.7</v>
      </c>
      <c r="K184" s="9">
        <v>28.9</v>
      </c>
    </row>
    <row r="185" spans="1:11" ht="14.25" customHeight="1" x14ac:dyDescent="0.35">
      <c r="A185">
        <v>2025</v>
      </c>
      <c r="B185" t="str">
        <f t="shared" si="2"/>
        <v>S1</v>
      </c>
      <c r="C185" t="s">
        <v>25</v>
      </c>
      <c r="D185" t="s">
        <v>73</v>
      </c>
      <c r="E185">
        <v>2</v>
      </c>
      <c r="F185" t="s">
        <v>89</v>
      </c>
      <c r="G185" t="s">
        <v>40</v>
      </c>
      <c r="H185" t="s">
        <v>34</v>
      </c>
      <c r="I185" s="8">
        <v>21</v>
      </c>
      <c r="J185" s="9">
        <v>571.20000000000005</v>
      </c>
      <c r="K185" s="9">
        <v>27.2</v>
      </c>
    </row>
    <row r="186" spans="1:11" ht="14.25" customHeight="1" x14ac:dyDescent="0.35">
      <c r="A186">
        <v>2025</v>
      </c>
      <c r="B186" t="str">
        <f t="shared" si="2"/>
        <v>S1</v>
      </c>
      <c r="C186" t="s">
        <v>25</v>
      </c>
      <c r="D186" t="s">
        <v>73</v>
      </c>
      <c r="E186">
        <v>2</v>
      </c>
      <c r="F186" t="s">
        <v>90</v>
      </c>
      <c r="G186" t="s">
        <v>42</v>
      </c>
      <c r="H186" t="s">
        <v>29</v>
      </c>
      <c r="I186" s="8">
        <v>71</v>
      </c>
      <c r="J186" s="9">
        <v>2414</v>
      </c>
      <c r="K186" s="9">
        <v>34</v>
      </c>
    </row>
    <row r="187" spans="1:11" ht="14.25" customHeight="1" x14ac:dyDescent="0.35">
      <c r="A187">
        <v>2025</v>
      </c>
      <c r="B187" t="str">
        <f t="shared" si="2"/>
        <v>S1</v>
      </c>
      <c r="C187" t="s">
        <v>25</v>
      </c>
      <c r="D187" t="s">
        <v>73</v>
      </c>
      <c r="E187">
        <v>2</v>
      </c>
      <c r="F187" t="s">
        <v>90</v>
      </c>
      <c r="G187" t="s">
        <v>42</v>
      </c>
      <c r="H187" t="s">
        <v>32</v>
      </c>
      <c r="I187" s="8">
        <v>53</v>
      </c>
      <c r="J187" s="9">
        <v>1621.8</v>
      </c>
      <c r="K187" s="9">
        <v>30.6</v>
      </c>
    </row>
    <row r="188" spans="1:11" ht="14.25" customHeight="1" x14ac:dyDescent="0.35">
      <c r="A188">
        <v>2025</v>
      </c>
      <c r="B188" t="str">
        <f t="shared" si="2"/>
        <v>S1</v>
      </c>
      <c r="C188" t="s">
        <v>25</v>
      </c>
      <c r="D188" t="s">
        <v>73</v>
      </c>
      <c r="E188">
        <v>2</v>
      </c>
      <c r="F188" t="s">
        <v>90</v>
      </c>
      <c r="G188" t="s">
        <v>42</v>
      </c>
      <c r="H188" t="s">
        <v>33</v>
      </c>
      <c r="I188" s="8">
        <v>35</v>
      </c>
      <c r="J188" s="9">
        <v>1011.5</v>
      </c>
      <c r="K188" s="9">
        <v>28.9</v>
      </c>
    </row>
    <row r="189" spans="1:11" ht="14.25" customHeight="1" x14ac:dyDescent="0.35">
      <c r="A189">
        <v>2025</v>
      </c>
      <c r="B189" t="str">
        <f t="shared" si="2"/>
        <v>S1</v>
      </c>
      <c r="C189" t="s">
        <v>25</v>
      </c>
      <c r="D189" t="s">
        <v>73</v>
      </c>
      <c r="E189">
        <v>2</v>
      </c>
      <c r="F189" t="s">
        <v>90</v>
      </c>
      <c r="G189" t="s">
        <v>42</v>
      </c>
      <c r="H189" t="s">
        <v>34</v>
      </c>
      <c r="I189" s="8">
        <v>17</v>
      </c>
      <c r="J189" s="9">
        <v>462.4</v>
      </c>
      <c r="K189" s="9">
        <v>27.2</v>
      </c>
    </row>
    <row r="190" spans="1:11" ht="14.25" customHeight="1" x14ac:dyDescent="0.35">
      <c r="A190">
        <v>2025</v>
      </c>
      <c r="B190" t="str">
        <f t="shared" si="2"/>
        <v>S1</v>
      </c>
      <c r="C190" t="s">
        <v>25</v>
      </c>
      <c r="D190" t="s">
        <v>73</v>
      </c>
      <c r="E190">
        <v>2</v>
      </c>
      <c r="F190" t="s">
        <v>91</v>
      </c>
      <c r="G190" t="s">
        <v>44</v>
      </c>
      <c r="H190" t="s">
        <v>29</v>
      </c>
      <c r="I190" s="8">
        <v>74</v>
      </c>
      <c r="J190" s="9">
        <v>2516</v>
      </c>
      <c r="K190" s="9">
        <v>34</v>
      </c>
    </row>
    <row r="191" spans="1:11" ht="14.25" customHeight="1" x14ac:dyDescent="0.35">
      <c r="A191">
        <v>2025</v>
      </c>
      <c r="B191" t="str">
        <f t="shared" si="2"/>
        <v>S1</v>
      </c>
      <c r="C191" t="s">
        <v>25</v>
      </c>
      <c r="D191" t="s">
        <v>73</v>
      </c>
      <c r="E191">
        <v>2</v>
      </c>
      <c r="F191" t="s">
        <v>91</v>
      </c>
      <c r="G191" t="s">
        <v>44</v>
      </c>
      <c r="H191" t="s">
        <v>32</v>
      </c>
      <c r="I191" s="8">
        <v>55</v>
      </c>
      <c r="J191" s="9">
        <v>1683</v>
      </c>
      <c r="K191" s="9">
        <v>30.6</v>
      </c>
    </row>
    <row r="192" spans="1:11" ht="14.25" customHeight="1" x14ac:dyDescent="0.35">
      <c r="A192">
        <v>2025</v>
      </c>
      <c r="B192" t="str">
        <f t="shared" si="2"/>
        <v>S1</v>
      </c>
      <c r="C192" t="s">
        <v>25</v>
      </c>
      <c r="D192" t="s">
        <v>73</v>
      </c>
      <c r="E192">
        <v>2</v>
      </c>
      <c r="F192" t="s">
        <v>91</v>
      </c>
      <c r="G192" t="s">
        <v>44</v>
      </c>
      <c r="H192" t="s">
        <v>33</v>
      </c>
      <c r="I192" s="8">
        <v>37</v>
      </c>
      <c r="J192" s="9">
        <v>1069.3</v>
      </c>
      <c r="K192" s="9">
        <v>28.9</v>
      </c>
    </row>
    <row r="193" spans="1:11" ht="14.25" customHeight="1" x14ac:dyDescent="0.35">
      <c r="A193">
        <v>2025</v>
      </c>
      <c r="B193" t="str">
        <f t="shared" si="2"/>
        <v>S1</v>
      </c>
      <c r="C193" t="s">
        <v>25</v>
      </c>
      <c r="D193" t="s">
        <v>73</v>
      </c>
      <c r="E193">
        <v>2</v>
      </c>
      <c r="F193" t="s">
        <v>91</v>
      </c>
      <c r="G193" t="s">
        <v>44</v>
      </c>
      <c r="H193" t="s">
        <v>34</v>
      </c>
      <c r="I193" s="8">
        <v>18</v>
      </c>
      <c r="J193" s="9">
        <v>489.6</v>
      </c>
      <c r="K193" s="9">
        <v>27.2</v>
      </c>
    </row>
    <row r="194" spans="1:11" ht="14.25" customHeight="1" x14ac:dyDescent="0.35">
      <c r="A194">
        <v>2025</v>
      </c>
      <c r="B194" t="str">
        <f t="shared" ref="B194:B257" si="3">IF(OR(C194="Q1",C194="Q2"),"S1",IF(OR(C194="Q3",C194="Q4"),"S2",""))</f>
        <v>S1</v>
      </c>
      <c r="C194" t="s">
        <v>25</v>
      </c>
      <c r="D194" t="s">
        <v>73</v>
      </c>
      <c r="E194">
        <v>2</v>
      </c>
      <c r="F194" t="s">
        <v>92</v>
      </c>
      <c r="G194" t="s">
        <v>48</v>
      </c>
      <c r="H194" t="s">
        <v>29</v>
      </c>
      <c r="I194" s="8">
        <v>68</v>
      </c>
      <c r="J194" s="9">
        <v>2312</v>
      </c>
      <c r="K194" s="9">
        <v>34</v>
      </c>
    </row>
    <row r="195" spans="1:11" ht="14.25" customHeight="1" x14ac:dyDescent="0.35">
      <c r="A195">
        <v>2025</v>
      </c>
      <c r="B195" t="str">
        <f t="shared" si="3"/>
        <v>S1</v>
      </c>
      <c r="C195" t="s">
        <v>25</v>
      </c>
      <c r="D195" t="s">
        <v>73</v>
      </c>
      <c r="E195">
        <v>2</v>
      </c>
      <c r="F195" t="s">
        <v>92</v>
      </c>
      <c r="G195" t="s">
        <v>48</v>
      </c>
      <c r="H195" t="s">
        <v>32</v>
      </c>
      <c r="I195" s="8">
        <v>51</v>
      </c>
      <c r="J195" s="9">
        <v>1560.6</v>
      </c>
      <c r="K195" s="9">
        <v>30.6</v>
      </c>
    </row>
    <row r="196" spans="1:11" ht="14.25" customHeight="1" x14ac:dyDescent="0.35">
      <c r="A196">
        <v>2025</v>
      </c>
      <c r="B196" t="str">
        <f t="shared" si="3"/>
        <v>S1</v>
      </c>
      <c r="C196" t="s">
        <v>25</v>
      </c>
      <c r="D196" t="s">
        <v>73</v>
      </c>
      <c r="E196">
        <v>2</v>
      </c>
      <c r="F196" t="s">
        <v>92</v>
      </c>
      <c r="G196" t="s">
        <v>48</v>
      </c>
      <c r="H196" t="s">
        <v>33</v>
      </c>
      <c r="I196" s="8">
        <v>34</v>
      </c>
      <c r="J196" s="9">
        <v>982.6</v>
      </c>
      <c r="K196" s="9">
        <v>28.9</v>
      </c>
    </row>
    <row r="197" spans="1:11" ht="14.25" customHeight="1" x14ac:dyDescent="0.35">
      <c r="A197">
        <v>2025</v>
      </c>
      <c r="B197" t="str">
        <f t="shared" si="3"/>
        <v>S1</v>
      </c>
      <c r="C197" t="s">
        <v>25</v>
      </c>
      <c r="D197" t="s">
        <v>73</v>
      </c>
      <c r="E197">
        <v>2</v>
      </c>
      <c r="F197" t="s">
        <v>92</v>
      </c>
      <c r="G197" t="s">
        <v>48</v>
      </c>
      <c r="H197" t="s">
        <v>34</v>
      </c>
      <c r="I197" s="8">
        <v>17</v>
      </c>
      <c r="J197" s="9">
        <v>462.4</v>
      </c>
      <c r="K197" s="9">
        <v>27.2</v>
      </c>
    </row>
    <row r="198" spans="1:11" ht="14.25" customHeight="1" x14ac:dyDescent="0.35">
      <c r="A198">
        <v>2025</v>
      </c>
      <c r="B198" t="str">
        <f t="shared" si="3"/>
        <v>S1</v>
      </c>
      <c r="C198" t="s">
        <v>25</v>
      </c>
      <c r="D198" t="s">
        <v>73</v>
      </c>
      <c r="E198">
        <v>2</v>
      </c>
      <c r="F198" t="s">
        <v>93</v>
      </c>
      <c r="G198" t="s">
        <v>28</v>
      </c>
      <c r="H198" t="s">
        <v>29</v>
      </c>
      <c r="I198" s="8">
        <v>68</v>
      </c>
      <c r="J198" s="9">
        <v>2312</v>
      </c>
      <c r="K198" s="9">
        <v>34</v>
      </c>
    </row>
    <row r="199" spans="1:11" ht="14.25" customHeight="1" x14ac:dyDescent="0.35">
      <c r="A199">
        <v>2025</v>
      </c>
      <c r="B199" t="str">
        <f t="shared" si="3"/>
        <v>S1</v>
      </c>
      <c r="C199" t="s">
        <v>25</v>
      </c>
      <c r="D199" t="s">
        <v>73</v>
      </c>
      <c r="E199">
        <v>2</v>
      </c>
      <c r="F199" t="s">
        <v>93</v>
      </c>
      <c r="G199" t="s">
        <v>28</v>
      </c>
      <c r="H199" t="s">
        <v>32</v>
      </c>
      <c r="I199" s="8">
        <v>51</v>
      </c>
      <c r="J199" s="9">
        <v>1560.6</v>
      </c>
      <c r="K199" s="9">
        <v>30.6</v>
      </c>
    </row>
    <row r="200" spans="1:11" ht="14.25" customHeight="1" x14ac:dyDescent="0.35">
      <c r="A200">
        <v>2025</v>
      </c>
      <c r="B200" t="str">
        <f t="shared" si="3"/>
        <v>S1</v>
      </c>
      <c r="C200" t="s">
        <v>25</v>
      </c>
      <c r="D200" t="s">
        <v>73</v>
      </c>
      <c r="E200">
        <v>2</v>
      </c>
      <c r="F200" t="s">
        <v>93</v>
      </c>
      <c r="G200" t="s">
        <v>28</v>
      </c>
      <c r="H200" t="s">
        <v>33</v>
      </c>
      <c r="I200" s="8">
        <v>34</v>
      </c>
      <c r="J200" s="9">
        <v>982.6</v>
      </c>
      <c r="K200" s="9">
        <v>28.9</v>
      </c>
    </row>
    <row r="201" spans="1:11" ht="14.25" customHeight="1" x14ac:dyDescent="0.35">
      <c r="A201">
        <v>2025</v>
      </c>
      <c r="B201" t="str">
        <f t="shared" si="3"/>
        <v>S1</v>
      </c>
      <c r="C201" t="s">
        <v>25</v>
      </c>
      <c r="D201" t="s">
        <v>73</v>
      </c>
      <c r="E201">
        <v>2</v>
      </c>
      <c r="F201" t="s">
        <v>93</v>
      </c>
      <c r="G201" t="s">
        <v>28</v>
      </c>
      <c r="H201" t="s">
        <v>34</v>
      </c>
      <c r="I201" s="8">
        <v>17</v>
      </c>
      <c r="J201" s="9">
        <v>462.4</v>
      </c>
      <c r="K201" s="9">
        <v>27.2</v>
      </c>
    </row>
    <row r="202" spans="1:11" ht="14.25" customHeight="1" x14ac:dyDescent="0.35">
      <c r="A202">
        <v>2025</v>
      </c>
      <c r="B202" t="str">
        <f t="shared" si="3"/>
        <v>S1</v>
      </c>
      <c r="C202" t="s">
        <v>25</v>
      </c>
      <c r="D202" t="s">
        <v>73</v>
      </c>
      <c r="E202">
        <v>2</v>
      </c>
      <c r="F202" t="s">
        <v>94</v>
      </c>
      <c r="G202" t="s">
        <v>36</v>
      </c>
      <c r="H202" t="s">
        <v>29</v>
      </c>
      <c r="I202" s="8">
        <v>66</v>
      </c>
      <c r="J202" s="9">
        <v>2244</v>
      </c>
      <c r="K202" s="9">
        <v>34</v>
      </c>
    </row>
    <row r="203" spans="1:11" ht="14.25" customHeight="1" x14ac:dyDescent="0.35">
      <c r="A203">
        <v>2025</v>
      </c>
      <c r="B203" t="str">
        <f t="shared" si="3"/>
        <v>S1</v>
      </c>
      <c r="C203" t="s">
        <v>25</v>
      </c>
      <c r="D203" t="s">
        <v>73</v>
      </c>
      <c r="E203">
        <v>2</v>
      </c>
      <c r="F203" t="s">
        <v>94</v>
      </c>
      <c r="G203" t="s">
        <v>36</v>
      </c>
      <c r="H203" t="s">
        <v>32</v>
      </c>
      <c r="I203" s="8">
        <v>49</v>
      </c>
      <c r="J203" s="9">
        <v>1499.4</v>
      </c>
      <c r="K203" s="9">
        <v>30.6</v>
      </c>
    </row>
    <row r="204" spans="1:11" ht="14.25" customHeight="1" x14ac:dyDescent="0.35">
      <c r="A204">
        <v>2025</v>
      </c>
      <c r="B204" t="str">
        <f t="shared" si="3"/>
        <v>S1</v>
      </c>
      <c r="C204" t="s">
        <v>25</v>
      </c>
      <c r="D204" t="s">
        <v>73</v>
      </c>
      <c r="E204">
        <v>2</v>
      </c>
      <c r="F204" t="s">
        <v>94</v>
      </c>
      <c r="G204" t="s">
        <v>36</v>
      </c>
      <c r="H204" t="s">
        <v>33</v>
      </c>
      <c r="I204" s="8">
        <v>33</v>
      </c>
      <c r="J204" s="9">
        <v>953.7</v>
      </c>
      <c r="K204" s="9">
        <v>28.9</v>
      </c>
    </row>
    <row r="205" spans="1:11" ht="14.25" customHeight="1" x14ac:dyDescent="0.35">
      <c r="A205">
        <v>2025</v>
      </c>
      <c r="B205" t="str">
        <f t="shared" si="3"/>
        <v>S1</v>
      </c>
      <c r="C205" t="s">
        <v>25</v>
      </c>
      <c r="D205" t="s">
        <v>73</v>
      </c>
      <c r="E205">
        <v>2</v>
      </c>
      <c r="F205" t="s">
        <v>94</v>
      </c>
      <c r="G205" t="s">
        <v>36</v>
      </c>
      <c r="H205" t="s">
        <v>34</v>
      </c>
      <c r="I205" s="8">
        <v>16</v>
      </c>
      <c r="J205" s="9">
        <v>435.2</v>
      </c>
      <c r="K205" s="9">
        <v>27.2</v>
      </c>
    </row>
    <row r="206" spans="1:11" ht="14.25" customHeight="1" x14ac:dyDescent="0.35">
      <c r="A206">
        <v>2025</v>
      </c>
      <c r="B206" t="str">
        <f t="shared" si="3"/>
        <v>S1</v>
      </c>
      <c r="C206" t="s">
        <v>25</v>
      </c>
      <c r="D206" t="s">
        <v>73</v>
      </c>
      <c r="E206">
        <v>2</v>
      </c>
      <c r="F206" t="s">
        <v>95</v>
      </c>
      <c r="G206" t="s">
        <v>38</v>
      </c>
      <c r="H206" t="s">
        <v>29</v>
      </c>
      <c r="I206" s="8">
        <v>79</v>
      </c>
      <c r="J206" s="9">
        <v>2686</v>
      </c>
      <c r="K206" s="9">
        <v>34</v>
      </c>
    </row>
    <row r="207" spans="1:11" ht="14.25" customHeight="1" x14ac:dyDescent="0.35">
      <c r="A207">
        <v>2025</v>
      </c>
      <c r="B207" t="str">
        <f t="shared" si="3"/>
        <v>S1</v>
      </c>
      <c r="C207" t="s">
        <v>25</v>
      </c>
      <c r="D207" t="s">
        <v>73</v>
      </c>
      <c r="E207">
        <v>2</v>
      </c>
      <c r="F207" t="s">
        <v>95</v>
      </c>
      <c r="G207" t="s">
        <v>38</v>
      </c>
      <c r="H207" t="s">
        <v>32</v>
      </c>
      <c r="I207" s="8">
        <v>59</v>
      </c>
      <c r="J207" s="9">
        <v>1805.4</v>
      </c>
      <c r="K207" s="9">
        <v>30.6</v>
      </c>
    </row>
    <row r="208" spans="1:11" ht="14.25" customHeight="1" x14ac:dyDescent="0.35">
      <c r="A208">
        <v>2025</v>
      </c>
      <c r="B208" t="str">
        <f t="shared" si="3"/>
        <v>S1</v>
      </c>
      <c r="C208" t="s">
        <v>25</v>
      </c>
      <c r="D208" t="s">
        <v>73</v>
      </c>
      <c r="E208">
        <v>2</v>
      </c>
      <c r="F208" t="s">
        <v>95</v>
      </c>
      <c r="G208" t="s">
        <v>38</v>
      </c>
      <c r="H208" t="s">
        <v>33</v>
      </c>
      <c r="I208" s="8">
        <v>39</v>
      </c>
      <c r="J208" s="9">
        <v>1127.0999999999999</v>
      </c>
      <c r="K208" s="9">
        <v>28.9</v>
      </c>
    </row>
    <row r="209" spans="1:11" ht="14.25" customHeight="1" x14ac:dyDescent="0.35">
      <c r="A209">
        <v>2025</v>
      </c>
      <c r="B209" t="str">
        <f t="shared" si="3"/>
        <v>S1</v>
      </c>
      <c r="C209" t="s">
        <v>25</v>
      </c>
      <c r="D209" t="s">
        <v>73</v>
      </c>
      <c r="E209">
        <v>2</v>
      </c>
      <c r="F209" t="s">
        <v>95</v>
      </c>
      <c r="G209" t="s">
        <v>38</v>
      </c>
      <c r="H209" t="s">
        <v>34</v>
      </c>
      <c r="I209" s="8">
        <v>19</v>
      </c>
      <c r="J209" s="9">
        <v>516.79999999999995</v>
      </c>
      <c r="K209" s="9">
        <v>27.2</v>
      </c>
    </row>
    <row r="210" spans="1:11" ht="14.25" customHeight="1" x14ac:dyDescent="0.35">
      <c r="A210">
        <v>2025</v>
      </c>
      <c r="B210" t="str">
        <f t="shared" si="3"/>
        <v>S1</v>
      </c>
      <c r="C210" t="s">
        <v>25</v>
      </c>
      <c r="D210" t="s">
        <v>73</v>
      </c>
      <c r="E210">
        <v>2</v>
      </c>
      <c r="F210" t="s">
        <v>96</v>
      </c>
      <c r="G210" t="s">
        <v>40</v>
      </c>
      <c r="H210" t="s">
        <v>29</v>
      </c>
      <c r="I210" s="8">
        <v>82</v>
      </c>
      <c r="J210" s="9">
        <v>2788</v>
      </c>
      <c r="K210" s="9">
        <v>34</v>
      </c>
    </row>
    <row r="211" spans="1:11" ht="14.25" customHeight="1" x14ac:dyDescent="0.35">
      <c r="A211">
        <v>2025</v>
      </c>
      <c r="B211" t="str">
        <f t="shared" si="3"/>
        <v>S1</v>
      </c>
      <c r="C211" t="s">
        <v>25</v>
      </c>
      <c r="D211" t="s">
        <v>73</v>
      </c>
      <c r="E211">
        <v>2</v>
      </c>
      <c r="F211" t="s">
        <v>96</v>
      </c>
      <c r="G211" t="s">
        <v>40</v>
      </c>
      <c r="H211" t="s">
        <v>32</v>
      </c>
      <c r="I211" s="8">
        <v>61</v>
      </c>
      <c r="J211" s="9">
        <v>1866.6</v>
      </c>
      <c r="K211" s="9">
        <v>30.6</v>
      </c>
    </row>
    <row r="212" spans="1:11" ht="14.25" customHeight="1" x14ac:dyDescent="0.35">
      <c r="A212">
        <v>2025</v>
      </c>
      <c r="B212" t="str">
        <f t="shared" si="3"/>
        <v>S1</v>
      </c>
      <c r="C212" t="s">
        <v>25</v>
      </c>
      <c r="D212" t="s">
        <v>73</v>
      </c>
      <c r="E212">
        <v>2</v>
      </c>
      <c r="F212" t="s">
        <v>96</v>
      </c>
      <c r="G212" t="s">
        <v>40</v>
      </c>
      <c r="H212" t="s">
        <v>33</v>
      </c>
      <c r="I212" s="8">
        <v>41</v>
      </c>
      <c r="J212" s="9">
        <v>1184.9000000000001</v>
      </c>
      <c r="K212" s="9">
        <v>28.9</v>
      </c>
    </row>
    <row r="213" spans="1:11" ht="14.25" customHeight="1" x14ac:dyDescent="0.35">
      <c r="A213">
        <v>2025</v>
      </c>
      <c r="B213" t="str">
        <f t="shared" si="3"/>
        <v>S1</v>
      </c>
      <c r="C213" t="s">
        <v>25</v>
      </c>
      <c r="D213" t="s">
        <v>73</v>
      </c>
      <c r="E213">
        <v>2</v>
      </c>
      <c r="F213" t="s">
        <v>96</v>
      </c>
      <c r="G213" t="s">
        <v>40</v>
      </c>
      <c r="H213" t="s">
        <v>34</v>
      </c>
      <c r="I213" s="8">
        <v>20</v>
      </c>
      <c r="J213" s="9">
        <v>544</v>
      </c>
      <c r="K213" s="9">
        <v>27.2</v>
      </c>
    </row>
    <row r="214" spans="1:11" ht="14.25" customHeight="1" x14ac:dyDescent="0.35">
      <c r="A214">
        <v>2025</v>
      </c>
      <c r="B214" t="str">
        <f t="shared" si="3"/>
        <v>S1</v>
      </c>
      <c r="C214" t="s">
        <v>25</v>
      </c>
      <c r="D214" t="s">
        <v>73</v>
      </c>
      <c r="E214">
        <v>2</v>
      </c>
      <c r="F214" t="s">
        <v>97</v>
      </c>
      <c r="G214" t="s">
        <v>42</v>
      </c>
      <c r="H214" t="s">
        <v>29</v>
      </c>
      <c r="I214" s="8">
        <v>72</v>
      </c>
      <c r="J214" s="9">
        <v>2448</v>
      </c>
      <c r="K214" s="9">
        <v>34</v>
      </c>
    </row>
    <row r="215" spans="1:11" ht="14.25" customHeight="1" x14ac:dyDescent="0.35">
      <c r="A215">
        <v>2025</v>
      </c>
      <c r="B215" t="str">
        <f t="shared" si="3"/>
        <v>S1</v>
      </c>
      <c r="C215" t="s">
        <v>25</v>
      </c>
      <c r="D215" t="s">
        <v>73</v>
      </c>
      <c r="E215">
        <v>2</v>
      </c>
      <c r="F215" t="s">
        <v>97</v>
      </c>
      <c r="G215" t="s">
        <v>42</v>
      </c>
      <c r="H215" t="s">
        <v>32</v>
      </c>
      <c r="I215" s="8">
        <v>54</v>
      </c>
      <c r="J215" s="9">
        <v>1652.4</v>
      </c>
      <c r="K215" s="9">
        <v>30.6</v>
      </c>
    </row>
    <row r="216" spans="1:11" ht="14.25" customHeight="1" x14ac:dyDescent="0.35">
      <c r="A216">
        <v>2025</v>
      </c>
      <c r="B216" t="str">
        <f t="shared" si="3"/>
        <v>S1</v>
      </c>
      <c r="C216" t="s">
        <v>25</v>
      </c>
      <c r="D216" t="s">
        <v>73</v>
      </c>
      <c r="E216">
        <v>2</v>
      </c>
      <c r="F216" t="s">
        <v>97</v>
      </c>
      <c r="G216" t="s">
        <v>42</v>
      </c>
      <c r="H216" t="s">
        <v>33</v>
      </c>
      <c r="I216" s="8">
        <v>36</v>
      </c>
      <c r="J216" s="9">
        <v>1040.4000000000001</v>
      </c>
      <c r="K216" s="9">
        <v>28.9</v>
      </c>
    </row>
    <row r="217" spans="1:11" ht="14.25" customHeight="1" x14ac:dyDescent="0.35">
      <c r="A217">
        <v>2025</v>
      </c>
      <c r="B217" t="str">
        <f t="shared" si="3"/>
        <v>S1</v>
      </c>
      <c r="C217" t="s">
        <v>25</v>
      </c>
      <c r="D217" t="s">
        <v>73</v>
      </c>
      <c r="E217">
        <v>2</v>
      </c>
      <c r="F217" t="s">
        <v>97</v>
      </c>
      <c r="G217" t="s">
        <v>42</v>
      </c>
      <c r="H217" t="s">
        <v>34</v>
      </c>
      <c r="I217" s="8">
        <v>18</v>
      </c>
      <c r="J217" s="9">
        <v>489.6</v>
      </c>
      <c r="K217" s="9">
        <v>27.2</v>
      </c>
    </row>
    <row r="218" spans="1:11" ht="14.25" customHeight="1" x14ac:dyDescent="0.35">
      <c r="A218">
        <v>2025</v>
      </c>
      <c r="B218" t="str">
        <f t="shared" si="3"/>
        <v>S1</v>
      </c>
      <c r="C218" t="s">
        <v>25</v>
      </c>
      <c r="D218" t="s">
        <v>73</v>
      </c>
      <c r="E218">
        <v>2</v>
      </c>
      <c r="F218" t="s">
        <v>98</v>
      </c>
      <c r="G218" t="s">
        <v>44</v>
      </c>
      <c r="H218" t="s">
        <v>29</v>
      </c>
      <c r="I218" s="8">
        <v>67</v>
      </c>
      <c r="J218" s="9">
        <v>2278</v>
      </c>
      <c r="K218" s="9">
        <v>34</v>
      </c>
    </row>
    <row r="219" spans="1:11" ht="14.25" customHeight="1" x14ac:dyDescent="0.35">
      <c r="A219">
        <v>2025</v>
      </c>
      <c r="B219" t="str">
        <f t="shared" si="3"/>
        <v>S1</v>
      </c>
      <c r="C219" t="s">
        <v>25</v>
      </c>
      <c r="D219" t="s">
        <v>73</v>
      </c>
      <c r="E219">
        <v>2</v>
      </c>
      <c r="F219" t="s">
        <v>98</v>
      </c>
      <c r="G219" t="s">
        <v>44</v>
      </c>
      <c r="H219" t="s">
        <v>32</v>
      </c>
      <c r="I219" s="8">
        <v>50</v>
      </c>
      <c r="J219" s="9">
        <v>1530</v>
      </c>
      <c r="K219" s="9">
        <v>30.6</v>
      </c>
    </row>
    <row r="220" spans="1:11" ht="14.25" customHeight="1" x14ac:dyDescent="0.35">
      <c r="A220">
        <v>2025</v>
      </c>
      <c r="B220" t="str">
        <f t="shared" si="3"/>
        <v>S1</v>
      </c>
      <c r="C220" t="s">
        <v>25</v>
      </c>
      <c r="D220" t="s">
        <v>73</v>
      </c>
      <c r="E220">
        <v>2</v>
      </c>
      <c r="F220" t="s">
        <v>98</v>
      </c>
      <c r="G220" t="s">
        <v>44</v>
      </c>
      <c r="H220" t="s">
        <v>33</v>
      </c>
      <c r="I220" s="8">
        <v>33</v>
      </c>
      <c r="J220" s="9">
        <v>953.7</v>
      </c>
      <c r="K220" s="9">
        <v>28.9</v>
      </c>
    </row>
    <row r="221" spans="1:11" ht="14.25" customHeight="1" x14ac:dyDescent="0.35">
      <c r="A221">
        <v>2025</v>
      </c>
      <c r="B221" t="str">
        <f t="shared" si="3"/>
        <v>S1</v>
      </c>
      <c r="C221" t="s">
        <v>25</v>
      </c>
      <c r="D221" t="s">
        <v>73</v>
      </c>
      <c r="E221">
        <v>2</v>
      </c>
      <c r="F221" t="s">
        <v>98</v>
      </c>
      <c r="G221" t="s">
        <v>44</v>
      </c>
      <c r="H221" t="s">
        <v>34</v>
      </c>
      <c r="I221" s="8">
        <v>16</v>
      </c>
      <c r="J221" s="9">
        <v>435.2</v>
      </c>
      <c r="K221" s="9">
        <v>27.2</v>
      </c>
    </row>
    <row r="222" spans="1:11" ht="14.25" customHeight="1" x14ac:dyDescent="0.35">
      <c r="A222">
        <v>2025</v>
      </c>
      <c r="B222" t="str">
        <f t="shared" si="3"/>
        <v>S1</v>
      </c>
      <c r="C222" t="s">
        <v>25</v>
      </c>
      <c r="D222" t="s">
        <v>73</v>
      </c>
      <c r="E222">
        <v>2</v>
      </c>
      <c r="F222" t="s">
        <v>99</v>
      </c>
      <c r="G222" t="s">
        <v>48</v>
      </c>
      <c r="H222" t="s">
        <v>29</v>
      </c>
      <c r="I222" s="8">
        <v>71</v>
      </c>
      <c r="J222" s="9">
        <v>2414</v>
      </c>
      <c r="K222" s="9">
        <v>34</v>
      </c>
    </row>
    <row r="223" spans="1:11" ht="14.25" customHeight="1" x14ac:dyDescent="0.35">
      <c r="A223">
        <v>2025</v>
      </c>
      <c r="B223" t="str">
        <f t="shared" si="3"/>
        <v>S1</v>
      </c>
      <c r="C223" t="s">
        <v>25</v>
      </c>
      <c r="D223" t="s">
        <v>73</v>
      </c>
      <c r="E223">
        <v>2</v>
      </c>
      <c r="F223" t="s">
        <v>99</v>
      </c>
      <c r="G223" t="s">
        <v>48</v>
      </c>
      <c r="H223" t="s">
        <v>32</v>
      </c>
      <c r="I223" s="8">
        <v>53</v>
      </c>
      <c r="J223" s="9">
        <v>1621.8</v>
      </c>
      <c r="K223" s="9">
        <v>30.6</v>
      </c>
    </row>
    <row r="224" spans="1:11" ht="14.25" customHeight="1" x14ac:dyDescent="0.35">
      <c r="A224">
        <v>2025</v>
      </c>
      <c r="B224" t="str">
        <f t="shared" si="3"/>
        <v>S1</v>
      </c>
      <c r="C224" t="s">
        <v>25</v>
      </c>
      <c r="D224" t="s">
        <v>73</v>
      </c>
      <c r="E224">
        <v>2</v>
      </c>
      <c r="F224" t="s">
        <v>99</v>
      </c>
      <c r="G224" t="s">
        <v>48</v>
      </c>
      <c r="H224" t="s">
        <v>33</v>
      </c>
      <c r="I224" s="8">
        <v>35</v>
      </c>
      <c r="J224" s="9">
        <v>1011.5</v>
      </c>
      <c r="K224" s="9">
        <v>28.9</v>
      </c>
    </row>
    <row r="225" spans="1:11" ht="14.25" customHeight="1" x14ac:dyDescent="0.35">
      <c r="A225">
        <v>2025</v>
      </c>
      <c r="B225" t="str">
        <f t="shared" si="3"/>
        <v>S1</v>
      </c>
      <c r="C225" t="s">
        <v>25</v>
      </c>
      <c r="D225" t="s">
        <v>73</v>
      </c>
      <c r="E225">
        <v>2</v>
      </c>
      <c r="F225" t="s">
        <v>99</v>
      </c>
      <c r="G225" t="s">
        <v>48</v>
      </c>
      <c r="H225" t="s">
        <v>34</v>
      </c>
      <c r="I225" s="8">
        <v>17</v>
      </c>
      <c r="J225" s="9">
        <v>462.4</v>
      </c>
      <c r="K225" s="9">
        <v>27.2</v>
      </c>
    </row>
    <row r="226" spans="1:11" ht="14.25" customHeight="1" x14ac:dyDescent="0.35">
      <c r="A226">
        <v>2025</v>
      </c>
      <c r="B226" t="str">
        <f t="shared" si="3"/>
        <v>S1</v>
      </c>
      <c r="C226" t="s">
        <v>25</v>
      </c>
      <c r="D226" t="s">
        <v>73</v>
      </c>
      <c r="E226">
        <v>2</v>
      </c>
      <c r="F226" t="s">
        <v>100</v>
      </c>
      <c r="G226" t="s">
        <v>28</v>
      </c>
      <c r="H226" t="s">
        <v>29</v>
      </c>
      <c r="I226" s="8">
        <v>73</v>
      </c>
      <c r="J226" s="9">
        <v>2482</v>
      </c>
      <c r="K226" s="9">
        <v>34</v>
      </c>
    </row>
    <row r="227" spans="1:11" ht="14.25" customHeight="1" x14ac:dyDescent="0.35">
      <c r="A227">
        <v>2025</v>
      </c>
      <c r="B227" t="str">
        <f t="shared" si="3"/>
        <v>S1</v>
      </c>
      <c r="C227" t="s">
        <v>25</v>
      </c>
      <c r="D227" t="s">
        <v>73</v>
      </c>
      <c r="E227">
        <v>2</v>
      </c>
      <c r="F227" t="s">
        <v>100</v>
      </c>
      <c r="G227" t="s">
        <v>28</v>
      </c>
      <c r="H227" t="s">
        <v>32</v>
      </c>
      <c r="I227" s="8">
        <v>55</v>
      </c>
      <c r="J227" s="9">
        <v>1683</v>
      </c>
      <c r="K227" s="9">
        <v>30.6</v>
      </c>
    </row>
    <row r="228" spans="1:11" ht="14.25" customHeight="1" x14ac:dyDescent="0.35">
      <c r="A228">
        <v>2025</v>
      </c>
      <c r="B228" t="str">
        <f t="shared" si="3"/>
        <v>S1</v>
      </c>
      <c r="C228" t="s">
        <v>25</v>
      </c>
      <c r="D228" t="s">
        <v>73</v>
      </c>
      <c r="E228">
        <v>2</v>
      </c>
      <c r="F228" t="s">
        <v>100</v>
      </c>
      <c r="G228" t="s">
        <v>28</v>
      </c>
      <c r="H228" t="s">
        <v>33</v>
      </c>
      <c r="I228" s="8">
        <v>36</v>
      </c>
      <c r="J228" s="9">
        <v>1040.4000000000001</v>
      </c>
      <c r="K228" s="9">
        <v>28.9</v>
      </c>
    </row>
    <row r="229" spans="1:11" ht="14.25" customHeight="1" x14ac:dyDescent="0.35">
      <c r="A229">
        <v>2025</v>
      </c>
      <c r="B229" t="str">
        <f t="shared" si="3"/>
        <v>S1</v>
      </c>
      <c r="C229" t="s">
        <v>25</v>
      </c>
      <c r="D229" t="s">
        <v>73</v>
      </c>
      <c r="E229">
        <v>2</v>
      </c>
      <c r="F229" t="s">
        <v>100</v>
      </c>
      <c r="G229" t="s">
        <v>28</v>
      </c>
      <c r="H229" t="s">
        <v>34</v>
      </c>
      <c r="I229" s="8">
        <v>18</v>
      </c>
      <c r="J229" s="9">
        <v>489.6</v>
      </c>
      <c r="K229" s="9">
        <v>27.2</v>
      </c>
    </row>
    <row r="230" spans="1:11" ht="14.25" customHeight="1" x14ac:dyDescent="0.35">
      <c r="A230">
        <v>2025</v>
      </c>
      <c r="B230" t="str">
        <f t="shared" si="3"/>
        <v>S1</v>
      </c>
      <c r="C230" t="s">
        <v>25</v>
      </c>
      <c r="D230" t="s">
        <v>73</v>
      </c>
      <c r="E230">
        <v>2</v>
      </c>
      <c r="F230" t="s">
        <v>101</v>
      </c>
      <c r="G230" t="s">
        <v>36</v>
      </c>
      <c r="H230" t="s">
        <v>29</v>
      </c>
      <c r="I230" s="8">
        <v>68</v>
      </c>
      <c r="J230" s="9">
        <v>2312</v>
      </c>
      <c r="K230" s="9">
        <v>34</v>
      </c>
    </row>
    <row r="231" spans="1:11" ht="14.25" customHeight="1" x14ac:dyDescent="0.35">
      <c r="A231">
        <v>2025</v>
      </c>
      <c r="B231" t="str">
        <f t="shared" si="3"/>
        <v>S1</v>
      </c>
      <c r="C231" t="s">
        <v>25</v>
      </c>
      <c r="D231" t="s">
        <v>73</v>
      </c>
      <c r="E231">
        <v>2</v>
      </c>
      <c r="F231" t="s">
        <v>101</v>
      </c>
      <c r="G231" t="s">
        <v>36</v>
      </c>
      <c r="H231" t="s">
        <v>32</v>
      </c>
      <c r="I231" s="8">
        <v>51</v>
      </c>
      <c r="J231" s="9">
        <v>1560.6</v>
      </c>
      <c r="K231" s="9">
        <v>30.6</v>
      </c>
    </row>
    <row r="232" spans="1:11" ht="14.25" customHeight="1" x14ac:dyDescent="0.35">
      <c r="A232">
        <v>2025</v>
      </c>
      <c r="B232" t="str">
        <f t="shared" si="3"/>
        <v>S1</v>
      </c>
      <c r="C232" t="s">
        <v>25</v>
      </c>
      <c r="D232" t="s">
        <v>73</v>
      </c>
      <c r="E232">
        <v>2</v>
      </c>
      <c r="F232" t="s">
        <v>101</v>
      </c>
      <c r="G232" t="s">
        <v>36</v>
      </c>
      <c r="H232" t="s">
        <v>33</v>
      </c>
      <c r="I232" s="8">
        <v>34</v>
      </c>
      <c r="J232" s="9">
        <v>982.6</v>
      </c>
      <c r="K232" s="9">
        <v>28.9</v>
      </c>
    </row>
    <row r="233" spans="1:11" ht="14.25" customHeight="1" x14ac:dyDescent="0.35">
      <c r="A233">
        <v>2025</v>
      </c>
      <c r="B233" t="str">
        <f t="shared" si="3"/>
        <v>S1</v>
      </c>
      <c r="C233" t="s">
        <v>25</v>
      </c>
      <c r="D233" t="s">
        <v>73</v>
      </c>
      <c r="E233">
        <v>2</v>
      </c>
      <c r="F233" t="s">
        <v>101</v>
      </c>
      <c r="G233" t="s">
        <v>36</v>
      </c>
      <c r="H233" t="s">
        <v>34</v>
      </c>
      <c r="I233" s="8">
        <v>17</v>
      </c>
      <c r="J233" s="9">
        <v>462.4</v>
      </c>
      <c r="K233" s="9">
        <v>27.2</v>
      </c>
    </row>
    <row r="234" spans="1:11" ht="14.25" customHeight="1" x14ac:dyDescent="0.35">
      <c r="A234">
        <v>2025</v>
      </c>
      <c r="B234" t="str">
        <f t="shared" si="3"/>
        <v>S1</v>
      </c>
      <c r="C234" t="s">
        <v>25</v>
      </c>
      <c r="D234" t="s">
        <v>73</v>
      </c>
      <c r="E234">
        <v>2</v>
      </c>
      <c r="F234" t="s">
        <v>102</v>
      </c>
      <c r="G234" t="s">
        <v>38</v>
      </c>
      <c r="H234" t="s">
        <v>29</v>
      </c>
      <c r="I234" s="8">
        <v>85</v>
      </c>
      <c r="J234" s="9">
        <v>2890</v>
      </c>
      <c r="K234" s="9">
        <v>34</v>
      </c>
    </row>
    <row r="235" spans="1:11" ht="14.25" customHeight="1" x14ac:dyDescent="0.35">
      <c r="A235">
        <v>2025</v>
      </c>
      <c r="B235" t="str">
        <f t="shared" si="3"/>
        <v>S1</v>
      </c>
      <c r="C235" t="s">
        <v>25</v>
      </c>
      <c r="D235" t="s">
        <v>73</v>
      </c>
      <c r="E235">
        <v>2</v>
      </c>
      <c r="F235" t="s">
        <v>102</v>
      </c>
      <c r="G235" t="s">
        <v>38</v>
      </c>
      <c r="H235" t="s">
        <v>32</v>
      </c>
      <c r="I235" s="8">
        <v>64</v>
      </c>
      <c r="J235" s="9">
        <v>1958.4</v>
      </c>
      <c r="K235" s="9">
        <v>30.6</v>
      </c>
    </row>
    <row r="236" spans="1:11" ht="14.25" customHeight="1" x14ac:dyDescent="0.35">
      <c r="A236">
        <v>2025</v>
      </c>
      <c r="B236" t="str">
        <f t="shared" si="3"/>
        <v>S1</v>
      </c>
      <c r="C236" t="s">
        <v>25</v>
      </c>
      <c r="D236" t="s">
        <v>73</v>
      </c>
      <c r="E236">
        <v>2</v>
      </c>
      <c r="F236" t="s">
        <v>102</v>
      </c>
      <c r="G236" t="s">
        <v>38</v>
      </c>
      <c r="H236" t="s">
        <v>33</v>
      </c>
      <c r="I236" s="8">
        <v>42</v>
      </c>
      <c r="J236" s="9">
        <v>1213.8</v>
      </c>
      <c r="K236" s="9">
        <v>28.9</v>
      </c>
    </row>
    <row r="237" spans="1:11" ht="14.25" customHeight="1" x14ac:dyDescent="0.35">
      <c r="A237">
        <v>2025</v>
      </c>
      <c r="B237" t="str">
        <f t="shared" si="3"/>
        <v>S1</v>
      </c>
      <c r="C237" t="s">
        <v>25</v>
      </c>
      <c r="D237" t="s">
        <v>73</v>
      </c>
      <c r="E237">
        <v>2</v>
      </c>
      <c r="F237" t="s">
        <v>102</v>
      </c>
      <c r="G237" t="s">
        <v>38</v>
      </c>
      <c r="H237" t="s">
        <v>34</v>
      </c>
      <c r="I237" s="8">
        <v>21</v>
      </c>
      <c r="J237" s="9">
        <v>571.20000000000005</v>
      </c>
      <c r="K237" s="9">
        <v>27.2</v>
      </c>
    </row>
    <row r="238" spans="1:11" ht="14.25" customHeight="1" x14ac:dyDescent="0.35">
      <c r="A238">
        <v>2025</v>
      </c>
      <c r="B238" t="str">
        <f t="shared" si="3"/>
        <v>S1</v>
      </c>
      <c r="C238" t="s">
        <v>25</v>
      </c>
      <c r="D238" t="s">
        <v>103</v>
      </c>
      <c r="E238">
        <v>3</v>
      </c>
      <c r="F238" t="s">
        <v>104</v>
      </c>
      <c r="G238" t="s">
        <v>40</v>
      </c>
      <c r="H238" t="s">
        <v>29</v>
      </c>
      <c r="I238" s="8">
        <v>91</v>
      </c>
      <c r="J238" s="9">
        <v>3094</v>
      </c>
      <c r="K238" s="9">
        <v>34</v>
      </c>
    </row>
    <row r="239" spans="1:11" ht="14.25" customHeight="1" x14ac:dyDescent="0.35">
      <c r="A239">
        <v>2025</v>
      </c>
      <c r="B239" t="str">
        <f t="shared" si="3"/>
        <v>S1</v>
      </c>
      <c r="C239" t="s">
        <v>25</v>
      </c>
      <c r="D239" t="s">
        <v>103</v>
      </c>
      <c r="E239">
        <v>3</v>
      </c>
      <c r="F239" t="s">
        <v>104</v>
      </c>
      <c r="G239" t="s">
        <v>40</v>
      </c>
      <c r="H239" t="s">
        <v>32</v>
      </c>
      <c r="I239" s="8">
        <v>68</v>
      </c>
      <c r="J239" s="9">
        <v>2080.8000000000002</v>
      </c>
      <c r="K239" s="9">
        <v>30.6</v>
      </c>
    </row>
    <row r="240" spans="1:11" ht="14.25" customHeight="1" x14ac:dyDescent="0.35">
      <c r="A240">
        <v>2025</v>
      </c>
      <c r="B240" t="str">
        <f t="shared" si="3"/>
        <v>S1</v>
      </c>
      <c r="C240" t="s">
        <v>25</v>
      </c>
      <c r="D240" t="s">
        <v>103</v>
      </c>
      <c r="E240">
        <v>3</v>
      </c>
      <c r="F240" t="s">
        <v>104</v>
      </c>
      <c r="G240" t="s">
        <v>40</v>
      </c>
      <c r="H240" t="s">
        <v>33</v>
      </c>
      <c r="I240" s="8">
        <v>45</v>
      </c>
      <c r="J240" s="9">
        <v>1300.5</v>
      </c>
      <c r="K240" s="9">
        <v>28.9</v>
      </c>
    </row>
    <row r="241" spans="1:11" ht="14.25" customHeight="1" x14ac:dyDescent="0.35">
      <c r="A241">
        <v>2025</v>
      </c>
      <c r="B241" t="str">
        <f t="shared" si="3"/>
        <v>S1</v>
      </c>
      <c r="C241" t="s">
        <v>25</v>
      </c>
      <c r="D241" t="s">
        <v>103</v>
      </c>
      <c r="E241">
        <v>3</v>
      </c>
      <c r="F241" t="s">
        <v>104</v>
      </c>
      <c r="G241" t="s">
        <v>40</v>
      </c>
      <c r="H241" t="s">
        <v>34</v>
      </c>
      <c r="I241" s="8">
        <v>22</v>
      </c>
      <c r="J241" s="9">
        <v>598.4</v>
      </c>
      <c r="K241" s="9">
        <v>27.2</v>
      </c>
    </row>
    <row r="242" spans="1:11" ht="14.25" customHeight="1" x14ac:dyDescent="0.35">
      <c r="A242">
        <v>2025</v>
      </c>
      <c r="B242" t="str">
        <f t="shared" si="3"/>
        <v>S1</v>
      </c>
      <c r="C242" t="s">
        <v>25</v>
      </c>
      <c r="D242" t="s">
        <v>103</v>
      </c>
      <c r="E242">
        <v>3</v>
      </c>
      <c r="F242" t="s">
        <v>105</v>
      </c>
      <c r="G242" t="s">
        <v>42</v>
      </c>
      <c r="H242" t="s">
        <v>29</v>
      </c>
      <c r="I242" s="8">
        <v>72</v>
      </c>
      <c r="J242" s="9">
        <v>2448</v>
      </c>
      <c r="K242" s="9">
        <v>34</v>
      </c>
    </row>
    <row r="243" spans="1:11" ht="14.25" customHeight="1" x14ac:dyDescent="0.35">
      <c r="A243">
        <v>2025</v>
      </c>
      <c r="B243" t="str">
        <f t="shared" si="3"/>
        <v>S1</v>
      </c>
      <c r="C243" t="s">
        <v>25</v>
      </c>
      <c r="D243" t="s">
        <v>103</v>
      </c>
      <c r="E243">
        <v>3</v>
      </c>
      <c r="F243" t="s">
        <v>105</v>
      </c>
      <c r="G243" t="s">
        <v>42</v>
      </c>
      <c r="H243" t="s">
        <v>32</v>
      </c>
      <c r="I243" s="8">
        <v>54</v>
      </c>
      <c r="J243" s="9">
        <v>1652.4</v>
      </c>
      <c r="K243" s="9">
        <v>30.6</v>
      </c>
    </row>
    <row r="244" spans="1:11" ht="14.25" customHeight="1" x14ac:dyDescent="0.35">
      <c r="A244">
        <v>2025</v>
      </c>
      <c r="B244" t="str">
        <f t="shared" si="3"/>
        <v>S1</v>
      </c>
      <c r="C244" t="s">
        <v>25</v>
      </c>
      <c r="D244" t="s">
        <v>103</v>
      </c>
      <c r="E244">
        <v>3</v>
      </c>
      <c r="F244" t="s">
        <v>105</v>
      </c>
      <c r="G244" t="s">
        <v>42</v>
      </c>
      <c r="H244" t="s">
        <v>33</v>
      </c>
      <c r="I244" s="8">
        <v>36</v>
      </c>
      <c r="J244" s="9">
        <v>1040.4000000000001</v>
      </c>
      <c r="K244" s="9">
        <v>28.9</v>
      </c>
    </row>
    <row r="245" spans="1:11" ht="14.25" customHeight="1" x14ac:dyDescent="0.35">
      <c r="A245">
        <v>2025</v>
      </c>
      <c r="B245" t="str">
        <f t="shared" si="3"/>
        <v>S1</v>
      </c>
      <c r="C245" t="s">
        <v>25</v>
      </c>
      <c r="D245" t="s">
        <v>103</v>
      </c>
      <c r="E245">
        <v>3</v>
      </c>
      <c r="F245" t="s">
        <v>105</v>
      </c>
      <c r="G245" t="s">
        <v>42</v>
      </c>
      <c r="H245" t="s">
        <v>34</v>
      </c>
      <c r="I245" s="8">
        <v>18</v>
      </c>
      <c r="J245" s="9">
        <v>489.6</v>
      </c>
      <c r="K245" s="9">
        <v>27.2</v>
      </c>
    </row>
    <row r="246" spans="1:11" ht="14.25" customHeight="1" x14ac:dyDescent="0.35">
      <c r="A246">
        <v>2025</v>
      </c>
      <c r="B246" t="str">
        <f t="shared" si="3"/>
        <v>S1</v>
      </c>
      <c r="C246" t="s">
        <v>25</v>
      </c>
      <c r="D246" t="s">
        <v>103</v>
      </c>
      <c r="E246">
        <v>3</v>
      </c>
      <c r="F246" t="s">
        <v>106</v>
      </c>
      <c r="G246" t="s">
        <v>44</v>
      </c>
      <c r="H246" t="s">
        <v>29</v>
      </c>
      <c r="I246" s="8">
        <v>81</v>
      </c>
      <c r="J246" s="9">
        <v>2754</v>
      </c>
      <c r="K246" s="9">
        <v>34</v>
      </c>
    </row>
    <row r="247" spans="1:11" ht="14.25" customHeight="1" x14ac:dyDescent="0.35">
      <c r="A247">
        <v>2025</v>
      </c>
      <c r="B247" t="str">
        <f t="shared" si="3"/>
        <v>S1</v>
      </c>
      <c r="C247" t="s">
        <v>25</v>
      </c>
      <c r="D247" t="s">
        <v>103</v>
      </c>
      <c r="E247">
        <v>3</v>
      </c>
      <c r="F247" t="s">
        <v>106</v>
      </c>
      <c r="G247" t="s">
        <v>44</v>
      </c>
      <c r="H247" t="s">
        <v>32</v>
      </c>
      <c r="I247" s="8">
        <v>61</v>
      </c>
      <c r="J247" s="9">
        <v>1866.6</v>
      </c>
      <c r="K247" s="9">
        <v>30.6</v>
      </c>
    </row>
    <row r="248" spans="1:11" ht="14.25" customHeight="1" x14ac:dyDescent="0.35">
      <c r="A248">
        <v>2025</v>
      </c>
      <c r="B248" t="str">
        <f t="shared" si="3"/>
        <v>S1</v>
      </c>
      <c r="C248" t="s">
        <v>25</v>
      </c>
      <c r="D248" t="s">
        <v>103</v>
      </c>
      <c r="E248">
        <v>3</v>
      </c>
      <c r="F248" t="s">
        <v>106</v>
      </c>
      <c r="G248" t="s">
        <v>44</v>
      </c>
      <c r="H248" t="s">
        <v>33</v>
      </c>
      <c r="I248" s="8">
        <v>40</v>
      </c>
      <c r="J248" s="9">
        <v>1156</v>
      </c>
      <c r="K248" s="9">
        <v>28.9</v>
      </c>
    </row>
    <row r="249" spans="1:11" ht="14.25" customHeight="1" x14ac:dyDescent="0.35">
      <c r="A249">
        <v>2025</v>
      </c>
      <c r="B249" t="str">
        <f t="shared" si="3"/>
        <v>S1</v>
      </c>
      <c r="C249" t="s">
        <v>25</v>
      </c>
      <c r="D249" t="s">
        <v>103</v>
      </c>
      <c r="E249">
        <v>3</v>
      </c>
      <c r="F249" t="s">
        <v>106</v>
      </c>
      <c r="G249" t="s">
        <v>44</v>
      </c>
      <c r="H249" t="s">
        <v>34</v>
      </c>
      <c r="I249" s="8">
        <v>20</v>
      </c>
      <c r="J249" s="9">
        <v>544</v>
      </c>
      <c r="K249" s="9">
        <v>27.2</v>
      </c>
    </row>
    <row r="250" spans="1:11" ht="14.25" customHeight="1" x14ac:dyDescent="0.35">
      <c r="A250">
        <v>2025</v>
      </c>
      <c r="B250" t="str">
        <f t="shared" si="3"/>
        <v>S1</v>
      </c>
      <c r="C250" t="s">
        <v>25</v>
      </c>
      <c r="D250" t="s">
        <v>103</v>
      </c>
      <c r="E250">
        <v>3</v>
      </c>
      <c r="F250" t="s">
        <v>107</v>
      </c>
      <c r="G250" t="s">
        <v>48</v>
      </c>
      <c r="H250" t="s">
        <v>29</v>
      </c>
      <c r="I250" s="8">
        <v>73</v>
      </c>
      <c r="J250" s="9">
        <v>2482</v>
      </c>
      <c r="K250" s="9">
        <v>34</v>
      </c>
    </row>
    <row r="251" spans="1:11" ht="14.25" customHeight="1" x14ac:dyDescent="0.35">
      <c r="A251">
        <v>2025</v>
      </c>
      <c r="B251" t="str">
        <f t="shared" si="3"/>
        <v>S1</v>
      </c>
      <c r="C251" t="s">
        <v>25</v>
      </c>
      <c r="D251" t="s">
        <v>103</v>
      </c>
      <c r="E251">
        <v>3</v>
      </c>
      <c r="F251" t="s">
        <v>107</v>
      </c>
      <c r="G251" t="s">
        <v>48</v>
      </c>
      <c r="H251" t="s">
        <v>32</v>
      </c>
      <c r="I251" s="8">
        <v>54</v>
      </c>
      <c r="J251" s="9">
        <v>1652.4</v>
      </c>
      <c r="K251" s="9">
        <v>30.6</v>
      </c>
    </row>
    <row r="252" spans="1:11" ht="14.25" customHeight="1" x14ac:dyDescent="0.35">
      <c r="A252">
        <v>2025</v>
      </c>
      <c r="B252" t="str">
        <f t="shared" si="3"/>
        <v>S1</v>
      </c>
      <c r="C252" t="s">
        <v>25</v>
      </c>
      <c r="D252" t="s">
        <v>103</v>
      </c>
      <c r="E252">
        <v>3</v>
      </c>
      <c r="F252" t="s">
        <v>107</v>
      </c>
      <c r="G252" t="s">
        <v>48</v>
      </c>
      <c r="H252" t="s">
        <v>33</v>
      </c>
      <c r="I252" s="8">
        <v>36</v>
      </c>
      <c r="J252" s="9">
        <v>1040.4000000000001</v>
      </c>
      <c r="K252" s="9">
        <v>28.9</v>
      </c>
    </row>
    <row r="253" spans="1:11" ht="14.25" customHeight="1" x14ac:dyDescent="0.35">
      <c r="A253">
        <v>2025</v>
      </c>
      <c r="B253" t="str">
        <f t="shared" si="3"/>
        <v>S1</v>
      </c>
      <c r="C253" t="s">
        <v>25</v>
      </c>
      <c r="D253" t="s">
        <v>103</v>
      </c>
      <c r="E253">
        <v>3</v>
      </c>
      <c r="F253" t="s">
        <v>107</v>
      </c>
      <c r="G253" t="s">
        <v>48</v>
      </c>
      <c r="H253" t="s">
        <v>34</v>
      </c>
      <c r="I253" s="8">
        <v>18</v>
      </c>
      <c r="J253" s="9">
        <v>489.6</v>
      </c>
      <c r="K253" s="9">
        <v>27.2</v>
      </c>
    </row>
    <row r="254" spans="1:11" ht="14.25" customHeight="1" x14ac:dyDescent="0.35">
      <c r="A254">
        <v>2025</v>
      </c>
      <c r="B254" t="str">
        <f t="shared" si="3"/>
        <v>S1</v>
      </c>
      <c r="C254" t="s">
        <v>25</v>
      </c>
      <c r="D254" t="s">
        <v>103</v>
      </c>
      <c r="E254">
        <v>3</v>
      </c>
      <c r="F254" t="s">
        <v>108</v>
      </c>
      <c r="G254" t="s">
        <v>28</v>
      </c>
      <c r="H254" t="s">
        <v>29</v>
      </c>
      <c r="I254" s="8">
        <v>82</v>
      </c>
      <c r="J254" s="9">
        <v>2788</v>
      </c>
      <c r="K254" s="9">
        <v>34</v>
      </c>
    </row>
    <row r="255" spans="1:11" ht="14.25" customHeight="1" x14ac:dyDescent="0.35">
      <c r="A255">
        <v>2025</v>
      </c>
      <c r="B255" t="str">
        <f t="shared" si="3"/>
        <v>S1</v>
      </c>
      <c r="C255" t="s">
        <v>25</v>
      </c>
      <c r="D255" t="s">
        <v>103</v>
      </c>
      <c r="E255">
        <v>3</v>
      </c>
      <c r="F255" t="s">
        <v>108</v>
      </c>
      <c r="G255" t="s">
        <v>28</v>
      </c>
      <c r="H255" t="s">
        <v>32</v>
      </c>
      <c r="I255" s="8">
        <v>62</v>
      </c>
      <c r="J255" s="9">
        <v>1897.2</v>
      </c>
      <c r="K255" s="9">
        <v>30.6</v>
      </c>
    </row>
    <row r="256" spans="1:11" ht="14.25" customHeight="1" x14ac:dyDescent="0.35">
      <c r="A256">
        <v>2025</v>
      </c>
      <c r="B256" t="str">
        <f t="shared" si="3"/>
        <v>S1</v>
      </c>
      <c r="C256" t="s">
        <v>25</v>
      </c>
      <c r="D256" t="s">
        <v>103</v>
      </c>
      <c r="E256">
        <v>3</v>
      </c>
      <c r="F256" t="s">
        <v>108</v>
      </c>
      <c r="G256" t="s">
        <v>28</v>
      </c>
      <c r="H256" t="s">
        <v>33</v>
      </c>
      <c r="I256" s="8">
        <v>41</v>
      </c>
      <c r="J256" s="9">
        <v>1184.9000000000001</v>
      </c>
      <c r="K256" s="9">
        <v>28.9</v>
      </c>
    </row>
    <row r="257" spans="1:11" ht="14.25" customHeight="1" x14ac:dyDescent="0.35">
      <c r="A257">
        <v>2025</v>
      </c>
      <c r="B257" t="str">
        <f t="shared" si="3"/>
        <v>S1</v>
      </c>
      <c r="C257" t="s">
        <v>25</v>
      </c>
      <c r="D257" t="s">
        <v>103</v>
      </c>
      <c r="E257">
        <v>3</v>
      </c>
      <c r="F257" t="s">
        <v>108</v>
      </c>
      <c r="G257" t="s">
        <v>28</v>
      </c>
      <c r="H257" t="s">
        <v>34</v>
      </c>
      <c r="I257" s="8">
        <v>20</v>
      </c>
      <c r="J257" s="9">
        <v>544</v>
      </c>
      <c r="K257" s="9">
        <v>27.2</v>
      </c>
    </row>
    <row r="258" spans="1:11" ht="14.25" customHeight="1" x14ac:dyDescent="0.35">
      <c r="A258">
        <v>2025</v>
      </c>
      <c r="B258" t="str">
        <f t="shared" ref="B258:B321" si="4">IF(OR(C258="Q1",C258="Q2"),"S1",IF(OR(C258="Q3",C258="Q4"),"S2",""))</f>
        <v>S1</v>
      </c>
      <c r="C258" t="s">
        <v>25</v>
      </c>
      <c r="D258" t="s">
        <v>103</v>
      </c>
      <c r="E258">
        <v>3</v>
      </c>
      <c r="F258" t="s">
        <v>109</v>
      </c>
      <c r="G258" t="s">
        <v>36</v>
      </c>
      <c r="H258" t="s">
        <v>29</v>
      </c>
      <c r="I258" s="8">
        <v>83</v>
      </c>
      <c r="J258" s="9">
        <v>2822</v>
      </c>
      <c r="K258" s="9">
        <v>34</v>
      </c>
    </row>
    <row r="259" spans="1:11" ht="14.25" customHeight="1" x14ac:dyDescent="0.35">
      <c r="A259">
        <v>2025</v>
      </c>
      <c r="B259" t="str">
        <f t="shared" si="4"/>
        <v>S1</v>
      </c>
      <c r="C259" t="s">
        <v>25</v>
      </c>
      <c r="D259" t="s">
        <v>103</v>
      </c>
      <c r="E259">
        <v>3</v>
      </c>
      <c r="F259" t="s">
        <v>109</v>
      </c>
      <c r="G259" t="s">
        <v>36</v>
      </c>
      <c r="H259" t="s">
        <v>32</v>
      </c>
      <c r="I259" s="8">
        <v>62</v>
      </c>
      <c r="J259" s="9">
        <v>1897.2</v>
      </c>
      <c r="K259" s="9">
        <v>30.6</v>
      </c>
    </row>
    <row r="260" spans="1:11" ht="14.25" customHeight="1" x14ac:dyDescent="0.35">
      <c r="A260">
        <v>2025</v>
      </c>
      <c r="B260" t="str">
        <f t="shared" si="4"/>
        <v>S1</v>
      </c>
      <c r="C260" t="s">
        <v>25</v>
      </c>
      <c r="D260" t="s">
        <v>103</v>
      </c>
      <c r="E260">
        <v>3</v>
      </c>
      <c r="F260" t="s">
        <v>109</v>
      </c>
      <c r="G260" t="s">
        <v>36</v>
      </c>
      <c r="H260" t="s">
        <v>33</v>
      </c>
      <c r="I260" s="8">
        <v>41</v>
      </c>
      <c r="J260" s="9">
        <v>1184.9000000000001</v>
      </c>
      <c r="K260" s="9">
        <v>28.9</v>
      </c>
    </row>
    <row r="261" spans="1:11" ht="14.25" customHeight="1" x14ac:dyDescent="0.35">
      <c r="A261">
        <v>2025</v>
      </c>
      <c r="B261" t="str">
        <f t="shared" si="4"/>
        <v>S1</v>
      </c>
      <c r="C261" t="s">
        <v>25</v>
      </c>
      <c r="D261" t="s">
        <v>103</v>
      </c>
      <c r="E261">
        <v>3</v>
      </c>
      <c r="F261" t="s">
        <v>109</v>
      </c>
      <c r="G261" t="s">
        <v>36</v>
      </c>
      <c r="H261" t="s">
        <v>34</v>
      </c>
      <c r="I261" s="8">
        <v>20</v>
      </c>
      <c r="J261" s="9">
        <v>544</v>
      </c>
      <c r="K261" s="9">
        <v>27.2</v>
      </c>
    </row>
    <row r="262" spans="1:11" ht="14.25" customHeight="1" x14ac:dyDescent="0.35">
      <c r="A262">
        <v>2025</v>
      </c>
      <c r="B262" t="str">
        <f t="shared" si="4"/>
        <v>S1</v>
      </c>
      <c r="C262" t="s">
        <v>25</v>
      </c>
      <c r="D262" t="s">
        <v>103</v>
      </c>
      <c r="E262">
        <v>3</v>
      </c>
      <c r="F262" t="s">
        <v>110</v>
      </c>
      <c r="G262" t="s">
        <v>38</v>
      </c>
      <c r="H262" t="s">
        <v>29</v>
      </c>
      <c r="I262" s="8">
        <v>85</v>
      </c>
      <c r="J262" s="9">
        <v>2890</v>
      </c>
      <c r="K262" s="9">
        <v>34</v>
      </c>
    </row>
    <row r="263" spans="1:11" ht="14.25" customHeight="1" x14ac:dyDescent="0.35">
      <c r="A263">
        <v>2025</v>
      </c>
      <c r="B263" t="str">
        <f t="shared" si="4"/>
        <v>S1</v>
      </c>
      <c r="C263" t="s">
        <v>25</v>
      </c>
      <c r="D263" t="s">
        <v>103</v>
      </c>
      <c r="E263">
        <v>3</v>
      </c>
      <c r="F263" t="s">
        <v>110</v>
      </c>
      <c r="G263" t="s">
        <v>38</v>
      </c>
      <c r="H263" t="s">
        <v>32</v>
      </c>
      <c r="I263" s="8">
        <v>64</v>
      </c>
      <c r="J263" s="9">
        <v>1958.4</v>
      </c>
      <c r="K263" s="9">
        <v>30.6</v>
      </c>
    </row>
    <row r="264" spans="1:11" ht="14.25" customHeight="1" x14ac:dyDescent="0.35">
      <c r="A264">
        <v>2025</v>
      </c>
      <c r="B264" t="str">
        <f t="shared" si="4"/>
        <v>S1</v>
      </c>
      <c r="C264" t="s">
        <v>25</v>
      </c>
      <c r="D264" t="s">
        <v>103</v>
      </c>
      <c r="E264">
        <v>3</v>
      </c>
      <c r="F264" t="s">
        <v>110</v>
      </c>
      <c r="G264" t="s">
        <v>38</v>
      </c>
      <c r="H264" t="s">
        <v>33</v>
      </c>
      <c r="I264" s="8">
        <v>42</v>
      </c>
      <c r="J264" s="9">
        <v>1213.8</v>
      </c>
      <c r="K264" s="9">
        <v>28.9</v>
      </c>
    </row>
    <row r="265" spans="1:11" ht="14.25" customHeight="1" x14ac:dyDescent="0.35">
      <c r="A265">
        <v>2025</v>
      </c>
      <c r="B265" t="str">
        <f t="shared" si="4"/>
        <v>S1</v>
      </c>
      <c r="C265" t="s">
        <v>25</v>
      </c>
      <c r="D265" t="s">
        <v>103</v>
      </c>
      <c r="E265">
        <v>3</v>
      </c>
      <c r="F265" t="s">
        <v>110</v>
      </c>
      <c r="G265" t="s">
        <v>38</v>
      </c>
      <c r="H265" t="s">
        <v>34</v>
      </c>
      <c r="I265" s="8">
        <v>21</v>
      </c>
      <c r="J265" s="9">
        <v>571.20000000000005</v>
      </c>
      <c r="K265" s="9">
        <v>27.2</v>
      </c>
    </row>
    <row r="266" spans="1:11" ht="14.25" customHeight="1" x14ac:dyDescent="0.35">
      <c r="A266">
        <v>2025</v>
      </c>
      <c r="B266" t="str">
        <f t="shared" si="4"/>
        <v>S1</v>
      </c>
      <c r="C266" t="s">
        <v>25</v>
      </c>
      <c r="D266" t="s">
        <v>103</v>
      </c>
      <c r="E266">
        <v>3</v>
      </c>
      <c r="F266" t="s">
        <v>111</v>
      </c>
      <c r="G266" t="s">
        <v>40</v>
      </c>
      <c r="H266" t="s">
        <v>29</v>
      </c>
      <c r="I266" s="8">
        <v>90</v>
      </c>
      <c r="J266" s="9">
        <v>3060</v>
      </c>
      <c r="K266" s="9">
        <v>34</v>
      </c>
    </row>
    <row r="267" spans="1:11" ht="14.25" customHeight="1" x14ac:dyDescent="0.35">
      <c r="A267">
        <v>2025</v>
      </c>
      <c r="B267" t="str">
        <f t="shared" si="4"/>
        <v>S1</v>
      </c>
      <c r="C267" t="s">
        <v>25</v>
      </c>
      <c r="D267" t="s">
        <v>103</v>
      </c>
      <c r="E267">
        <v>3</v>
      </c>
      <c r="F267" t="s">
        <v>111</v>
      </c>
      <c r="G267" t="s">
        <v>40</v>
      </c>
      <c r="H267" t="s">
        <v>32</v>
      </c>
      <c r="I267" s="8">
        <v>67</v>
      </c>
      <c r="J267" s="9">
        <v>2050.1999999999998</v>
      </c>
      <c r="K267" s="9">
        <v>30.6</v>
      </c>
    </row>
    <row r="268" spans="1:11" ht="14.25" customHeight="1" x14ac:dyDescent="0.35">
      <c r="A268">
        <v>2025</v>
      </c>
      <c r="B268" t="str">
        <f t="shared" si="4"/>
        <v>S1</v>
      </c>
      <c r="C268" t="s">
        <v>25</v>
      </c>
      <c r="D268" t="s">
        <v>103</v>
      </c>
      <c r="E268">
        <v>3</v>
      </c>
      <c r="F268" t="s">
        <v>111</v>
      </c>
      <c r="G268" t="s">
        <v>40</v>
      </c>
      <c r="H268" t="s">
        <v>33</v>
      </c>
      <c r="I268" s="8">
        <v>45</v>
      </c>
      <c r="J268" s="9">
        <v>1300.5</v>
      </c>
      <c r="K268" s="9">
        <v>28.9</v>
      </c>
    </row>
    <row r="269" spans="1:11" ht="14.25" customHeight="1" x14ac:dyDescent="0.35">
      <c r="A269">
        <v>2025</v>
      </c>
      <c r="B269" t="str">
        <f t="shared" si="4"/>
        <v>S1</v>
      </c>
      <c r="C269" t="s">
        <v>25</v>
      </c>
      <c r="D269" t="s">
        <v>103</v>
      </c>
      <c r="E269">
        <v>3</v>
      </c>
      <c r="F269" t="s">
        <v>111</v>
      </c>
      <c r="G269" t="s">
        <v>40</v>
      </c>
      <c r="H269" t="s">
        <v>34</v>
      </c>
      <c r="I269" s="8">
        <v>22</v>
      </c>
      <c r="J269" s="9">
        <v>598.4</v>
      </c>
      <c r="K269" s="9">
        <v>27.2</v>
      </c>
    </row>
    <row r="270" spans="1:11" ht="14.25" customHeight="1" x14ac:dyDescent="0.35">
      <c r="A270">
        <v>2025</v>
      </c>
      <c r="B270" t="str">
        <f t="shared" si="4"/>
        <v>S1</v>
      </c>
      <c r="C270" t="s">
        <v>25</v>
      </c>
      <c r="D270" t="s">
        <v>103</v>
      </c>
      <c r="E270">
        <v>3</v>
      </c>
      <c r="F270" t="s">
        <v>112</v>
      </c>
      <c r="G270" t="s">
        <v>42</v>
      </c>
      <c r="H270" t="s">
        <v>29</v>
      </c>
      <c r="I270" s="8">
        <v>71</v>
      </c>
      <c r="J270" s="9">
        <v>2414</v>
      </c>
      <c r="K270" s="9">
        <v>34</v>
      </c>
    </row>
    <row r="271" spans="1:11" ht="14.25" customHeight="1" x14ac:dyDescent="0.35">
      <c r="A271">
        <v>2025</v>
      </c>
      <c r="B271" t="str">
        <f t="shared" si="4"/>
        <v>S1</v>
      </c>
      <c r="C271" t="s">
        <v>25</v>
      </c>
      <c r="D271" t="s">
        <v>103</v>
      </c>
      <c r="E271">
        <v>3</v>
      </c>
      <c r="F271" t="s">
        <v>112</v>
      </c>
      <c r="G271" t="s">
        <v>42</v>
      </c>
      <c r="H271" t="s">
        <v>32</v>
      </c>
      <c r="I271" s="8">
        <v>53</v>
      </c>
      <c r="J271" s="9">
        <v>1621.8</v>
      </c>
      <c r="K271" s="9">
        <v>30.6</v>
      </c>
    </row>
    <row r="272" spans="1:11" ht="14.25" customHeight="1" x14ac:dyDescent="0.35">
      <c r="A272">
        <v>2025</v>
      </c>
      <c r="B272" t="str">
        <f t="shared" si="4"/>
        <v>S1</v>
      </c>
      <c r="C272" t="s">
        <v>25</v>
      </c>
      <c r="D272" t="s">
        <v>103</v>
      </c>
      <c r="E272">
        <v>3</v>
      </c>
      <c r="F272" t="s">
        <v>112</v>
      </c>
      <c r="G272" t="s">
        <v>42</v>
      </c>
      <c r="H272" t="s">
        <v>33</v>
      </c>
      <c r="I272" s="8">
        <v>35</v>
      </c>
      <c r="J272" s="9">
        <v>1011.5</v>
      </c>
      <c r="K272" s="9">
        <v>28.9</v>
      </c>
    </row>
    <row r="273" spans="1:11" ht="14.25" customHeight="1" x14ac:dyDescent="0.35">
      <c r="A273">
        <v>2025</v>
      </c>
      <c r="B273" t="str">
        <f t="shared" si="4"/>
        <v>S1</v>
      </c>
      <c r="C273" t="s">
        <v>25</v>
      </c>
      <c r="D273" t="s">
        <v>103</v>
      </c>
      <c r="E273">
        <v>3</v>
      </c>
      <c r="F273" t="s">
        <v>112</v>
      </c>
      <c r="G273" t="s">
        <v>42</v>
      </c>
      <c r="H273" t="s">
        <v>34</v>
      </c>
      <c r="I273" s="8">
        <v>17</v>
      </c>
      <c r="J273" s="9">
        <v>462.4</v>
      </c>
      <c r="K273" s="9">
        <v>27.2</v>
      </c>
    </row>
    <row r="274" spans="1:11" ht="14.25" customHeight="1" x14ac:dyDescent="0.35">
      <c r="A274">
        <v>2025</v>
      </c>
      <c r="B274" t="str">
        <f t="shared" si="4"/>
        <v>S1</v>
      </c>
      <c r="C274" t="s">
        <v>25</v>
      </c>
      <c r="D274" t="s">
        <v>103</v>
      </c>
      <c r="E274">
        <v>3</v>
      </c>
      <c r="F274" t="s">
        <v>113</v>
      </c>
      <c r="G274" t="s">
        <v>44</v>
      </c>
      <c r="H274" t="s">
        <v>29</v>
      </c>
      <c r="I274" s="8">
        <v>85</v>
      </c>
      <c r="J274" s="9">
        <v>2890</v>
      </c>
      <c r="K274" s="9">
        <v>34</v>
      </c>
    </row>
    <row r="275" spans="1:11" ht="14.25" customHeight="1" x14ac:dyDescent="0.35">
      <c r="A275">
        <v>2025</v>
      </c>
      <c r="B275" t="str">
        <f t="shared" si="4"/>
        <v>S1</v>
      </c>
      <c r="C275" t="s">
        <v>25</v>
      </c>
      <c r="D275" t="s">
        <v>103</v>
      </c>
      <c r="E275">
        <v>3</v>
      </c>
      <c r="F275" t="s">
        <v>113</v>
      </c>
      <c r="G275" t="s">
        <v>44</v>
      </c>
      <c r="H275" t="s">
        <v>32</v>
      </c>
      <c r="I275" s="8">
        <v>64</v>
      </c>
      <c r="J275" s="9">
        <v>1958.4</v>
      </c>
      <c r="K275" s="9">
        <v>30.6</v>
      </c>
    </row>
    <row r="276" spans="1:11" ht="14.25" customHeight="1" x14ac:dyDescent="0.35">
      <c r="A276">
        <v>2025</v>
      </c>
      <c r="B276" t="str">
        <f t="shared" si="4"/>
        <v>S1</v>
      </c>
      <c r="C276" t="s">
        <v>25</v>
      </c>
      <c r="D276" t="s">
        <v>103</v>
      </c>
      <c r="E276">
        <v>3</v>
      </c>
      <c r="F276" t="s">
        <v>113</v>
      </c>
      <c r="G276" t="s">
        <v>44</v>
      </c>
      <c r="H276" t="s">
        <v>33</v>
      </c>
      <c r="I276" s="8">
        <v>42</v>
      </c>
      <c r="J276" s="9">
        <v>1213.8</v>
      </c>
      <c r="K276" s="9">
        <v>28.9</v>
      </c>
    </row>
    <row r="277" spans="1:11" ht="14.25" customHeight="1" x14ac:dyDescent="0.35">
      <c r="A277">
        <v>2025</v>
      </c>
      <c r="B277" t="str">
        <f t="shared" si="4"/>
        <v>S1</v>
      </c>
      <c r="C277" t="s">
        <v>25</v>
      </c>
      <c r="D277" t="s">
        <v>103</v>
      </c>
      <c r="E277">
        <v>3</v>
      </c>
      <c r="F277" t="s">
        <v>113</v>
      </c>
      <c r="G277" t="s">
        <v>44</v>
      </c>
      <c r="H277" t="s">
        <v>34</v>
      </c>
      <c r="I277" s="8">
        <v>21</v>
      </c>
      <c r="J277" s="9">
        <v>571.20000000000005</v>
      </c>
      <c r="K277" s="9">
        <v>27.2</v>
      </c>
    </row>
    <row r="278" spans="1:11" ht="14.25" customHeight="1" x14ac:dyDescent="0.35">
      <c r="A278">
        <v>2025</v>
      </c>
      <c r="B278" t="str">
        <f t="shared" si="4"/>
        <v>S1</v>
      </c>
      <c r="C278" t="s">
        <v>25</v>
      </c>
      <c r="D278" t="s">
        <v>103</v>
      </c>
      <c r="E278">
        <v>3</v>
      </c>
      <c r="F278" t="s">
        <v>114</v>
      </c>
      <c r="G278" t="s">
        <v>48</v>
      </c>
      <c r="H278" t="s">
        <v>29</v>
      </c>
      <c r="I278" s="8">
        <v>80</v>
      </c>
      <c r="J278" s="9">
        <v>2720</v>
      </c>
      <c r="K278" s="9">
        <v>34</v>
      </c>
    </row>
    <row r="279" spans="1:11" ht="14.25" customHeight="1" x14ac:dyDescent="0.35">
      <c r="A279">
        <v>2025</v>
      </c>
      <c r="B279" t="str">
        <f t="shared" si="4"/>
        <v>S1</v>
      </c>
      <c r="C279" t="s">
        <v>25</v>
      </c>
      <c r="D279" t="s">
        <v>103</v>
      </c>
      <c r="E279">
        <v>3</v>
      </c>
      <c r="F279" t="s">
        <v>114</v>
      </c>
      <c r="G279" t="s">
        <v>48</v>
      </c>
      <c r="H279" t="s">
        <v>32</v>
      </c>
      <c r="I279" s="8">
        <v>60</v>
      </c>
      <c r="J279" s="9">
        <v>1836</v>
      </c>
      <c r="K279" s="9">
        <v>30.6</v>
      </c>
    </row>
    <row r="280" spans="1:11" ht="14.25" customHeight="1" x14ac:dyDescent="0.35">
      <c r="A280">
        <v>2025</v>
      </c>
      <c r="B280" t="str">
        <f t="shared" si="4"/>
        <v>S1</v>
      </c>
      <c r="C280" t="s">
        <v>25</v>
      </c>
      <c r="D280" t="s">
        <v>103</v>
      </c>
      <c r="E280">
        <v>3</v>
      </c>
      <c r="F280" t="s">
        <v>114</v>
      </c>
      <c r="G280" t="s">
        <v>48</v>
      </c>
      <c r="H280" t="s">
        <v>33</v>
      </c>
      <c r="I280" s="8">
        <v>40</v>
      </c>
      <c r="J280" s="9">
        <v>1156</v>
      </c>
      <c r="K280" s="9">
        <v>28.9</v>
      </c>
    </row>
    <row r="281" spans="1:11" ht="14.25" customHeight="1" x14ac:dyDescent="0.35">
      <c r="A281">
        <v>2025</v>
      </c>
      <c r="B281" t="str">
        <f t="shared" si="4"/>
        <v>S1</v>
      </c>
      <c r="C281" t="s">
        <v>25</v>
      </c>
      <c r="D281" t="s">
        <v>103</v>
      </c>
      <c r="E281">
        <v>3</v>
      </c>
      <c r="F281" t="s">
        <v>114</v>
      </c>
      <c r="G281" t="s">
        <v>48</v>
      </c>
      <c r="H281" t="s">
        <v>34</v>
      </c>
      <c r="I281" s="8">
        <v>20</v>
      </c>
      <c r="J281" s="9">
        <v>544</v>
      </c>
      <c r="K281" s="9">
        <v>27.2</v>
      </c>
    </row>
    <row r="282" spans="1:11" ht="14.25" customHeight="1" x14ac:dyDescent="0.35">
      <c r="A282">
        <v>2025</v>
      </c>
      <c r="B282" t="str">
        <f t="shared" si="4"/>
        <v>S1</v>
      </c>
      <c r="C282" t="s">
        <v>25</v>
      </c>
      <c r="D282" t="s">
        <v>103</v>
      </c>
      <c r="E282">
        <v>3</v>
      </c>
      <c r="F282" t="s">
        <v>115</v>
      </c>
      <c r="G282" t="s">
        <v>28</v>
      </c>
      <c r="H282" t="s">
        <v>29</v>
      </c>
      <c r="I282" s="8">
        <v>74</v>
      </c>
      <c r="J282" s="9">
        <v>2516</v>
      </c>
      <c r="K282" s="9">
        <v>34</v>
      </c>
    </row>
    <row r="283" spans="1:11" ht="14.25" customHeight="1" x14ac:dyDescent="0.35">
      <c r="A283">
        <v>2025</v>
      </c>
      <c r="B283" t="str">
        <f t="shared" si="4"/>
        <v>S1</v>
      </c>
      <c r="C283" t="s">
        <v>25</v>
      </c>
      <c r="D283" t="s">
        <v>103</v>
      </c>
      <c r="E283">
        <v>3</v>
      </c>
      <c r="F283" t="s">
        <v>115</v>
      </c>
      <c r="G283" t="s">
        <v>28</v>
      </c>
      <c r="H283" t="s">
        <v>32</v>
      </c>
      <c r="I283" s="8">
        <v>55</v>
      </c>
      <c r="J283" s="9">
        <v>1683</v>
      </c>
      <c r="K283" s="9">
        <v>30.6</v>
      </c>
    </row>
    <row r="284" spans="1:11" ht="14.25" customHeight="1" x14ac:dyDescent="0.35">
      <c r="A284">
        <v>2025</v>
      </c>
      <c r="B284" t="str">
        <f t="shared" si="4"/>
        <v>S1</v>
      </c>
      <c r="C284" t="s">
        <v>25</v>
      </c>
      <c r="D284" t="s">
        <v>103</v>
      </c>
      <c r="E284">
        <v>3</v>
      </c>
      <c r="F284" t="s">
        <v>115</v>
      </c>
      <c r="G284" t="s">
        <v>28</v>
      </c>
      <c r="H284" t="s">
        <v>33</v>
      </c>
      <c r="I284" s="8">
        <v>37</v>
      </c>
      <c r="J284" s="9">
        <v>1069.3</v>
      </c>
      <c r="K284" s="9">
        <v>28.9</v>
      </c>
    </row>
    <row r="285" spans="1:11" ht="14.25" customHeight="1" x14ac:dyDescent="0.35">
      <c r="A285">
        <v>2025</v>
      </c>
      <c r="B285" t="str">
        <f t="shared" si="4"/>
        <v>S1</v>
      </c>
      <c r="C285" t="s">
        <v>25</v>
      </c>
      <c r="D285" t="s">
        <v>103</v>
      </c>
      <c r="E285">
        <v>3</v>
      </c>
      <c r="F285" t="s">
        <v>115</v>
      </c>
      <c r="G285" t="s">
        <v>28</v>
      </c>
      <c r="H285" t="s">
        <v>34</v>
      </c>
      <c r="I285" s="8">
        <v>18</v>
      </c>
      <c r="J285" s="9">
        <v>489.6</v>
      </c>
      <c r="K285" s="9">
        <v>27.2</v>
      </c>
    </row>
    <row r="286" spans="1:11" ht="14.25" customHeight="1" x14ac:dyDescent="0.35">
      <c r="A286">
        <v>2025</v>
      </c>
      <c r="B286" t="str">
        <f t="shared" si="4"/>
        <v>S1</v>
      </c>
      <c r="C286" t="s">
        <v>25</v>
      </c>
      <c r="D286" t="s">
        <v>103</v>
      </c>
      <c r="E286">
        <v>3</v>
      </c>
      <c r="F286" t="s">
        <v>116</v>
      </c>
      <c r="G286" t="s">
        <v>36</v>
      </c>
      <c r="H286" t="s">
        <v>29</v>
      </c>
      <c r="I286" s="8">
        <v>76</v>
      </c>
      <c r="J286" s="9">
        <v>2584</v>
      </c>
      <c r="K286" s="9">
        <v>34</v>
      </c>
    </row>
    <row r="287" spans="1:11" ht="14.25" customHeight="1" x14ac:dyDescent="0.35">
      <c r="A287">
        <v>2025</v>
      </c>
      <c r="B287" t="str">
        <f t="shared" si="4"/>
        <v>S1</v>
      </c>
      <c r="C287" t="s">
        <v>25</v>
      </c>
      <c r="D287" t="s">
        <v>103</v>
      </c>
      <c r="E287">
        <v>3</v>
      </c>
      <c r="F287" t="s">
        <v>116</v>
      </c>
      <c r="G287" t="s">
        <v>36</v>
      </c>
      <c r="H287" t="s">
        <v>32</v>
      </c>
      <c r="I287" s="8">
        <v>57</v>
      </c>
      <c r="J287" s="9">
        <v>1744.2</v>
      </c>
      <c r="K287" s="9">
        <v>30.6</v>
      </c>
    </row>
    <row r="288" spans="1:11" ht="14.25" customHeight="1" x14ac:dyDescent="0.35">
      <c r="A288">
        <v>2025</v>
      </c>
      <c r="B288" t="str">
        <f t="shared" si="4"/>
        <v>S1</v>
      </c>
      <c r="C288" t="s">
        <v>25</v>
      </c>
      <c r="D288" t="s">
        <v>103</v>
      </c>
      <c r="E288">
        <v>3</v>
      </c>
      <c r="F288" t="s">
        <v>116</v>
      </c>
      <c r="G288" t="s">
        <v>36</v>
      </c>
      <c r="H288" t="s">
        <v>33</v>
      </c>
      <c r="I288" s="8">
        <v>38</v>
      </c>
      <c r="J288" s="9">
        <v>1098.2</v>
      </c>
      <c r="K288" s="9">
        <v>28.9</v>
      </c>
    </row>
    <row r="289" spans="1:11" ht="14.25" customHeight="1" x14ac:dyDescent="0.35">
      <c r="A289">
        <v>2025</v>
      </c>
      <c r="B289" t="str">
        <f t="shared" si="4"/>
        <v>S1</v>
      </c>
      <c r="C289" t="s">
        <v>25</v>
      </c>
      <c r="D289" t="s">
        <v>103</v>
      </c>
      <c r="E289">
        <v>3</v>
      </c>
      <c r="F289" t="s">
        <v>116</v>
      </c>
      <c r="G289" t="s">
        <v>36</v>
      </c>
      <c r="H289" t="s">
        <v>34</v>
      </c>
      <c r="I289" s="8">
        <v>19</v>
      </c>
      <c r="J289" s="9">
        <v>516.79999999999995</v>
      </c>
      <c r="K289" s="9">
        <v>27.2</v>
      </c>
    </row>
    <row r="290" spans="1:11" ht="14.25" customHeight="1" x14ac:dyDescent="0.35">
      <c r="A290">
        <v>2025</v>
      </c>
      <c r="B290" t="str">
        <f t="shared" si="4"/>
        <v>S1</v>
      </c>
      <c r="C290" t="s">
        <v>25</v>
      </c>
      <c r="D290" t="s">
        <v>103</v>
      </c>
      <c r="E290">
        <v>3</v>
      </c>
      <c r="F290" t="s">
        <v>117</v>
      </c>
      <c r="G290" t="s">
        <v>38</v>
      </c>
      <c r="H290" t="s">
        <v>29</v>
      </c>
      <c r="I290" s="8">
        <v>96</v>
      </c>
      <c r="J290" s="9">
        <v>3264</v>
      </c>
      <c r="K290" s="9">
        <v>34</v>
      </c>
    </row>
    <row r="291" spans="1:11" ht="14.25" customHeight="1" x14ac:dyDescent="0.35">
      <c r="A291">
        <v>2025</v>
      </c>
      <c r="B291" t="str">
        <f t="shared" si="4"/>
        <v>S1</v>
      </c>
      <c r="C291" t="s">
        <v>25</v>
      </c>
      <c r="D291" t="s">
        <v>103</v>
      </c>
      <c r="E291">
        <v>3</v>
      </c>
      <c r="F291" t="s">
        <v>117</v>
      </c>
      <c r="G291" t="s">
        <v>38</v>
      </c>
      <c r="H291" t="s">
        <v>32</v>
      </c>
      <c r="I291" s="8">
        <v>72</v>
      </c>
      <c r="J291" s="9">
        <v>2203.1999999999998</v>
      </c>
      <c r="K291" s="9">
        <v>30.6</v>
      </c>
    </row>
    <row r="292" spans="1:11" ht="14.25" customHeight="1" x14ac:dyDescent="0.35">
      <c r="A292">
        <v>2025</v>
      </c>
      <c r="B292" t="str">
        <f t="shared" si="4"/>
        <v>S1</v>
      </c>
      <c r="C292" t="s">
        <v>25</v>
      </c>
      <c r="D292" t="s">
        <v>103</v>
      </c>
      <c r="E292">
        <v>3</v>
      </c>
      <c r="F292" t="s">
        <v>117</v>
      </c>
      <c r="G292" t="s">
        <v>38</v>
      </c>
      <c r="H292" t="s">
        <v>33</v>
      </c>
      <c r="I292" s="8">
        <v>48</v>
      </c>
      <c r="J292" s="9">
        <v>1387.2</v>
      </c>
      <c r="K292" s="9">
        <v>28.9</v>
      </c>
    </row>
    <row r="293" spans="1:11" ht="14.25" customHeight="1" x14ac:dyDescent="0.35">
      <c r="A293">
        <v>2025</v>
      </c>
      <c r="B293" t="str">
        <f t="shared" si="4"/>
        <v>S1</v>
      </c>
      <c r="C293" t="s">
        <v>25</v>
      </c>
      <c r="D293" t="s">
        <v>103</v>
      </c>
      <c r="E293">
        <v>3</v>
      </c>
      <c r="F293" t="s">
        <v>117</v>
      </c>
      <c r="G293" t="s">
        <v>38</v>
      </c>
      <c r="H293" t="s">
        <v>34</v>
      </c>
      <c r="I293" s="8">
        <v>24</v>
      </c>
      <c r="J293" s="9">
        <v>652.79999999999995</v>
      </c>
      <c r="K293" s="9">
        <v>27.2</v>
      </c>
    </row>
    <row r="294" spans="1:11" ht="14.25" customHeight="1" x14ac:dyDescent="0.35">
      <c r="A294">
        <v>2025</v>
      </c>
      <c r="B294" t="str">
        <f t="shared" si="4"/>
        <v>S1</v>
      </c>
      <c r="C294" t="s">
        <v>25</v>
      </c>
      <c r="D294" t="s">
        <v>103</v>
      </c>
      <c r="E294">
        <v>3</v>
      </c>
      <c r="F294" t="s">
        <v>118</v>
      </c>
      <c r="G294" t="s">
        <v>40</v>
      </c>
      <c r="H294" t="s">
        <v>29</v>
      </c>
      <c r="I294" s="8">
        <v>90</v>
      </c>
      <c r="J294" s="9">
        <v>3060</v>
      </c>
      <c r="K294" s="9">
        <v>34</v>
      </c>
    </row>
    <row r="295" spans="1:11" ht="14.25" customHeight="1" x14ac:dyDescent="0.35">
      <c r="A295">
        <v>2025</v>
      </c>
      <c r="B295" t="str">
        <f t="shared" si="4"/>
        <v>S1</v>
      </c>
      <c r="C295" t="s">
        <v>25</v>
      </c>
      <c r="D295" t="s">
        <v>103</v>
      </c>
      <c r="E295">
        <v>3</v>
      </c>
      <c r="F295" t="s">
        <v>118</v>
      </c>
      <c r="G295" t="s">
        <v>40</v>
      </c>
      <c r="H295" t="s">
        <v>32</v>
      </c>
      <c r="I295" s="8">
        <v>68</v>
      </c>
      <c r="J295" s="9">
        <v>2080.8000000000002</v>
      </c>
      <c r="K295" s="9">
        <v>30.6</v>
      </c>
    </row>
    <row r="296" spans="1:11" ht="14.25" customHeight="1" x14ac:dyDescent="0.35">
      <c r="A296">
        <v>2025</v>
      </c>
      <c r="B296" t="str">
        <f t="shared" si="4"/>
        <v>S1</v>
      </c>
      <c r="C296" t="s">
        <v>25</v>
      </c>
      <c r="D296" t="s">
        <v>103</v>
      </c>
      <c r="E296">
        <v>3</v>
      </c>
      <c r="F296" t="s">
        <v>118</v>
      </c>
      <c r="G296" t="s">
        <v>40</v>
      </c>
      <c r="H296" t="s">
        <v>33</v>
      </c>
      <c r="I296" s="8">
        <v>45</v>
      </c>
      <c r="J296" s="9">
        <v>1300.5</v>
      </c>
      <c r="K296" s="9">
        <v>28.9</v>
      </c>
    </row>
    <row r="297" spans="1:11" ht="14.25" customHeight="1" x14ac:dyDescent="0.35">
      <c r="A297">
        <v>2025</v>
      </c>
      <c r="B297" t="str">
        <f t="shared" si="4"/>
        <v>S1</v>
      </c>
      <c r="C297" t="s">
        <v>25</v>
      </c>
      <c r="D297" t="s">
        <v>103</v>
      </c>
      <c r="E297">
        <v>3</v>
      </c>
      <c r="F297" t="s">
        <v>118</v>
      </c>
      <c r="G297" t="s">
        <v>40</v>
      </c>
      <c r="H297" t="s">
        <v>34</v>
      </c>
      <c r="I297" s="8">
        <v>22</v>
      </c>
      <c r="J297" s="9">
        <v>598.4</v>
      </c>
      <c r="K297" s="9">
        <v>27.2</v>
      </c>
    </row>
    <row r="298" spans="1:11" ht="14.25" customHeight="1" x14ac:dyDescent="0.35">
      <c r="A298">
        <v>2025</v>
      </c>
      <c r="B298" t="str">
        <f t="shared" si="4"/>
        <v>S1</v>
      </c>
      <c r="C298" t="s">
        <v>25</v>
      </c>
      <c r="D298" t="s">
        <v>103</v>
      </c>
      <c r="E298">
        <v>3</v>
      </c>
      <c r="F298" t="s">
        <v>119</v>
      </c>
      <c r="G298" t="s">
        <v>42</v>
      </c>
      <c r="H298" t="s">
        <v>29</v>
      </c>
      <c r="I298" s="8">
        <v>79</v>
      </c>
      <c r="J298" s="9">
        <v>2686</v>
      </c>
      <c r="K298" s="9">
        <v>34</v>
      </c>
    </row>
    <row r="299" spans="1:11" ht="14.25" customHeight="1" x14ac:dyDescent="0.35">
      <c r="A299">
        <v>2025</v>
      </c>
      <c r="B299" t="str">
        <f t="shared" si="4"/>
        <v>S1</v>
      </c>
      <c r="C299" t="s">
        <v>25</v>
      </c>
      <c r="D299" t="s">
        <v>103</v>
      </c>
      <c r="E299">
        <v>3</v>
      </c>
      <c r="F299" t="s">
        <v>119</v>
      </c>
      <c r="G299" t="s">
        <v>42</v>
      </c>
      <c r="H299" t="s">
        <v>32</v>
      </c>
      <c r="I299" s="8">
        <v>59</v>
      </c>
      <c r="J299" s="9">
        <v>1805.4</v>
      </c>
      <c r="K299" s="9">
        <v>30.6</v>
      </c>
    </row>
    <row r="300" spans="1:11" ht="14.25" customHeight="1" x14ac:dyDescent="0.35">
      <c r="A300">
        <v>2025</v>
      </c>
      <c r="B300" t="str">
        <f t="shared" si="4"/>
        <v>S1</v>
      </c>
      <c r="C300" t="s">
        <v>25</v>
      </c>
      <c r="D300" t="s">
        <v>103</v>
      </c>
      <c r="E300">
        <v>3</v>
      </c>
      <c r="F300" t="s">
        <v>119</v>
      </c>
      <c r="G300" t="s">
        <v>42</v>
      </c>
      <c r="H300" t="s">
        <v>33</v>
      </c>
      <c r="I300" s="8">
        <v>39</v>
      </c>
      <c r="J300" s="9">
        <v>1127.0999999999999</v>
      </c>
      <c r="K300" s="9">
        <v>28.9</v>
      </c>
    </row>
    <row r="301" spans="1:11" ht="14.25" customHeight="1" x14ac:dyDescent="0.35">
      <c r="A301">
        <v>2025</v>
      </c>
      <c r="B301" t="str">
        <f t="shared" si="4"/>
        <v>S1</v>
      </c>
      <c r="C301" t="s">
        <v>25</v>
      </c>
      <c r="D301" t="s">
        <v>103</v>
      </c>
      <c r="E301">
        <v>3</v>
      </c>
      <c r="F301" t="s">
        <v>119</v>
      </c>
      <c r="G301" t="s">
        <v>42</v>
      </c>
      <c r="H301" t="s">
        <v>34</v>
      </c>
      <c r="I301" s="8">
        <v>19</v>
      </c>
      <c r="J301" s="9">
        <v>516.79999999999995</v>
      </c>
      <c r="K301" s="9">
        <v>27.2</v>
      </c>
    </row>
    <row r="302" spans="1:11" ht="14.25" customHeight="1" x14ac:dyDescent="0.35">
      <c r="A302">
        <v>2025</v>
      </c>
      <c r="B302" t="str">
        <f t="shared" si="4"/>
        <v>S1</v>
      </c>
      <c r="C302" t="s">
        <v>25</v>
      </c>
      <c r="D302" t="s">
        <v>103</v>
      </c>
      <c r="E302">
        <v>3</v>
      </c>
      <c r="F302" t="s">
        <v>120</v>
      </c>
      <c r="G302" t="s">
        <v>44</v>
      </c>
      <c r="H302" t="s">
        <v>29</v>
      </c>
      <c r="I302" s="8">
        <v>81</v>
      </c>
      <c r="J302" s="9">
        <v>2754</v>
      </c>
      <c r="K302" s="9">
        <v>34</v>
      </c>
    </row>
    <row r="303" spans="1:11" ht="14.25" customHeight="1" x14ac:dyDescent="0.35">
      <c r="A303">
        <v>2025</v>
      </c>
      <c r="B303" t="str">
        <f t="shared" si="4"/>
        <v>S1</v>
      </c>
      <c r="C303" t="s">
        <v>25</v>
      </c>
      <c r="D303" t="s">
        <v>103</v>
      </c>
      <c r="E303">
        <v>3</v>
      </c>
      <c r="F303" t="s">
        <v>120</v>
      </c>
      <c r="G303" t="s">
        <v>44</v>
      </c>
      <c r="H303" t="s">
        <v>32</v>
      </c>
      <c r="I303" s="8">
        <v>61</v>
      </c>
      <c r="J303" s="9">
        <v>1866.6</v>
      </c>
      <c r="K303" s="9">
        <v>30.6</v>
      </c>
    </row>
    <row r="304" spans="1:11" ht="14.25" customHeight="1" x14ac:dyDescent="0.35">
      <c r="A304">
        <v>2025</v>
      </c>
      <c r="B304" t="str">
        <f t="shared" si="4"/>
        <v>S1</v>
      </c>
      <c r="C304" t="s">
        <v>25</v>
      </c>
      <c r="D304" t="s">
        <v>103</v>
      </c>
      <c r="E304">
        <v>3</v>
      </c>
      <c r="F304" t="s">
        <v>120</v>
      </c>
      <c r="G304" t="s">
        <v>44</v>
      </c>
      <c r="H304" t="s">
        <v>33</v>
      </c>
      <c r="I304" s="8">
        <v>40</v>
      </c>
      <c r="J304" s="9">
        <v>1156</v>
      </c>
      <c r="K304" s="9">
        <v>28.9</v>
      </c>
    </row>
    <row r="305" spans="1:11" ht="14.25" customHeight="1" x14ac:dyDescent="0.35">
      <c r="A305">
        <v>2025</v>
      </c>
      <c r="B305" t="str">
        <f t="shared" si="4"/>
        <v>S1</v>
      </c>
      <c r="C305" t="s">
        <v>25</v>
      </c>
      <c r="D305" t="s">
        <v>103</v>
      </c>
      <c r="E305">
        <v>3</v>
      </c>
      <c r="F305" t="s">
        <v>120</v>
      </c>
      <c r="G305" t="s">
        <v>44</v>
      </c>
      <c r="H305" t="s">
        <v>34</v>
      </c>
      <c r="I305" s="8">
        <v>20</v>
      </c>
      <c r="J305" s="9">
        <v>544</v>
      </c>
      <c r="K305" s="9">
        <v>27.2</v>
      </c>
    </row>
    <row r="306" spans="1:11" ht="14.25" customHeight="1" x14ac:dyDescent="0.35">
      <c r="A306">
        <v>2025</v>
      </c>
      <c r="B306" t="str">
        <f t="shared" si="4"/>
        <v>S1</v>
      </c>
      <c r="C306" t="s">
        <v>25</v>
      </c>
      <c r="D306" t="s">
        <v>103</v>
      </c>
      <c r="E306">
        <v>3</v>
      </c>
      <c r="F306" t="s">
        <v>122</v>
      </c>
      <c r="G306" t="s">
        <v>48</v>
      </c>
      <c r="H306" t="s">
        <v>29</v>
      </c>
      <c r="I306" s="8">
        <v>86</v>
      </c>
      <c r="J306" s="9">
        <v>2924</v>
      </c>
      <c r="K306" s="9">
        <v>34</v>
      </c>
    </row>
    <row r="307" spans="1:11" ht="14.25" customHeight="1" x14ac:dyDescent="0.35">
      <c r="A307">
        <v>2025</v>
      </c>
      <c r="B307" t="str">
        <f t="shared" si="4"/>
        <v>S1</v>
      </c>
      <c r="C307" t="s">
        <v>25</v>
      </c>
      <c r="D307" t="s">
        <v>103</v>
      </c>
      <c r="E307">
        <v>3</v>
      </c>
      <c r="F307" t="s">
        <v>122</v>
      </c>
      <c r="G307" t="s">
        <v>48</v>
      </c>
      <c r="H307" t="s">
        <v>32</v>
      </c>
      <c r="I307" s="8">
        <v>64</v>
      </c>
      <c r="J307" s="9">
        <v>1958.4</v>
      </c>
      <c r="K307" s="9">
        <v>30.6</v>
      </c>
    </row>
    <row r="308" spans="1:11" ht="14.25" customHeight="1" x14ac:dyDescent="0.35">
      <c r="A308">
        <v>2025</v>
      </c>
      <c r="B308" t="str">
        <f t="shared" si="4"/>
        <v>S1</v>
      </c>
      <c r="C308" t="s">
        <v>25</v>
      </c>
      <c r="D308" t="s">
        <v>103</v>
      </c>
      <c r="E308">
        <v>3</v>
      </c>
      <c r="F308" t="s">
        <v>122</v>
      </c>
      <c r="G308" t="s">
        <v>48</v>
      </c>
      <c r="H308" t="s">
        <v>33</v>
      </c>
      <c r="I308" s="8">
        <v>43</v>
      </c>
      <c r="J308" s="9">
        <v>1242.7</v>
      </c>
      <c r="K308" s="9">
        <v>28.9</v>
      </c>
    </row>
    <row r="309" spans="1:11" ht="14.25" customHeight="1" x14ac:dyDescent="0.35">
      <c r="A309">
        <v>2025</v>
      </c>
      <c r="B309" t="str">
        <f t="shared" si="4"/>
        <v>S1</v>
      </c>
      <c r="C309" t="s">
        <v>25</v>
      </c>
      <c r="D309" t="s">
        <v>103</v>
      </c>
      <c r="E309">
        <v>3</v>
      </c>
      <c r="F309" t="s">
        <v>122</v>
      </c>
      <c r="G309" t="s">
        <v>48</v>
      </c>
      <c r="H309" t="s">
        <v>34</v>
      </c>
      <c r="I309" s="8">
        <v>21</v>
      </c>
      <c r="J309" s="9">
        <v>571.20000000000005</v>
      </c>
      <c r="K309" s="9">
        <v>27.2</v>
      </c>
    </row>
    <row r="310" spans="1:11" ht="14.25" customHeight="1" x14ac:dyDescent="0.35">
      <c r="A310">
        <v>2025</v>
      </c>
      <c r="B310" t="str">
        <f t="shared" si="4"/>
        <v>S1</v>
      </c>
      <c r="C310" t="s">
        <v>25</v>
      </c>
      <c r="D310" t="s">
        <v>103</v>
      </c>
      <c r="E310">
        <v>3</v>
      </c>
      <c r="F310" t="s">
        <v>123</v>
      </c>
      <c r="G310" t="s">
        <v>28</v>
      </c>
      <c r="H310" t="s">
        <v>29</v>
      </c>
      <c r="I310" s="8">
        <v>80</v>
      </c>
      <c r="J310" s="9">
        <v>2720</v>
      </c>
      <c r="K310" s="9">
        <v>34</v>
      </c>
    </row>
    <row r="311" spans="1:11" ht="14.25" customHeight="1" x14ac:dyDescent="0.35">
      <c r="A311">
        <v>2025</v>
      </c>
      <c r="B311" t="str">
        <f t="shared" si="4"/>
        <v>S1</v>
      </c>
      <c r="C311" t="s">
        <v>25</v>
      </c>
      <c r="D311" t="s">
        <v>103</v>
      </c>
      <c r="E311">
        <v>3</v>
      </c>
      <c r="F311" t="s">
        <v>123</v>
      </c>
      <c r="G311" t="s">
        <v>28</v>
      </c>
      <c r="H311" t="s">
        <v>32</v>
      </c>
      <c r="I311" s="8">
        <v>60</v>
      </c>
      <c r="J311" s="9">
        <v>1836</v>
      </c>
      <c r="K311" s="9">
        <v>30.6</v>
      </c>
    </row>
    <row r="312" spans="1:11" ht="14.25" customHeight="1" x14ac:dyDescent="0.35">
      <c r="A312">
        <v>2025</v>
      </c>
      <c r="B312" t="str">
        <f t="shared" si="4"/>
        <v>S1</v>
      </c>
      <c r="C312" t="s">
        <v>25</v>
      </c>
      <c r="D312" t="s">
        <v>103</v>
      </c>
      <c r="E312">
        <v>3</v>
      </c>
      <c r="F312" t="s">
        <v>123</v>
      </c>
      <c r="G312" t="s">
        <v>28</v>
      </c>
      <c r="H312" t="s">
        <v>33</v>
      </c>
      <c r="I312" s="8">
        <v>40</v>
      </c>
      <c r="J312" s="9">
        <v>1156</v>
      </c>
      <c r="K312" s="9">
        <v>28.9</v>
      </c>
    </row>
    <row r="313" spans="1:11" ht="14.25" customHeight="1" x14ac:dyDescent="0.35">
      <c r="A313">
        <v>2025</v>
      </c>
      <c r="B313" t="str">
        <f t="shared" si="4"/>
        <v>S1</v>
      </c>
      <c r="C313" t="s">
        <v>25</v>
      </c>
      <c r="D313" t="s">
        <v>103</v>
      </c>
      <c r="E313">
        <v>3</v>
      </c>
      <c r="F313" t="s">
        <v>123</v>
      </c>
      <c r="G313" t="s">
        <v>28</v>
      </c>
      <c r="H313" t="s">
        <v>34</v>
      </c>
      <c r="I313" s="8">
        <v>20</v>
      </c>
      <c r="J313" s="9">
        <v>544</v>
      </c>
      <c r="K313" s="9">
        <v>27.2</v>
      </c>
    </row>
    <row r="314" spans="1:11" ht="14.25" customHeight="1" x14ac:dyDescent="0.35">
      <c r="A314">
        <v>2025</v>
      </c>
      <c r="B314" t="str">
        <f t="shared" si="4"/>
        <v>S1</v>
      </c>
      <c r="C314" t="s">
        <v>25</v>
      </c>
      <c r="D314" t="s">
        <v>103</v>
      </c>
      <c r="E314">
        <v>3</v>
      </c>
      <c r="F314" t="s">
        <v>124</v>
      </c>
      <c r="G314" t="s">
        <v>36</v>
      </c>
      <c r="H314" t="s">
        <v>29</v>
      </c>
      <c r="I314" s="8">
        <v>85</v>
      </c>
      <c r="J314" s="9">
        <v>2890</v>
      </c>
      <c r="K314" s="9">
        <v>34</v>
      </c>
    </row>
    <row r="315" spans="1:11" ht="14.25" customHeight="1" x14ac:dyDescent="0.35">
      <c r="A315">
        <v>2025</v>
      </c>
      <c r="B315" t="str">
        <f t="shared" si="4"/>
        <v>S1</v>
      </c>
      <c r="C315" t="s">
        <v>25</v>
      </c>
      <c r="D315" t="s">
        <v>103</v>
      </c>
      <c r="E315">
        <v>3</v>
      </c>
      <c r="F315" t="s">
        <v>124</v>
      </c>
      <c r="G315" t="s">
        <v>36</v>
      </c>
      <c r="H315" t="s">
        <v>32</v>
      </c>
      <c r="I315" s="8">
        <v>63</v>
      </c>
      <c r="J315" s="9">
        <v>1927.8</v>
      </c>
      <c r="K315" s="9">
        <v>30.6</v>
      </c>
    </row>
    <row r="316" spans="1:11" ht="14.25" customHeight="1" x14ac:dyDescent="0.35">
      <c r="A316">
        <v>2025</v>
      </c>
      <c r="B316" t="str">
        <f t="shared" si="4"/>
        <v>S1</v>
      </c>
      <c r="C316" t="s">
        <v>25</v>
      </c>
      <c r="D316" t="s">
        <v>103</v>
      </c>
      <c r="E316">
        <v>3</v>
      </c>
      <c r="F316" t="s">
        <v>124</v>
      </c>
      <c r="G316" t="s">
        <v>36</v>
      </c>
      <c r="H316" t="s">
        <v>33</v>
      </c>
      <c r="I316" s="8">
        <v>42</v>
      </c>
      <c r="J316" s="9">
        <v>1213.8</v>
      </c>
      <c r="K316" s="9">
        <v>28.9</v>
      </c>
    </row>
    <row r="317" spans="1:11" ht="14.25" customHeight="1" x14ac:dyDescent="0.35">
      <c r="A317">
        <v>2025</v>
      </c>
      <c r="B317" t="str">
        <f t="shared" si="4"/>
        <v>S1</v>
      </c>
      <c r="C317" t="s">
        <v>25</v>
      </c>
      <c r="D317" t="s">
        <v>103</v>
      </c>
      <c r="E317">
        <v>3</v>
      </c>
      <c r="F317" t="s">
        <v>124</v>
      </c>
      <c r="G317" t="s">
        <v>36</v>
      </c>
      <c r="H317" t="s">
        <v>34</v>
      </c>
      <c r="I317" s="8">
        <v>21</v>
      </c>
      <c r="J317" s="9">
        <v>571.20000000000005</v>
      </c>
      <c r="K317" s="9">
        <v>27.2</v>
      </c>
    </row>
    <row r="318" spans="1:11" ht="14.25" customHeight="1" x14ac:dyDescent="0.35">
      <c r="A318">
        <v>2025</v>
      </c>
      <c r="B318" t="str">
        <f t="shared" si="4"/>
        <v>S1</v>
      </c>
      <c r="C318" t="s">
        <v>25</v>
      </c>
      <c r="D318" t="s">
        <v>103</v>
      </c>
      <c r="E318">
        <v>3</v>
      </c>
      <c r="F318" t="s">
        <v>125</v>
      </c>
      <c r="G318" t="s">
        <v>38</v>
      </c>
      <c r="H318" t="s">
        <v>29</v>
      </c>
      <c r="I318" s="8">
        <v>97</v>
      </c>
      <c r="J318" s="9">
        <v>3298</v>
      </c>
      <c r="K318" s="9">
        <v>34</v>
      </c>
    </row>
    <row r="319" spans="1:11" ht="14.25" customHeight="1" x14ac:dyDescent="0.35">
      <c r="A319">
        <v>2025</v>
      </c>
      <c r="B319" t="str">
        <f t="shared" si="4"/>
        <v>S1</v>
      </c>
      <c r="C319" t="s">
        <v>25</v>
      </c>
      <c r="D319" t="s">
        <v>103</v>
      </c>
      <c r="E319">
        <v>3</v>
      </c>
      <c r="F319" t="s">
        <v>125</v>
      </c>
      <c r="G319" t="s">
        <v>38</v>
      </c>
      <c r="H319" t="s">
        <v>32</v>
      </c>
      <c r="I319" s="8">
        <v>72</v>
      </c>
      <c r="J319" s="9">
        <v>2203.1999999999998</v>
      </c>
      <c r="K319" s="9">
        <v>30.6</v>
      </c>
    </row>
    <row r="320" spans="1:11" ht="14.25" customHeight="1" x14ac:dyDescent="0.35">
      <c r="A320">
        <v>2025</v>
      </c>
      <c r="B320" t="str">
        <f t="shared" si="4"/>
        <v>S1</v>
      </c>
      <c r="C320" t="s">
        <v>25</v>
      </c>
      <c r="D320" t="s">
        <v>103</v>
      </c>
      <c r="E320">
        <v>3</v>
      </c>
      <c r="F320" t="s">
        <v>125</v>
      </c>
      <c r="G320" t="s">
        <v>38</v>
      </c>
      <c r="H320" t="s">
        <v>33</v>
      </c>
      <c r="I320" s="8">
        <v>48</v>
      </c>
      <c r="J320" s="9">
        <v>1387.2</v>
      </c>
      <c r="K320" s="9">
        <v>28.9</v>
      </c>
    </row>
    <row r="321" spans="1:11" ht="14.25" customHeight="1" x14ac:dyDescent="0.35">
      <c r="A321">
        <v>2025</v>
      </c>
      <c r="B321" t="str">
        <f t="shared" si="4"/>
        <v>S1</v>
      </c>
      <c r="C321" t="s">
        <v>25</v>
      </c>
      <c r="D321" t="s">
        <v>103</v>
      </c>
      <c r="E321">
        <v>3</v>
      </c>
      <c r="F321" t="s">
        <v>125</v>
      </c>
      <c r="G321" t="s">
        <v>38</v>
      </c>
      <c r="H321" t="s">
        <v>34</v>
      </c>
      <c r="I321" s="8">
        <v>24</v>
      </c>
      <c r="J321" s="9">
        <v>652.79999999999995</v>
      </c>
      <c r="K321" s="9">
        <v>27.2</v>
      </c>
    </row>
    <row r="322" spans="1:11" ht="14.25" customHeight="1" x14ac:dyDescent="0.35">
      <c r="A322">
        <v>2025</v>
      </c>
      <c r="B322" t="str">
        <f t="shared" ref="B322:B385" si="5">IF(OR(C322="Q1",C322="Q2"),"S1",IF(OR(C322="Q3",C322="Q4"),"S2",""))</f>
        <v>S1</v>
      </c>
      <c r="C322" t="s">
        <v>25</v>
      </c>
      <c r="D322" t="s">
        <v>103</v>
      </c>
      <c r="E322">
        <v>3</v>
      </c>
      <c r="F322" t="s">
        <v>126</v>
      </c>
      <c r="G322" t="s">
        <v>40</v>
      </c>
      <c r="H322" t="s">
        <v>29</v>
      </c>
      <c r="I322" s="8">
        <v>93</v>
      </c>
      <c r="J322" s="9">
        <v>3162</v>
      </c>
      <c r="K322" s="9">
        <v>34</v>
      </c>
    </row>
    <row r="323" spans="1:11" ht="14.25" customHeight="1" x14ac:dyDescent="0.35">
      <c r="A323">
        <v>2025</v>
      </c>
      <c r="B323" t="str">
        <f t="shared" si="5"/>
        <v>S1</v>
      </c>
      <c r="C323" t="s">
        <v>25</v>
      </c>
      <c r="D323" t="s">
        <v>103</v>
      </c>
      <c r="E323">
        <v>3</v>
      </c>
      <c r="F323" t="s">
        <v>126</v>
      </c>
      <c r="G323" t="s">
        <v>40</v>
      </c>
      <c r="H323" t="s">
        <v>32</v>
      </c>
      <c r="I323" s="8">
        <v>69</v>
      </c>
      <c r="J323" s="9">
        <v>2111.4</v>
      </c>
      <c r="K323" s="9">
        <v>30.6</v>
      </c>
    </row>
    <row r="324" spans="1:11" ht="14.25" customHeight="1" x14ac:dyDescent="0.35">
      <c r="A324">
        <v>2025</v>
      </c>
      <c r="B324" t="str">
        <f t="shared" si="5"/>
        <v>S1</v>
      </c>
      <c r="C324" t="s">
        <v>25</v>
      </c>
      <c r="D324" t="s">
        <v>103</v>
      </c>
      <c r="E324">
        <v>3</v>
      </c>
      <c r="F324" t="s">
        <v>126</v>
      </c>
      <c r="G324" t="s">
        <v>40</v>
      </c>
      <c r="H324" t="s">
        <v>33</v>
      </c>
      <c r="I324" s="8">
        <v>46</v>
      </c>
      <c r="J324" s="9">
        <v>1329.4</v>
      </c>
      <c r="K324" s="9">
        <v>28.9</v>
      </c>
    </row>
    <row r="325" spans="1:11" ht="14.25" customHeight="1" x14ac:dyDescent="0.35">
      <c r="A325">
        <v>2025</v>
      </c>
      <c r="B325" t="str">
        <f t="shared" si="5"/>
        <v>S1</v>
      </c>
      <c r="C325" t="s">
        <v>25</v>
      </c>
      <c r="D325" t="s">
        <v>103</v>
      </c>
      <c r="E325">
        <v>3</v>
      </c>
      <c r="F325" t="s">
        <v>126</v>
      </c>
      <c r="G325" t="s">
        <v>40</v>
      </c>
      <c r="H325" t="s">
        <v>34</v>
      </c>
      <c r="I325" s="8">
        <v>23</v>
      </c>
      <c r="J325" s="9">
        <v>625.6</v>
      </c>
      <c r="K325" s="9">
        <v>27.2</v>
      </c>
    </row>
    <row r="326" spans="1:11" ht="14.25" customHeight="1" x14ac:dyDescent="0.35">
      <c r="A326">
        <v>2025</v>
      </c>
      <c r="B326" t="str">
        <f t="shared" si="5"/>
        <v>S1</v>
      </c>
      <c r="C326" t="s">
        <v>25</v>
      </c>
      <c r="D326" t="s">
        <v>103</v>
      </c>
      <c r="E326">
        <v>3</v>
      </c>
      <c r="F326" t="s">
        <v>127</v>
      </c>
      <c r="G326" t="s">
        <v>42</v>
      </c>
      <c r="H326" t="s">
        <v>29</v>
      </c>
      <c r="I326" s="8">
        <v>78</v>
      </c>
      <c r="J326" s="9">
        <v>2652</v>
      </c>
      <c r="K326" s="9">
        <v>34</v>
      </c>
    </row>
    <row r="327" spans="1:11" ht="14.25" customHeight="1" x14ac:dyDescent="0.35">
      <c r="A327">
        <v>2025</v>
      </c>
      <c r="B327" t="str">
        <f t="shared" si="5"/>
        <v>S1</v>
      </c>
      <c r="C327" t="s">
        <v>25</v>
      </c>
      <c r="D327" t="s">
        <v>103</v>
      </c>
      <c r="E327">
        <v>3</v>
      </c>
      <c r="F327" t="s">
        <v>127</v>
      </c>
      <c r="G327" t="s">
        <v>42</v>
      </c>
      <c r="H327" t="s">
        <v>32</v>
      </c>
      <c r="I327" s="8">
        <v>58</v>
      </c>
      <c r="J327" s="9">
        <v>1774.8</v>
      </c>
      <c r="K327" s="9">
        <v>30.6</v>
      </c>
    </row>
    <row r="328" spans="1:11" ht="14.25" customHeight="1" x14ac:dyDescent="0.35">
      <c r="A328">
        <v>2025</v>
      </c>
      <c r="B328" t="str">
        <f t="shared" si="5"/>
        <v>S1</v>
      </c>
      <c r="C328" t="s">
        <v>25</v>
      </c>
      <c r="D328" t="s">
        <v>103</v>
      </c>
      <c r="E328">
        <v>3</v>
      </c>
      <c r="F328" t="s">
        <v>127</v>
      </c>
      <c r="G328" t="s">
        <v>42</v>
      </c>
      <c r="H328" t="s">
        <v>33</v>
      </c>
      <c r="I328" s="8">
        <v>39</v>
      </c>
      <c r="J328" s="9">
        <v>1127.0999999999999</v>
      </c>
      <c r="K328" s="9">
        <v>28.9</v>
      </c>
    </row>
    <row r="329" spans="1:11" ht="14.25" customHeight="1" x14ac:dyDescent="0.35">
      <c r="A329">
        <v>2025</v>
      </c>
      <c r="B329" t="str">
        <f t="shared" si="5"/>
        <v>S1</v>
      </c>
      <c r="C329" t="s">
        <v>25</v>
      </c>
      <c r="D329" t="s">
        <v>103</v>
      </c>
      <c r="E329">
        <v>3</v>
      </c>
      <c r="F329" t="s">
        <v>127</v>
      </c>
      <c r="G329" t="s">
        <v>42</v>
      </c>
      <c r="H329" t="s">
        <v>34</v>
      </c>
      <c r="I329" s="8">
        <v>19</v>
      </c>
      <c r="J329" s="9">
        <v>516.79999999999995</v>
      </c>
      <c r="K329" s="9">
        <v>27.2</v>
      </c>
    </row>
    <row r="330" spans="1:11" ht="14.25" customHeight="1" x14ac:dyDescent="0.35">
      <c r="A330">
        <v>2025</v>
      </c>
      <c r="B330" t="str">
        <f t="shared" si="5"/>
        <v>S1</v>
      </c>
      <c r="C330" t="s">
        <v>25</v>
      </c>
      <c r="D330" t="s">
        <v>103</v>
      </c>
      <c r="E330">
        <v>3</v>
      </c>
      <c r="F330" t="s">
        <v>128</v>
      </c>
      <c r="G330" t="s">
        <v>44</v>
      </c>
      <c r="H330" t="s">
        <v>29</v>
      </c>
      <c r="I330" s="8">
        <v>79</v>
      </c>
      <c r="J330" s="9">
        <v>2686</v>
      </c>
      <c r="K330" s="9">
        <v>34</v>
      </c>
    </row>
    <row r="331" spans="1:11" ht="14.25" customHeight="1" x14ac:dyDescent="0.35">
      <c r="A331">
        <v>2025</v>
      </c>
      <c r="B331" t="str">
        <f t="shared" si="5"/>
        <v>S1</v>
      </c>
      <c r="C331" t="s">
        <v>25</v>
      </c>
      <c r="D331" t="s">
        <v>103</v>
      </c>
      <c r="E331">
        <v>3</v>
      </c>
      <c r="F331" t="s">
        <v>128</v>
      </c>
      <c r="G331" t="s">
        <v>44</v>
      </c>
      <c r="H331" t="s">
        <v>32</v>
      </c>
      <c r="I331" s="8">
        <v>59</v>
      </c>
      <c r="J331" s="9">
        <v>1805.4</v>
      </c>
      <c r="K331" s="9">
        <v>30.6</v>
      </c>
    </row>
    <row r="332" spans="1:11" ht="14.25" customHeight="1" x14ac:dyDescent="0.35">
      <c r="A332">
        <v>2025</v>
      </c>
      <c r="B332" t="str">
        <f t="shared" si="5"/>
        <v>S1</v>
      </c>
      <c r="C332" t="s">
        <v>25</v>
      </c>
      <c r="D332" t="s">
        <v>103</v>
      </c>
      <c r="E332">
        <v>3</v>
      </c>
      <c r="F332" t="s">
        <v>128</v>
      </c>
      <c r="G332" t="s">
        <v>44</v>
      </c>
      <c r="H332" t="s">
        <v>33</v>
      </c>
      <c r="I332" s="8">
        <v>39</v>
      </c>
      <c r="J332" s="9">
        <v>1127.0999999999999</v>
      </c>
      <c r="K332" s="9">
        <v>28.9</v>
      </c>
    </row>
    <row r="333" spans="1:11" ht="14.25" customHeight="1" x14ac:dyDescent="0.35">
      <c r="A333">
        <v>2025</v>
      </c>
      <c r="B333" t="str">
        <f t="shared" si="5"/>
        <v>S1</v>
      </c>
      <c r="C333" t="s">
        <v>25</v>
      </c>
      <c r="D333" t="s">
        <v>103</v>
      </c>
      <c r="E333">
        <v>3</v>
      </c>
      <c r="F333" t="s">
        <v>128</v>
      </c>
      <c r="G333" t="s">
        <v>44</v>
      </c>
      <c r="H333" t="s">
        <v>34</v>
      </c>
      <c r="I333" s="8">
        <v>19</v>
      </c>
      <c r="J333" s="9">
        <v>516.79999999999995</v>
      </c>
      <c r="K333" s="9">
        <v>27.2</v>
      </c>
    </row>
    <row r="334" spans="1:11" ht="14.25" customHeight="1" x14ac:dyDescent="0.35">
      <c r="A334">
        <v>2025</v>
      </c>
      <c r="B334" t="str">
        <f t="shared" si="5"/>
        <v>S1</v>
      </c>
      <c r="C334" t="s">
        <v>25</v>
      </c>
      <c r="D334" t="s">
        <v>103</v>
      </c>
      <c r="E334">
        <v>3</v>
      </c>
      <c r="F334" t="s">
        <v>129</v>
      </c>
      <c r="G334" t="s">
        <v>48</v>
      </c>
      <c r="H334" t="s">
        <v>29</v>
      </c>
      <c r="I334" s="8">
        <v>84</v>
      </c>
      <c r="J334" s="9">
        <v>2856</v>
      </c>
      <c r="K334" s="9">
        <v>34</v>
      </c>
    </row>
    <row r="335" spans="1:11" ht="14.25" customHeight="1" x14ac:dyDescent="0.35">
      <c r="A335">
        <v>2025</v>
      </c>
      <c r="B335" t="str">
        <f t="shared" si="5"/>
        <v>S1</v>
      </c>
      <c r="C335" t="s">
        <v>25</v>
      </c>
      <c r="D335" t="s">
        <v>103</v>
      </c>
      <c r="E335">
        <v>3</v>
      </c>
      <c r="F335" t="s">
        <v>129</v>
      </c>
      <c r="G335" t="s">
        <v>48</v>
      </c>
      <c r="H335" t="s">
        <v>32</v>
      </c>
      <c r="I335" s="8">
        <v>63</v>
      </c>
      <c r="J335" s="9">
        <v>1927.8</v>
      </c>
      <c r="K335" s="9">
        <v>30.6</v>
      </c>
    </row>
    <row r="336" spans="1:11" ht="14.25" customHeight="1" x14ac:dyDescent="0.35">
      <c r="A336">
        <v>2025</v>
      </c>
      <c r="B336" t="str">
        <f t="shared" si="5"/>
        <v>S1</v>
      </c>
      <c r="C336" t="s">
        <v>25</v>
      </c>
      <c r="D336" t="s">
        <v>103</v>
      </c>
      <c r="E336">
        <v>3</v>
      </c>
      <c r="F336" t="s">
        <v>129</v>
      </c>
      <c r="G336" t="s">
        <v>48</v>
      </c>
      <c r="H336" t="s">
        <v>33</v>
      </c>
      <c r="I336" s="8">
        <v>42</v>
      </c>
      <c r="J336" s="9">
        <v>1213.8</v>
      </c>
      <c r="K336" s="9">
        <v>28.9</v>
      </c>
    </row>
    <row r="337" spans="1:11" ht="14.25" customHeight="1" x14ac:dyDescent="0.35">
      <c r="A337">
        <v>2025</v>
      </c>
      <c r="B337" t="str">
        <f t="shared" si="5"/>
        <v>S1</v>
      </c>
      <c r="C337" t="s">
        <v>25</v>
      </c>
      <c r="D337" t="s">
        <v>103</v>
      </c>
      <c r="E337">
        <v>3</v>
      </c>
      <c r="F337" t="s">
        <v>129</v>
      </c>
      <c r="G337" t="s">
        <v>48</v>
      </c>
      <c r="H337" t="s">
        <v>34</v>
      </c>
      <c r="I337" s="8">
        <v>21</v>
      </c>
      <c r="J337" s="9">
        <v>571.20000000000005</v>
      </c>
      <c r="K337" s="9">
        <v>27.2</v>
      </c>
    </row>
    <row r="338" spans="1:11" ht="14.25" customHeight="1" x14ac:dyDescent="0.35">
      <c r="A338">
        <v>2025</v>
      </c>
      <c r="B338" t="str">
        <f t="shared" si="5"/>
        <v>S1</v>
      </c>
      <c r="C338" t="s">
        <v>25</v>
      </c>
      <c r="D338" t="s">
        <v>103</v>
      </c>
      <c r="E338">
        <v>3</v>
      </c>
      <c r="F338" t="s">
        <v>130</v>
      </c>
      <c r="G338" t="s">
        <v>28</v>
      </c>
      <c r="H338" t="s">
        <v>29</v>
      </c>
      <c r="I338" s="8">
        <v>80</v>
      </c>
      <c r="J338" s="9">
        <v>2720</v>
      </c>
      <c r="K338" s="9">
        <v>34</v>
      </c>
    </row>
    <row r="339" spans="1:11" ht="14.25" customHeight="1" x14ac:dyDescent="0.35">
      <c r="A339">
        <v>2025</v>
      </c>
      <c r="B339" t="str">
        <f t="shared" si="5"/>
        <v>S1</v>
      </c>
      <c r="C339" t="s">
        <v>25</v>
      </c>
      <c r="D339" t="s">
        <v>103</v>
      </c>
      <c r="E339">
        <v>3</v>
      </c>
      <c r="F339" t="s">
        <v>130</v>
      </c>
      <c r="G339" t="s">
        <v>28</v>
      </c>
      <c r="H339" t="s">
        <v>32</v>
      </c>
      <c r="I339" s="8">
        <v>60</v>
      </c>
      <c r="J339" s="9">
        <v>1836</v>
      </c>
      <c r="K339" s="9">
        <v>30.6</v>
      </c>
    </row>
    <row r="340" spans="1:11" ht="14.25" customHeight="1" x14ac:dyDescent="0.35">
      <c r="A340">
        <v>2025</v>
      </c>
      <c r="B340" t="str">
        <f t="shared" si="5"/>
        <v>S1</v>
      </c>
      <c r="C340" t="s">
        <v>25</v>
      </c>
      <c r="D340" t="s">
        <v>103</v>
      </c>
      <c r="E340">
        <v>3</v>
      </c>
      <c r="F340" t="s">
        <v>130</v>
      </c>
      <c r="G340" t="s">
        <v>28</v>
      </c>
      <c r="H340" t="s">
        <v>33</v>
      </c>
      <c r="I340" s="8">
        <v>40</v>
      </c>
      <c r="J340" s="9">
        <v>1156</v>
      </c>
      <c r="K340" s="9">
        <v>28.9</v>
      </c>
    </row>
    <row r="341" spans="1:11" ht="14.25" customHeight="1" x14ac:dyDescent="0.35">
      <c r="A341">
        <v>2025</v>
      </c>
      <c r="B341" t="str">
        <f t="shared" si="5"/>
        <v>S1</v>
      </c>
      <c r="C341" t="s">
        <v>25</v>
      </c>
      <c r="D341" t="s">
        <v>103</v>
      </c>
      <c r="E341">
        <v>3</v>
      </c>
      <c r="F341" t="s">
        <v>130</v>
      </c>
      <c r="G341" t="s">
        <v>28</v>
      </c>
      <c r="H341" t="s">
        <v>34</v>
      </c>
      <c r="I341" s="8">
        <v>20</v>
      </c>
      <c r="J341" s="9">
        <v>544</v>
      </c>
      <c r="K341" s="9">
        <v>27.2</v>
      </c>
    </row>
    <row r="342" spans="1:11" ht="14.25" customHeight="1" x14ac:dyDescent="0.35">
      <c r="A342">
        <v>2025</v>
      </c>
      <c r="B342" t="str">
        <f t="shared" si="5"/>
        <v>S1</v>
      </c>
      <c r="C342" t="s">
        <v>25</v>
      </c>
      <c r="D342" t="s">
        <v>103</v>
      </c>
      <c r="E342">
        <v>3</v>
      </c>
      <c r="F342" t="s">
        <v>131</v>
      </c>
      <c r="G342" t="s">
        <v>36</v>
      </c>
      <c r="H342" t="s">
        <v>29</v>
      </c>
      <c r="I342" s="8">
        <v>84</v>
      </c>
      <c r="J342" s="9">
        <v>2856</v>
      </c>
      <c r="K342" s="9">
        <v>34</v>
      </c>
    </row>
    <row r="343" spans="1:11" ht="14.25" customHeight="1" x14ac:dyDescent="0.35">
      <c r="A343">
        <v>2025</v>
      </c>
      <c r="B343" t="str">
        <f t="shared" si="5"/>
        <v>S1</v>
      </c>
      <c r="C343" t="s">
        <v>25</v>
      </c>
      <c r="D343" t="s">
        <v>103</v>
      </c>
      <c r="E343">
        <v>3</v>
      </c>
      <c r="F343" t="s">
        <v>131</v>
      </c>
      <c r="G343" t="s">
        <v>36</v>
      </c>
      <c r="H343" t="s">
        <v>32</v>
      </c>
      <c r="I343" s="8">
        <v>63</v>
      </c>
      <c r="J343" s="9">
        <v>1927.8</v>
      </c>
      <c r="K343" s="9">
        <v>30.6</v>
      </c>
    </row>
    <row r="344" spans="1:11" ht="14.25" customHeight="1" x14ac:dyDescent="0.35">
      <c r="A344">
        <v>2025</v>
      </c>
      <c r="B344" t="str">
        <f t="shared" si="5"/>
        <v>S1</v>
      </c>
      <c r="C344" t="s">
        <v>25</v>
      </c>
      <c r="D344" t="s">
        <v>103</v>
      </c>
      <c r="E344">
        <v>3</v>
      </c>
      <c r="F344" t="s">
        <v>131</v>
      </c>
      <c r="G344" t="s">
        <v>36</v>
      </c>
      <c r="H344" t="s">
        <v>33</v>
      </c>
      <c r="I344" s="8">
        <v>42</v>
      </c>
      <c r="J344" s="9">
        <v>1213.8</v>
      </c>
      <c r="K344" s="9">
        <v>28.9</v>
      </c>
    </row>
    <row r="345" spans="1:11" ht="14.25" customHeight="1" x14ac:dyDescent="0.35">
      <c r="A345">
        <v>2025</v>
      </c>
      <c r="B345" t="str">
        <f t="shared" si="5"/>
        <v>S1</v>
      </c>
      <c r="C345" t="s">
        <v>25</v>
      </c>
      <c r="D345" t="s">
        <v>103</v>
      </c>
      <c r="E345">
        <v>3</v>
      </c>
      <c r="F345" t="s">
        <v>131</v>
      </c>
      <c r="G345" t="s">
        <v>36</v>
      </c>
      <c r="H345" t="s">
        <v>34</v>
      </c>
      <c r="I345" s="8">
        <v>21</v>
      </c>
      <c r="J345" s="9">
        <v>571.20000000000005</v>
      </c>
      <c r="K345" s="9">
        <v>27.2</v>
      </c>
    </row>
    <row r="346" spans="1:11" ht="14.25" customHeight="1" x14ac:dyDescent="0.35">
      <c r="A346">
        <v>2025</v>
      </c>
      <c r="B346" t="str">
        <f t="shared" si="5"/>
        <v>S1</v>
      </c>
      <c r="C346" t="s">
        <v>25</v>
      </c>
      <c r="D346" t="s">
        <v>103</v>
      </c>
      <c r="E346">
        <v>3</v>
      </c>
      <c r="F346" t="s">
        <v>132</v>
      </c>
      <c r="G346" t="s">
        <v>38</v>
      </c>
      <c r="H346" t="s">
        <v>29</v>
      </c>
      <c r="I346" s="8">
        <v>95</v>
      </c>
      <c r="J346" s="9">
        <v>3230</v>
      </c>
      <c r="K346" s="9">
        <v>34</v>
      </c>
    </row>
    <row r="347" spans="1:11" ht="14.25" customHeight="1" x14ac:dyDescent="0.35">
      <c r="A347">
        <v>2025</v>
      </c>
      <c r="B347" t="str">
        <f t="shared" si="5"/>
        <v>S1</v>
      </c>
      <c r="C347" t="s">
        <v>25</v>
      </c>
      <c r="D347" t="s">
        <v>103</v>
      </c>
      <c r="E347">
        <v>3</v>
      </c>
      <c r="F347" t="s">
        <v>132</v>
      </c>
      <c r="G347" t="s">
        <v>38</v>
      </c>
      <c r="H347" t="s">
        <v>32</v>
      </c>
      <c r="I347" s="8">
        <v>71</v>
      </c>
      <c r="J347" s="9">
        <v>2172.6</v>
      </c>
      <c r="K347" s="9">
        <v>30.6</v>
      </c>
    </row>
    <row r="348" spans="1:11" ht="14.25" customHeight="1" x14ac:dyDescent="0.35">
      <c r="A348">
        <v>2025</v>
      </c>
      <c r="B348" t="str">
        <f t="shared" si="5"/>
        <v>S1</v>
      </c>
      <c r="C348" t="s">
        <v>25</v>
      </c>
      <c r="D348" t="s">
        <v>103</v>
      </c>
      <c r="E348">
        <v>3</v>
      </c>
      <c r="F348" t="s">
        <v>132</v>
      </c>
      <c r="G348" t="s">
        <v>38</v>
      </c>
      <c r="H348" t="s">
        <v>33</v>
      </c>
      <c r="I348" s="8">
        <v>47</v>
      </c>
      <c r="J348" s="9">
        <v>1358.3</v>
      </c>
      <c r="K348" s="9">
        <v>28.9</v>
      </c>
    </row>
    <row r="349" spans="1:11" ht="14.25" customHeight="1" x14ac:dyDescent="0.35">
      <c r="A349">
        <v>2025</v>
      </c>
      <c r="B349" t="str">
        <f t="shared" si="5"/>
        <v>S1</v>
      </c>
      <c r="C349" t="s">
        <v>25</v>
      </c>
      <c r="D349" t="s">
        <v>103</v>
      </c>
      <c r="E349">
        <v>3</v>
      </c>
      <c r="F349" t="s">
        <v>132</v>
      </c>
      <c r="G349" t="s">
        <v>38</v>
      </c>
      <c r="H349" t="s">
        <v>34</v>
      </c>
      <c r="I349" s="8">
        <v>23</v>
      </c>
      <c r="J349" s="9">
        <v>625.6</v>
      </c>
      <c r="K349" s="9">
        <v>27.2</v>
      </c>
    </row>
    <row r="350" spans="1:11" ht="14.25" customHeight="1" x14ac:dyDescent="0.35">
      <c r="A350">
        <v>2025</v>
      </c>
      <c r="B350" t="str">
        <f t="shared" si="5"/>
        <v>S1</v>
      </c>
      <c r="C350" t="s">
        <v>25</v>
      </c>
      <c r="D350" t="s">
        <v>103</v>
      </c>
      <c r="E350">
        <v>3</v>
      </c>
      <c r="F350" t="s">
        <v>133</v>
      </c>
      <c r="G350" t="s">
        <v>40</v>
      </c>
      <c r="H350" t="s">
        <v>29</v>
      </c>
      <c r="I350" s="8">
        <v>91</v>
      </c>
      <c r="J350" s="9">
        <v>3094</v>
      </c>
      <c r="K350" s="9">
        <v>34</v>
      </c>
    </row>
    <row r="351" spans="1:11" ht="14.25" customHeight="1" x14ac:dyDescent="0.35">
      <c r="A351">
        <v>2025</v>
      </c>
      <c r="B351" t="str">
        <f t="shared" si="5"/>
        <v>S1</v>
      </c>
      <c r="C351" t="s">
        <v>25</v>
      </c>
      <c r="D351" t="s">
        <v>103</v>
      </c>
      <c r="E351">
        <v>3</v>
      </c>
      <c r="F351" t="s">
        <v>133</v>
      </c>
      <c r="G351" t="s">
        <v>40</v>
      </c>
      <c r="H351" t="s">
        <v>32</v>
      </c>
      <c r="I351" s="8">
        <v>68</v>
      </c>
      <c r="J351" s="9">
        <v>2080.8000000000002</v>
      </c>
      <c r="K351" s="9">
        <v>30.6</v>
      </c>
    </row>
    <row r="352" spans="1:11" ht="14.25" customHeight="1" x14ac:dyDescent="0.35">
      <c r="A352">
        <v>2025</v>
      </c>
      <c r="B352" t="str">
        <f t="shared" si="5"/>
        <v>S1</v>
      </c>
      <c r="C352" t="s">
        <v>25</v>
      </c>
      <c r="D352" t="s">
        <v>103</v>
      </c>
      <c r="E352">
        <v>3</v>
      </c>
      <c r="F352" t="s">
        <v>133</v>
      </c>
      <c r="G352" t="s">
        <v>40</v>
      </c>
      <c r="H352" t="s">
        <v>33</v>
      </c>
      <c r="I352" s="8">
        <v>45</v>
      </c>
      <c r="J352" s="9">
        <v>1300.5</v>
      </c>
      <c r="K352" s="9">
        <v>28.9</v>
      </c>
    </row>
    <row r="353" spans="1:11" ht="14.25" customHeight="1" x14ac:dyDescent="0.35">
      <c r="A353">
        <v>2025</v>
      </c>
      <c r="B353" t="str">
        <f t="shared" si="5"/>
        <v>S1</v>
      </c>
      <c r="C353" t="s">
        <v>25</v>
      </c>
      <c r="D353" t="s">
        <v>103</v>
      </c>
      <c r="E353">
        <v>3</v>
      </c>
      <c r="F353" t="s">
        <v>133</v>
      </c>
      <c r="G353" t="s">
        <v>40</v>
      </c>
      <c r="H353" t="s">
        <v>34</v>
      </c>
      <c r="I353" s="8">
        <v>22</v>
      </c>
      <c r="J353" s="9">
        <v>598.4</v>
      </c>
      <c r="K353" s="9">
        <v>27.2</v>
      </c>
    </row>
    <row r="354" spans="1:11" ht="14.25" customHeight="1" x14ac:dyDescent="0.35">
      <c r="A354">
        <v>2025</v>
      </c>
      <c r="B354" t="str">
        <f t="shared" si="5"/>
        <v>S1</v>
      </c>
      <c r="C354" t="s">
        <v>25</v>
      </c>
      <c r="D354" t="s">
        <v>103</v>
      </c>
      <c r="E354">
        <v>3</v>
      </c>
      <c r="F354" t="s">
        <v>134</v>
      </c>
      <c r="G354" t="s">
        <v>42</v>
      </c>
      <c r="H354" t="s">
        <v>29</v>
      </c>
      <c r="I354" s="8">
        <v>72</v>
      </c>
      <c r="J354" s="9">
        <v>2448</v>
      </c>
      <c r="K354" s="9">
        <v>34</v>
      </c>
    </row>
    <row r="355" spans="1:11" ht="14.25" customHeight="1" x14ac:dyDescent="0.35">
      <c r="A355">
        <v>2025</v>
      </c>
      <c r="B355" t="str">
        <f t="shared" si="5"/>
        <v>S1</v>
      </c>
      <c r="C355" t="s">
        <v>25</v>
      </c>
      <c r="D355" t="s">
        <v>103</v>
      </c>
      <c r="E355">
        <v>3</v>
      </c>
      <c r="F355" t="s">
        <v>134</v>
      </c>
      <c r="G355" t="s">
        <v>42</v>
      </c>
      <c r="H355" t="s">
        <v>32</v>
      </c>
      <c r="I355" s="8">
        <v>54</v>
      </c>
      <c r="J355" s="9">
        <v>1652.4</v>
      </c>
      <c r="K355" s="9">
        <v>30.6</v>
      </c>
    </row>
    <row r="356" spans="1:11" ht="14.25" customHeight="1" x14ac:dyDescent="0.35">
      <c r="A356">
        <v>2025</v>
      </c>
      <c r="B356" t="str">
        <f t="shared" si="5"/>
        <v>S1</v>
      </c>
      <c r="C356" t="s">
        <v>25</v>
      </c>
      <c r="D356" t="s">
        <v>103</v>
      </c>
      <c r="E356">
        <v>3</v>
      </c>
      <c r="F356" t="s">
        <v>134</v>
      </c>
      <c r="G356" t="s">
        <v>42</v>
      </c>
      <c r="H356" t="s">
        <v>33</v>
      </c>
      <c r="I356" s="8">
        <v>36</v>
      </c>
      <c r="J356" s="9">
        <v>1040.4000000000001</v>
      </c>
      <c r="K356" s="9">
        <v>28.9</v>
      </c>
    </row>
    <row r="357" spans="1:11" ht="14.25" customHeight="1" x14ac:dyDescent="0.35">
      <c r="A357">
        <v>2025</v>
      </c>
      <c r="B357" t="str">
        <f t="shared" si="5"/>
        <v>S1</v>
      </c>
      <c r="C357" t="s">
        <v>25</v>
      </c>
      <c r="D357" t="s">
        <v>103</v>
      </c>
      <c r="E357">
        <v>3</v>
      </c>
      <c r="F357" t="s">
        <v>134</v>
      </c>
      <c r="G357" t="s">
        <v>42</v>
      </c>
      <c r="H357" t="s">
        <v>34</v>
      </c>
      <c r="I357" s="8">
        <v>18</v>
      </c>
      <c r="J357" s="9">
        <v>489.6</v>
      </c>
      <c r="K357" s="9">
        <v>27.2</v>
      </c>
    </row>
    <row r="358" spans="1:11" ht="14.25" customHeight="1" x14ac:dyDescent="0.35">
      <c r="A358">
        <v>2025</v>
      </c>
      <c r="B358" t="str">
        <f t="shared" si="5"/>
        <v>S1</v>
      </c>
      <c r="C358" t="s">
        <v>25</v>
      </c>
      <c r="D358" t="s">
        <v>103</v>
      </c>
      <c r="E358">
        <v>3</v>
      </c>
      <c r="F358" t="s">
        <v>135</v>
      </c>
      <c r="G358" t="s">
        <v>44</v>
      </c>
      <c r="H358" t="s">
        <v>29</v>
      </c>
      <c r="I358" s="8">
        <v>76</v>
      </c>
      <c r="J358" s="9">
        <v>2584</v>
      </c>
      <c r="K358" s="9">
        <v>34</v>
      </c>
    </row>
    <row r="359" spans="1:11" ht="14.25" customHeight="1" x14ac:dyDescent="0.35">
      <c r="A359">
        <v>2025</v>
      </c>
      <c r="B359" t="str">
        <f t="shared" si="5"/>
        <v>S1</v>
      </c>
      <c r="C359" t="s">
        <v>25</v>
      </c>
      <c r="D359" t="s">
        <v>103</v>
      </c>
      <c r="E359">
        <v>3</v>
      </c>
      <c r="F359" t="s">
        <v>135</v>
      </c>
      <c r="G359" t="s">
        <v>44</v>
      </c>
      <c r="H359" t="s">
        <v>32</v>
      </c>
      <c r="I359" s="8">
        <v>57</v>
      </c>
      <c r="J359" s="9">
        <v>1744.2</v>
      </c>
      <c r="K359" s="9">
        <v>30.6</v>
      </c>
    </row>
    <row r="360" spans="1:11" ht="14.25" customHeight="1" x14ac:dyDescent="0.35">
      <c r="A360">
        <v>2025</v>
      </c>
      <c r="B360" t="str">
        <f t="shared" si="5"/>
        <v>S1</v>
      </c>
      <c r="C360" t="s">
        <v>25</v>
      </c>
      <c r="D360" t="s">
        <v>103</v>
      </c>
      <c r="E360">
        <v>3</v>
      </c>
      <c r="F360" t="s">
        <v>135</v>
      </c>
      <c r="G360" t="s">
        <v>44</v>
      </c>
      <c r="H360" t="s">
        <v>33</v>
      </c>
      <c r="I360" s="8">
        <v>38</v>
      </c>
      <c r="J360" s="9">
        <v>1098.2</v>
      </c>
      <c r="K360" s="9">
        <v>28.9</v>
      </c>
    </row>
    <row r="361" spans="1:11" ht="14.25" customHeight="1" x14ac:dyDescent="0.35">
      <c r="A361">
        <v>2025</v>
      </c>
      <c r="B361" t="str">
        <f t="shared" si="5"/>
        <v>S1</v>
      </c>
      <c r="C361" t="s">
        <v>25</v>
      </c>
      <c r="D361" t="s">
        <v>103</v>
      </c>
      <c r="E361">
        <v>3</v>
      </c>
      <c r="F361" t="s">
        <v>135</v>
      </c>
      <c r="G361" t="s">
        <v>44</v>
      </c>
      <c r="H361" t="s">
        <v>34</v>
      </c>
      <c r="I361" s="8">
        <v>19</v>
      </c>
      <c r="J361" s="9">
        <v>516.79999999999995</v>
      </c>
      <c r="K361" s="9">
        <v>27.2</v>
      </c>
    </row>
    <row r="362" spans="1:11" ht="14.25" customHeight="1" x14ac:dyDescent="0.35">
      <c r="A362">
        <v>2025</v>
      </c>
      <c r="B362" t="str">
        <f t="shared" si="5"/>
        <v>S1</v>
      </c>
      <c r="C362" t="s">
        <v>136</v>
      </c>
      <c r="D362" t="s">
        <v>137</v>
      </c>
      <c r="E362">
        <v>4</v>
      </c>
      <c r="F362" t="s">
        <v>138</v>
      </c>
      <c r="G362" t="s">
        <v>48</v>
      </c>
      <c r="H362" t="s">
        <v>29</v>
      </c>
      <c r="I362" s="8">
        <v>81</v>
      </c>
      <c r="J362" s="9">
        <v>2754</v>
      </c>
      <c r="K362" s="9">
        <v>34</v>
      </c>
    </row>
    <row r="363" spans="1:11" ht="14.25" customHeight="1" x14ac:dyDescent="0.35">
      <c r="A363">
        <v>2025</v>
      </c>
      <c r="B363" t="str">
        <f t="shared" si="5"/>
        <v>S1</v>
      </c>
      <c r="C363" t="s">
        <v>136</v>
      </c>
      <c r="D363" t="s">
        <v>137</v>
      </c>
      <c r="E363">
        <v>4</v>
      </c>
      <c r="F363" t="s">
        <v>138</v>
      </c>
      <c r="G363" t="s">
        <v>48</v>
      </c>
      <c r="H363" t="s">
        <v>32</v>
      </c>
      <c r="I363" s="8">
        <v>60</v>
      </c>
      <c r="J363" s="9">
        <v>1836</v>
      </c>
      <c r="K363" s="9">
        <v>30.6</v>
      </c>
    </row>
    <row r="364" spans="1:11" ht="14.25" customHeight="1" x14ac:dyDescent="0.35">
      <c r="A364">
        <v>2025</v>
      </c>
      <c r="B364" t="str">
        <f t="shared" si="5"/>
        <v>S1</v>
      </c>
      <c r="C364" t="s">
        <v>136</v>
      </c>
      <c r="D364" t="s">
        <v>137</v>
      </c>
      <c r="E364">
        <v>4</v>
      </c>
      <c r="F364" t="s">
        <v>138</v>
      </c>
      <c r="G364" t="s">
        <v>48</v>
      </c>
      <c r="H364" t="s">
        <v>33</v>
      </c>
      <c r="I364" s="8">
        <v>40</v>
      </c>
      <c r="J364" s="9">
        <v>1156</v>
      </c>
      <c r="K364" s="9">
        <v>28.9</v>
      </c>
    </row>
    <row r="365" spans="1:11" ht="14.25" customHeight="1" x14ac:dyDescent="0.35">
      <c r="A365">
        <v>2025</v>
      </c>
      <c r="B365" t="str">
        <f t="shared" si="5"/>
        <v>S1</v>
      </c>
      <c r="C365" t="s">
        <v>136</v>
      </c>
      <c r="D365" t="s">
        <v>137</v>
      </c>
      <c r="E365">
        <v>4</v>
      </c>
      <c r="F365" t="s">
        <v>138</v>
      </c>
      <c r="G365" t="s">
        <v>48</v>
      </c>
      <c r="H365" t="s">
        <v>34</v>
      </c>
      <c r="I365" s="8">
        <v>20</v>
      </c>
      <c r="J365" s="9">
        <v>544</v>
      </c>
      <c r="K365" s="9">
        <v>27.2</v>
      </c>
    </row>
    <row r="366" spans="1:11" ht="14.25" customHeight="1" x14ac:dyDescent="0.35">
      <c r="A366">
        <v>2025</v>
      </c>
      <c r="B366" t="str">
        <f t="shared" si="5"/>
        <v>S1</v>
      </c>
      <c r="C366" t="s">
        <v>136</v>
      </c>
      <c r="D366" t="s">
        <v>137</v>
      </c>
      <c r="E366">
        <v>4</v>
      </c>
      <c r="F366" t="s">
        <v>139</v>
      </c>
      <c r="G366" t="s">
        <v>28</v>
      </c>
      <c r="H366" t="s">
        <v>29</v>
      </c>
      <c r="I366" s="8">
        <v>82</v>
      </c>
      <c r="J366" s="9">
        <v>2788</v>
      </c>
      <c r="K366" s="9">
        <v>34</v>
      </c>
    </row>
    <row r="367" spans="1:11" ht="14.25" customHeight="1" x14ac:dyDescent="0.35">
      <c r="A367">
        <v>2025</v>
      </c>
      <c r="B367" t="str">
        <f t="shared" si="5"/>
        <v>S1</v>
      </c>
      <c r="C367" t="s">
        <v>136</v>
      </c>
      <c r="D367" t="s">
        <v>137</v>
      </c>
      <c r="E367">
        <v>4</v>
      </c>
      <c r="F367" t="s">
        <v>139</v>
      </c>
      <c r="G367" t="s">
        <v>28</v>
      </c>
      <c r="H367" t="s">
        <v>32</v>
      </c>
      <c r="I367" s="8">
        <v>62</v>
      </c>
      <c r="J367" s="9">
        <v>1897.2</v>
      </c>
      <c r="K367" s="9">
        <v>30.6</v>
      </c>
    </row>
    <row r="368" spans="1:11" ht="14.25" customHeight="1" x14ac:dyDescent="0.35">
      <c r="A368">
        <v>2025</v>
      </c>
      <c r="B368" t="str">
        <f t="shared" si="5"/>
        <v>S1</v>
      </c>
      <c r="C368" t="s">
        <v>136</v>
      </c>
      <c r="D368" t="s">
        <v>137</v>
      </c>
      <c r="E368">
        <v>4</v>
      </c>
      <c r="F368" t="s">
        <v>139</v>
      </c>
      <c r="G368" t="s">
        <v>28</v>
      </c>
      <c r="H368" t="s">
        <v>33</v>
      </c>
      <c r="I368" s="8">
        <v>41</v>
      </c>
      <c r="J368" s="9">
        <v>1184.9000000000001</v>
      </c>
      <c r="K368" s="9">
        <v>28.9</v>
      </c>
    </row>
    <row r="369" spans="1:11" ht="14.25" customHeight="1" x14ac:dyDescent="0.35">
      <c r="A369">
        <v>2025</v>
      </c>
      <c r="B369" t="str">
        <f t="shared" si="5"/>
        <v>S1</v>
      </c>
      <c r="C369" t="s">
        <v>136</v>
      </c>
      <c r="D369" t="s">
        <v>137</v>
      </c>
      <c r="E369">
        <v>4</v>
      </c>
      <c r="F369" t="s">
        <v>139</v>
      </c>
      <c r="G369" t="s">
        <v>28</v>
      </c>
      <c r="H369" t="s">
        <v>34</v>
      </c>
      <c r="I369" s="8">
        <v>20</v>
      </c>
      <c r="J369" s="9">
        <v>544</v>
      </c>
      <c r="K369" s="9">
        <v>27.2</v>
      </c>
    </row>
    <row r="370" spans="1:11" ht="14.25" customHeight="1" x14ac:dyDescent="0.35">
      <c r="A370">
        <v>2025</v>
      </c>
      <c r="B370" t="str">
        <f t="shared" si="5"/>
        <v>S1</v>
      </c>
      <c r="C370" t="s">
        <v>136</v>
      </c>
      <c r="D370" t="s">
        <v>137</v>
      </c>
      <c r="E370">
        <v>4</v>
      </c>
      <c r="F370" t="s">
        <v>140</v>
      </c>
      <c r="G370" t="s">
        <v>36</v>
      </c>
      <c r="H370" t="s">
        <v>29</v>
      </c>
      <c r="I370" s="8">
        <v>80</v>
      </c>
      <c r="J370" s="9">
        <v>2720</v>
      </c>
      <c r="K370" s="9">
        <v>34</v>
      </c>
    </row>
    <row r="371" spans="1:11" ht="14.25" customHeight="1" x14ac:dyDescent="0.35">
      <c r="A371">
        <v>2025</v>
      </c>
      <c r="B371" t="str">
        <f t="shared" si="5"/>
        <v>S1</v>
      </c>
      <c r="C371" t="s">
        <v>136</v>
      </c>
      <c r="D371" t="s">
        <v>137</v>
      </c>
      <c r="E371">
        <v>4</v>
      </c>
      <c r="F371" t="s">
        <v>140</v>
      </c>
      <c r="G371" t="s">
        <v>36</v>
      </c>
      <c r="H371" t="s">
        <v>32</v>
      </c>
      <c r="I371" s="8">
        <v>60</v>
      </c>
      <c r="J371" s="9">
        <v>1836</v>
      </c>
      <c r="K371" s="9">
        <v>30.6</v>
      </c>
    </row>
    <row r="372" spans="1:11" ht="14.25" customHeight="1" x14ac:dyDescent="0.35">
      <c r="A372">
        <v>2025</v>
      </c>
      <c r="B372" t="str">
        <f t="shared" si="5"/>
        <v>S1</v>
      </c>
      <c r="C372" t="s">
        <v>136</v>
      </c>
      <c r="D372" t="s">
        <v>137</v>
      </c>
      <c r="E372">
        <v>4</v>
      </c>
      <c r="F372" t="s">
        <v>140</v>
      </c>
      <c r="G372" t="s">
        <v>36</v>
      </c>
      <c r="H372" t="s">
        <v>33</v>
      </c>
      <c r="I372" s="8">
        <v>40</v>
      </c>
      <c r="J372" s="9">
        <v>1156</v>
      </c>
      <c r="K372" s="9">
        <v>28.9</v>
      </c>
    </row>
    <row r="373" spans="1:11" ht="14.25" customHeight="1" x14ac:dyDescent="0.35">
      <c r="A373">
        <v>2025</v>
      </c>
      <c r="B373" t="str">
        <f t="shared" si="5"/>
        <v>S1</v>
      </c>
      <c r="C373" t="s">
        <v>136</v>
      </c>
      <c r="D373" t="s">
        <v>137</v>
      </c>
      <c r="E373">
        <v>4</v>
      </c>
      <c r="F373" t="s">
        <v>140</v>
      </c>
      <c r="G373" t="s">
        <v>36</v>
      </c>
      <c r="H373" t="s">
        <v>34</v>
      </c>
      <c r="I373" s="8">
        <v>20</v>
      </c>
      <c r="J373" s="9">
        <v>544</v>
      </c>
      <c r="K373" s="9">
        <v>27.2</v>
      </c>
    </row>
    <row r="374" spans="1:11" ht="14.25" customHeight="1" x14ac:dyDescent="0.35">
      <c r="A374">
        <v>2025</v>
      </c>
      <c r="B374" t="str">
        <f t="shared" si="5"/>
        <v>S1</v>
      </c>
      <c r="C374" t="s">
        <v>136</v>
      </c>
      <c r="D374" t="s">
        <v>137</v>
      </c>
      <c r="E374">
        <v>4</v>
      </c>
      <c r="F374" t="s">
        <v>141</v>
      </c>
      <c r="G374" t="s">
        <v>38</v>
      </c>
      <c r="H374" t="s">
        <v>29</v>
      </c>
      <c r="I374" s="8">
        <v>93</v>
      </c>
      <c r="J374" s="9">
        <v>3162</v>
      </c>
      <c r="K374" s="9">
        <v>34</v>
      </c>
    </row>
    <row r="375" spans="1:11" ht="14.25" customHeight="1" x14ac:dyDescent="0.35">
      <c r="A375">
        <v>2025</v>
      </c>
      <c r="B375" t="str">
        <f t="shared" si="5"/>
        <v>S1</v>
      </c>
      <c r="C375" t="s">
        <v>136</v>
      </c>
      <c r="D375" t="s">
        <v>137</v>
      </c>
      <c r="E375">
        <v>4</v>
      </c>
      <c r="F375" t="s">
        <v>141</v>
      </c>
      <c r="G375" t="s">
        <v>38</v>
      </c>
      <c r="H375" t="s">
        <v>32</v>
      </c>
      <c r="I375" s="8">
        <v>70</v>
      </c>
      <c r="J375" s="9">
        <v>2142</v>
      </c>
      <c r="K375" s="9">
        <v>30.6</v>
      </c>
    </row>
    <row r="376" spans="1:11" ht="14.25" customHeight="1" x14ac:dyDescent="0.35">
      <c r="A376">
        <v>2025</v>
      </c>
      <c r="B376" t="str">
        <f t="shared" si="5"/>
        <v>S1</v>
      </c>
      <c r="C376" t="s">
        <v>136</v>
      </c>
      <c r="D376" t="s">
        <v>137</v>
      </c>
      <c r="E376">
        <v>4</v>
      </c>
      <c r="F376" t="s">
        <v>141</v>
      </c>
      <c r="G376" t="s">
        <v>38</v>
      </c>
      <c r="H376" t="s">
        <v>33</v>
      </c>
      <c r="I376" s="8">
        <v>46</v>
      </c>
      <c r="J376" s="9">
        <v>1329.4</v>
      </c>
      <c r="K376" s="9">
        <v>28.9</v>
      </c>
    </row>
    <row r="377" spans="1:11" ht="14.25" customHeight="1" x14ac:dyDescent="0.35">
      <c r="A377">
        <v>2025</v>
      </c>
      <c r="B377" t="str">
        <f t="shared" si="5"/>
        <v>S1</v>
      </c>
      <c r="C377" t="s">
        <v>136</v>
      </c>
      <c r="D377" t="s">
        <v>137</v>
      </c>
      <c r="E377">
        <v>4</v>
      </c>
      <c r="F377" t="s">
        <v>141</v>
      </c>
      <c r="G377" t="s">
        <v>38</v>
      </c>
      <c r="H377" t="s">
        <v>34</v>
      </c>
      <c r="I377" s="8">
        <v>23</v>
      </c>
      <c r="J377" s="9">
        <v>625.6</v>
      </c>
      <c r="K377" s="9">
        <v>27.2</v>
      </c>
    </row>
    <row r="378" spans="1:11" ht="14.25" customHeight="1" x14ac:dyDescent="0.35">
      <c r="A378">
        <v>2025</v>
      </c>
      <c r="B378" t="str">
        <f t="shared" si="5"/>
        <v>S1</v>
      </c>
      <c r="C378" t="s">
        <v>136</v>
      </c>
      <c r="D378" t="s">
        <v>137</v>
      </c>
      <c r="E378">
        <v>4</v>
      </c>
      <c r="F378" t="s">
        <v>142</v>
      </c>
      <c r="G378" t="s">
        <v>40</v>
      </c>
      <c r="H378" t="s">
        <v>29</v>
      </c>
      <c r="I378" s="8">
        <v>88</v>
      </c>
      <c r="J378" s="9">
        <v>2992</v>
      </c>
      <c r="K378" s="9">
        <v>34</v>
      </c>
    </row>
    <row r="379" spans="1:11" ht="14.25" customHeight="1" x14ac:dyDescent="0.35">
      <c r="A379">
        <v>2025</v>
      </c>
      <c r="B379" t="str">
        <f t="shared" si="5"/>
        <v>S1</v>
      </c>
      <c r="C379" t="s">
        <v>136</v>
      </c>
      <c r="D379" t="s">
        <v>137</v>
      </c>
      <c r="E379">
        <v>4</v>
      </c>
      <c r="F379" t="s">
        <v>142</v>
      </c>
      <c r="G379" t="s">
        <v>40</v>
      </c>
      <c r="H379" t="s">
        <v>32</v>
      </c>
      <c r="I379" s="8">
        <v>66</v>
      </c>
      <c r="J379" s="9">
        <v>2019.6</v>
      </c>
      <c r="K379" s="9">
        <v>30.6</v>
      </c>
    </row>
    <row r="380" spans="1:11" ht="14.25" customHeight="1" x14ac:dyDescent="0.35">
      <c r="A380">
        <v>2025</v>
      </c>
      <c r="B380" t="str">
        <f t="shared" si="5"/>
        <v>S1</v>
      </c>
      <c r="C380" t="s">
        <v>136</v>
      </c>
      <c r="D380" t="s">
        <v>137</v>
      </c>
      <c r="E380">
        <v>4</v>
      </c>
      <c r="F380" t="s">
        <v>142</v>
      </c>
      <c r="G380" t="s">
        <v>40</v>
      </c>
      <c r="H380" t="s">
        <v>33</v>
      </c>
      <c r="I380" s="8">
        <v>44</v>
      </c>
      <c r="J380" s="9">
        <v>1271.5999999999999</v>
      </c>
      <c r="K380" s="9">
        <v>28.9</v>
      </c>
    </row>
    <row r="381" spans="1:11" ht="14.25" customHeight="1" x14ac:dyDescent="0.35">
      <c r="A381">
        <v>2025</v>
      </c>
      <c r="B381" t="str">
        <f t="shared" si="5"/>
        <v>S1</v>
      </c>
      <c r="C381" t="s">
        <v>136</v>
      </c>
      <c r="D381" t="s">
        <v>137</v>
      </c>
      <c r="E381">
        <v>4</v>
      </c>
      <c r="F381" t="s">
        <v>142</v>
      </c>
      <c r="G381" t="s">
        <v>40</v>
      </c>
      <c r="H381" t="s">
        <v>34</v>
      </c>
      <c r="I381" s="8">
        <v>22</v>
      </c>
      <c r="J381" s="9">
        <v>598.4</v>
      </c>
      <c r="K381" s="9">
        <v>27.2</v>
      </c>
    </row>
    <row r="382" spans="1:11" ht="14.25" customHeight="1" x14ac:dyDescent="0.35">
      <c r="A382">
        <v>2025</v>
      </c>
      <c r="B382" t="str">
        <f t="shared" si="5"/>
        <v>S1</v>
      </c>
      <c r="C382" t="s">
        <v>136</v>
      </c>
      <c r="D382" t="s">
        <v>137</v>
      </c>
      <c r="E382">
        <v>4</v>
      </c>
      <c r="F382" t="s">
        <v>143</v>
      </c>
      <c r="G382" t="s">
        <v>42</v>
      </c>
      <c r="H382" t="s">
        <v>29</v>
      </c>
      <c r="I382" s="8">
        <v>70</v>
      </c>
      <c r="J382" s="9">
        <v>2380</v>
      </c>
      <c r="K382" s="9">
        <v>34</v>
      </c>
    </row>
    <row r="383" spans="1:11" ht="14.25" customHeight="1" x14ac:dyDescent="0.35">
      <c r="A383">
        <v>2025</v>
      </c>
      <c r="B383" t="str">
        <f t="shared" si="5"/>
        <v>S1</v>
      </c>
      <c r="C383" t="s">
        <v>136</v>
      </c>
      <c r="D383" t="s">
        <v>137</v>
      </c>
      <c r="E383">
        <v>4</v>
      </c>
      <c r="F383" t="s">
        <v>143</v>
      </c>
      <c r="G383" t="s">
        <v>42</v>
      </c>
      <c r="H383" t="s">
        <v>32</v>
      </c>
      <c r="I383" s="8">
        <v>52</v>
      </c>
      <c r="J383" s="9">
        <v>1591.2</v>
      </c>
      <c r="K383" s="9">
        <v>30.6</v>
      </c>
    </row>
    <row r="384" spans="1:11" ht="14.25" customHeight="1" x14ac:dyDescent="0.35">
      <c r="A384">
        <v>2025</v>
      </c>
      <c r="B384" t="str">
        <f t="shared" si="5"/>
        <v>S1</v>
      </c>
      <c r="C384" t="s">
        <v>136</v>
      </c>
      <c r="D384" t="s">
        <v>137</v>
      </c>
      <c r="E384">
        <v>4</v>
      </c>
      <c r="F384" t="s">
        <v>143</v>
      </c>
      <c r="G384" t="s">
        <v>42</v>
      </c>
      <c r="H384" t="s">
        <v>33</v>
      </c>
      <c r="I384" s="8">
        <v>35</v>
      </c>
      <c r="J384" s="9">
        <v>1011.5</v>
      </c>
      <c r="K384" s="9">
        <v>28.9</v>
      </c>
    </row>
    <row r="385" spans="1:11" ht="14.25" customHeight="1" x14ac:dyDescent="0.35">
      <c r="A385">
        <v>2025</v>
      </c>
      <c r="B385" t="str">
        <f t="shared" si="5"/>
        <v>S1</v>
      </c>
      <c r="C385" t="s">
        <v>136</v>
      </c>
      <c r="D385" t="s">
        <v>137</v>
      </c>
      <c r="E385">
        <v>4</v>
      </c>
      <c r="F385" t="s">
        <v>143</v>
      </c>
      <c r="G385" t="s">
        <v>42</v>
      </c>
      <c r="H385" t="s">
        <v>34</v>
      </c>
      <c r="I385" s="8">
        <v>17</v>
      </c>
      <c r="J385" s="9">
        <v>462.4</v>
      </c>
      <c r="K385" s="9">
        <v>27.2</v>
      </c>
    </row>
    <row r="386" spans="1:11" ht="14.25" customHeight="1" x14ac:dyDescent="0.35">
      <c r="A386">
        <v>2025</v>
      </c>
      <c r="B386" t="str">
        <f t="shared" ref="B386:B449" si="6">IF(OR(C386="Q1",C386="Q2"),"S1",IF(OR(C386="Q3",C386="Q4"),"S2",""))</f>
        <v>S1</v>
      </c>
      <c r="C386" t="s">
        <v>136</v>
      </c>
      <c r="D386" t="s">
        <v>137</v>
      </c>
      <c r="E386">
        <v>4</v>
      </c>
      <c r="F386" t="s">
        <v>144</v>
      </c>
      <c r="G386" t="s">
        <v>44</v>
      </c>
      <c r="H386" t="s">
        <v>29</v>
      </c>
      <c r="I386" s="8">
        <v>76</v>
      </c>
      <c r="J386" s="9">
        <v>2584</v>
      </c>
      <c r="K386" s="9">
        <v>34</v>
      </c>
    </row>
    <row r="387" spans="1:11" ht="14.25" customHeight="1" x14ac:dyDescent="0.35">
      <c r="A387">
        <v>2025</v>
      </c>
      <c r="B387" t="str">
        <f t="shared" si="6"/>
        <v>S1</v>
      </c>
      <c r="C387" t="s">
        <v>136</v>
      </c>
      <c r="D387" t="s">
        <v>137</v>
      </c>
      <c r="E387">
        <v>4</v>
      </c>
      <c r="F387" t="s">
        <v>144</v>
      </c>
      <c r="G387" t="s">
        <v>44</v>
      </c>
      <c r="H387" t="s">
        <v>32</v>
      </c>
      <c r="I387" s="8">
        <v>57</v>
      </c>
      <c r="J387" s="9">
        <v>1744.2</v>
      </c>
      <c r="K387" s="9">
        <v>30.6</v>
      </c>
    </row>
    <row r="388" spans="1:11" ht="14.25" customHeight="1" x14ac:dyDescent="0.35">
      <c r="A388">
        <v>2025</v>
      </c>
      <c r="B388" t="str">
        <f t="shared" si="6"/>
        <v>S1</v>
      </c>
      <c r="C388" t="s">
        <v>136</v>
      </c>
      <c r="D388" t="s">
        <v>137</v>
      </c>
      <c r="E388">
        <v>4</v>
      </c>
      <c r="F388" t="s">
        <v>144</v>
      </c>
      <c r="G388" t="s">
        <v>44</v>
      </c>
      <c r="H388" t="s">
        <v>33</v>
      </c>
      <c r="I388" s="8">
        <v>38</v>
      </c>
      <c r="J388" s="9">
        <v>1098.2</v>
      </c>
      <c r="K388" s="9">
        <v>28.9</v>
      </c>
    </row>
    <row r="389" spans="1:11" ht="14.25" customHeight="1" x14ac:dyDescent="0.35">
      <c r="A389">
        <v>2025</v>
      </c>
      <c r="B389" t="str">
        <f t="shared" si="6"/>
        <v>S1</v>
      </c>
      <c r="C389" t="s">
        <v>136</v>
      </c>
      <c r="D389" t="s">
        <v>137</v>
      </c>
      <c r="E389">
        <v>4</v>
      </c>
      <c r="F389" t="s">
        <v>144</v>
      </c>
      <c r="G389" t="s">
        <v>44</v>
      </c>
      <c r="H389" t="s">
        <v>34</v>
      </c>
      <c r="I389" s="8">
        <v>19</v>
      </c>
      <c r="J389" s="9">
        <v>516.79999999999995</v>
      </c>
      <c r="K389" s="9">
        <v>27.2</v>
      </c>
    </row>
    <row r="390" spans="1:11" ht="14.25" customHeight="1" x14ac:dyDescent="0.35">
      <c r="A390">
        <v>2025</v>
      </c>
      <c r="B390" t="str">
        <f t="shared" si="6"/>
        <v>S1</v>
      </c>
      <c r="C390" t="s">
        <v>136</v>
      </c>
      <c r="D390" t="s">
        <v>137</v>
      </c>
      <c r="E390">
        <v>4</v>
      </c>
      <c r="F390" t="s">
        <v>145</v>
      </c>
      <c r="G390" t="s">
        <v>48</v>
      </c>
      <c r="H390" t="s">
        <v>29</v>
      </c>
      <c r="I390" s="8">
        <v>76</v>
      </c>
      <c r="J390" s="9">
        <v>2584</v>
      </c>
      <c r="K390" s="9">
        <v>34</v>
      </c>
    </row>
    <row r="391" spans="1:11" ht="14.25" customHeight="1" x14ac:dyDescent="0.35">
      <c r="A391">
        <v>2025</v>
      </c>
      <c r="B391" t="str">
        <f t="shared" si="6"/>
        <v>S1</v>
      </c>
      <c r="C391" t="s">
        <v>136</v>
      </c>
      <c r="D391" t="s">
        <v>137</v>
      </c>
      <c r="E391">
        <v>4</v>
      </c>
      <c r="F391" t="s">
        <v>145</v>
      </c>
      <c r="G391" t="s">
        <v>48</v>
      </c>
      <c r="H391" t="s">
        <v>32</v>
      </c>
      <c r="I391" s="8">
        <v>57</v>
      </c>
      <c r="J391" s="9">
        <v>1744.2</v>
      </c>
      <c r="K391" s="9">
        <v>30.6</v>
      </c>
    </row>
    <row r="392" spans="1:11" ht="14.25" customHeight="1" x14ac:dyDescent="0.35">
      <c r="A392">
        <v>2025</v>
      </c>
      <c r="B392" t="str">
        <f t="shared" si="6"/>
        <v>S1</v>
      </c>
      <c r="C392" t="s">
        <v>136</v>
      </c>
      <c r="D392" t="s">
        <v>137</v>
      </c>
      <c r="E392">
        <v>4</v>
      </c>
      <c r="F392" t="s">
        <v>145</v>
      </c>
      <c r="G392" t="s">
        <v>48</v>
      </c>
      <c r="H392" t="s">
        <v>33</v>
      </c>
      <c r="I392" s="8">
        <v>38</v>
      </c>
      <c r="J392" s="9">
        <v>1098.2</v>
      </c>
      <c r="K392" s="9">
        <v>28.9</v>
      </c>
    </row>
    <row r="393" spans="1:11" ht="14.25" customHeight="1" x14ac:dyDescent="0.35">
      <c r="A393">
        <v>2025</v>
      </c>
      <c r="B393" t="str">
        <f t="shared" si="6"/>
        <v>S1</v>
      </c>
      <c r="C393" t="s">
        <v>136</v>
      </c>
      <c r="D393" t="s">
        <v>137</v>
      </c>
      <c r="E393">
        <v>4</v>
      </c>
      <c r="F393" t="s">
        <v>145</v>
      </c>
      <c r="G393" t="s">
        <v>48</v>
      </c>
      <c r="H393" t="s">
        <v>34</v>
      </c>
      <c r="I393" s="8">
        <v>19</v>
      </c>
      <c r="J393" s="9">
        <v>516.79999999999995</v>
      </c>
      <c r="K393" s="9">
        <v>27.2</v>
      </c>
    </row>
    <row r="394" spans="1:11" ht="14.25" customHeight="1" x14ac:dyDescent="0.35">
      <c r="A394">
        <v>2025</v>
      </c>
      <c r="B394" t="str">
        <f t="shared" si="6"/>
        <v>S1</v>
      </c>
      <c r="C394" t="s">
        <v>136</v>
      </c>
      <c r="D394" t="s">
        <v>137</v>
      </c>
      <c r="E394">
        <v>4</v>
      </c>
      <c r="F394" t="s">
        <v>146</v>
      </c>
      <c r="G394" t="s">
        <v>28</v>
      </c>
      <c r="H394" t="s">
        <v>29</v>
      </c>
      <c r="I394" s="8">
        <v>77</v>
      </c>
      <c r="J394" s="9">
        <v>2618</v>
      </c>
      <c r="K394" s="9">
        <v>34</v>
      </c>
    </row>
    <row r="395" spans="1:11" ht="14.25" customHeight="1" x14ac:dyDescent="0.35">
      <c r="A395">
        <v>2025</v>
      </c>
      <c r="B395" t="str">
        <f t="shared" si="6"/>
        <v>S1</v>
      </c>
      <c r="C395" t="s">
        <v>136</v>
      </c>
      <c r="D395" t="s">
        <v>137</v>
      </c>
      <c r="E395">
        <v>4</v>
      </c>
      <c r="F395" t="s">
        <v>146</v>
      </c>
      <c r="G395" t="s">
        <v>28</v>
      </c>
      <c r="H395" t="s">
        <v>32</v>
      </c>
      <c r="I395" s="8">
        <v>57</v>
      </c>
      <c r="J395" s="9">
        <v>1744.2</v>
      </c>
      <c r="K395" s="9">
        <v>30.6</v>
      </c>
    </row>
    <row r="396" spans="1:11" ht="14.25" customHeight="1" x14ac:dyDescent="0.35">
      <c r="A396">
        <v>2025</v>
      </c>
      <c r="B396" t="str">
        <f t="shared" si="6"/>
        <v>S1</v>
      </c>
      <c r="C396" t="s">
        <v>136</v>
      </c>
      <c r="D396" t="s">
        <v>137</v>
      </c>
      <c r="E396">
        <v>4</v>
      </c>
      <c r="F396" t="s">
        <v>146</v>
      </c>
      <c r="G396" t="s">
        <v>28</v>
      </c>
      <c r="H396" t="s">
        <v>33</v>
      </c>
      <c r="I396" s="8">
        <v>38</v>
      </c>
      <c r="J396" s="9">
        <v>1098.2</v>
      </c>
      <c r="K396" s="9">
        <v>28.9</v>
      </c>
    </row>
    <row r="397" spans="1:11" ht="14.25" customHeight="1" x14ac:dyDescent="0.35">
      <c r="A397">
        <v>2025</v>
      </c>
      <c r="B397" t="str">
        <f t="shared" si="6"/>
        <v>S1</v>
      </c>
      <c r="C397" t="s">
        <v>136</v>
      </c>
      <c r="D397" t="s">
        <v>137</v>
      </c>
      <c r="E397">
        <v>4</v>
      </c>
      <c r="F397" t="s">
        <v>146</v>
      </c>
      <c r="G397" t="s">
        <v>28</v>
      </c>
      <c r="H397" t="s">
        <v>34</v>
      </c>
      <c r="I397" s="8">
        <v>19</v>
      </c>
      <c r="J397" s="9">
        <v>516.79999999999995</v>
      </c>
      <c r="K397" s="9">
        <v>27.2</v>
      </c>
    </row>
    <row r="398" spans="1:11" ht="14.25" customHeight="1" x14ac:dyDescent="0.35">
      <c r="A398">
        <v>2025</v>
      </c>
      <c r="B398" t="str">
        <f t="shared" si="6"/>
        <v>S1</v>
      </c>
      <c r="C398" t="s">
        <v>136</v>
      </c>
      <c r="D398" t="s">
        <v>137</v>
      </c>
      <c r="E398">
        <v>4</v>
      </c>
      <c r="F398" t="s">
        <v>147</v>
      </c>
      <c r="G398" t="s">
        <v>36</v>
      </c>
      <c r="H398" t="s">
        <v>29</v>
      </c>
      <c r="I398" s="8">
        <v>80</v>
      </c>
      <c r="J398" s="9">
        <v>2720</v>
      </c>
      <c r="K398" s="9">
        <v>34</v>
      </c>
    </row>
    <row r="399" spans="1:11" ht="14.25" customHeight="1" x14ac:dyDescent="0.35">
      <c r="A399">
        <v>2025</v>
      </c>
      <c r="B399" t="str">
        <f t="shared" si="6"/>
        <v>S1</v>
      </c>
      <c r="C399" t="s">
        <v>136</v>
      </c>
      <c r="D399" t="s">
        <v>137</v>
      </c>
      <c r="E399">
        <v>4</v>
      </c>
      <c r="F399" t="s">
        <v>147</v>
      </c>
      <c r="G399" t="s">
        <v>36</v>
      </c>
      <c r="H399" t="s">
        <v>32</v>
      </c>
      <c r="I399" s="8">
        <v>60</v>
      </c>
      <c r="J399" s="9">
        <v>1836</v>
      </c>
      <c r="K399" s="9">
        <v>30.6</v>
      </c>
    </row>
    <row r="400" spans="1:11" ht="14.25" customHeight="1" x14ac:dyDescent="0.35">
      <c r="A400">
        <v>2025</v>
      </c>
      <c r="B400" t="str">
        <f t="shared" si="6"/>
        <v>S1</v>
      </c>
      <c r="C400" t="s">
        <v>136</v>
      </c>
      <c r="D400" t="s">
        <v>137</v>
      </c>
      <c r="E400">
        <v>4</v>
      </c>
      <c r="F400" t="s">
        <v>147</v>
      </c>
      <c r="G400" t="s">
        <v>36</v>
      </c>
      <c r="H400" t="s">
        <v>33</v>
      </c>
      <c r="I400" s="8">
        <v>40</v>
      </c>
      <c r="J400" s="9">
        <v>1156</v>
      </c>
      <c r="K400" s="9">
        <v>28.9</v>
      </c>
    </row>
    <row r="401" spans="1:11" ht="14.25" customHeight="1" x14ac:dyDescent="0.35">
      <c r="A401">
        <v>2025</v>
      </c>
      <c r="B401" t="str">
        <f t="shared" si="6"/>
        <v>S1</v>
      </c>
      <c r="C401" t="s">
        <v>136</v>
      </c>
      <c r="D401" t="s">
        <v>137</v>
      </c>
      <c r="E401">
        <v>4</v>
      </c>
      <c r="F401" t="s">
        <v>147</v>
      </c>
      <c r="G401" t="s">
        <v>36</v>
      </c>
      <c r="H401" t="s">
        <v>34</v>
      </c>
      <c r="I401" s="8">
        <v>20</v>
      </c>
      <c r="J401" s="9">
        <v>544</v>
      </c>
      <c r="K401" s="9">
        <v>27.2</v>
      </c>
    </row>
    <row r="402" spans="1:11" ht="14.25" customHeight="1" x14ac:dyDescent="0.35">
      <c r="A402">
        <v>2025</v>
      </c>
      <c r="B402" t="str">
        <f t="shared" si="6"/>
        <v>S1</v>
      </c>
      <c r="C402" t="s">
        <v>136</v>
      </c>
      <c r="D402" t="s">
        <v>137</v>
      </c>
      <c r="E402">
        <v>4</v>
      </c>
      <c r="F402" t="s">
        <v>148</v>
      </c>
      <c r="G402" t="s">
        <v>38</v>
      </c>
      <c r="H402" t="s">
        <v>29</v>
      </c>
      <c r="I402" s="8">
        <v>86</v>
      </c>
      <c r="J402" s="9">
        <v>2924</v>
      </c>
      <c r="K402" s="9">
        <v>34</v>
      </c>
    </row>
    <row r="403" spans="1:11" ht="14.25" customHeight="1" x14ac:dyDescent="0.35">
      <c r="A403">
        <v>2025</v>
      </c>
      <c r="B403" t="str">
        <f t="shared" si="6"/>
        <v>S1</v>
      </c>
      <c r="C403" t="s">
        <v>136</v>
      </c>
      <c r="D403" t="s">
        <v>137</v>
      </c>
      <c r="E403">
        <v>4</v>
      </c>
      <c r="F403" t="s">
        <v>148</v>
      </c>
      <c r="G403" t="s">
        <v>38</v>
      </c>
      <c r="H403" t="s">
        <v>32</v>
      </c>
      <c r="I403" s="8">
        <v>64</v>
      </c>
      <c r="J403" s="9">
        <v>1958.4</v>
      </c>
      <c r="K403" s="9">
        <v>30.6</v>
      </c>
    </row>
    <row r="404" spans="1:11" ht="14.25" customHeight="1" x14ac:dyDescent="0.35">
      <c r="A404">
        <v>2025</v>
      </c>
      <c r="B404" t="str">
        <f t="shared" si="6"/>
        <v>S1</v>
      </c>
      <c r="C404" t="s">
        <v>136</v>
      </c>
      <c r="D404" t="s">
        <v>137</v>
      </c>
      <c r="E404">
        <v>4</v>
      </c>
      <c r="F404" t="s">
        <v>148</v>
      </c>
      <c r="G404" t="s">
        <v>38</v>
      </c>
      <c r="H404" t="s">
        <v>33</v>
      </c>
      <c r="I404" s="8">
        <v>43</v>
      </c>
      <c r="J404" s="9">
        <v>1242.7</v>
      </c>
      <c r="K404" s="9">
        <v>28.9</v>
      </c>
    </row>
    <row r="405" spans="1:11" ht="14.25" customHeight="1" x14ac:dyDescent="0.35">
      <c r="A405">
        <v>2025</v>
      </c>
      <c r="B405" t="str">
        <f t="shared" si="6"/>
        <v>S1</v>
      </c>
      <c r="C405" t="s">
        <v>136</v>
      </c>
      <c r="D405" t="s">
        <v>137</v>
      </c>
      <c r="E405">
        <v>4</v>
      </c>
      <c r="F405" t="s">
        <v>148</v>
      </c>
      <c r="G405" t="s">
        <v>38</v>
      </c>
      <c r="H405" t="s">
        <v>34</v>
      </c>
      <c r="I405" s="8">
        <v>21</v>
      </c>
      <c r="J405" s="9">
        <v>571.20000000000005</v>
      </c>
      <c r="K405" s="9">
        <v>27.2</v>
      </c>
    </row>
    <row r="406" spans="1:11" ht="14.25" customHeight="1" x14ac:dyDescent="0.35">
      <c r="A406">
        <v>2025</v>
      </c>
      <c r="B406" t="str">
        <f t="shared" si="6"/>
        <v>S1</v>
      </c>
      <c r="C406" t="s">
        <v>136</v>
      </c>
      <c r="D406" t="s">
        <v>137</v>
      </c>
      <c r="E406">
        <v>4</v>
      </c>
      <c r="F406" t="s">
        <v>149</v>
      </c>
      <c r="G406" t="s">
        <v>40</v>
      </c>
      <c r="H406" t="s">
        <v>29</v>
      </c>
      <c r="I406" s="8">
        <v>87</v>
      </c>
      <c r="J406" s="9">
        <v>2958</v>
      </c>
      <c r="K406" s="9">
        <v>34</v>
      </c>
    </row>
    <row r="407" spans="1:11" ht="14.25" customHeight="1" x14ac:dyDescent="0.35">
      <c r="A407">
        <v>2025</v>
      </c>
      <c r="B407" t="str">
        <f t="shared" si="6"/>
        <v>S1</v>
      </c>
      <c r="C407" t="s">
        <v>136</v>
      </c>
      <c r="D407" t="s">
        <v>137</v>
      </c>
      <c r="E407">
        <v>4</v>
      </c>
      <c r="F407" t="s">
        <v>149</v>
      </c>
      <c r="G407" t="s">
        <v>40</v>
      </c>
      <c r="H407" t="s">
        <v>32</v>
      </c>
      <c r="I407" s="8">
        <v>65</v>
      </c>
      <c r="J407" s="9">
        <v>1989</v>
      </c>
      <c r="K407" s="9">
        <v>30.6</v>
      </c>
    </row>
    <row r="408" spans="1:11" ht="14.25" customHeight="1" x14ac:dyDescent="0.35">
      <c r="A408">
        <v>2025</v>
      </c>
      <c r="B408" t="str">
        <f t="shared" si="6"/>
        <v>S1</v>
      </c>
      <c r="C408" t="s">
        <v>136</v>
      </c>
      <c r="D408" t="s">
        <v>137</v>
      </c>
      <c r="E408">
        <v>4</v>
      </c>
      <c r="F408" t="s">
        <v>149</v>
      </c>
      <c r="G408" t="s">
        <v>40</v>
      </c>
      <c r="H408" t="s">
        <v>33</v>
      </c>
      <c r="I408" s="8">
        <v>43</v>
      </c>
      <c r="J408" s="9">
        <v>1242.7</v>
      </c>
      <c r="K408" s="9">
        <v>28.9</v>
      </c>
    </row>
    <row r="409" spans="1:11" ht="14.25" customHeight="1" x14ac:dyDescent="0.35">
      <c r="A409">
        <v>2025</v>
      </c>
      <c r="B409" t="str">
        <f t="shared" si="6"/>
        <v>S1</v>
      </c>
      <c r="C409" t="s">
        <v>136</v>
      </c>
      <c r="D409" t="s">
        <v>137</v>
      </c>
      <c r="E409">
        <v>4</v>
      </c>
      <c r="F409" t="s">
        <v>149</v>
      </c>
      <c r="G409" t="s">
        <v>40</v>
      </c>
      <c r="H409" t="s">
        <v>34</v>
      </c>
      <c r="I409" s="8">
        <v>21</v>
      </c>
      <c r="J409" s="9">
        <v>571.20000000000005</v>
      </c>
      <c r="K409" s="9">
        <v>27.2</v>
      </c>
    </row>
    <row r="410" spans="1:11" ht="14.25" customHeight="1" x14ac:dyDescent="0.35">
      <c r="A410">
        <v>2025</v>
      </c>
      <c r="B410" t="str">
        <f t="shared" si="6"/>
        <v>S1</v>
      </c>
      <c r="C410" t="s">
        <v>136</v>
      </c>
      <c r="D410" t="s">
        <v>137</v>
      </c>
      <c r="E410">
        <v>4</v>
      </c>
      <c r="F410" t="s">
        <v>150</v>
      </c>
      <c r="G410" t="s">
        <v>42</v>
      </c>
      <c r="H410" t="s">
        <v>29</v>
      </c>
      <c r="I410" s="8">
        <v>78</v>
      </c>
      <c r="J410" s="9">
        <v>2652</v>
      </c>
      <c r="K410" s="9">
        <v>34</v>
      </c>
    </row>
    <row r="411" spans="1:11" ht="14.25" customHeight="1" x14ac:dyDescent="0.35">
      <c r="A411">
        <v>2025</v>
      </c>
      <c r="B411" t="str">
        <f t="shared" si="6"/>
        <v>S1</v>
      </c>
      <c r="C411" t="s">
        <v>136</v>
      </c>
      <c r="D411" t="s">
        <v>137</v>
      </c>
      <c r="E411">
        <v>4</v>
      </c>
      <c r="F411" t="s">
        <v>150</v>
      </c>
      <c r="G411" t="s">
        <v>42</v>
      </c>
      <c r="H411" t="s">
        <v>32</v>
      </c>
      <c r="I411" s="8">
        <v>58</v>
      </c>
      <c r="J411" s="9">
        <v>1774.8</v>
      </c>
      <c r="K411" s="9">
        <v>30.6</v>
      </c>
    </row>
    <row r="412" spans="1:11" ht="14.25" customHeight="1" x14ac:dyDescent="0.35">
      <c r="A412">
        <v>2025</v>
      </c>
      <c r="B412" t="str">
        <f t="shared" si="6"/>
        <v>S1</v>
      </c>
      <c r="C412" t="s">
        <v>136</v>
      </c>
      <c r="D412" t="s">
        <v>137</v>
      </c>
      <c r="E412">
        <v>4</v>
      </c>
      <c r="F412" t="s">
        <v>150</v>
      </c>
      <c r="G412" t="s">
        <v>42</v>
      </c>
      <c r="H412" t="s">
        <v>33</v>
      </c>
      <c r="I412" s="8">
        <v>39</v>
      </c>
      <c r="J412" s="9">
        <v>1127.0999999999999</v>
      </c>
      <c r="K412" s="9">
        <v>28.9</v>
      </c>
    </row>
    <row r="413" spans="1:11" ht="14.25" customHeight="1" x14ac:dyDescent="0.35">
      <c r="A413">
        <v>2025</v>
      </c>
      <c r="B413" t="str">
        <f t="shared" si="6"/>
        <v>S1</v>
      </c>
      <c r="C413" t="s">
        <v>136</v>
      </c>
      <c r="D413" t="s">
        <v>137</v>
      </c>
      <c r="E413">
        <v>4</v>
      </c>
      <c r="F413" t="s">
        <v>150</v>
      </c>
      <c r="G413" t="s">
        <v>42</v>
      </c>
      <c r="H413" t="s">
        <v>34</v>
      </c>
      <c r="I413" s="8">
        <v>19</v>
      </c>
      <c r="J413" s="9">
        <v>516.79999999999995</v>
      </c>
      <c r="K413" s="9">
        <v>27.2</v>
      </c>
    </row>
    <row r="414" spans="1:11" ht="14.25" customHeight="1" x14ac:dyDescent="0.35">
      <c r="A414">
        <v>2025</v>
      </c>
      <c r="B414" t="str">
        <f t="shared" si="6"/>
        <v>S1</v>
      </c>
      <c r="C414" t="s">
        <v>136</v>
      </c>
      <c r="D414" t="s">
        <v>137</v>
      </c>
      <c r="E414">
        <v>4</v>
      </c>
      <c r="F414" t="s">
        <v>151</v>
      </c>
      <c r="G414" t="s">
        <v>44</v>
      </c>
      <c r="H414" t="s">
        <v>29</v>
      </c>
      <c r="I414" s="8">
        <v>82</v>
      </c>
      <c r="J414" s="9">
        <v>2788</v>
      </c>
      <c r="K414" s="9">
        <v>34</v>
      </c>
    </row>
    <row r="415" spans="1:11" ht="14.25" customHeight="1" x14ac:dyDescent="0.35">
      <c r="A415">
        <v>2025</v>
      </c>
      <c r="B415" t="str">
        <f t="shared" si="6"/>
        <v>S1</v>
      </c>
      <c r="C415" t="s">
        <v>136</v>
      </c>
      <c r="D415" t="s">
        <v>137</v>
      </c>
      <c r="E415">
        <v>4</v>
      </c>
      <c r="F415" t="s">
        <v>151</v>
      </c>
      <c r="G415" t="s">
        <v>44</v>
      </c>
      <c r="H415" t="s">
        <v>32</v>
      </c>
      <c r="I415" s="8">
        <v>61</v>
      </c>
      <c r="J415" s="9">
        <v>1866.6</v>
      </c>
      <c r="K415" s="9">
        <v>30.6</v>
      </c>
    </row>
    <row r="416" spans="1:11" ht="14.25" customHeight="1" x14ac:dyDescent="0.35">
      <c r="A416">
        <v>2025</v>
      </c>
      <c r="B416" t="str">
        <f t="shared" si="6"/>
        <v>S1</v>
      </c>
      <c r="C416" t="s">
        <v>136</v>
      </c>
      <c r="D416" t="s">
        <v>137</v>
      </c>
      <c r="E416">
        <v>4</v>
      </c>
      <c r="F416" t="s">
        <v>151</v>
      </c>
      <c r="G416" t="s">
        <v>44</v>
      </c>
      <c r="H416" t="s">
        <v>33</v>
      </c>
      <c r="I416" s="8">
        <v>41</v>
      </c>
      <c r="J416" s="9">
        <v>1184.9000000000001</v>
      </c>
      <c r="K416" s="9">
        <v>28.9</v>
      </c>
    </row>
    <row r="417" spans="1:11" ht="14.25" customHeight="1" x14ac:dyDescent="0.35">
      <c r="A417">
        <v>2025</v>
      </c>
      <c r="B417" t="str">
        <f t="shared" si="6"/>
        <v>S1</v>
      </c>
      <c r="C417" t="s">
        <v>136</v>
      </c>
      <c r="D417" t="s">
        <v>137</v>
      </c>
      <c r="E417">
        <v>4</v>
      </c>
      <c r="F417" t="s">
        <v>151</v>
      </c>
      <c r="G417" t="s">
        <v>44</v>
      </c>
      <c r="H417" t="s">
        <v>34</v>
      </c>
      <c r="I417" s="8">
        <v>20</v>
      </c>
      <c r="J417" s="9">
        <v>544</v>
      </c>
      <c r="K417" s="9">
        <v>27.2</v>
      </c>
    </row>
    <row r="418" spans="1:11" ht="14.25" customHeight="1" x14ac:dyDescent="0.35">
      <c r="A418">
        <v>2025</v>
      </c>
      <c r="B418" t="str">
        <f t="shared" si="6"/>
        <v>S1</v>
      </c>
      <c r="C418" t="s">
        <v>136</v>
      </c>
      <c r="D418" t="s">
        <v>137</v>
      </c>
      <c r="E418">
        <v>4</v>
      </c>
      <c r="F418" t="s">
        <v>152</v>
      </c>
      <c r="G418" t="s">
        <v>48</v>
      </c>
      <c r="H418" t="s">
        <v>29</v>
      </c>
      <c r="I418" s="8">
        <v>74</v>
      </c>
      <c r="J418" s="9">
        <v>2516</v>
      </c>
      <c r="K418" s="9">
        <v>34</v>
      </c>
    </row>
    <row r="419" spans="1:11" ht="14.25" customHeight="1" x14ac:dyDescent="0.35">
      <c r="A419">
        <v>2025</v>
      </c>
      <c r="B419" t="str">
        <f t="shared" si="6"/>
        <v>S1</v>
      </c>
      <c r="C419" t="s">
        <v>136</v>
      </c>
      <c r="D419" t="s">
        <v>137</v>
      </c>
      <c r="E419">
        <v>4</v>
      </c>
      <c r="F419" t="s">
        <v>152</v>
      </c>
      <c r="G419" t="s">
        <v>48</v>
      </c>
      <c r="H419" t="s">
        <v>32</v>
      </c>
      <c r="I419" s="8">
        <v>55</v>
      </c>
      <c r="J419" s="9">
        <v>1683</v>
      </c>
      <c r="K419" s="9">
        <v>30.6</v>
      </c>
    </row>
    <row r="420" spans="1:11" ht="14.25" customHeight="1" x14ac:dyDescent="0.35">
      <c r="A420">
        <v>2025</v>
      </c>
      <c r="B420" t="str">
        <f t="shared" si="6"/>
        <v>S1</v>
      </c>
      <c r="C420" t="s">
        <v>136</v>
      </c>
      <c r="D420" t="s">
        <v>137</v>
      </c>
      <c r="E420">
        <v>4</v>
      </c>
      <c r="F420" t="s">
        <v>152</v>
      </c>
      <c r="G420" t="s">
        <v>48</v>
      </c>
      <c r="H420" t="s">
        <v>33</v>
      </c>
      <c r="I420" s="8">
        <v>37</v>
      </c>
      <c r="J420" s="9">
        <v>1069.3</v>
      </c>
      <c r="K420" s="9">
        <v>28.9</v>
      </c>
    </row>
    <row r="421" spans="1:11" ht="14.25" customHeight="1" x14ac:dyDescent="0.35">
      <c r="A421">
        <v>2025</v>
      </c>
      <c r="B421" t="str">
        <f t="shared" si="6"/>
        <v>S1</v>
      </c>
      <c r="C421" t="s">
        <v>136</v>
      </c>
      <c r="D421" t="s">
        <v>137</v>
      </c>
      <c r="E421">
        <v>4</v>
      </c>
      <c r="F421" t="s">
        <v>152</v>
      </c>
      <c r="G421" t="s">
        <v>48</v>
      </c>
      <c r="H421" t="s">
        <v>34</v>
      </c>
      <c r="I421" s="8">
        <v>18</v>
      </c>
      <c r="J421" s="9">
        <v>489.6</v>
      </c>
      <c r="K421" s="9">
        <v>27.2</v>
      </c>
    </row>
    <row r="422" spans="1:11" ht="14.25" customHeight="1" x14ac:dyDescent="0.35">
      <c r="A422">
        <v>2025</v>
      </c>
      <c r="B422" t="str">
        <f t="shared" si="6"/>
        <v>S1</v>
      </c>
      <c r="C422" t="s">
        <v>136</v>
      </c>
      <c r="D422" t="s">
        <v>137</v>
      </c>
      <c r="E422">
        <v>4</v>
      </c>
      <c r="F422" t="s">
        <v>153</v>
      </c>
      <c r="G422" t="s">
        <v>28</v>
      </c>
      <c r="H422" t="s">
        <v>29</v>
      </c>
      <c r="I422" s="8">
        <v>78</v>
      </c>
      <c r="J422" s="9">
        <v>2652</v>
      </c>
      <c r="K422" s="9">
        <v>34</v>
      </c>
    </row>
    <row r="423" spans="1:11" ht="14.25" customHeight="1" x14ac:dyDescent="0.35">
      <c r="A423">
        <v>2025</v>
      </c>
      <c r="B423" t="str">
        <f t="shared" si="6"/>
        <v>S1</v>
      </c>
      <c r="C423" t="s">
        <v>136</v>
      </c>
      <c r="D423" t="s">
        <v>137</v>
      </c>
      <c r="E423">
        <v>4</v>
      </c>
      <c r="F423" t="s">
        <v>153</v>
      </c>
      <c r="G423" t="s">
        <v>28</v>
      </c>
      <c r="H423" t="s">
        <v>32</v>
      </c>
      <c r="I423" s="8">
        <v>58</v>
      </c>
      <c r="J423" s="9">
        <v>1774.8</v>
      </c>
      <c r="K423" s="9">
        <v>30.6</v>
      </c>
    </row>
    <row r="424" spans="1:11" ht="14.25" customHeight="1" x14ac:dyDescent="0.35">
      <c r="A424">
        <v>2025</v>
      </c>
      <c r="B424" t="str">
        <f t="shared" si="6"/>
        <v>S1</v>
      </c>
      <c r="C424" t="s">
        <v>136</v>
      </c>
      <c r="D424" t="s">
        <v>137</v>
      </c>
      <c r="E424">
        <v>4</v>
      </c>
      <c r="F424" t="s">
        <v>153</v>
      </c>
      <c r="G424" t="s">
        <v>28</v>
      </c>
      <c r="H424" t="s">
        <v>33</v>
      </c>
      <c r="I424" s="8">
        <v>39</v>
      </c>
      <c r="J424" s="9">
        <v>1127.0999999999999</v>
      </c>
      <c r="K424" s="9">
        <v>28.9</v>
      </c>
    </row>
    <row r="425" spans="1:11" ht="14.25" customHeight="1" x14ac:dyDescent="0.35">
      <c r="A425">
        <v>2025</v>
      </c>
      <c r="B425" t="str">
        <f t="shared" si="6"/>
        <v>S1</v>
      </c>
      <c r="C425" t="s">
        <v>136</v>
      </c>
      <c r="D425" t="s">
        <v>137</v>
      </c>
      <c r="E425">
        <v>4</v>
      </c>
      <c r="F425" t="s">
        <v>153</v>
      </c>
      <c r="G425" t="s">
        <v>28</v>
      </c>
      <c r="H425" t="s">
        <v>34</v>
      </c>
      <c r="I425" s="8">
        <v>19</v>
      </c>
      <c r="J425" s="9">
        <v>516.79999999999995</v>
      </c>
      <c r="K425" s="9">
        <v>27.2</v>
      </c>
    </row>
    <row r="426" spans="1:11" ht="14.25" customHeight="1" x14ac:dyDescent="0.35">
      <c r="A426">
        <v>2025</v>
      </c>
      <c r="B426" t="str">
        <f t="shared" si="6"/>
        <v>S1</v>
      </c>
      <c r="C426" t="s">
        <v>136</v>
      </c>
      <c r="D426" t="s">
        <v>137</v>
      </c>
      <c r="E426">
        <v>4</v>
      </c>
      <c r="F426" t="s">
        <v>154</v>
      </c>
      <c r="G426" t="s">
        <v>36</v>
      </c>
      <c r="H426" t="s">
        <v>29</v>
      </c>
      <c r="I426" s="8">
        <v>80</v>
      </c>
      <c r="J426" s="9">
        <v>2720</v>
      </c>
      <c r="K426" s="9">
        <v>34</v>
      </c>
    </row>
    <row r="427" spans="1:11" ht="14.25" customHeight="1" x14ac:dyDescent="0.35">
      <c r="A427">
        <v>2025</v>
      </c>
      <c r="B427" t="str">
        <f t="shared" si="6"/>
        <v>S1</v>
      </c>
      <c r="C427" t="s">
        <v>136</v>
      </c>
      <c r="D427" t="s">
        <v>137</v>
      </c>
      <c r="E427">
        <v>4</v>
      </c>
      <c r="F427" t="s">
        <v>154</v>
      </c>
      <c r="G427" t="s">
        <v>36</v>
      </c>
      <c r="H427" t="s">
        <v>32</v>
      </c>
      <c r="I427" s="8">
        <v>60</v>
      </c>
      <c r="J427" s="9">
        <v>1836</v>
      </c>
      <c r="K427" s="9">
        <v>30.6</v>
      </c>
    </row>
    <row r="428" spans="1:11" ht="14.25" customHeight="1" x14ac:dyDescent="0.35">
      <c r="A428">
        <v>2025</v>
      </c>
      <c r="B428" t="str">
        <f t="shared" si="6"/>
        <v>S1</v>
      </c>
      <c r="C428" t="s">
        <v>136</v>
      </c>
      <c r="D428" t="s">
        <v>137</v>
      </c>
      <c r="E428">
        <v>4</v>
      </c>
      <c r="F428" t="s">
        <v>154</v>
      </c>
      <c r="G428" t="s">
        <v>36</v>
      </c>
      <c r="H428" t="s">
        <v>33</v>
      </c>
      <c r="I428" s="8">
        <v>40</v>
      </c>
      <c r="J428" s="9">
        <v>1156</v>
      </c>
      <c r="K428" s="9">
        <v>28.9</v>
      </c>
    </row>
    <row r="429" spans="1:11" ht="14.25" customHeight="1" x14ac:dyDescent="0.35">
      <c r="A429">
        <v>2025</v>
      </c>
      <c r="B429" t="str">
        <f t="shared" si="6"/>
        <v>S1</v>
      </c>
      <c r="C429" t="s">
        <v>136</v>
      </c>
      <c r="D429" t="s">
        <v>137</v>
      </c>
      <c r="E429">
        <v>4</v>
      </c>
      <c r="F429" t="s">
        <v>154</v>
      </c>
      <c r="G429" t="s">
        <v>36</v>
      </c>
      <c r="H429" t="s">
        <v>34</v>
      </c>
      <c r="I429" s="8">
        <v>20</v>
      </c>
      <c r="J429" s="9">
        <v>544</v>
      </c>
      <c r="K429" s="9">
        <v>27.2</v>
      </c>
    </row>
    <row r="430" spans="1:11" ht="14.25" customHeight="1" x14ac:dyDescent="0.35">
      <c r="A430">
        <v>2025</v>
      </c>
      <c r="B430" t="str">
        <f t="shared" si="6"/>
        <v>S1</v>
      </c>
      <c r="C430" t="s">
        <v>136</v>
      </c>
      <c r="D430" t="s">
        <v>137</v>
      </c>
      <c r="E430">
        <v>4</v>
      </c>
      <c r="F430" t="s">
        <v>155</v>
      </c>
      <c r="G430" t="s">
        <v>38</v>
      </c>
      <c r="H430" t="s">
        <v>29</v>
      </c>
      <c r="I430" s="8">
        <v>90</v>
      </c>
      <c r="J430" s="9">
        <v>3060</v>
      </c>
      <c r="K430" s="9">
        <v>34</v>
      </c>
    </row>
    <row r="431" spans="1:11" ht="14.25" customHeight="1" x14ac:dyDescent="0.35">
      <c r="A431">
        <v>2025</v>
      </c>
      <c r="B431" t="str">
        <f t="shared" si="6"/>
        <v>S1</v>
      </c>
      <c r="C431" t="s">
        <v>136</v>
      </c>
      <c r="D431" t="s">
        <v>137</v>
      </c>
      <c r="E431">
        <v>4</v>
      </c>
      <c r="F431" t="s">
        <v>155</v>
      </c>
      <c r="G431" t="s">
        <v>38</v>
      </c>
      <c r="H431" t="s">
        <v>32</v>
      </c>
      <c r="I431" s="8">
        <v>67</v>
      </c>
      <c r="J431" s="9">
        <v>2050.1999999999998</v>
      </c>
      <c r="K431" s="9">
        <v>30.6</v>
      </c>
    </row>
    <row r="432" spans="1:11" ht="14.25" customHeight="1" x14ac:dyDescent="0.35">
      <c r="A432">
        <v>2025</v>
      </c>
      <c r="B432" t="str">
        <f t="shared" si="6"/>
        <v>S1</v>
      </c>
      <c r="C432" t="s">
        <v>136</v>
      </c>
      <c r="D432" t="s">
        <v>137</v>
      </c>
      <c r="E432">
        <v>4</v>
      </c>
      <c r="F432" t="s">
        <v>155</v>
      </c>
      <c r="G432" t="s">
        <v>38</v>
      </c>
      <c r="H432" t="s">
        <v>33</v>
      </c>
      <c r="I432" s="8">
        <v>45</v>
      </c>
      <c r="J432" s="9">
        <v>1300.5</v>
      </c>
      <c r="K432" s="9">
        <v>28.9</v>
      </c>
    </row>
    <row r="433" spans="1:11" ht="14.25" customHeight="1" x14ac:dyDescent="0.35">
      <c r="A433">
        <v>2025</v>
      </c>
      <c r="B433" t="str">
        <f t="shared" si="6"/>
        <v>S1</v>
      </c>
      <c r="C433" t="s">
        <v>136</v>
      </c>
      <c r="D433" t="s">
        <v>137</v>
      </c>
      <c r="E433">
        <v>4</v>
      </c>
      <c r="F433" t="s">
        <v>155</v>
      </c>
      <c r="G433" t="s">
        <v>38</v>
      </c>
      <c r="H433" t="s">
        <v>34</v>
      </c>
      <c r="I433" s="8">
        <v>22</v>
      </c>
      <c r="J433" s="9">
        <v>598.4</v>
      </c>
      <c r="K433" s="9">
        <v>27.2</v>
      </c>
    </row>
    <row r="434" spans="1:11" ht="14.25" customHeight="1" x14ac:dyDescent="0.35">
      <c r="A434">
        <v>2025</v>
      </c>
      <c r="B434" t="str">
        <f t="shared" si="6"/>
        <v>S1</v>
      </c>
      <c r="C434" t="s">
        <v>136</v>
      </c>
      <c r="D434" t="s">
        <v>137</v>
      </c>
      <c r="E434">
        <v>4</v>
      </c>
      <c r="F434" t="s">
        <v>156</v>
      </c>
      <c r="G434" t="s">
        <v>40</v>
      </c>
      <c r="H434" t="s">
        <v>29</v>
      </c>
      <c r="I434" s="8">
        <v>87</v>
      </c>
      <c r="J434" s="9">
        <v>2958</v>
      </c>
      <c r="K434" s="9">
        <v>34</v>
      </c>
    </row>
    <row r="435" spans="1:11" ht="14.25" customHeight="1" x14ac:dyDescent="0.35">
      <c r="A435">
        <v>2025</v>
      </c>
      <c r="B435" t="str">
        <f t="shared" si="6"/>
        <v>S1</v>
      </c>
      <c r="C435" t="s">
        <v>136</v>
      </c>
      <c r="D435" t="s">
        <v>137</v>
      </c>
      <c r="E435">
        <v>4</v>
      </c>
      <c r="F435" t="s">
        <v>156</v>
      </c>
      <c r="G435" t="s">
        <v>40</v>
      </c>
      <c r="H435" t="s">
        <v>32</v>
      </c>
      <c r="I435" s="8">
        <v>65</v>
      </c>
      <c r="J435" s="9">
        <v>1989</v>
      </c>
      <c r="K435" s="9">
        <v>30.6</v>
      </c>
    </row>
    <row r="436" spans="1:11" ht="14.25" customHeight="1" x14ac:dyDescent="0.35">
      <c r="A436">
        <v>2025</v>
      </c>
      <c r="B436" t="str">
        <f t="shared" si="6"/>
        <v>S1</v>
      </c>
      <c r="C436" t="s">
        <v>136</v>
      </c>
      <c r="D436" t="s">
        <v>137</v>
      </c>
      <c r="E436">
        <v>4</v>
      </c>
      <c r="F436" t="s">
        <v>156</v>
      </c>
      <c r="G436" t="s">
        <v>40</v>
      </c>
      <c r="H436" t="s">
        <v>33</v>
      </c>
      <c r="I436" s="8">
        <v>43</v>
      </c>
      <c r="J436" s="9">
        <v>1242.7</v>
      </c>
      <c r="K436" s="9">
        <v>28.9</v>
      </c>
    </row>
    <row r="437" spans="1:11" ht="14.25" customHeight="1" x14ac:dyDescent="0.35">
      <c r="A437">
        <v>2025</v>
      </c>
      <c r="B437" t="str">
        <f t="shared" si="6"/>
        <v>S1</v>
      </c>
      <c r="C437" t="s">
        <v>136</v>
      </c>
      <c r="D437" t="s">
        <v>137</v>
      </c>
      <c r="E437">
        <v>4</v>
      </c>
      <c r="F437" t="s">
        <v>156</v>
      </c>
      <c r="G437" t="s">
        <v>40</v>
      </c>
      <c r="H437" t="s">
        <v>34</v>
      </c>
      <c r="I437" s="8">
        <v>21</v>
      </c>
      <c r="J437" s="9">
        <v>571.20000000000005</v>
      </c>
      <c r="K437" s="9">
        <v>27.2</v>
      </c>
    </row>
    <row r="438" spans="1:11" ht="14.25" customHeight="1" x14ac:dyDescent="0.35">
      <c r="A438">
        <v>2025</v>
      </c>
      <c r="B438" t="str">
        <f t="shared" si="6"/>
        <v>S1</v>
      </c>
      <c r="C438" t="s">
        <v>136</v>
      </c>
      <c r="D438" t="s">
        <v>137</v>
      </c>
      <c r="E438">
        <v>4</v>
      </c>
      <c r="F438" t="s">
        <v>157</v>
      </c>
      <c r="G438" t="s">
        <v>42</v>
      </c>
      <c r="H438" t="s">
        <v>29</v>
      </c>
      <c r="I438" s="8">
        <v>74</v>
      </c>
      <c r="J438" s="9">
        <v>2516</v>
      </c>
      <c r="K438" s="9">
        <v>34</v>
      </c>
    </row>
    <row r="439" spans="1:11" ht="14.25" customHeight="1" x14ac:dyDescent="0.35">
      <c r="A439">
        <v>2025</v>
      </c>
      <c r="B439" t="str">
        <f t="shared" si="6"/>
        <v>S1</v>
      </c>
      <c r="C439" t="s">
        <v>136</v>
      </c>
      <c r="D439" t="s">
        <v>137</v>
      </c>
      <c r="E439">
        <v>4</v>
      </c>
      <c r="F439" t="s">
        <v>157</v>
      </c>
      <c r="G439" t="s">
        <v>42</v>
      </c>
      <c r="H439" t="s">
        <v>32</v>
      </c>
      <c r="I439" s="8">
        <v>56</v>
      </c>
      <c r="J439" s="9">
        <v>1713.6</v>
      </c>
      <c r="K439" s="9">
        <v>30.6</v>
      </c>
    </row>
    <row r="440" spans="1:11" ht="14.25" customHeight="1" x14ac:dyDescent="0.35">
      <c r="A440">
        <v>2025</v>
      </c>
      <c r="B440" t="str">
        <f t="shared" si="6"/>
        <v>S1</v>
      </c>
      <c r="C440" t="s">
        <v>136</v>
      </c>
      <c r="D440" t="s">
        <v>137</v>
      </c>
      <c r="E440">
        <v>4</v>
      </c>
      <c r="F440" t="s">
        <v>157</v>
      </c>
      <c r="G440" t="s">
        <v>42</v>
      </c>
      <c r="H440" t="s">
        <v>33</v>
      </c>
      <c r="I440" s="8">
        <v>37</v>
      </c>
      <c r="J440" s="9">
        <v>1069.3</v>
      </c>
      <c r="K440" s="9">
        <v>28.9</v>
      </c>
    </row>
    <row r="441" spans="1:11" ht="14.25" customHeight="1" x14ac:dyDescent="0.35">
      <c r="A441">
        <v>2025</v>
      </c>
      <c r="B441" t="str">
        <f t="shared" si="6"/>
        <v>S1</v>
      </c>
      <c r="C441" t="s">
        <v>136</v>
      </c>
      <c r="D441" t="s">
        <v>137</v>
      </c>
      <c r="E441">
        <v>4</v>
      </c>
      <c r="F441" t="s">
        <v>157</v>
      </c>
      <c r="G441" t="s">
        <v>42</v>
      </c>
      <c r="H441" t="s">
        <v>34</v>
      </c>
      <c r="I441" s="8">
        <v>18</v>
      </c>
      <c r="J441" s="9">
        <v>489.6</v>
      </c>
      <c r="K441" s="9">
        <v>27.2</v>
      </c>
    </row>
    <row r="442" spans="1:11" ht="14.25" customHeight="1" x14ac:dyDescent="0.35">
      <c r="A442">
        <v>2025</v>
      </c>
      <c r="B442" t="str">
        <f t="shared" si="6"/>
        <v>S1</v>
      </c>
      <c r="C442" t="s">
        <v>136</v>
      </c>
      <c r="D442" t="s">
        <v>137</v>
      </c>
      <c r="E442">
        <v>4</v>
      </c>
      <c r="F442" t="s">
        <v>158</v>
      </c>
      <c r="G442" t="s">
        <v>44</v>
      </c>
      <c r="H442" t="s">
        <v>29</v>
      </c>
      <c r="I442" s="8">
        <v>84</v>
      </c>
      <c r="J442" s="9">
        <v>2856</v>
      </c>
      <c r="K442" s="9">
        <v>34</v>
      </c>
    </row>
    <row r="443" spans="1:11" ht="14.25" customHeight="1" x14ac:dyDescent="0.35">
      <c r="A443">
        <v>2025</v>
      </c>
      <c r="B443" t="str">
        <f t="shared" si="6"/>
        <v>S1</v>
      </c>
      <c r="C443" t="s">
        <v>136</v>
      </c>
      <c r="D443" t="s">
        <v>137</v>
      </c>
      <c r="E443">
        <v>4</v>
      </c>
      <c r="F443" t="s">
        <v>158</v>
      </c>
      <c r="G443" t="s">
        <v>44</v>
      </c>
      <c r="H443" t="s">
        <v>32</v>
      </c>
      <c r="I443" s="8">
        <v>63</v>
      </c>
      <c r="J443" s="9">
        <v>1927.8</v>
      </c>
      <c r="K443" s="9">
        <v>30.6</v>
      </c>
    </row>
    <row r="444" spans="1:11" ht="14.25" customHeight="1" x14ac:dyDescent="0.35">
      <c r="A444">
        <v>2025</v>
      </c>
      <c r="B444" t="str">
        <f t="shared" si="6"/>
        <v>S1</v>
      </c>
      <c r="C444" t="s">
        <v>136</v>
      </c>
      <c r="D444" t="s">
        <v>137</v>
      </c>
      <c r="E444">
        <v>4</v>
      </c>
      <c r="F444" t="s">
        <v>158</v>
      </c>
      <c r="G444" t="s">
        <v>44</v>
      </c>
      <c r="H444" t="s">
        <v>33</v>
      </c>
      <c r="I444" s="8">
        <v>42</v>
      </c>
      <c r="J444" s="9">
        <v>1213.8</v>
      </c>
      <c r="K444" s="9">
        <v>28.9</v>
      </c>
    </row>
    <row r="445" spans="1:11" ht="14.25" customHeight="1" x14ac:dyDescent="0.35">
      <c r="A445">
        <v>2025</v>
      </c>
      <c r="B445" t="str">
        <f t="shared" si="6"/>
        <v>S1</v>
      </c>
      <c r="C445" t="s">
        <v>136</v>
      </c>
      <c r="D445" t="s">
        <v>137</v>
      </c>
      <c r="E445">
        <v>4</v>
      </c>
      <c r="F445" t="s">
        <v>158</v>
      </c>
      <c r="G445" t="s">
        <v>44</v>
      </c>
      <c r="H445" t="s">
        <v>34</v>
      </c>
      <c r="I445" s="8">
        <v>21</v>
      </c>
      <c r="J445" s="9">
        <v>571.20000000000005</v>
      </c>
      <c r="K445" s="9">
        <v>27.2</v>
      </c>
    </row>
    <row r="446" spans="1:11" ht="14.25" customHeight="1" x14ac:dyDescent="0.35">
      <c r="A446">
        <v>2025</v>
      </c>
      <c r="B446" t="str">
        <f t="shared" si="6"/>
        <v>S1</v>
      </c>
      <c r="C446" t="s">
        <v>136</v>
      </c>
      <c r="D446" t="s">
        <v>137</v>
      </c>
      <c r="E446">
        <v>4</v>
      </c>
      <c r="F446" t="s">
        <v>159</v>
      </c>
      <c r="G446" t="s">
        <v>48</v>
      </c>
      <c r="H446" t="s">
        <v>29</v>
      </c>
      <c r="I446" s="8">
        <v>80</v>
      </c>
      <c r="J446" s="9">
        <v>2720</v>
      </c>
      <c r="K446" s="9">
        <v>34</v>
      </c>
    </row>
    <row r="447" spans="1:11" ht="14.25" customHeight="1" x14ac:dyDescent="0.35">
      <c r="A447">
        <v>2025</v>
      </c>
      <c r="B447" t="str">
        <f t="shared" si="6"/>
        <v>S1</v>
      </c>
      <c r="C447" t="s">
        <v>136</v>
      </c>
      <c r="D447" t="s">
        <v>137</v>
      </c>
      <c r="E447">
        <v>4</v>
      </c>
      <c r="F447" t="s">
        <v>159</v>
      </c>
      <c r="G447" t="s">
        <v>48</v>
      </c>
      <c r="H447" t="s">
        <v>32</v>
      </c>
      <c r="I447" s="8">
        <v>60</v>
      </c>
      <c r="J447" s="9">
        <v>1836</v>
      </c>
      <c r="K447" s="9">
        <v>30.6</v>
      </c>
    </row>
    <row r="448" spans="1:11" ht="14.25" customHeight="1" x14ac:dyDescent="0.35">
      <c r="A448">
        <v>2025</v>
      </c>
      <c r="B448" t="str">
        <f t="shared" si="6"/>
        <v>S1</v>
      </c>
      <c r="C448" t="s">
        <v>136</v>
      </c>
      <c r="D448" t="s">
        <v>137</v>
      </c>
      <c r="E448">
        <v>4</v>
      </c>
      <c r="F448" t="s">
        <v>159</v>
      </c>
      <c r="G448" t="s">
        <v>48</v>
      </c>
      <c r="H448" t="s">
        <v>33</v>
      </c>
      <c r="I448" s="8">
        <v>40</v>
      </c>
      <c r="J448" s="9">
        <v>1156</v>
      </c>
      <c r="K448" s="9">
        <v>28.9</v>
      </c>
    </row>
    <row r="449" spans="1:11" ht="14.25" customHeight="1" x14ac:dyDescent="0.35">
      <c r="A449">
        <v>2025</v>
      </c>
      <c r="B449" t="str">
        <f t="shared" si="6"/>
        <v>S1</v>
      </c>
      <c r="C449" t="s">
        <v>136</v>
      </c>
      <c r="D449" t="s">
        <v>137</v>
      </c>
      <c r="E449">
        <v>4</v>
      </c>
      <c r="F449" t="s">
        <v>159</v>
      </c>
      <c r="G449" t="s">
        <v>48</v>
      </c>
      <c r="H449" t="s">
        <v>34</v>
      </c>
      <c r="I449" s="8">
        <v>20</v>
      </c>
      <c r="J449" s="9">
        <v>544</v>
      </c>
      <c r="K449" s="9">
        <v>27.2</v>
      </c>
    </row>
    <row r="450" spans="1:11" ht="14.25" customHeight="1" x14ac:dyDescent="0.35">
      <c r="A450">
        <v>2025</v>
      </c>
      <c r="B450" t="str">
        <f t="shared" ref="B450:B513" si="7">IF(OR(C450="Q1",C450="Q2"),"S1",IF(OR(C450="Q3",C450="Q4"),"S2",""))</f>
        <v>S1</v>
      </c>
      <c r="C450" t="s">
        <v>136</v>
      </c>
      <c r="D450" t="s">
        <v>137</v>
      </c>
      <c r="E450">
        <v>4</v>
      </c>
      <c r="F450" t="s">
        <v>160</v>
      </c>
      <c r="G450" t="s">
        <v>28</v>
      </c>
      <c r="H450" t="s">
        <v>29</v>
      </c>
      <c r="I450" s="8">
        <v>82</v>
      </c>
      <c r="J450" s="9">
        <v>2788</v>
      </c>
      <c r="K450" s="9">
        <v>34</v>
      </c>
    </row>
    <row r="451" spans="1:11" ht="14.25" customHeight="1" x14ac:dyDescent="0.35">
      <c r="A451">
        <v>2025</v>
      </c>
      <c r="B451" t="str">
        <f t="shared" si="7"/>
        <v>S1</v>
      </c>
      <c r="C451" t="s">
        <v>136</v>
      </c>
      <c r="D451" t="s">
        <v>137</v>
      </c>
      <c r="E451">
        <v>4</v>
      </c>
      <c r="F451" t="s">
        <v>160</v>
      </c>
      <c r="G451" t="s">
        <v>28</v>
      </c>
      <c r="H451" t="s">
        <v>32</v>
      </c>
      <c r="I451" s="8">
        <v>61</v>
      </c>
      <c r="J451" s="9">
        <v>1866.6</v>
      </c>
      <c r="K451" s="9">
        <v>30.6</v>
      </c>
    </row>
    <row r="452" spans="1:11" ht="14.25" customHeight="1" x14ac:dyDescent="0.35">
      <c r="A452">
        <v>2025</v>
      </c>
      <c r="B452" t="str">
        <f t="shared" si="7"/>
        <v>S1</v>
      </c>
      <c r="C452" t="s">
        <v>136</v>
      </c>
      <c r="D452" t="s">
        <v>137</v>
      </c>
      <c r="E452">
        <v>4</v>
      </c>
      <c r="F452" t="s">
        <v>160</v>
      </c>
      <c r="G452" t="s">
        <v>28</v>
      </c>
      <c r="H452" t="s">
        <v>33</v>
      </c>
      <c r="I452" s="8">
        <v>41</v>
      </c>
      <c r="J452" s="9">
        <v>1184.9000000000001</v>
      </c>
      <c r="K452" s="9">
        <v>28.9</v>
      </c>
    </row>
    <row r="453" spans="1:11" ht="14.25" customHeight="1" x14ac:dyDescent="0.35">
      <c r="A453">
        <v>2025</v>
      </c>
      <c r="B453" t="str">
        <f t="shared" si="7"/>
        <v>S1</v>
      </c>
      <c r="C453" t="s">
        <v>136</v>
      </c>
      <c r="D453" t="s">
        <v>137</v>
      </c>
      <c r="E453">
        <v>4</v>
      </c>
      <c r="F453" t="s">
        <v>160</v>
      </c>
      <c r="G453" t="s">
        <v>28</v>
      </c>
      <c r="H453" t="s">
        <v>34</v>
      </c>
      <c r="I453" s="8">
        <v>20</v>
      </c>
      <c r="J453" s="9">
        <v>544</v>
      </c>
      <c r="K453" s="9">
        <v>27.2</v>
      </c>
    </row>
    <row r="454" spans="1:11" ht="14.25" customHeight="1" x14ac:dyDescent="0.35">
      <c r="A454">
        <v>2025</v>
      </c>
      <c r="B454" t="str">
        <f t="shared" si="7"/>
        <v>S1</v>
      </c>
      <c r="C454" t="s">
        <v>136</v>
      </c>
      <c r="D454" t="s">
        <v>137</v>
      </c>
      <c r="E454">
        <v>4</v>
      </c>
      <c r="F454" t="s">
        <v>161</v>
      </c>
      <c r="G454" t="s">
        <v>36</v>
      </c>
      <c r="H454" t="s">
        <v>29</v>
      </c>
      <c r="I454" s="8">
        <v>84</v>
      </c>
      <c r="J454" s="9">
        <v>2856</v>
      </c>
      <c r="K454" s="9">
        <v>34</v>
      </c>
    </row>
    <row r="455" spans="1:11" ht="14.25" customHeight="1" x14ac:dyDescent="0.35">
      <c r="A455">
        <v>2025</v>
      </c>
      <c r="B455" t="str">
        <f t="shared" si="7"/>
        <v>S1</v>
      </c>
      <c r="C455" t="s">
        <v>136</v>
      </c>
      <c r="D455" t="s">
        <v>137</v>
      </c>
      <c r="E455">
        <v>4</v>
      </c>
      <c r="F455" t="s">
        <v>161</v>
      </c>
      <c r="G455" t="s">
        <v>36</v>
      </c>
      <c r="H455" t="s">
        <v>32</v>
      </c>
      <c r="I455" s="8">
        <v>63</v>
      </c>
      <c r="J455" s="9">
        <v>1927.8</v>
      </c>
      <c r="K455" s="9">
        <v>30.6</v>
      </c>
    </row>
    <row r="456" spans="1:11" ht="14.25" customHeight="1" x14ac:dyDescent="0.35">
      <c r="A456">
        <v>2025</v>
      </c>
      <c r="B456" t="str">
        <f t="shared" si="7"/>
        <v>S1</v>
      </c>
      <c r="C456" t="s">
        <v>136</v>
      </c>
      <c r="D456" t="s">
        <v>137</v>
      </c>
      <c r="E456">
        <v>4</v>
      </c>
      <c r="F456" t="s">
        <v>161</v>
      </c>
      <c r="G456" t="s">
        <v>36</v>
      </c>
      <c r="H456" t="s">
        <v>33</v>
      </c>
      <c r="I456" s="8">
        <v>42</v>
      </c>
      <c r="J456" s="9">
        <v>1213.8</v>
      </c>
      <c r="K456" s="9">
        <v>28.9</v>
      </c>
    </row>
    <row r="457" spans="1:11" ht="14.25" customHeight="1" x14ac:dyDescent="0.35">
      <c r="A457">
        <v>2025</v>
      </c>
      <c r="B457" t="str">
        <f t="shared" si="7"/>
        <v>S1</v>
      </c>
      <c r="C457" t="s">
        <v>136</v>
      </c>
      <c r="D457" t="s">
        <v>137</v>
      </c>
      <c r="E457">
        <v>4</v>
      </c>
      <c r="F457" t="s">
        <v>161</v>
      </c>
      <c r="G457" t="s">
        <v>36</v>
      </c>
      <c r="H457" t="s">
        <v>34</v>
      </c>
      <c r="I457" s="8">
        <v>21</v>
      </c>
      <c r="J457" s="9">
        <v>571.20000000000005</v>
      </c>
      <c r="K457" s="9">
        <v>27.2</v>
      </c>
    </row>
    <row r="458" spans="1:11" ht="14.25" customHeight="1" x14ac:dyDescent="0.35">
      <c r="A458">
        <v>2025</v>
      </c>
      <c r="B458" t="str">
        <f t="shared" si="7"/>
        <v>S1</v>
      </c>
      <c r="C458" t="s">
        <v>136</v>
      </c>
      <c r="D458" t="s">
        <v>137</v>
      </c>
      <c r="E458">
        <v>4</v>
      </c>
      <c r="F458" t="s">
        <v>162</v>
      </c>
      <c r="G458" t="s">
        <v>38</v>
      </c>
      <c r="H458" t="s">
        <v>29</v>
      </c>
      <c r="I458" s="8">
        <v>95</v>
      </c>
      <c r="J458" s="9">
        <v>3230</v>
      </c>
      <c r="K458" s="9">
        <v>34</v>
      </c>
    </row>
    <row r="459" spans="1:11" ht="14.25" customHeight="1" x14ac:dyDescent="0.35">
      <c r="A459">
        <v>2025</v>
      </c>
      <c r="B459" t="str">
        <f t="shared" si="7"/>
        <v>S1</v>
      </c>
      <c r="C459" t="s">
        <v>136</v>
      </c>
      <c r="D459" t="s">
        <v>137</v>
      </c>
      <c r="E459">
        <v>4</v>
      </c>
      <c r="F459" t="s">
        <v>162</v>
      </c>
      <c r="G459" t="s">
        <v>38</v>
      </c>
      <c r="H459" t="s">
        <v>32</v>
      </c>
      <c r="I459" s="8">
        <v>71</v>
      </c>
      <c r="J459" s="9">
        <v>2172.6</v>
      </c>
      <c r="K459" s="9">
        <v>30.6</v>
      </c>
    </row>
    <row r="460" spans="1:11" ht="14.25" customHeight="1" x14ac:dyDescent="0.35">
      <c r="A460">
        <v>2025</v>
      </c>
      <c r="B460" t="str">
        <f t="shared" si="7"/>
        <v>S1</v>
      </c>
      <c r="C460" t="s">
        <v>136</v>
      </c>
      <c r="D460" t="s">
        <v>137</v>
      </c>
      <c r="E460">
        <v>4</v>
      </c>
      <c r="F460" t="s">
        <v>162</v>
      </c>
      <c r="G460" t="s">
        <v>38</v>
      </c>
      <c r="H460" t="s">
        <v>33</v>
      </c>
      <c r="I460" s="8">
        <v>47</v>
      </c>
      <c r="J460" s="9">
        <v>1358.3</v>
      </c>
      <c r="K460" s="9">
        <v>28.9</v>
      </c>
    </row>
    <row r="461" spans="1:11" ht="14.25" customHeight="1" x14ac:dyDescent="0.35">
      <c r="A461">
        <v>2025</v>
      </c>
      <c r="B461" t="str">
        <f t="shared" si="7"/>
        <v>S1</v>
      </c>
      <c r="C461" t="s">
        <v>136</v>
      </c>
      <c r="D461" t="s">
        <v>137</v>
      </c>
      <c r="E461">
        <v>4</v>
      </c>
      <c r="F461" t="s">
        <v>162</v>
      </c>
      <c r="G461" t="s">
        <v>38</v>
      </c>
      <c r="H461" t="s">
        <v>34</v>
      </c>
      <c r="I461" s="8">
        <v>23</v>
      </c>
      <c r="J461" s="9">
        <v>625.6</v>
      </c>
      <c r="K461" s="9">
        <v>27.2</v>
      </c>
    </row>
    <row r="462" spans="1:11" ht="14.25" customHeight="1" x14ac:dyDescent="0.35">
      <c r="A462">
        <v>2025</v>
      </c>
      <c r="B462" t="str">
        <f t="shared" si="7"/>
        <v>S1</v>
      </c>
      <c r="C462" t="s">
        <v>136</v>
      </c>
      <c r="D462" t="s">
        <v>137</v>
      </c>
      <c r="E462">
        <v>4</v>
      </c>
      <c r="F462" t="s">
        <v>163</v>
      </c>
      <c r="G462" t="s">
        <v>40</v>
      </c>
      <c r="H462" t="s">
        <v>29</v>
      </c>
      <c r="I462" s="8">
        <v>90</v>
      </c>
      <c r="J462" s="9">
        <v>3060</v>
      </c>
      <c r="K462" s="9">
        <v>34</v>
      </c>
    </row>
    <row r="463" spans="1:11" ht="14.25" customHeight="1" x14ac:dyDescent="0.35">
      <c r="A463">
        <v>2025</v>
      </c>
      <c r="B463" t="str">
        <f t="shared" si="7"/>
        <v>S1</v>
      </c>
      <c r="C463" t="s">
        <v>136</v>
      </c>
      <c r="D463" t="s">
        <v>137</v>
      </c>
      <c r="E463">
        <v>4</v>
      </c>
      <c r="F463" t="s">
        <v>163</v>
      </c>
      <c r="G463" t="s">
        <v>40</v>
      </c>
      <c r="H463" t="s">
        <v>32</v>
      </c>
      <c r="I463" s="8">
        <v>67</v>
      </c>
      <c r="J463" s="9">
        <v>2050.1999999999998</v>
      </c>
      <c r="K463" s="9">
        <v>30.6</v>
      </c>
    </row>
    <row r="464" spans="1:11" ht="14.25" customHeight="1" x14ac:dyDescent="0.35">
      <c r="A464">
        <v>2025</v>
      </c>
      <c r="B464" t="str">
        <f t="shared" si="7"/>
        <v>S1</v>
      </c>
      <c r="C464" t="s">
        <v>136</v>
      </c>
      <c r="D464" t="s">
        <v>137</v>
      </c>
      <c r="E464">
        <v>4</v>
      </c>
      <c r="F464" t="s">
        <v>163</v>
      </c>
      <c r="G464" t="s">
        <v>40</v>
      </c>
      <c r="H464" t="s">
        <v>33</v>
      </c>
      <c r="I464" s="8">
        <v>45</v>
      </c>
      <c r="J464" s="9">
        <v>1300.5</v>
      </c>
      <c r="K464" s="9">
        <v>28.9</v>
      </c>
    </row>
    <row r="465" spans="1:11" ht="14.25" customHeight="1" x14ac:dyDescent="0.35">
      <c r="A465">
        <v>2025</v>
      </c>
      <c r="B465" t="str">
        <f t="shared" si="7"/>
        <v>S1</v>
      </c>
      <c r="C465" t="s">
        <v>136</v>
      </c>
      <c r="D465" t="s">
        <v>137</v>
      </c>
      <c r="E465">
        <v>4</v>
      </c>
      <c r="F465" t="s">
        <v>163</v>
      </c>
      <c r="G465" t="s">
        <v>40</v>
      </c>
      <c r="H465" t="s">
        <v>34</v>
      </c>
      <c r="I465" s="8">
        <v>22</v>
      </c>
      <c r="J465" s="9">
        <v>598.4</v>
      </c>
      <c r="K465" s="9">
        <v>27.2</v>
      </c>
    </row>
    <row r="466" spans="1:11" ht="14.25" customHeight="1" x14ac:dyDescent="0.35">
      <c r="A466">
        <v>2025</v>
      </c>
      <c r="B466" t="str">
        <f t="shared" si="7"/>
        <v>S1</v>
      </c>
      <c r="C466" t="s">
        <v>136</v>
      </c>
      <c r="D466" t="s">
        <v>137</v>
      </c>
      <c r="E466">
        <v>4</v>
      </c>
      <c r="F466" t="s">
        <v>164</v>
      </c>
      <c r="G466" t="s">
        <v>42</v>
      </c>
      <c r="H466" t="s">
        <v>29</v>
      </c>
      <c r="I466" s="8">
        <v>69</v>
      </c>
      <c r="J466" s="9">
        <v>2346</v>
      </c>
      <c r="K466" s="9">
        <v>34</v>
      </c>
    </row>
    <row r="467" spans="1:11" ht="14.25" customHeight="1" x14ac:dyDescent="0.35">
      <c r="A467">
        <v>2025</v>
      </c>
      <c r="B467" t="str">
        <f t="shared" si="7"/>
        <v>S1</v>
      </c>
      <c r="C467" t="s">
        <v>136</v>
      </c>
      <c r="D467" t="s">
        <v>137</v>
      </c>
      <c r="E467">
        <v>4</v>
      </c>
      <c r="F467" t="s">
        <v>164</v>
      </c>
      <c r="G467" t="s">
        <v>42</v>
      </c>
      <c r="H467" t="s">
        <v>32</v>
      </c>
      <c r="I467" s="8">
        <v>52</v>
      </c>
      <c r="J467" s="9">
        <v>1591.2</v>
      </c>
      <c r="K467" s="9">
        <v>30.6</v>
      </c>
    </row>
    <row r="468" spans="1:11" ht="14.25" customHeight="1" x14ac:dyDescent="0.35">
      <c r="A468">
        <v>2025</v>
      </c>
      <c r="B468" t="str">
        <f t="shared" si="7"/>
        <v>S1</v>
      </c>
      <c r="C468" t="s">
        <v>136</v>
      </c>
      <c r="D468" t="s">
        <v>137</v>
      </c>
      <c r="E468">
        <v>4</v>
      </c>
      <c r="F468" t="s">
        <v>164</v>
      </c>
      <c r="G468" t="s">
        <v>42</v>
      </c>
      <c r="H468" t="s">
        <v>33</v>
      </c>
      <c r="I468" s="8">
        <v>34</v>
      </c>
      <c r="J468" s="9">
        <v>982.6</v>
      </c>
      <c r="K468" s="9">
        <v>28.9</v>
      </c>
    </row>
    <row r="469" spans="1:11" ht="14.25" customHeight="1" x14ac:dyDescent="0.35">
      <c r="A469">
        <v>2025</v>
      </c>
      <c r="B469" t="str">
        <f t="shared" si="7"/>
        <v>S1</v>
      </c>
      <c r="C469" t="s">
        <v>136</v>
      </c>
      <c r="D469" t="s">
        <v>137</v>
      </c>
      <c r="E469">
        <v>4</v>
      </c>
      <c r="F469" t="s">
        <v>164</v>
      </c>
      <c r="G469" t="s">
        <v>42</v>
      </c>
      <c r="H469" t="s">
        <v>34</v>
      </c>
      <c r="I469" s="8">
        <v>17</v>
      </c>
      <c r="J469" s="9">
        <v>462.4</v>
      </c>
      <c r="K469" s="9">
        <v>27.2</v>
      </c>
    </row>
    <row r="470" spans="1:11" ht="14.25" customHeight="1" x14ac:dyDescent="0.35">
      <c r="A470">
        <v>2025</v>
      </c>
      <c r="B470" t="str">
        <f t="shared" si="7"/>
        <v>S1</v>
      </c>
      <c r="C470" t="s">
        <v>136</v>
      </c>
      <c r="D470" t="s">
        <v>137</v>
      </c>
      <c r="E470">
        <v>4</v>
      </c>
      <c r="F470" t="s">
        <v>165</v>
      </c>
      <c r="G470" t="s">
        <v>44</v>
      </c>
      <c r="H470" t="s">
        <v>29</v>
      </c>
      <c r="I470" s="8">
        <v>77</v>
      </c>
      <c r="J470" s="9">
        <v>2618</v>
      </c>
      <c r="K470" s="9">
        <v>34</v>
      </c>
    </row>
    <row r="471" spans="1:11" ht="14.25" customHeight="1" x14ac:dyDescent="0.35">
      <c r="A471">
        <v>2025</v>
      </c>
      <c r="B471" t="str">
        <f t="shared" si="7"/>
        <v>S1</v>
      </c>
      <c r="C471" t="s">
        <v>136</v>
      </c>
      <c r="D471" t="s">
        <v>137</v>
      </c>
      <c r="E471">
        <v>4</v>
      </c>
      <c r="F471" t="s">
        <v>165</v>
      </c>
      <c r="G471" t="s">
        <v>44</v>
      </c>
      <c r="H471" t="s">
        <v>32</v>
      </c>
      <c r="I471" s="8">
        <v>58</v>
      </c>
      <c r="J471" s="9">
        <v>1774.8</v>
      </c>
      <c r="K471" s="9">
        <v>30.6</v>
      </c>
    </row>
    <row r="472" spans="1:11" ht="14.25" customHeight="1" x14ac:dyDescent="0.35">
      <c r="A472">
        <v>2025</v>
      </c>
      <c r="B472" t="str">
        <f t="shared" si="7"/>
        <v>S1</v>
      </c>
      <c r="C472" t="s">
        <v>136</v>
      </c>
      <c r="D472" t="s">
        <v>137</v>
      </c>
      <c r="E472">
        <v>4</v>
      </c>
      <c r="F472" t="s">
        <v>165</v>
      </c>
      <c r="G472" t="s">
        <v>44</v>
      </c>
      <c r="H472" t="s">
        <v>33</v>
      </c>
      <c r="I472" s="8">
        <v>38</v>
      </c>
      <c r="J472" s="9">
        <v>1098.2</v>
      </c>
      <c r="K472" s="9">
        <v>28.9</v>
      </c>
    </row>
    <row r="473" spans="1:11" ht="14.25" customHeight="1" x14ac:dyDescent="0.35">
      <c r="A473">
        <v>2025</v>
      </c>
      <c r="B473" t="str">
        <f t="shared" si="7"/>
        <v>S1</v>
      </c>
      <c r="C473" t="s">
        <v>136</v>
      </c>
      <c r="D473" t="s">
        <v>137</v>
      </c>
      <c r="E473">
        <v>4</v>
      </c>
      <c r="F473" t="s">
        <v>165</v>
      </c>
      <c r="G473" t="s">
        <v>44</v>
      </c>
      <c r="H473" t="s">
        <v>34</v>
      </c>
      <c r="I473" s="8">
        <v>19</v>
      </c>
      <c r="J473" s="9">
        <v>516.79999999999995</v>
      </c>
      <c r="K473" s="9">
        <v>27.2</v>
      </c>
    </row>
    <row r="474" spans="1:11" ht="14.25" customHeight="1" x14ac:dyDescent="0.35">
      <c r="A474">
        <v>2025</v>
      </c>
      <c r="B474" t="str">
        <f t="shared" si="7"/>
        <v>S1</v>
      </c>
      <c r="C474" t="s">
        <v>136</v>
      </c>
      <c r="D474" t="s">
        <v>137</v>
      </c>
      <c r="E474">
        <v>4</v>
      </c>
      <c r="F474" t="s">
        <v>166</v>
      </c>
      <c r="G474" t="s">
        <v>48</v>
      </c>
      <c r="H474" t="s">
        <v>29</v>
      </c>
      <c r="I474" s="8">
        <v>82</v>
      </c>
      <c r="J474" s="9">
        <v>2788</v>
      </c>
      <c r="K474" s="9">
        <v>34</v>
      </c>
    </row>
    <row r="475" spans="1:11" ht="14.25" customHeight="1" x14ac:dyDescent="0.35">
      <c r="A475">
        <v>2025</v>
      </c>
      <c r="B475" t="str">
        <f t="shared" si="7"/>
        <v>S1</v>
      </c>
      <c r="C475" t="s">
        <v>136</v>
      </c>
      <c r="D475" t="s">
        <v>137</v>
      </c>
      <c r="E475">
        <v>4</v>
      </c>
      <c r="F475" t="s">
        <v>166</v>
      </c>
      <c r="G475" t="s">
        <v>48</v>
      </c>
      <c r="H475" t="s">
        <v>32</v>
      </c>
      <c r="I475" s="8">
        <v>62</v>
      </c>
      <c r="J475" s="9">
        <v>1897.2</v>
      </c>
      <c r="K475" s="9">
        <v>30.6</v>
      </c>
    </row>
    <row r="476" spans="1:11" ht="14.25" customHeight="1" x14ac:dyDescent="0.35">
      <c r="A476">
        <v>2025</v>
      </c>
      <c r="B476" t="str">
        <f t="shared" si="7"/>
        <v>S1</v>
      </c>
      <c r="C476" t="s">
        <v>136</v>
      </c>
      <c r="D476" t="s">
        <v>137</v>
      </c>
      <c r="E476">
        <v>4</v>
      </c>
      <c r="F476" t="s">
        <v>166</v>
      </c>
      <c r="G476" t="s">
        <v>48</v>
      </c>
      <c r="H476" t="s">
        <v>33</v>
      </c>
      <c r="I476" s="8">
        <v>41</v>
      </c>
      <c r="J476" s="9">
        <v>1184.9000000000001</v>
      </c>
      <c r="K476" s="9">
        <v>28.9</v>
      </c>
    </row>
    <row r="477" spans="1:11" ht="14.25" customHeight="1" x14ac:dyDescent="0.35">
      <c r="A477">
        <v>2025</v>
      </c>
      <c r="B477" t="str">
        <f t="shared" si="7"/>
        <v>S1</v>
      </c>
      <c r="C477" t="s">
        <v>136</v>
      </c>
      <c r="D477" t="s">
        <v>137</v>
      </c>
      <c r="E477">
        <v>4</v>
      </c>
      <c r="F477" t="s">
        <v>166</v>
      </c>
      <c r="G477" t="s">
        <v>48</v>
      </c>
      <c r="H477" t="s">
        <v>34</v>
      </c>
      <c r="I477" s="8">
        <v>20</v>
      </c>
      <c r="J477" s="9">
        <v>544</v>
      </c>
      <c r="K477" s="9">
        <v>27.2</v>
      </c>
    </row>
    <row r="478" spans="1:11" ht="14.25" customHeight="1" x14ac:dyDescent="0.35">
      <c r="A478">
        <v>2025</v>
      </c>
      <c r="B478" t="str">
        <f t="shared" si="7"/>
        <v>S1</v>
      </c>
      <c r="C478" t="s">
        <v>136</v>
      </c>
      <c r="D478" t="s">
        <v>137</v>
      </c>
      <c r="E478">
        <v>4</v>
      </c>
      <c r="F478" t="s">
        <v>167</v>
      </c>
      <c r="G478" t="s">
        <v>28</v>
      </c>
      <c r="H478" t="s">
        <v>29</v>
      </c>
      <c r="I478" s="8">
        <v>84</v>
      </c>
      <c r="J478" s="9">
        <v>2856</v>
      </c>
      <c r="K478" s="9">
        <v>34</v>
      </c>
    </row>
    <row r="479" spans="1:11" ht="14.25" customHeight="1" x14ac:dyDescent="0.35">
      <c r="A479">
        <v>2025</v>
      </c>
      <c r="B479" t="str">
        <f t="shared" si="7"/>
        <v>S1</v>
      </c>
      <c r="C479" t="s">
        <v>136</v>
      </c>
      <c r="D479" t="s">
        <v>137</v>
      </c>
      <c r="E479">
        <v>4</v>
      </c>
      <c r="F479" t="s">
        <v>167</v>
      </c>
      <c r="G479" t="s">
        <v>28</v>
      </c>
      <c r="H479" t="s">
        <v>32</v>
      </c>
      <c r="I479" s="8">
        <v>63</v>
      </c>
      <c r="J479" s="9">
        <v>1927.8</v>
      </c>
      <c r="K479" s="9">
        <v>30.6</v>
      </c>
    </row>
    <row r="480" spans="1:11" ht="14.25" customHeight="1" x14ac:dyDescent="0.35">
      <c r="A480">
        <v>2025</v>
      </c>
      <c r="B480" t="str">
        <f t="shared" si="7"/>
        <v>S1</v>
      </c>
      <c r="C480" t="s">
        <v>136</v>
      </c>
      <c r="D480" t="s">
        <v>137</v>
      </c>
      <c r="E480">
        <v>4</v>
      </c>
      <c r="F480" t="s">
        <v>167</v>
      </c>
      <c r="G480" t="s">
        <v>28</v>
      </c>
      <c r="H480" t="s">
        <v>33</v>
      </c>
      <c r="I480" s="8">
        <v>42</v>
      </c>
      <c r="J480" s="9">
        <v>1213.8</v>
      </c>
      <c r="K480" s="9">
        <v>28.9</v>
      </c>
    </row>
    <row r="481" spans="1:11" ht="14.25" customHeight="1" x14ac:dyDescent="0.35">
      <c r="A481">
        <v>2025</v>
      </c>
      <c r="B481" t="str">
        <f t="shared" si="7"/>
        <v>S1</v>
      </c>
      <c r="C481" t="s">
        <v>136</v>
      </c>
      <c r="D481" t="s">
        <v>137</v>
      </c>
      <c r="E481">
        <v>4</v>
      </c>
      <c r="F481" t="s">
        <v>167</v>
      </c>
      <c r="G481" t="s">
        <v>28</v>
      </c>
      <c r="H481" t="s">
        <v>34</v>
      </c>
      <c r="I481" s="8">
        <v>21</v>
      </c>
      <c r="J481" s="9">
        <v>571.20000000000005</v>
      </c>
      <c r="K481" s="9">
        <v>27.2</v>
      </c>
    </row>
    <row r="482" spans="1:11" ht="14.25" customHeight="1" x14ac:dyDescent="0.35">
      <c r="A482">
        <v>2025</v>
      </c>
      <c r="B482" t="str">
        <f t="shared" si="7"/>
        <v>S1</v>
      </c>
      <c r="C482" t="s">
        <v>136</v>
      </c>
      <c r="D482" t="s">
        <v>168</v>
      </c>
      <c r="E482">
        <v>5</v>
      </c>
      <c r="F482" t="s">
        <v>169</v>
      </c>
      <c r="G482" t="s">
        <v>36</v>
      </c>
      <c r="H482" t="s">
        <v>29</v>
      </c>
      <c r="I482" s="8">
        <v>85</v>
      </c>
      <c r="J482" s="9">
        <v>2890</v>
      </c>
      <c r="K482" s="9">
        <v>34</v>
      </c>
    </row>
    <row r="483" spans="1:11" ht="14.25" customHeight="1" x14ac:dyDescent="0.35">
      <c r="A483">
        <v>2025</v>
      </c>
      <c r="B483" t="str">
        <f t="shared" si="7"/>
        <v>S1</v>
      </c>
      <c r="C483" t="s">
        <v>136</v>
      </c>
      <c r="D483" t="s">
        <v>168</v>
      </c>
      <c r="E483">
        <v>5</v>
      </c>
      <c r="F483" t="s">
        <v>169</v>
      </c>
      <c r="G483" t="s">
        <v>36</v>
      </c>
      <c r="H483" t="s">
        <v>32</v>
      </c>
      <c r="I483" s="8">
        <v>63</v>
      </c>
      <c r="J483" s="9">
        <v>1927.8</v>
      </c>
      <c r="K483" s="9">
        <v>30.6</v>
      </c>
    </row>
    <row r="484" spans="1:11" ht="14.25" customHeight="1" x14ac:dyDescent="0.35">
      <c r="A484">
        <v>2025</v>
      </c>
      <c r="B484" t="str">
        <f t="shared" si="7"/>
        <v>S1</v>
      </c>
      <c r="C484" t="s">
        <v>136</v>
      </c>
      <c r="D484" t="s">
        <v>168</v>
      </c>
      <c r="E484">
        <v>5</v>
      </c>
      <c r="F484" t="s">
        <v>169</v>
      </c>
      <c r="G484" t="s">
        <v>36</v>
      </c>
      <c r="H484" t="s">
        <v>33</v>
      </c>
      <c r="I484" s="8">
        <v>42</v>
      </c>
      <c r="J484" s="9">
        <v>1213.8</v>
      </c>
      <c r="K484" s="9">
        <v>28.9</v>
      </c>
    </row>
    <row r="485" spans="1:11" ht="14.25" customHeight="1" x14ac:dyDescent="0.35">
      <c r="A485">
        <v>2025</v>
      </c>
      <c r="B485" t="str">
        <f t="shared" si="7"/>
        <v>S1</v>
      </c>
      <c r="C485" t="s">
        <v>136</v>
      </c>
      <c r="D485" t="s">
        <v>168</v>
      </c>
      <c r="E485">
        <v>5</v>
      </c>
      <c r="F485" t="s">
        <v>169</v>
      </c>
      <c r="G485" t="s">
        <v>36</v>
      </c>
      <c r="H485" t="s">
        <v>34</v>
      </c>
      <c r="I485" s="8">
        <v>21</v>
      </c>
      <c r="J485" s="9">
        <v>571.20000000000005</v>
      </c>
      <c r="K485" s="9">
        <v>27.2</v>
      </c>
    </row>
    <row r="486" spans="1:11" ht="14.25" customHeight="1" x14ac:dyDescent="0.35">
      <c r="A486">
        <v>2025</v>
      </c>
      <c r="B486" t="str">
        <f t="shared" si="7"/>
        <v>S1</v>
      </c>
      <c r="C486" t="s">
        <v>136</v>
      </c>
      <c r="D486" t="s">
        <v>168</v>
      </c>
      <c r="E486">
        <v>5</v>
      </c>
      <c r="F486" t="s">
        <v>170</v>
      </c>
      <c r="G486" t="s">
        <v>38</v>
      </c>
      <c r="H486" t="s">
        <v>29</v>
      </c>
      <c r="I486" s="8">
        <v>90</v>
      </c>
      <c r="J486" s="9">
        <v>3060</v>
      </c>
      <c r="K486" s="9">
        <v>34</v>
      </c>
    </row>
    <row r="487" spans="1:11" ht="14.25" customHeight="1" x14ac:dyDescent="0.35">
      <c r="A487">
        <v>2025</v>
      </c>
      <c r="B487" t="str">
        <f t="shared" si="7"/>
        <v>S1</v>
      </c>
      <c r="C487" t="s">
        <v>136</v>
      </c>
      <c r="D487" t="s">
        <v>168</v>
      </c>
      <c r="E487">
        <v>5</v>
      </c>
      <c r="F487" t="s">
        <v>170</v>
      </c>
      <c r="G487" t="s">
        <v>38</v>
      </c>
      <c r="H487" t="s">
        <v>32</v>
      </c>
      <c r="I487" s="8">
        <v>67</v>
      </c>
      <c r="J487" s="9">
        <v>2050.1999999999998</v>
      </c>
      <c r="K487" s="9">
        <v>30.6</v>
      </c>
    </row>
    <row r="488" spans="1:11" ht="14.25" customHeight="1" x14ac:dyDescent="0.35">
      <c r="A488">
        <v>2025</v>
      </c>
      <c r="B488" t="str">
        <f t="shared" si="7"/>
        <v>S1</v>
      </c>
      <c r="C488" t="s">
        <v>136</v>
      </c>
      <c r="D488" t="s">
        <v>168</v>
      </c>
      <c r="E488">
        <v>5</v>
      </c>
      <c r="F488" t="s">
        <v>170</v>
      </c>
      <c r="G488" t="s">
        <v>38</v>
      </c>
      <c r="H488" t="s">
        <v>33</v>
      </c>
      <c r="I488" s="8">
        <v>45</v>
      </c>
      <c r="J488" s="9">
        <v>1300.5</v>
      </c>
      <c r="K488" s="9">
        <v>28.9</v>
      </c>
    </row>
    <row r="489" spans="1:11" ht="14.25" customHeight="1" x14ac:dyDescent="0.35">
      <c r="A489">
        <v>2025</v>
      </c>
      <c r="B489" t="str">
        <f t="shared" si="7"/>
        <v>S1</v>
      </c>
      <c r="C489" t="s">
        <v>136</v>
      </c>
      <c r="D489" t="s">
        <v>168</v>
      </c>
      <c r="E489">
        <v>5</v>
      </c>
      <c r="F489" t="s">
        <v>170</v>
      </c>
      <c r="G489" t="s">
        <v>38</v>
      </c>
      <c r="H489" t="s">
        <v>34</v>
      </c>
      <c r="I489" s="8">
        <v>22</v>
      </c>
      <c r="J489" s="9">
        <v>598.4</v>
      </c>
      <c r="K489" s="9">
        <v>27.2</v>
      </c>
    </row>
    <row r="490" spans="1:11" ht="14.25" customHeight="1" x14ac:dyDescent="0.35">
      <c r="A490">
        <v>2025</v>
      </c>
      <c r="B490" t="str">
        <f t="shared" si="7"/>
        <v>S1</v>
      </c>
      <c r="C490" t="s">
        <v>136</v>
      </c>
      <c r="D490" t="s">
        <v>168</v>
      </c>
      <c r="E490">
        <v>5</v>
      </c>
      <c r="F490" t="s">
        <v>171</v>
      </c>
      <c r="G490" t="s">
        <v>40</v>
      </c>
      <c r="H490" t="s">
        <v>29</v>
      </c>
      <c r="I490" s="8">
        <v>95</v>
      </c>
      <c r="J490" s="9">
        <v>3230</v>
      </c>
      <c r="K490" s="9">
        <v>34</v>
      </c>
    </row>
    <row r="491" spans="1:11" ht="14.25" customHeight="1" x14ac:dyDescent="0.35">
      <c r="A491">
        <v>2025</v>
      </c>
      <c r="B491" t="str">
        <f t="shared" si="7"/>
        <v>S1</v>
      </c>
      <c r="C491" t="s">
        <v>136</v>
      </c>
      <c r="D491" t="s">
        <v>168</v>
      </c>
      <c r="E491">
        <v>5</v>
      </c>
      <c r="F491" t="s">
        <v>171</v>
      </c>
      <c r="G491" t="s">
        <v>40</v>
      </c>
      <c r="H491" t="s">
        <v>32</v>
      </c>
      <c r="I491" s="8">
        <v>71</v>
      </c>
      <c r="J491" s="9">
        <v>2172.6</v>
      </c>
      <c r="K491" s="9">
        <v>30.6</v>
      </c>
    </row>
    <row r="492" spans="1:11" ht="14.25" customHeight="1" x14ac:dyDescent="0.35">
      <c r="A492">
        <v>2025</v>
      </c>
      <c r="B492" t="str">
        <f t="shared" si="7"/>
        <v>S1</v>
      </c>
      <c r="C492" t="s">
        <v>136</v>
      </c>
      <c r="D492" t="s">
        <v>168</v>
      </c>
      <c r="E492">
        <v>5</v>
      </c>
      <c r="F492" t="s">
        <v>171</v>
      </c>
      <c r="G492" t="s">
        <v>40</v>
      </c>
      <c r="H492" t="s">
        <v>33</v>
      </c>
      <c r="I492" s="8">
        <v>47</v>
      </c>
      <c r="J492" s="9">
        <v>1358.3</v>
      </c>
      <c r="K492" s="9">
        <v>28.9</v>
      </c>
    </row>
    <row r="493" spans="1:11" ht="14.25" customHeight="1" x14ac:dyDescent="0.35">
      <c r="A493">
        <v>2025</v>
      </c>
      <c r="B493" t="str">
        <f t="shared" si="7"/>
        <v>S1</v>
      </c>
      <c r="C493" t="s">
        <v>136</v>
      </c>
      <c r="D493" t="s">
        <v>168</v>
      </c>
      <c r="E493">
        <v>5</v>
      </c>
      <c r="F493" t="s">
        <v>171</v>
      </c>
      <c r="G493" t="s">
        <v>40</v>
      </c>
      <c r="H493" t="s">
        <v>34</v>
      </c>
      <c r="I493" s="8">
        <v>23</v>
      </c>
      <c r="J493" s="9">
        <v>625.6</v>
      </c>
      <c r="K493" s="9">
        <v>27.2</v>
      </c>
    </row>
    <row r="494" spans="1:11" ht="14.25" customHeight="1" x14ac:dyDescent="0.35">
      <c r="A494">
        <v>2025</v>
      </c>
      <c r="B494" t="str">
        <f t="shared" si="7"/>
        <v>S1</v>
      </c>
      <c r="C494" t="s">
        <v>136</v>
      </c>
      <c r="D494" t="s">
        <v>168</v>
      </c>
      <c r="E494">
        <v>5</v>
      </c>
      <c r="F494" t="s">
        <v>172</v>
      </c>
      <c r="G494" t="s">
        <v>42</v>
      </c>
      <c r="H494" t="s">
        <v>29</v>
      </c>
      <c r="I494" s="8">
        <v>76</v>
      </c>
      <c r="J494" s="9">
        <v>2584</v>
      </c>
      <c r="K494" s="9">
        <v>34</v>
      </c>
    </row>
    <row r="495" spans="1:11" ht="14.25" customHeight="1" x14ac:dyDescent="0.35">
      <c r="A495">
        <v>2025</v>
      </c>
      <c r="B495" t="str">
        <f t="shared" si="7"/>
        <v>S1</v>
      </c>
      <c r="C495" t="s">
        <v>136</v>
      </c>
      <c r="D495" t="s">
        <v>168</v>
      </c>
      <c r="E495">
        <v>5</v>
      </c>
      <c r="F495" t="s">
        <v>172</v>
      </c>
      <c r="G495" t="s">
        <v>42</v>
      </c>
      <c r="H495" t="s">
        <v>32</v>
      </c>
      <c r="I495" s="8">
        <v>57</v>
      </c>
      <c r="J495" s="9">
        <v>1744.2</v>
      </c>
      <c r="K495" s="9">
        <v>30.6</v>
      </c>
    </row>
    <row r="496" spans="1:11" ht="14.25" customHeight="1" x14ac:dyDescent="0.35">
      <c r="A496">
        <v>2025</v>
      </c>
      <c r="B496" t="str">
        <f t="shared" si="7"/>
        <v>S1</v>
      </c>
      <c r="C496" t="s">
        <v>136</v>
      </c>
      <c r="D496" t="s">
        <v>168</v>
      </c>
      <c r="E496">
        <v>5</v>
      </c>
      <c r="F496" t="s">
        <v>172</v>
      </c>
      <c r="G496" t="s">
        <v>42</v>
      </c>
      <c r="H496" t="s">
        <v>33</v>
      </c>
      <c r="I496" s="8">
        <v>38</v>
      </c>
      <c r="J496" s="9">
        <v>1098.2</v>
      </c>
      <c r="K496" s="9">
        <v>28.9</v>
      </c>
    </row>
    <row r="497" spans="1:11" ht="14.25" customHeight="1" x14ac:dyDescent="0.35">
      <c r="A497">
        <v>2025</v>
      </c>
      <c r="B497" t="str">
        <f t="shared" si="7"/>
        <v>S1</v>
      </c>
      <c r="C497" t="s">
        <v>136</v>
      </c>
      <c r="D497" t="s">
        <v>168</v>
      </c>
      <c r="E497">
        <v>5</v>
      </c>
      <c r="F497" t="s">
        <v>172</v>
      </c>
      <c r="G497" t="s">
        <v>42</v>
      </c>
      <c r="H497" t="s">
        <v>34</v>
      </c>
      <c r="I497" s="8">
        <v>19</v>
      </c>
      <c r="J497" s="9">
        <v>516.79999999999995</v>
      </c>
      <c r="K497" s="9">
        <v>27.2</v>
      </c>
    </row>
    <row r="498" spans="1:11" ht="14.25" customHeight="1" x14ac:dyDescent="0.35">
      <c r="A498">
        <v>2025</v>
      </c>
      <c r="B498" t="str">
        <f t="shared" si="7"/>
        <v>S1</v>
      </c>
      <c r="C498" t="s">
        <v>136</v>
      </c>
      <c r="D498" t="s">
        <v>168</v>
      </c>
      <c r="E498">
        <v>5</v>
      </c>
      <c r="F498" t="s">
        <v>173</v>
      </c>
      <c r="G498" t="s">
        <v>44</v>
      </c>
      <c r="H498" t="s">
        <v>29</v>
      </c>
      <c r="I498" s="8">
        <v>80</v>
      </c>
      <c r="J498" s="9">
        <v>2720</v>
      </c>
      <c r="K498" s="9">
        <v>34</v>
      </c>
    </row>
    <row r="499" spans="1:11" ht="14.25" customHeight="1" x14ac:dyDescent="0.35">
      <c r="A499">
        <v>2025</v>
      </c>
      <c r="B499" t="str">
        <f t="shared" si="7"/>
        <v>S1</v>
      </c>
      <c r="C499" t="s">
        <v>136</v>
      </c>
      <c r="D499" t="s">
        <v>168</v>
      </c>
      <c r="E499">
        <v>5</v>
      </c>
      <c r="F499" t="s">
        <v>173</v>
      </c>
      <c r="G499" t="s">
        <v>44</v>
      </c>
      <c r="H499" t="s">
        <v>32</v>
      </c>
      <c r="I499" s="8">
        <v>60</v>
      </c>
      <c r="J499" s="9">
        <v>1836</v>
      </c>
      <c r="K499" s="9">
        <v>30.6</v>
      </c>
    </row>
    <row r="500" spans="1:11" ht="14.25" customHeight="1" x14ac:dyDescent="0.35">
      <c r="A500">
        <v>2025</v>
      </c>
      <c r="B500" t="str">
        <f t="shared" si="7"/>
        <v>S1</v>
      </c>
      <c r="C500" t="s">
        <v>136</v>
      </c>
      <c r="D500" t="s">
        <v>168</v>
      </c>
      <c r="E500">
        <v>5</v>
      </c>
      <c r="F500" t="s">
        <v>173</v>
      </c>
      <c r="G500" t="s">
        <v>44</v>
      </c>
      <c r="H500" t="s">
        <v>33</v>
      </c>
      <c r="I500" s="8">
        <v>40</v>
      </c>
      <c r="J500" s="9">
        <v>1156</v>
      </c>
      <c r="K500" s="9">
        <v>28.9</v>
      </c>
    </row>
    <row r="501" spans="1:11" ht="14.25" customHeight="1" x14ac:dyDescent="0.35">
      <c r="A501">
        <v>2025</v>
      </c>
      <c r="B501" t="str">
        <f t="shared" si="7"/>
        <v>S1</v>
      </c>
      <c r="C501" t="s">
        <v>136</v>
      </c>
      <c r="D501" t="s">
        <v>168</v>
      </c>
      <c r="E501">
        <v>5</v>
      </c>
      <c r="F501" t="s">
        <v>173</v>
      </c>
      <c r="G501" t="s">
        <v>44</v>
      </c>
      <c r="H501" t="s">
        <v>34</v>
      </c>
      <c r="I501" s="8">
        <v>20</v>
      </c>
      <c r="J501" s="9">
        <v>544</v>
      </c>
      <c r="K501" s="9">
        <v>27.2</v>
      </c>
    </row>
    <row r="502" spans="1:11" ht="14.25" customHeight="1" x14ac:dyDescent="0.35">
      <c r="A502">
        <v>2025</v>
      </c>
      <c r="B502" t="str">
        <f t="shared" si="7"/>
        <v>S1</v>
      </c>
      <c r="C502" t="s">
        <v>136</v>
      </c>
      <c r="D502" t="s">
        <v>168</v>
      </c>
      <c r="E502">
        <v>5</v>
      </c>
      <c r="F502" t="s">
        <v>174</v>
      </c>
      <c r="G502" t="s">
        <v>48</v>
      </c>
      <c r="H502" t="s">
        <v>29</v>
      </c>
      <c r="I502" s="8">
        <v>76</v>
      </c>
      <c r="J502" s="9">
        <v>2584</v>
      </c>
      <c r="K502" s="9">
        <v>34</v>
      </c>
    </row>
    <row r="503" spans="1:11" ht="14.25" customHeight="1" x14ac:dyDescent="0.35">
      <c r="A503">
        <v>2025</v>
      </c>
      <c r="B503" t="str">
        <f t="shared" si="7"/>
        <v>S1</v>
      </c>
      <c r="C503" t="s">
        <v>136</v>
      </c>
      <c r="D503" t="s">
        <v>168</v>
      </c>
      <c r="E503">
        <v>5</v>
      </c>
      <c r="F503" t="s">
        <v>174</v>
      </c>
      <c r="G503" t="s">
        <v>48</v>
      </c>
      <c r="H503" t="s">
        <v>32</v>
      </c>
      <c r="I503" s="8">
        <v>57</v>
      </c>
      <c r="J503" s="9">
        <v>1744.2</v>
      </c>
      <c r="K503" s="9">
        <v>30.6</v>
      </c>
    </row>
    <row r="504" spans="1:11" ht="14.25" customHeight="1" x14ac:dyDescent="0.35">
      <c r="A504">
        <v>2025</v>
      </c>
      <c r="B504" t="str">
        <f t="shared" si="7"/>
        <v>S1</v>
      </c>
      <c r="C504" t="s">
        <v>136</v>
      </c>
      <c r="D504" t="s">
        <v>168</v>
      </c>
      <c r="E504">
        <v>5</v>
      </c>
      <c r="F504" t="s">
        <v>174</v>
      </c>
      <c r="G504" t="s">
        <v>48</v>
      </c>
      <c r="H504" t="s">
        <v>33</v>
      </c>
      <c r="I504" s="8">
        <v>38</v>
      </c>
      <c r="J504" s="9">
        <v>1098.2</v>
      </c>
      <c r="K504" s="9">
        <v>28.9</v>
      </c>
    </row>
    <row r="505" spans="1:11" ht="14.25" customHeight="1" x14ac:dyDescent="0.35">
      <c r="A505">
        <v>2025</v>
      </c>
      <c r="B505" t="str">
        <f t="shared" si="7"/>
        <v>S1</v>
      </c>
      <c r="C505" t="s">
        <v>136</v>
      </c>
      <c r="D505" t="s">
        <v>168</v>
      </c>
      <c r="E505">
        <v>5</v>
      </c>
      <c r="F505" t="s">
        <v>174</v>
      </c>
      <c r="G505" t="s">
        <v>48</v>
      </c>
      <c r="H505" t="s">
        <v>34</v>
      </c>
      <c r="I505" s="8">
        <v>19</v>
      </c>
      <c r="J505" s="9">
        <v>516.79999999999995</v>
      </c>
      <c r="K505" s="9">
        <v>27.2</v>
      </c>
    </row>
    <row r="506" spans="1:11" ht="14.25" customHeight="1" x14ac:dyDescent="0.35">
      <c r="A506">
        <v>2025</v>
      </c>
      <c r="B506" t="str">
        <f t="shared" si="7"/>
        <v>S1</v>
      </c>
      <c r="C506" t="s">
        <v>136</v>
      </c>
      <c r="D506" t="s">
        <v>168</v>
      </c>
      <c r="E506">
        <v>5</v>
      </c>
      <c r="F506" t="s">
        <v>175</v>
      </c>
      <c r="G506" t="s">
        <v>28</v>
      </c>
      <c r="H506" t="s">
        <v>29</v>
      </c>
      <c r="I506" s="8">
        <v>76</v>
      </c>
      <c r="J506" s="9">
        <v>2584</v>
      </c>
      <c r="K506" s="9">
        <v>34</v>
      </c>
    </row>
    <row r="507" spans="1:11" ht="14.25" customHeight="1" x14ac:dyDescent="0.35">
      <c r="A507">
        <v>2025</v>
      </c>
      <c r="B507" t="str">
        <f t="shared" si="7"/>
        <v>S1</v>
      </c>
      <c r="C507" t="s">
        <v>136</v>
      </c>
      <c r="D507" t="s">
        <v>168</v>
      </c>
      <c r="E507">
        <v>5</v>
      </c>
      <c r="F507" t="s">
        <v>175</v>
      </c>
      <c r="G507" t="s">
        <v>28</v>
      </c>
      <c r="H507" t="s">
        <v>32</v>
      </c>
      <c r="I507" s="8">
        <v>57</v>
      </c>
      <c r="J507" s="9">
        <v>1744.2</v>
      </c>
      <c r="K507" s="9">
        <v>30.6</v>
      </c>
    </row>
    <row r="508" spans="1:11" ht="14.25" customHeight="1" x14ac:dyDescent="0.35">
      <c r="A508">
        <v>2025</v>
      </c>
      <c r="B508" t="str">
        <f t="shared" si="7"/>
        <v>S1</v>
      </c>
      <c r="C508" t="s">
        <v>136</v>
      </c>
      <c r="D508" t="s">
        <v>168</v>
      </c>
      <c r="E508">
        <v>5</v>
      </c>
      <c r="F508" t="s">
        <v>175</v>
      </c>
      <c r="G508" t="s">
        <v>28</v>
      </c>
      <c r="H508" t="s">
        <v>33</v>
      </c>
      <c r="I508" s="8">
        <v>38</v>
      </c>
      <c r="J508" s="9">
        <v>1098.2</v>
      </c>
      <c r="K508" s="9">
        <v>28.9</v>
      </c>
    </row>
    <row r="509" spans="1:11" ht="14.25" customHeight="1" x14ac:dyDescent="0.35">
      <c r="A509">
        <v>2025</v>
      </c>
      <c r="B509" t="str">
        <f t="shared" si="7"/>
        <v>S1</v>
      </c>
      <c r="C509" t="s">
        <v>136</v>
      </c>
      <c r="D509" t="s">
        <v>168</v>
      </c>
      <c r="E509">
        <v>5</v>
      </c>
      <c r="F509" t="s">
        <v>175</v>
      </c>
      <c r="G509" t="s">
        <v>28</v>
      </c>
      <c r="H509" t="s">
        <v>34</v>
      </c>
      <c r="I509" s="8">
        <v>19</v>
      </c>
      <c r="J509" s="9">
        <v>516.79999999999995</v>
      </c>
      <c r="K509" s="9">
        <v>27.2</v>
      </c>
    </row>
    <row r="510" spans="1:11" ht="14.25" customHeight="1" x14ac:dyDescent="0.35">
      <c r="A510">
        <v>2025</v>
      </c>
      <c r="B510" t="str">
        <f t="shared" si="7"/>
        <v>S1</v>
      </c>
      <c r="C510" t="s">
        <v>136</v>
      </c>
      <c r="D510" t="s">
        <v>168</v>
      </c>
      <c r="E510">
        <v>5</v>
      </c>
      <c r="F510" t="s">
        <v>176</v>
      </c>
      <c r="G510" t="s">
        <v>36</v>
      </c>
      <c r="H510" t="s">
        <v>29</v>
      </c>
      <c r="I510" s="8">
        <v>78</v>
      </c>
      <c r="J510" s="9">
        <v>2652</v>
      </c>
      <c r="K510" s="9">
        <v>34</v>
      </c>
    </row>
    <row r="511" spans="1:11" ht="14.25" customHeight="1" x14ac:dyDescent="0.35">
      <c r="A511">
        <v>2025</v>
      </c>
      <c r="B511" t="str">
        <f t="shared" si="7"/>
        <v>S1</v>
      </c>
      <c r="C511" t="s">
        <v>136</v>
      </c>
      <c r="D511" t="s">
        <v>168</v>
      </c>
      <c r="E511">
        <v>5</v>
      </c>
      <c r="F511" t="s">
        <v>176</v>
      </c>
      <c r="G511" t="s">
        <v>36</v>
      </c>
      <c r="H511" t="s">
        <v>32</v>
      </c>
      <c r="I511" s="8">
        <v>59</v>
      </c>
      <c r="J511" s="9">
        <v>1805.4</v>
      </c>
      <c r="K511" s="9">
        <v>30.6</v>
      </c>
    </row>
    <row r="512" spans="1:11" ht="14.25" customHeight="1" x14ac:dyDescent="0.35">
      <c r="A512">
        <v>2025</v>
      </c>
      <c r="B512" t="str">
        <f t="shared" si="7"/>
        <v>S1</v>
      </c>
      <c r="C512" t="s">
        <v>136</v>
      </c>
      <c r="D512" t="s">
        <v>168</v>
      </c>
      <c r="E512">
        <v>5</v>
      </c>
      <c r="F512" t="s">
        <v>176</v>
      </c>
      <c r="G512" t="s">
        <v>36</v>
      </c>
      <c r="H512" t="s">
        <v>33</v>
      </c>
      <c r="I512" s="8">
        <v>39</v>
      </c>
      <c r="J512" s="9">
        <v>1127.0999999999999</v>
      </c>
      <c r="K512" s="9">
        <v>28.9</v>
      </c>
    </row>
    <row r="513" spans="1:11" ht="14.25" customHeight="1" x14ac:dyDescent="0.35">
      <c r="A513">
        <v>2025</v>
      </c>
      <c r="B513" t="str">
        <f t="shared" si="7"/>
        <v>S1</v>
      </c>
      <c r="C513" t="s">
        <v>136</v>
      </c>
      <c r="D513" t="s">
        <v>168</v>
      </c>
      <c r="E513">
        <v>5</v>
      </c>
      <c r="F513" t="s">
        <v>176</v>
      </c>
      <c r="G513" t="s">
        <v>36</v>
      </c>
      <c r="H513" t="s">
        <v>34</v>
      </c>
      <c r="I513" s="8">
        <v>19</v>
      </c>
      <c r="J513" s="9">
        <v>516.79999999999995</v>
      </c>
      <c r="K513" s="9">
        <v>27.2</v>
      </c>
    </row>
    <row r="514" spans="1:11" ht="14.25" customHeight="1" x14ac:dyDescent="0.35">
      <c r="A514">
        <v>2025</v>
      </c>
      <c r="B514" t="str">
        <f t="shared" ref="B514:B577" si="8">IF(OR(C514="Q1",C514="Q2"),"S1",IF(OR(C514="Q3",C514="Q4"),"S2",""))</f>
        <v>S1</v>
      </c>
      <c r="C514" t="s">
        <v>136</v>
      </c>
      <c r="D514" t="s">
        <v>168</v>
      </c>
      <c r="E514">
        <v>5</v>
      </c>
      <c r="F514" t="s">
        <v>177</v>
      </c>
      <c r="G514" t="s">
        <v>38</v>
      </c>
      <c r="H514" t="s">
        <v>29</v>
      </c>
      <c r="I514" s="8">
        <v>84</v>
      </c>
      <c r="J514" s="9">
        <v>2856</v>
      </c>
      <c r="K514" s="9">
        <v>34</v>
      </c>
    </row>
    <row r="515" spans="1:11" ht="14.25" customHeight="1" x14ac:dyDescent="0.35">
      <c r="A515">
        <v>2025</v>
      </c>
      <c r="B515" t="str">
        <f t="shared" si="8"/>
        <v>S1</v>
      </c>
      <c r="C515" t="s">
        <v>136</v>
      </c>
      <c r="D515" t="s">
        <v>168</v>
      </c>
      <c r="E515">
        <v>5</v>
      </c>
      <c r="F515" t="s">
        <v>177</v>
      </c>
      <c r="G515" t="s">
        <v>38</v>
      </c>
      <c r="H515" t="s">
        <v>32</v>
      </c>
      <c r="I515" s="8">
        <v>63</v>
      </c>
      <c r="J515" s="9">
        <v>1927.8</v>
      </c>
      <c r="K515" s="9">
        <v>30.6</v>
      </c>
    </row>
    <row r="516" spans="1:11" ht="14.25" customHeight="1" x14ac:dyDescent="0.35">
      <c r="A516">
        <v>2025</v>
      </c>
      <c r="B516" t="str">
        <f t="shared" si="8"/>
        <v>S1</v>
      </c>
      <c r="C516" t="s">
        <v>136</v>
      </c>
      <c r="D516" t="s">
        <v>168</v>
      </c>
      <c r="E516">
        <v>5</v>
      </c>
      <c r="F516" t="s">
        <v>177</v>
      </c>
      <c r="G516" t="s">
        <v>38</v>
      </c>
      <c r="H516" t="s">
        <v>33</v>
      </c>
      <c r="I516" s="8">
        <v>42</v>
      </c>
      <c r="J516" s="9">
        <v>1213.8</v>
      </c>
      <c r="K516" s="9">
        <v>28.9</v>
      </c>
    </row>
    <row r="517" spans="1:11" ht="14.25" customHeight="1" x14ac:dyDescent="0.35">
      <c r="A517">
        <v>2025</v>
      </c>
      <c r="B517" t="str">
        <f t="shared" si="8"/>
        <v>S1</v>
      </c>
      <c r="C517" t="s">
        <v>136</v>
      </c>
      <c r="D517" t="s">
        <v>168</v>
      </c>
      <c r="E517">
        <v>5</v>
      </c>
      <c r="F517" t="s">
        <v>177</v>
      </c>
      <c r="G517" t="s">
        <v>38</v>
      </c>
      <c r="H517" t="s">
        <v>34</v>
      </c>
      <c r="I517" s="8">
        <v>21</v>
      </c>
      <c r="J517" s="9">
        <v>571.20000000000005</v>
      </c>
      <c r="K517" s="9">
        <v>27.2</v>
      </c>
    </row>
    <row r="518" spans="1:11" ht="14.25" customHeight="1" x14ac:dyDescent="0.35">
      <c r="A518">
        <v>2025</v>
      </c>
      <c r="B518" t="str">
        <f t="shared" si="8"/>
        <v>S1</v>
      </c>
      <c r="C518" t="s">
        <v>136</v>
      </c>
      <c r="D518" t="s">
        <v>168</v>
      </c>
      <c r="E518">
        <v>5</v>
      </c>
      <c r="F518" t="s">
        <v>178</v>
      </c>
      <c r="G518" t="s">
        <v>40</v>
      </c>
      <c r="H518" t="s">
        <v>29</v>
      </c>
      <c r="I518" s="8">
        <v>89</v>
      </c>
      <c r="J518" s="9">
        <v>3026</v>
      </c>
      <c r="K518" s="9">
        <v>34</v>
      </c>
    </row>
    <row r="519" spans="1:11" ht="14.25" customHeight="1" x14ac:dyDescent="0.35">
      <c r="A519">
        <v>2025</v>
      </c>
      <c r="B519" t="str">
        <f t="shared" si="8"/>
        <v>S1</v>
      </c>
      <c r="C519" t="s">
        <v>136</v>
      </c>
      <c r="D519" t="s">
        <v>168</v>
      </c>
      <c r="E519">
        <v>5</v>
      </c>
      <c r="F519" t="s">
        <v>178</v>
      </c>
      <c r="G519" t="s">
        <v>40</v>
      </c>
      <c r="H519" t="s">
        <v>32</v>
      </c>
      <c r="I519" s="8">
        <v>66</v>
      </c>
      <c r="J519" s="9">
        <v>2019.6</v>
      </c>
      <c r="K519" s="9">
        <v>30.6</v>
      </c>
    </row>
    <row r="520" spans="1:11" ht="14.25" customHeight="1" x14ac:dyDescent="0.35">
      <c r="A520">
        <v>2025</v>
      </c>
      <c r="B520" t="str">
        <f t="shared" si="8"/>
        <v>S1</v>
      </c>
      <c r="C520" t="s">
        <v>136</v>
      </c>
      <c r="D520" t="s">
        <v>168</v>
      </c>
      <c r="E520">
        <v>5</v>
      </c>
      <c r="F520" t="s">
        <v>178</v>
      </c>
      <c r="G520" t="s">
        <v>40</v>
      </c>
      <c r="H520" t="s">
        <v>33</v>
      </c>
      <c r="I520" s="8">
        <v>44</v>
      </c>
      <c r="J520" s="9">
        <v>1271.5999999999999</v>
      </c>
      <c r="K520" s="9">
        <v>28.9</v>
      </c>
    </row>
    <row r="521" spans="1:11" ht="14.25" customHeight="1" x14ac:dyDescent="0.35">
      <c r="A521">
        <v>2025</v>
      </c>
      <c r="B521" t="str">
        <f t="shared" si="8"/>
        <v>S1</v>
      </c>
      <c r="C521" t="s">
        <v>136</v>
      </c>
      <c r="D521" t="s">
        <v>168</v>
      </c>
      <c r="E521">
        <v>5</v>
      </c>
      <c r="F521" t="s">
        <v>178</v>
      </c>
      <c r="G521" t="s">
        <v>40</v>
      </c>
      <c r="H521" t="s">
        <v>34</v>
      </c>
      <c r="I521" s="8">
        <v>22</v>
      </c>
      <c r="J521" s="9">
        <v>598.4</v>
      </c>
      <c r="K521" s="9">
        <v>27.2</v>
      </c>
    </row>
    <row r="522" spans="1:11" ht="14.25" customHeight="1" x14ac:dyDescent="0.35">
      <c r="A522">
        <v>2025</v>
      </c>
      <c r="B522" t="str">
        <f t="shared" si="8"/>
        <v>S1</v>
      </c>
      <c r="C522" t="s">
        <v>136</v>
      </c>
      <c r="D522" t="s">
        <v>168</v>
      </c>
      <c r="E522">
        <v>5</v>
      </c>
      <c r="F522" t="s">
        <v>179</v>
      </c>
      <c r="G522" t="s">
        <v>42</v>
      </c>
      <c r="H522" t="s">
        <v>29</v>
      </c>
      <c r="I522" s="8">
        <v>77</v>
      </c>
      <c r="J522" s="9">
        <v>2618</v>
      </c>
      <c r="K522" s="9">
        <v>34</v>
      </c>
    </row>
    <row r="523" spans="1:11" ht="14.25" customHeight="1" x14ac:dyDescent="0.35">
      <c r="A523">
        <v>2025</v>
      </c>
      <c r="B523" t="str">
        <f t="shared" si="8"/>
        <v>S1</v>
      </c>
      <c r="C523" t="s">
        <v>136</v>
      </c>
      <c r="D523" t="s">
        <v>168</v>
      </c>
      <c r="E523">
        <v>5</v>
      </c>
      <c r="F523" t="s">
        <v>179</v>
      </c>
      <c r="G523" t="s">
        <v>42</v>
      </c>
      <c r="H523" t="s">
        <v>32</v>
      </c>
      <c r="I523" s="8">
        <v>58</v>
      </c>
      <c r="J523" s="9">
        <v>1774.8</v>
      </c>
      <c r="K523" s="9">
        <v>30.6</v>
      </c>
    </row>
    <row r="524" spans="1:11" ht="14.25" customHeight="1" x14ac:dyDescent="0.35">
      <c r="A524">
        <v>2025</v>
      </c>
      <c r="B524" t="str">
        <f t="shared" si="8"/>
        <v>S1</v>
      </c>
      <c r="C524" t="s">
        <v>136</v>
      </c>
      <c r="D524" t="s">
        <v>168</v>
      </c>
      <c r="E524">
        <v>5</v>
      </c>
      <c r="F524" t="s">
        <v>179</v>
      </c>
      <c r="G524" t="s">
        <v>42</v>
      </c>
      <c r="H524" t="s">
        <v>33</v>
      </c>
      <c r="I524" s="8">
        <v>38</v>
      </c>
      <c r="J524" s="9">
        <v>1098.2</v>
      </c>
      <c r="K524" s="9">
        <v>28.9</v>
      </c>
    </row>
    <row r="525" spans="1:11" ht="14.25" customHeight="1" x14ac:dyDescent="0.35">
      <c r="A525">
        <v>2025</v>
      </c>
      <c r="B525" t="str">
        <f t="shared" si="8"/>
        <v>S1</v>
      </c>
      <c r="C525" t="s">
        <v>136</v>
      </c>
      <c r="D525" t="s">
        <v>168</v>
      </c>
      <c r="E525">
        <v>5</v>
      </c>
      <c r="F525" t="s">
        <v>179</v>
      </c>
      <c r="G525" t="s">
        <v>42</v>
      </c>
      <c r="H525" t="s">
        <v>34</v>
      </c>
      <c r="I525" s="8">
        <v>19</v>
      </c>
      <c r="J525" s="9">
        <v>516.79999999999995</v>
      </c>
      <c r="K525" s="9">
        <v>27.2</v>
      </c>
    </row>
    <row r="526" spans="1:11" ht="14.25" customHeight="1" x14ac:dyDescent="0.35">
      <c r="A526">
        <v>2025</v>
      </c>
      <c r="B526" t="str">
        <f t="shared" si="8"/>
        <v>S1</v>
      </c>
      <c r="C526" t="s">
        <v>136</v>
      </c>
      <c r="D526" t="s">
        <v>168</v>
      </c>
      <c r="E526">
        <v>5</v>
      </c>
      <c r="F526" t="s">
        <v>180</v>
      </c>
      <c r="G526" t="s">
        <v>44</v>
      </c>
      <c r="H526" t="s">
        <v>29</v>
      </c>
      <c r="I526" s="8">
        <v>78</v>
      </c>
      <c r="J526" s="9">
        <v>2652</v>
      </c>
      <c r="K526" s="9">
        <v>34</v>
      </c>
    </row>
    <row r="527" spans="1:11" ht="14.25" customHeight="1" x14ac:dyDescent="0.35">
      <c r="A527">
        <v>2025</v>
      </c>
      <c r="B527" t="str">
        <f t="shared" si="8"/>
        <v>S1</v>
      </c>
      <c r="C527" t="s">
        <v>136</v>
      </c>
      <c r="D527" t="s">
        <v>168</v>
      </c>
      <c r="E527">
        <v>5</v>
      </c>
      <c r="F527" t="s">
        <v>180</v>
      </c>
      <c r="G527" t="s">
        <v>44</v>
      </c>
      <c r="H527" t="s">
        <v>32</v>
      </c>
      <c r="I527" s="8">
        <v>58</v>
      </c>
      <c r="J527" s="9">
        <v>1774.8</v>
      </c>
      <c r="K527" s="9">
        <v>30.6</v>
      </c>
    </row>
    <row r="528" spans="1:11" ht="14.25" customHeight="1" x14ac:dyDescent="0.35">
      <c r="A528">
        <v>2025</v>
      </c>
      <c r="B528" t="str">
        <f t="shared" si="8"/>
        <v>S1</v>
      </c>
      <c r="C528" t="s">
        <v>136</v>
      </c>
      <c r="D528" t="s">
        <v>168</v>
      </c>
      <c r="E528">
        <v>5</v>
      </c>
      <c r="F528" t="s">
        <v>180</v>
      </c>
      <c r="G528" t="s">
        <v>44</v>
      </c>
      <c r="H528" t="s">
        <v>33</v>
      </c>
      <c r="I528" s="8">
        <v>39</v>
      </c>
      <c r="J528" s="9">
        <v>1127.0999999999999</v>
      </c>
      <c r="K528" s="9">
        <v>28.9</v>
      </c>
    </row>
    <row r="529" spans="1:11" ht="14.25" customHeight="1" x14ac:dyDescent="0.35">
      <c r="A529">
        <v>2025</v>
      </c>
      <c r="B529" t="str">
        <f t="shared" si="8"/>
        <v>S1</v>
      </c>
      <c r="C529" t="s">
        <v>136</v>
      </c>
      <c r="D529" t="s">
        <v>168</v>
      </c>
      <c r="E529">
        <v>5</v>
      </c>
      <c r="F529" t="s">
        <v>180</v>
      </c>
      <c r="G529" t="s">
        <v>44</v>
      </c>
      <c r="H529" t="s">
        <v>34</v>
      </c>
      <c r="I529" s="8">
        <v>19</v>
      </c>
      <c r="J529" s="9">
        <v>516.79999999999995</v>
      </c>
      <c r="K529" s="9">
        <v>27.2</v>
      </c>
    </row>
    <row r="530" spans="1:11" ht="14.25" customHeight="1" x14ac:dyDescent="0.35">
      <c r="A530">
        <v>2025</v>
      </c>
      <c r="B530" t="str">
        <f t="shared" si="8"/>
        <v>S1</v>
      </c>
      <c r="C530" t="s">
        <v>136</v>
      </c>
      <c r="D530" t="s">
        <v>168</v>
      </c>
      <c r="E530">
        <v>5</v>
      </c>
      <c r="F530" t="s">
        <v>181</v>
      </c>
      <c r="G530" t="s">
        <v>48</v>
      </c>
      <c r="H530" t="s">
        <v>29</v>
      </c>
      <c r="I530" s="8">
        <v>75</v>
      </c>
      <c r="J530" s="9">
        <v>2550</v>
      </c>
      <c r="K530" s="9">
        <v>34</v>
      </c>
    </row>
    <row r="531" spans="1:11" ht="14.25" customHeight="1" x14ac:dyDescent="0.35">
      <c r="A531">
        <v>2025</v>
      </c>
      <c r="B531" t="str">
        <f t="shared" si="8"/>
        <v>S1</v>
      </c>
      <c r="C531" t="s">
        <v>136</v>
      </c>
      <c r="D531" t="s">
        <v>168</v>
      </c>
      <c r="E531">
        <v>5</v>
      </c>
      <c r="F531" t="s">
        <v>181</v>
      </c>
      <c r="G531" t="s">
        <v>48</v>
      </c>
      <c r="H531" t="s">
        <v>32</v>
      </c>
      <c r="I531" s="8">
        <v>56</v>
      </c>
      <c r="J531" s="9">
        <v>1713.6</v>
      </c>
      <c r="K531" s="9">
        <v>30.6</v>
      </c>
    </row>
    <row r="532" spans="1:11" ht="14.25" customHeight="1" x14ac:dyDescent="0.35">
      <c r="A532">
        <v>2025</v>
      </c>
      <c r="B532" t="str">
        <f t="shared" si="8"/>
        <v>S1</v>
      </c>
      <c r="C532" t="s">
        <v>136</v>
      </c>
      <c r="D532" t="s">
        <v>168</v>
      </c>
      <c r="E532">
        <v>5</v>
      </c>
      <c r="F532" t="s">
        <v>181</v>
      </c>
      <c r="G532" t="s">
        <v>48</v>
      </c>
      <c r="H532" t="s">
        <v>33</v>
      </c>
      <c r="I532" s="8">
        <v>37</v>
      </c>
      <c r="J532" s="9">
        <v>1069.3</v>
      </c>
      <c r="K532" s="9">
        <v>28.9</v>
      </c>
    </row>
    <row r="533" spans="1:11" ht="14.25" customHeight="1" x14ac:dyDescent="0.35">
      <c r="A533">
        <v>2025</v>
      </c>
      <c r="B533" t="str">
        <f t="shared" si="8"/>
        <v>S1</v>
      </c>
      <c r="C533" t="s">
        <v>136</v>
      </c>
      <c r="D533" t="s">
        <v>168</v>
      </c>
      <c r="E533">
        <v>5</v>
      </c>
      <c r="F533" t="s">
        <v>181</v>
      </c>
      <c r="G533" t="s">
        <v>48</v>
      </c>
      <c r="H533" t="s">
        <v>34</v>
      </c>
      <c r="I533" s="8">
        <v>18</v>
      </c>
      <c r="J533" s="9">
        <v>489.6</v>
      </c>
      <c r="K533" s="9">
        <v>27.2</v>
      </c>
    </row>
    <row r="534" spans="1:11" ht="14.25" customHeight="1" x14ac:dyDescent="0.35">
      <c r="A534">
        <v>2025</v>
      </c>
      <c r="B534" t="str">
        <f t="shared" si="8"/>
        <v>S1</v>
      </c>
      <c r="C534" t="s">
        <v>136</v>
      </c>
      <c r="D534" t="s">
        <v>168</v>
      </c>
      <c r="E534">
        <v>5</v>
      </c>
      <c r="F534" t="s">
        <v>182</v>
      </c>
      <c r="G534" t="s">
        <v>28</v>
      </c>
      <c r="H534" t="s">
        <v>29</v>
      </c>
      <c r="I534" s="8">
        <v>79</v>
      </c>
      <c r="J534" s="9">
        <v>2686</v>
      </c>
      <c r="K534" s="9">
        <v>34</v>
      </c>
    </row>
    <row r="535" spans="1:11" ht="14.25" customHeight="1" x14ac:dyDescent="0.35">
      <c r="A535">
        <v>2025</v>
      </c>
      <c r="B535" t="str">
        <f t="shared" si="8"/>
        <v>S1</v>
      </c>
      <c r="C535" t="s">
        <v>136</v>
      </c>
      <c r="D535" t="s">
        <v>168</v>
      </c>
      <c r="E535">
        <v>5</v>
      </c>
      <c r="F535" t="s">
        <v>182</v>
      </c>
      <c r="G535" t="s">
        <v>28</v>
      </c>
      <c r="H535" t="s">
        <v>32</v>
      </c>
      <c r="I535" s="8">
        <v>59</v>
      </c>
      <c r="J535" s="9">
        <v>1805.4</v>
      </c>
      <c r="K535" s="9">
        <v>30.6</v>
      </c>
    </row>
    <row r="536" spans="1:11" ht="14.25" customHeight="1" x14ac:dyDescent="0.35">
      <c r="A536">
        <v>2025</v>
      </c>
      <c r="B536" t="str">
        <f t="shared" si="8"/>
        <v>S1</v>
      </c>
      <c r="C536" t="s">
        <v>136</v>
      </c>
      <c r="D536" t="s">
        <v>168</v>
      </c>
      <c r="E536">
        <v>5</v>
      </c>
      <c r="F536" t="s">
        <v>182</v>
      </c>
      <c r="G536" t="s">
        <v>28</v>
      </c>
      <c r="H536" t="s">
        <v>33</v>
      </c>
      <c r="I536" s="8">
        <v>39</v>
      </c>
      <c r="J536" s="9">
        <v>1127.0999999999999</v>
      </c>
      <c r="K536" s="9">
        <v>28.9</v>
      </c>
    </row>
    <row r="537" spans="1:11" ht="14.25" customHeight="1" x14ac:dyDescent="0.35">
      <c r="A537">
        <v>2025</v>
      </c>
      <c r="B537" t="str">
        <f t="shared" si="8"/>
        <v>S1</v>
      </c>
      <c r="C537" t="s">
        <v>136</v>
      </c>
      <c r="D537" t="s">
        <v>168</v>
      </c>
      <c r="E537">
        <v>5</v>
      </c>
      <c r="F537" t="s">
        <v>182</v>
      </c>
      <c r="G537" t="s">
        <v>28</v>
      </c>
      <c r="H537" t="s">
        <v>34</v>
      </c>
      <c r="I537" s="8">
        <v>19</v>
      </c>
      <c r="J537" s="9">
        <v>516.79999999999995</v>
      </c>
      <c r="K537" s="9">
        <v>27.2</v>
      </c>
    </row>
    <row r="538" spans="1:11" ht="14.25" customHeight="1" x14ac:dyDescent="0.35">
      <c r="A538">
        <v>2025</v>
      </c>
      <c r="B538" t="str">
        <f t="shared" si="8"/>
        <v>S1</v>
      </c>
      <c r="C538" t="s">
        <v>136</v>
      </c>
      <c r="D538" t="s">
        <v>168</v>
      </c>
      <c r="E538">
        <v>5</v>
      </c>
      <c r="F538" t="s">
        <v>183</v>
      </c>
      <c r="G538" t="s">
        <v>36</v>
      </c>
      <c r="H538" t="s">
        <v>29</v>
      </c>
      <c r="I538" s="8">
        <v>74</v>
      </c>
      <c r="J538" s="9">
        <v>2516</v>
      </c>
      <c r="K538" s="9">
        <v>34</v>
      </c>
    </row>
    <row r="539" spans="1:11" ht="14.25" customHeight="1" x14ac:dyDescent="0.35">
      <c r="A539">
        <v>2025</v>
      </c>
      <c r="B539" t="str">
        <f t="shared" si="8"/>
        <v>S1</v>
      </c>
      <c r="C539" t="s">
        <v>136</v>
      </c>
      <c r="D539" t="s">
        <v>168</v>
      </c>
      <c r="E539">
        <v>5</v>
      </c>
      <c r="F539" t="s">
        <v>183</v>
      </c>
      <c r="G539" t="s">
        <v>36</v>
      </c>
      <c r="H539" t="s">
        <v>32</v>
      </c>
      <c r="I539" s="8">
        <v>56</v>
      </c>
      <c r="J539" s="9">
        <v>1713.6</v>
      </c>
      <c r="K539" s="9">
        <v>30.6</v>
      </c>
    </row>
    <row r="540" spans="1:11" ht="14.25" customHeight="1" x14ac:dyDescent="0.35">
      <c r="A540">
        <v>2025</v>
      </c>
      <c r="B540" t="str">
        <f t="shared" si="8"/>
        <v>S1</v>
      </c>
      <c r="C540" t="s">
        <v>136</v>
      </c>
      <c r="D540" t="s">
        <v>168</v>
      </c>
      <c r="E540">
        <v>5</v>
      </c>
      <c r="F540" t="s">
        <v>183</v>
      </c>
      <c r="G540" t="s">
        <v>36</v>
      </c>
      <c r="H540" t="s">
        <v>33</v>
      </c>
      <c r="I540" s="8">
        <v>37</v>
      </c>
      <c r="J540" s="9">
        <v>1069.3</v>
      </c>
      <c r="K540" s="9">
        <v>28.9</v>
      </c>
    </row>
    <row r="541" spans="1:11" ht="14.25" customHeight="1" x14ac:dyDescent="0.35">
      <c r="A541">
        <v>2025</v>
      </c>
      <c r="B541" t="str">
        <f t="shared" si="8"/>
        <v>S1</v>
      </c>
      <c r="C541" t="s">
        <v>136</v>
      </c>
      <c r="D541" t="s">
        <v>168</v>
      </c>
      <c r="E541">
        <v>5</v>
      </c>
      <c r="F541" t="s">
        <v>183</v>
      </c>
      <c r="G541" t="s">
        <v>36</v>
      </c>
      <c r="H541" t="s">
        <v>34</v>
      </c>
      <c r="I541" s="8">
        <v>18</v>
      </c>
      <c r="J541" s="9">
        <v>489.6</v>
      </c>
      <c r="K541" s="9">
        <v>27.2</v>
      </c>
    </row>
    <row r="542" spans="1:11" ht="14.25" customHeight="1" x14ac:dyDescent="0.35">
      <c r="A542">
        <v>2025</v>
      </c>
      <c r="B542" t="str">
        <f t="shared" si="8"/>
        <v>S1</v>
      </c>
      <c r="C542" t="s">
        <v>136</v>
      </c>
      <c r="D542" t="s">
        <v>168</v>
      </c>
      <c r="E542">
        <v>5</v>
      </c>
      <c r="F542" t="s">
        <v>184</v>
      </c>
      <c r="G542" t="s">
        <v>38</v>
      </c>
      <c r="H542" t="s">
        <v>29</v>
      </c>
      <c r="I542" s="8">
        <v>93</v>
      </c>
      <c r="J542" s="9">
        <v>3162</v>
      </c>
      <c r="K542" s="9">
        <v>34</v>
      </c>
    </row>
    <row r="543" spans="1:11" ht="14.25" customHeight="1" x14ac:dyDescent="0.35">
      <c r="A543">
        <v>2025</v>
      </c>
      <c r="B543" t="str">
        <f t="shared" si="8"/>
        <v>S1</v>
      </c>
      <c r="C543" t="s">
        <v>136</v>
      </c>
      <c r="D543" t="s">
        <v>168</v>
      </c>
      <c r="E543">
        <v>5</v>
      </c>
      <c r="F543" t="s">
        <v>184</v>
      </c>
      <c r="G543" t="s">
        <v>38</v>
      </c>
      <c r="H543" t="s">
        <v>32</v>
      </c>
      <c r="I543" s="8">
        <v>69</v>
      </c>
      <c r="J543" s="9">
        <v>2111.4</v>
      </c>
      <c r="K543" s="9">
        <v>30.6</v>
      </c>
    </row>
    <row r="544" spans="1:11" ht="14.25" customHeight="1" x14ac:dyDescent="0.35">
      <c r="A544">
        <v>2025</v>
      </c>
      <c r="B544" t="str">
        <f t="shared" si="8"/>
        <v>S1</v>
      </c>
      <c r="C544" t="s">
        <v>136</v>
      </c>
      <c r="D544" t="s">
        <v>168</v>
      </c>
      <c r="E544">
        <v>5</v>
      </c>
      <c r="F544" t="s">
        <v>184</v>
      </c>
      <c r="G544" t="s">
        <v>38</v>
      </c>
      <c r="H544" t="s">
        <v>33</v>
      </c>
      <c r="I544" s="8">
        <v>46</v>
      </c>
      <c r="J544" s="9">
        <v>1329.4</v>
      </c>
      <c r="K544" s="9">
        <v>28.9</v>
      </c>
    </row>
    <row r="545" spans="1:11" ht="14.25" customHeight="1" x14ac:dyDescent="0.35">
      <c r="A545">
        <v>2025</v>
      </c>
      <c r="B545" t="str">
        <f t="shared" si="8"/>
        <v>S1</v>
      </c>
      <c r="C545" t="s">
        <v>136</v>
      </c>
      <c r="D545" t="s">
        <v>168</v>
      </c>
      <c r="E545">
        <v>5</v>
      </c>
      <c r="F545" t="s">
        <v>184</v>
      </c>
      <c r="G545" t="s">
        <v>38</v>
      </c>
      <c r="H545" t="s">
        <v>34</v>
      </c>
      <c r="I545" s="8">
        <v>23</v>
      </c>
      <c r="J545" s="9">
        <v>625.6</v>
      </c>
      <c r="K545" s="9">
        <v>27.2</v>
      </c>
    </row>
    <row r="546" spans="1:11" ht="14.25" customHeight="1" x14ac:dyDescent="0.35">
      <c r="A546">
        <v>2025</v>
      </c>
      <c r="B546" t="str">
        <f t="shared" si="8"/>
        <v>S1</v>
      </c>
      <c r="C546" t="s">
        <v>136</v>
      </c>
      <c r="D546" t="s">
        <v>168</v>
      </c>
      <c r="E546">
        <v>5</v>
      </c>
      <c r="F546" t="s">
        <v>185</v>
      </c>
      <c r="G546" t="s">
        <v>40</v>
      </c>
      <c r="H546" t="s">
        <v>29</v>
      </c>
      <c r="I546" s="8">
        <v>84</v>
      </c>
      <c r="J546" s="9">
        <v>2856</v>
      </c>
      <c r="K546" s="9">
        <v>34</v>
      </c>
    </row>
    <row r="547" spans="1:11" ht="14.25" customHeight="1" x14ac:dyDescent="0.35">
      <c r="A547">
        <v>2025</v>
      </c>
      <c r="B547" t="str">
        <f t="shared" si="8"/>
        <v>S1</v>
      </c>
      <c r="C547" t="s">
        <v>136</v>
      </c>
      <c r="D547" t="s">
        <v>168</v>
      </c>
      <c r="E547">
        <v>5</v>
      </c>
      <c r="F547" t="s">
        <v>185</v>
      </c>
      <c r="G547" t="s">
        <v>40</v>
      </c>
      <c r="H547" t="s">
        <v>32</v>
      </c>
      <c r="I547" s="8">
        <v>63</v>
      </c>
      <c r="J547" s="9">
        <v>1927.8</v>
      </c>
      <c r="K547" s="9">
        <v>30.6</v>
      </c>
    </row>
    <row r="548" spans="1:11" ht="14.25" customHeight="1" x14ac:dyDescent="0.35">
      <c r="A548">
        <v>2025</v>
      </c>
      <c r="B548" t="str">
        <f t="shared" si="8"/>
        <v>S1</v>
      </c>
      <c r="C548" t="s">
        <v>136</v>
      </c>
      <c r="D548" t="s">
        <v>168</v>
      </c>
      <c r="E548">
        <v>5</v>
      </c>
      <c r="F548" t="s">
        <v>185</v>
      </c>
      <c r="G548" t="s">
        <v>40</v>
      </c>
      <c r="H548" t="s">
        <v>33</v>
      </c>
      <c r="I548" s="8">
        <v>42</v>
      </c>
      <c r="J548" s="9">
        <v>1213.8</v>
      </c>
      <c r="K548" s="9">
        <v>28.9</v>
      </c>
    </row>
    <row r="549" spans="1:11" ht="14.25" customHeight="1" x14ac:dyDescent="0.35">
      <c r="A549">
        <v>2025</v>
      </c>
      <c r="B549" t="str">
        <f t="shared" si="8"/>
        <v>S1</v>
      </c>
      <c r="C549" t="s">
        <v>136</v>
      </c>
      <c r="D549" t="s">
        <v>168</v>
      </c>
      <c r="E549">
        <v>5</v>
      </c>
      <c r="F549" t="s">
        <v>185</v>
      </c>
      <c r="G549" t="s">
        <v>40</v>
      </c>
      <c r="H549" t="s">
        <v>34</v>
      </c>
      <c r="I549" s="8">
        <v>21</v>
      </c>
      <c r="J549" s="9">
        <v>571.20000000000005</v>
      </c>
      <c r="K549" s="9">
        <v>27.2</v>
      </c>
    </row>
    <row r="550" spans="1:11" ht="14.25" customHeight="1" x14ac:dyDescent="0.35">
      <c r="A550">
        <v>2025</v>
      </c>
      <c r="B550" t="str">
        <f t="shared" si="8"/>
        <v>S1</v>
      </c>
      <c r="C550" t="s">
        <v>136</v>
      </c>
      <c r="D550" t="s">
        <v>168</v>
      </c>
      <c r="E550">
        <v>5</v>
      </c>
      <c r="F550" t="s">
        <v>186</v>
      </c>
      <c r="G550" t="s">
        <v>42</v>
      </c>
      <c r="H550" t="s">
        <v>29</v>
      </c>
      <c r="I550" s="8">
        <v>74</v>
      </c>
      <c r="J550" s="9">
        <v>2516</v>
      </c>
      <c r="K550" s="9">
        <v>34</v>
      </c>
    </row>
    <row r="551" spans="1:11" ht="14.25" customHeight="1" x14ac:dyDescent="0.35">
      <c r="A551">
        <v>2025</v>
      </c>
      <c r="B551" t="str">
        <f t="shared" si="8"/>
        <v>S1</v>
      </c>
      <c r="C551" t="s">
        <v>136</v>
      </c>
      <c r="D551" t="s">
        <v>168</v>
      </c>
      <c r="E551">
        <v>5</v>
      </c>
      <c r="F551" t="s">
        <v>186</v>
      </c>
      <c r="G551" t="s">
        <v>42</v>
      </c>
      <c r="H551" t="s">
        <v>32</v>
      </c>
      <c r="I551" s="8">
        <v>55</v>
      </c>
      <c r="J551" s="9">
        <v>1683</v>
      </c>
      <c r="K551" s="9">
        <v>30.6</v>
      </c>
    </row>
    <row r="552" spans="1:11" ht="14.25" customHeight="1" x14ac:dyDescent="0.35">
      <c r="A552">
        <v>2025</v>
      </c>
      <c r="B552" t="str">
        <f t="shared" si="8"/>
        <v>S1</v>
      </c>
      <c r="C552" t="s">
        <v>136</v>
      </c>
      <c r="D552" t="s">
        <v>168</v>
      </c>
      <c r="E552">
        <v>5</v>
      </c>
      <c r="F552" t="s">
        <v>186</v>
      </c>
      <c r="G552" t="s">
        <v>42</v>
      </c>
      <c r="H552" t="s">
        <v>33</v>
      </c>
      <c r="I552" s="8">
        <v>37</v>
      </c>
      <c r="J552" s="9">
        <v>1069.3</v>
      </c>
      <c r="K552" s="9">
        <v>28.9</v>
      </c>
    </row>
    <row r="553" spans="1:11" ht="14.25" customHeight="1" x14ac:dyDescent="0.35">
      <c r="A553">
        <v>2025</v>
      </c>
      <c r="B553" t="str">
        <f t="shared" si="8"/>
        <v>S1</v>
      </c>
      <c r="C553" t="s">
        <v>136</v>
      </c>
      <c r="D553" t="s">
        <v>168</v>
      </c>
      <c r="E553">
        <v>5</v>
      </c>
      <c r="F553" t="s">
        <v>186</v>
      </c>
      <c r="G553" t="s">
        <v>42</v>
      </c>
      <c r="H553" t="s">
        <v>34</v>
      </c>
      <c r="I553" s="8">
        <v>18</v>
      </c>
      <c r="J553" s="9">
        <v>489.6</v>
      </c>
      <c r="K553" s="9">
        <v>27.2</v>
      </c>
    </row>
    <row r="554" spans="1:11" ht="14.25" customHeight="1" x14ac:dyDescent="0.35">
      <c r="A554">
        <v>2025</v>
      </c>
      <c r="B554" t="str">
        <f t="shared" si="8"/>
        <v>S1</v>
      </c>
      <c r="C554" t="s">
        <v>136</v>
      </c>
      <c r="D554" t="s">
        <v>168</v>
      </c>
      <c r="E554">
        <v>5</v>
      </c>
      <c r="F554" t="s">
        <v>187</v>
      </c>
      <c r="G554" t="s">
        <v>44</v>
      </c>
      <c r="H554" t="s">
        <v>29</v>
      </c>
      <c r="I554" s="8">
        <v>80</v>
      </c>
      <c r="J554" s="9">
        <v>2720</v>
      </c>
      <c r="K554" s="9">
        <v>34</v>
      </c>
    </row>
    <row r="555" spans="1:11" ht="14.25" customHeight="1" x14ac:dyDescent="0.35">
      <c r="A555">
        <v>2025</v>
      </c>
      <c r="B555" t="str">
        <f t="shared" si="8"/>
        <v>S1</v>
      </c>
      <c r="C555" t="s">
        <v>136</v>
      </c>
      <c r="D555" t="s">
        <v>168</v>
      </c>
      <c r="E555">
        <v>5</v>
      </c>
      <c r="F555" t="s">
        <v>187</v>
      </c>
      <c r="G555" t="s">
        <v>44</v>
      </c>
      <c r="H555" t="s">
        <v>32</v>
      </c>
      <c r="I555" s="8">
        <v>60</v>
      </c>
      <c r="J555" s="9">
        <v>1836</v>
      </c>
      <c r="K555" s="9">
        <v>30.6</v>
      </c>
    </row>
    <row r="556" spans="1:11" ht="14.25" customHeight="1" x14ac:dyDescent="0.35">
      <c r="A556">
        <v>2025</v>
      </c>
      <c r="B556" t="str">
        <f t="shared" si="8"/>
        <v>S1</v>
      </c>
      <c r="C556" t="s">
        <v>136</v>
      </c>
      <c r="D556" t="s">
        <v>168</v>
      </c>
      <c r="E556">
        <v>5</v>
      </c>
      <c r="F556" t="s">
        <v>187</v>
      </c>
      <c r="G556" t="s">
        <v>44</v>
      </c>
      <c r="H556" t="s">
        <v>33</v>
      </c>
      <c r="I556" s="8">
        <v>40</v>
      </c>
      <c r="J556" s="9">
        <v>1156</v>
      </c>
      <c r="K556" s="9">
        <v>28.9</v>
      </c>
    </row>
    <row r="557" spans="1:11" ht="14.25" customHeight="1" x14ac:dyDescent="0.35">
      <c r="A557">
        <v>2025</v>
      </c>
      <c r="B557" t="str">
        <f t="shared" si="8"/>
        <v>S1</v>
      </c>
      <c r="C557" t="s">
        <v>136</v>
      </c>
      <c r="D557" t="s">
        <v>168</v>
      </c>
      <c r="E557">
        <v>5</v>
      </c>
      <c r="F557" t="s">
        <v>187</v>
      </c>
      <c r="G557" t="s">
        <v>44</v>
      </c>
      <c r="H557" t="s">
        <v>34</v>
      </c>
      <c r="I557" s="8">
        <v>20</v>
      </c>
      <c r="J557" s="9">
        <v>544</v>
      </c>
      <c r="K557" s="9">
        <v>27.2</v>
      </c>
    </row>
    <row r="558" spans="1:11" ht="14.25" customHeight="1" x14ac:dyDescent="0.35">
      <c r="A558">
        <v>2025</v>
      </c>
      <c r="B558" t="str">
        <f t="shared" si="8"/>
        <v>S1</v>
      </c>
      <c r="C558" t="s">
        <v>136</v>
      </c>
      <c r="D558" t="s">
        <v>168</v>
      </c>
      <c r="E558">
        <v>5</v>
      </c>
      <c r="F558" t="s">
        <v>189</v>
      </c>
      <c r="G558" t="s">
        <v>48</v>
      </c>
      <c r="H558" t="s">
        <v>29</v>
      </c>
      <c r="I558" s="8">
        <v>73</v>
      </c>
      <c r="J558" s="9">
        <v>2482</v>
      </c>
      <c r="K558" s="9">
        <v>34</v>
      </c>
    </row>
    <row r="559" spans="1:11" ht="14.25" customHeight="1" x14ac:dyDescent="0.35">
      <c r="A559">
        <v>2025</v>
      </c>
      <c r="B559" t="str">
        <f t="shared" si="8"/>
        <v>S1</v>
      </c>
      <c r="C559" t="s">
        <v>136</v>
      </c>
      <c r="D559" t="s">
        <v>168</v>
      </c>
      <c r="E559">
        <v>5</v>
      </c>
      <c r="F559" t="s">
        <v>189</v>
      </c>
      <c r="G559" t="s">
        <v>48</v>
      </c>
      <c r="H559" t="s">
        <v>32</v>
      </c>
      <c r="I559" s="8">
        <v>55</v>
      </c>
      <c r="J559" s="9">
        <v>1683</v>
      </c>
      <c r="K559" s="9">
        <v>30.6</v>
      </c>
    </row>
    <row r="560" spans="1:11" ht="14.25" customHeight="1" x14ac:dyDescent="0.35">
      <c r="A560">
        <v>2025</v>
      </c>
      <c r="B560" t="str">
        <f t="shared" si="8"/>
        <v>S1</v>
      </c>
      <c r="C560" t="s">
        <v>136</v>
      </c>
      <c r="D560" t="s">
        <v>168</v>
      </c>
      <c r="E560">
        <v>5</v>
      </c>
      <c r="F560" t="s">
        <v>189</v>
      </c>
      <c r="G560" t="s">
        <v>48</v>
      </c>
      <c r="H560" t="s">
        <v>33</v>
      </c>
      <c r="I560" s="8">
        <v>36</v>
      </c>
      <c r="J560" s="9">
        <v>1040.4000000000001</v>
      </c>
      <c r="K560" s="9">
        <v>28.9</v>
      </c>
    </row>
    <row r="561" spans="1:11" ht="14.25" customHeight="1" x14ac:dyDescent="0.35">
      <c r="A561">
        <v>2025</v>
      </c>
      <c r="B561" t="str">
        <f t="shared" si="8"/>
        <v>S1</v>
      </c>
      <c r="C561" t="s">
        <v>136</v>
      </c>
      <c r="D561" t="s">
        <v>168</v>
      </c>
      <c r="E561">
        <v>5</v>
      </c>
      <c r="F561" t="s">
        <v>189</v>
      </c>
      <c r="G561" t="s">
        <v>48</v>
      </c>
      <c r="H561" t="s">
        <v>34</v>
      </c>
      <c r="I561" s="8">
        <v>18</v>
      </c>
      <c r="J561" s="9">
        <v>489.6</v>
      </c>
      <c r="K561" s="9">
        <v>27.2</v>
      </c>
    </row>
    <row r="562" spans="1:11" ht="14.25" customHeight="1" x14ac:dyDescent="0.35">
      <c r="A562">
        <v>2025</v>
      </c>
      <c r="B562" t="str">
        <f t="shared" si="8"/>
        <v>S1</v>
      </c>
      <c r="C562" t="s">
        <v>136</v>
      </c>
      <c r="D562" t="s">
        <v>168</v>
      </c>
      <c r="E562">
        <v>5</v>
      </c>
      <c r="F562" t="s">
        <v>190</v>
      </c>
      <c r="G562" t="s">
        <v>28</v>
      </c>
      <c r="H562" t="s">
        <v>29</v>
      </c>
      <c r="I562" s="8">
        <v>81</v>
      </c>
      <c r="J562" s="9">
        <v>2754</v>
      </c>
      <c r="K562" s="9">
        <v>34</v>
      </c>
    </row>
    <row r="563" spans="1:11" ht="14.25" customHeight="1" x14ac:dyDescent="0.35">
      <c r="A563">
        <v>2025</v>
      </c>
      <c r="B563" t="str">
        <f t="shared" si="8"/>
        <v>S1</v>
      </c>
      <c r="C563" t="s">
        <v>136</v>
      </c>
      <c r="D563" t="s">
        <v>168</v>
      </c>
      <c r="E563">
        <v>5</v>
      </c>
      <c r="F563" t="s">
        <v>190</v>
      </c>
      <c r="G563" t="s">
        <v>28</v>
      </c>
      <c r="H563" t="s">
        <v>32</v>
      </c>
      <c r="I563" s="8">
        <v>61</v>
      </c>
      <c r="J563" s="9">
        <v>1866.6</v>
      </c>
      <c r="K563" s="9">
        <v>30.6</v>
      </c>
    </row>
    <row r="564" spans="1:11" ht="14.25" customHeight="1" x14ac:dyDescent="0.35">
      <c r="A564">
        <v>2025</v>
      </c>
      <c r="B564" t="str">
        <f t="shared" si="8"/>
        <v>S1</v>
      </c>
      <c r="C564" t="s">
        <v>136</v>
      </c>
      <c r="D564" t="s">
        <v>168</v>
      </c>
      <c r="E564">
        <v>5</v>
      </c>
      <c r="F564" t="s">
        <v>190</v>
      </c>
      <c r="G564" t="s">
        <v>28</v>
      </c>
      <c r="H564" t="s">
        <v>33</v>
      </c>
      <c r="I564" s="8">
        <v>40</v>
      </c>
      <c r="J564" s="9">
        <v>1156</v>
      </c>
      <c r="K564" s="9">
        <v>28.9</v>
      </c>
    </row>
    <row r="565" spans="1:11" ht="14.25" customHeight="1" x14ac:dyDescent="0.35">
      <c r="A565">
        <v>2025</v>
      </c>
      <c r="B565" t="str">
        <f t="shared" si="8"/>
        <v>S1</v>
      </c>
      <c r="C565" t="s">
        <v>136</v>
      </c>
      <c r="D565" t="s">
        <v>168</v>
      </c>
      <c r="E565">
        <v>5</v>
      </c>
      <c r="F565" t="s">
        <v>190</v>
      </c>
      <c r="G565" t="s">
        <v>28</v>
      </c>
      <c r="H565" t="s">
        <v>34</v>
      </c>
      <c r="I565" s="8">
        <v>20</v>
      </c>
      <c r="J565" s="9">
        <v>544</v>
      </c>
      <c r="K565" s="9">
        <v>27.2</v>
      </c>
    </row>
    <row r="566" spans="1:11" ht="14.25" customHeight="1" x14ac:dyDescent="0.35">
      <c r="A566">
        <v>2025</v>
      </c>
      <c r="B566" t="str">
        <f t="shared" si="8"/>
        <v>S1</v>
      </c>
      <c r="C566" t="s">
        <v>136</v>
      </c>
      <c r="D566" t="s">
        <v>168</v>
      </c>
      <c r="E566">
        <v>5</v>
      </c>
      <c r="F566" t="s">
        <v>191</v>
      </c>
      <c r="G566" t="s">
        <v>36</v>
      </c>
      <c r="H566" t="s">
        <v>29</v>
      </c>
      <c r="I566" s="8">
        <v>74</v>
      </c>
      <c r="J566" s="9">
        <v>2516</v>
      </c>
      <c r="K566" s="9">
        <v>34</v>
      </c>
    </row>
    <row r="567" spans="1:11" ht="14.25" customHeight="1" x14ac:dyDescent="0.35">
      <c r="A567">
        <v>2025</v>
      </c>
      <c r="B567" t="str">
        <f t="shared" si="8"/>
        <v>S1</v>
      </c>
      <c r="C567" t="s">
        <v>136</v>
      </c>
      <c r="D567" t="s">
        <v>168</v>
      </c>
      <c r="E567">
        <v>5</v>
      </c>
      <c r="F567" t="s">
        <v>191</v>
      </c>
      <c r="G567" t="s">
        <v>36</v>
      </c>
      <c r="H567" t="s">
        <v>32</v>
      </c>
      <c r="I567" s="8">
        <v>56</v>
      </c>
      <c r="J567" s="9">
        <v>1713.6</v>
      </c>
      <c r="K567" s="9">
        <v>30.6</v>
      </c>
    </row>
    <row r="568" spans="1:11" ht="14.25" customHeight="1" x14ac:dyDescent="0.35">
      <c r="A568">
        <v>2025</v>
      </c>
      <c r="B568" t="str">
        <f t="shared" si="8"/>
        <v>S1</v>
      </c>
      <c r="C568" t="s">
        <v>136</v>
      </c>
      <c r="D568" t="s">
        <v>168</v>
      </c>
      <c r="E568">
        <v>5</v>
      </c>
      <c r="F568" t="s">
        <v>191</v>
      </c>
      <c r="G568" t="s">
        <v>36</v>
      </c>
      <c r="H568" t="s">
        <v>33</v>
      </c>
      <c r="I568" s="8">
        <v>37</v>
      </c>
      <c r="J568" s="9">
        <v>1069.3</v>
      </c>
      <c r="K568" s="9">
        <v>28.9</v>
      </c>
    </row>
    <row r="569" spans="1:11" ht="14.25" customHeight="1" x14ac:dyDescent="0.35">
      <c r="A569">
        <v>2025</v>
      </c>
      <c r="B569" t="str">
        <f t="shared" si="8"/>
        <v>S1</v>
      </c>
      <c r="C569" t="s">
        <v>136</v>
      </c>
      <c r="D569" t="s">
        <v>168</v>
      </c>
      <c r="E569">
        <v>5</v>
      </c>
      <c r="F569" t="s">
        <v>191</v>
      </c>
      <c r="G569" t="s">
        <v>36</v>
      </c>
      <c r="H569" t="s">
        <v>34</v>
      </c>
      <c r="I569" s="8">
        <v>18</v>
      </c>
      <c r="J569" s="9">
        <v>489.6</v>
      </c>
      <c r="K569" s="9">
        <v>27.2</v>
      </c>
    </row>
    <row r="570" spans="1:11" ht="14.25" customHeight="1" x14ac:dyDescent="0.35">
      <c r="A570">
        <v>2025</v>
      </c>
      <c r="B570" t="str">
        <f t="shared" si="8"/>
        <v>S1</v>
      </c>
      <c r="C570" t="s">
        <v>136</v>
      </c>
      <c r="D570" t="s">
        <v>168</v>
      </c>
      <c r="E570">
        <v>5</v>
      </c>
      <c r="F570" t="s">
        <v>192</v>
      </c>
      <c r="G570" t="s">
        <v>38</v>
      </c>
      <c r="H570" t="s">
        <v>29</v>
      </c>
      <c r="I570" s="8">
        <v>91</v>
      </c>
      <c r="J570" s="9">
        <v>3094</v>
      </c>
      <c r="K570" s="9">
        <v>34</v>
      </c>
    </row>
    <row r="571" spans="1:11" ht="14.25" customHeight="1" x14ac:dyDescent="0.35">
      <c r="A571">
        <v>2025</v>
      </c>
      <c r="B571" t="str">
        <f t="shared" si="8"/>
        <v>S1</v>
      </c>
      <c r="C571" t="s">
        <v>136</v>
      </c>
      <c r="D571" t="s">
        <v>168</v>
      </c>
      <c r="E571">
        <v>5</v>
      </c>
      <c r="F571" t="s">
        <v>192</v>
      </c>
      <c r="G571" t="s">
        <v>38</v>
      </c>
      <c r="H571" t="s">
        <v>32</v>
      </c>
      <c r="I571" s="8">
        <v>68</v>
      </c>
      <c r="J571" s="9">
        <v>2080.8000000000002</v>
      </c>
      <c r="K571" s="9">
        <v>30.6</v>
      </c>
    </row>
    <row r="572" spans="1:11" ht="14.25" customHeight="1" x14ac:dyDescent="0.35">
      <c r="A572">
        <v>2025</v>
      </c>
      <c r="B572" t="str">
        <f t="shared" si="8"/>
        <v>S1</v>
      </c>
      <c r="C572" t="s">
        <v>136</v>
      </c>
      <c r="D572" t="s">
        <v>168</v>
      </c>
      <c r="E572">
        <v>5</v>
      </c>
      <c r="F572" t="s">
        <v>192</v>
      </c>
      <c r="G572" t="s">
        <v>38</v>
      </c>
      <c r="H572" t="s">
        <v>33</v>
      </c>
      <c r="I572" s="8">
        <v>45</v>
      </c>
      <c r="J572" s="9">
        <v>1300.5</v>
      </c>
      <c r="K572" s="9">
        <v>28.9</v>
      </c>
    </row>
    <row r="573" spans="1:11" ht="14.25" customHeight="1" x14ac:dyDescent="0.35">
      <c r="A573">
        <v>2025</v>
      </c>
      <c r="B573" t="str">
        <f t="shared" si="8"/>
        <v>S1</v>
      </c>
      <c r="C573" t="s">
        <v>136</v>
      </c>
      <c r="D573" t="s">
        <v>168</v>
      </c>
      <c r="E573">
        <v>5</v>
      </c>
      <c r="F573" t="s">
        <v>192</v>
      </c>
      <c r="G573" t="s">
        <v>38</v>
      </c>
      <c r="H573" t="s">
        <v>34</v>
      </c>
      <c r="I573" s="8">
        <v>22</v>
      </c>
      <c r="J573" s="9">
        <v>598.4</v>
      </c>
      <c r="K573" s="9">
        <v>27.2</v>
      </c>
    </row>
    <row r="574" spans="1:11" ht="14.25" customHeight="1" x14ac:dyDescent="0.35">
      <c r="A574">
        <v>2025</v>
      </c>
      <c r="B574" t="str">
        <f t="shared" si="8"/>
        <v>S1</v>
      </c>
      <c r="C574" t="s">
        <v>136</v>
      </c>
      <c r="D574" t="s">
        <v>168</v>
      </c>
      <c r="E574">
        <v>5</v>
      </c>
      <c r="F574" t="s">
        <v>193</v>
      </c>
      <c r="G574" t="s">
        <v>40</v>
      </c>
      <c r="H574" t="s">
        <v>29</v>
      </c>
      <c r="I574" s="8">
        <v>84</v>
      </c>
      <c r="J574" s="9">
        <v>2856</v>
      </c>
      <c r="K574" s="9">
        <v>34</v>
      </c>
    </row>
    <row r="575" spans="1:11" ht="14.25" customHeight="1" x14ac:dyDescent="0.35">
      <c r="A575">
        <v>2025</v>
      </c>
      <c r="B575" t="str">
        <f t="shared" si="8"/>
        <v>S1</v>
      </c>
      <c r="C575" t="s">
        <v>136</v>
      </c>
      <c r="D575" t="s">
        <v>168</v>
      </c>
      <c r="E575">
        <v>5</v>
      </c>
      <c r="F575" t="s">
        <v>193</v>
      </c>
      <c r="G575" t="s">
        <v>40</v>
      </c>
      <c r="H575" t="s">
        <v>32</v>
      </c>
      <c r="I575" s="8">
        <v>63</v>
      </c>
      <c r="J575" s="9">
        <v>1927.8</v>
      </c>
      <c r="K575" s="9">
        <v>30.6</v>
      </c>
    </row>
    <row r="576" spans="1:11" ht="14.25" customHeight="1" x14ac:dyDescent="0.35">
      <c r="A576">
        <v>2025</v>
      </c>
      <c r="B576" t="str">
        <f t="shared" si="8"/>
        <v>S1</v>
      </c>
      <c r="C576" t="s">
        <v>136</v>
      </c>
      <c r="D576" t="s">
        <v>168</v>
      </c>
      <c r="E576">
        <v>5</v>
      </c>
      <c r="F576" t="s">
        <v>193</v>
      </c>
      <c r="G576" t="s">
        <v>40</v>
      </c>
      <c r="H576" t="s">
        <v>33</v>
      </c>
      <c r="I576" s="8">
        <v>42</v>
      </c>
      <c r="J576" s="9">
        <v>1213.8</v>
      </c>
      <c r="K576" s="9">
        <v>28.9</v>
      </c>
    </row>
    <row r="577" spans="1:11" ht="14.25" customHeight="1" x14ac:dyDescent="0.35">
      <c r="A577">
        <v>2025</v>
      </c>
      <c r="B577" t="str">
        <f t="shared" si="8"/>
        <v>S1</v>
      </c>
      <c r="C577" t="s">
        <v>136</v>
      </c>
      <c r="D577" t="s">
        <v>168</v>
      </c>
      <c r="E577">
        <v>5</v>
      </c>
      <c r="F577" t="s">
        <v>193</v>
      </c>
      <c r="G577" t="s">
        <v>40</v>
      </c>
      <c r="H577" t="s">
        <v>34</v>
      </c>
      <c r="I577" s="8">
        <v>21</v>
      </c>
      <c r="J577" s="9">
        <v>571.20000000000005</v>
      </c>
      <c r="K577" s="9">
        <v>27.2</v>
      </c>
    </row>
    <row r="578" spans="1:11" ht="14.25" customHeight="1" x14ac:dyDescent="0.35">
      <c r="A578">
        <v>2025</v>
      </c>
      <c r="B578" t="str">
        <f t="shared" ref="B578:B641" si="9">IF(OR(C578="Q1",C578="Q2"),"S1",IF(OR(C578="Q3",C578="Q4"),"S2",""))</f>
        <v>S1</v>
      </c>
      <c r="C578" t="s">
        <v>136</v>
      </c>
      <c r="D578" t="s">
        <v>168</v>
      </c>
      <c r="E578">
        <v>5</v>
      </c>
      <c r="F578" t="s">
        <v>194</v>
      </c>
      <c r="G578" t="s">
        <v>42</v>
      </c>
      <c r="H578" t="s">
        <v>29</v>
      </c>
      <c r="I578" s="8">
        <v>74</v>
      </c>
      <c r="J578" s="9">
        <v>2516</v>
      </c>
      <c r="K578" s="9">
        <v>34</v>
      </c>
    </row>
    <row r="579" spans="1:11" ht="14.25" customHeight="1" x14ac:dyDescent="0.35">
      <c r="A579">
        <v>2025</v>
      </c>
      <c r="B579" t="str">
        <f t="shared" si="9"/>
        <v>S1</v>
      </c>
      <c r="C579" t="s">
        <v>136</v>
      </c>
      <c r="D579" t="s">
        <v>168</v>
      </c>
      <c r="E579">
        <v>5</v>
      </c>
      <c r="F579" t="s">
        <v>194</v>
      </c>
      <c r="G579" t="s">
        <v>42</v>
      </c>
      <c r="H579" t="s">
        <v>32</v>
      </c>
      <c r="I579" s="8">
        <v>55</v>
      </c>
      <c r="J579" s="9">
        <v>1683</v>
      </c>
      <c r="K579" s="9">
        <v>30.6</v>
      </c>
    </row>
    <row r="580" spans="1:11" ht="14.25" customHeight="1" x14ac:dyDescent="0.35">
      <c r="A580">
        <v>2025</v>
      </c>
      <c r="B580" t="str">
        <f t="shared" si="9"/>
        <v>S1</v>
      </c>
      <c r="C580" t="s">
        <v>136</v>
      </c>
      <c r="D580" t="s">
        <v>168</v>
      </c>
      <c r="E580">
        <v>5</v>
      </c>
      <c r="F580" t="s">
        <v>194</v>
      </c>
      <c r="G580" t="s">
        <v>42</v>
      </c>
      <c r="H580" t="s">
        <v>33</v>
      </c>
      <c r="I580" s="8">
        <v>37</v>
      </c>
      <c r="J580" s="9">
        <v>1069.3</v>
      </c>
      <c r="K580" s="9">
        <v>28.9</v>
      </c>
    </row>
    <row r="581" spans="1:11" ht="14.25" customHeight="1" x14ac:dyDescent="0.35">
      <c r="A581">
        <v>2025</v>
      </c>
      <c r="B581" t="str">
        <f t="shared" si="9"/>
        <v>S1</v>
      </c>
      <c r="C581" t="s">
        <v>136</v>
      </c>
      <c r="D581" t="s">
        <v>168</v>
      </c>
      <c r="E581">
        <v>5</v>
      </c>
      <c r="F581" t="s">
        <v>194</v>
      </c>
      <c r="G581" t="s">
        <v>42</v>
      </c>
      <c r="H581" t="s">
        <v>34</v>
      </c>
      <c r="I581" s="8">
        <v>18</v>
      </c>
      <c r="J581" s="9">
        <v>489.6</v>
      </c>
      <c r="K581" s="9">
        <v>27.2</v>
      </c>
    </row>
    <row r="582" spans="1:11" ht="14.25" customHeight="1" x14ac:dyDescent="0.35">
      <c r="A582">
        <v>2025</v>
      </c>
      <c r="B582" t="str">
        <f t="shared" si="9"/>
        <v>S1</v>
      </c>
      <c r="C582" t="s">
        <v>136</v>
      </c>
      <c r="D582" t="s">
        <v>168</v>
      </c>
      <c r="E582">
        <v>5</v>
      </c>
      <c r="F582" t="s">
        <v>195</v>
      </c>
      <c r="G582" t="s">
        <v>44</v>
      </c>
      <c r="H582" t="s">
        <v>29</v>
      </c>
      <c r="I582" s="8">
        <v>76</v>
      </c>
      <c r="J582" s="9">
        <v>2584</v>
      </c>
      <c r="K582" s="9">
        <v>34</v>
      </c>
    </row>
    <row r="583" spans="1:11" ht="14.25" customHeight="1" x14ac:dyDescent="0.35">
      <c r="A583">
        <v>2025</v>
      </c>
      <c r="B583" t="str">
        <f t="shared" si="9"/>
        <v>S1</v>
      </c>
      <c r="C583" t="s">
        <v>136</v>
      </c>
      <c r="D583" t="s">
        <v>168</v>
      </c>
      <c r="E583">
        <v>5</v>
      </c>
      <c r="F583" t="s">
        <v>195</v>
      </c>
      <c r="G583" t="s">
        <v>44</v>
      </c>
      <c r="H583" t="s">
        <v>32</v>
      </c>
      <c r="I583" s="8">
        <v>57</v>
      </c>
      <c r="J583" s="9">
        <v>1744.2</v>
      </c>
      <c r="K583" s="9">
        <v>30.6</v>
      </c>
    </row>
    <row r="584" spans="1:11" ht="14.25" customHeight="1" x14ac:dyDescent="0.35">
      <c r="A584">
        <v>2025</v>
      </c>
      <c r="B584" t="str">
        <f t="shared" si="9"/>
        <v>S1</v>
      </c>
      <c r="C584" t="s">
        <v>136</v>
      </c>
      <c r="D584" t="s">
        <v>168</v>
      </c>
      <c r="E584">
        <v>5</v>
      </c>
      <c r="F584" t="s">
        <v>195</v>
      </c>
      <c r="G584" t="s">
        <v>44</v>
      </c>
      <c r="H584" t="s">
        <v>33</v>
      </c>
      <c r="I584" s="8">
        <v>38</v>
      </c>
      <c r="J584" s="9">
        <v>1098.2</v>
      </c>
      <c r="K584" s="9">
        <v>28.9</v>
      </c>
    </row>
    <row r="585" spans="1:11" ht="14.25" customHeight="1" x14ac:dyDescent="0.35">
      <c r="A585">
        <v>2025</v>
      </c>
      <c r="B585" t="str">
        <f t="shared" si="9"/>
        <v>S1</v>
      </c>
      <c r="C585" t="s">
        <v>136</v>
      </c>
      <c r="D585" t="s">
        <v>168</v>
      </c>
      <c r="E585">
        <v>5</v>
      </c>
      <c r="F585" t="s">
        <v>195</v>
      </c>
      <c r="G585" t="s">
        <v>44</v>
      </c>
      <c r="H585" t="s">
        <v>34</v>
      </c>
      <c r="I585" s="8">
        <v>19</v>
      </c>
      <c r="J585" s="9">
        <v>516.79999999999995</v>
      </c>
      <c r="K585" s="9">
        <v>27.2</v>
      </c>
    </row>
    <row r="586" spans="1:11" ht="14.25" customHeight="1" x14ac:dyDescent="0.35">
      <c r="A586">
        <v>2025</v>
      </c>
      <c r="B586" t="str">
        <f t="shared" si="9"/>
        <v>S1</v>
      </c>
      <c r="C586" t="s">
        <v>136</v>
      </c>
      <c r="D586" t="s">
        <v>168</v>
      </c>
      <c r="E586">
        <v>5</v>
      </c>
      <c r="F586" t="s">
        <v>196</v>
      </c>
      <c r="G586" t="s">
        <v>48</v>
      </c>
      <c r="H586" t="s">
        <v>29</v>
      </c>
      <c r="I586" s="8">
        <v>77</v>
      </c>
      <c r="J586" s="9">
        <v>2618</v>
      </c>
      <c r="K586" s="9">
        <v>34</v>
      </c>
    </row>
    <row r="587" spans="1:11" ht="14.25" customHeight="1" x14ac:dyDescent="0.35">
      <c r="A587">
        <v>2025</v>
      </c>
      <c r="B587" t="str">
        <f t="shared" si="9"/>
        <v>S1</v>
      </c>
      <c r="C587" t="s">
        <v>136</v>
      </c>
      <c r="D587" t="s">
        <v>168</v>
      </c>
      <c r="E587">
        <v>5</v>
      </c>
      <c r="F587" t="s">
        <v>196</v>
      </c>
      <c r="G587" t="s">
        <v>48</v>
      </c>
      <c r="H587" t="s">
        <v>32</v>
      </c>
      <c r="I587" s="8">
        <v>57</v>
      </c>
      <c r="J587" s="9">
        <v>1744.2</v>
      </c>
      <c r="K587" s="9">
        <v>30.6</v>
      </c>
    </row>
    <row r="588" spans="1:11" ht="14.25" customHeight="1" x14ac:dyDescent="0.35">
      <c r="A588">
        <v>2025</v>
      </c>
      <c r="B588" t="str">
        <f t="shared" si="9"/>
        <v>S1</v>
      </c>
      <c r="C588" t="s">
        <v>136</v>
      </c>
      <c r="D588" t="s">
        <v>168</v>
      </c>
      <c r="E588">
        <v>5</v>
      </c>
      <c r="F588" t="s">
        <v>196</v>
      </c>
      <c r="G588" t="s">
        <v>48</v>
      </c>
      <c r="H588" t="s">
        <v>33</v>
      </c>
      <c r="I588" s="8">
        <v>38</v>
      </c>
      <c r="J588" s="9">
        <v>1098.2</v>
      </c>
      <c r="K588" s="9">
        <v>28.9</v>
      </c>
    </row>
    <row r="589" spans="1:11" ht="14.25" customHeight="1" x14ac:dyDescent="0.35">
      <c r="A589">
        <v>2025</v>
      </c>
      <c r="B589" t="str">
        <f t="shared" si="9"/>
        <v>S1</v>
      </c>
      <c r="C589" t="s">
        <v>136</v>
      </c>
      <c r="D589" t="s">
        <v>168</v>
      </c>
      <c r="E589">
        <v>5</v>
      </c>
      <c r="F589" t="s">
        <v>196</v>
      </c>
      <c r="G589" t="s">
        <v>48</v>
      </c>
      <c r="H589" t="s">
        <v>34</v>
      </c>
      <c r="I589" s="8">
        <v>19</v>
      </c>
      <c r="J589" s="9">
        <v>516.79999999999995</v>
      </c>
      <c r="K589" s="9">
        <v>27.2</v>
      </c>
    </row>
    <row r="590" spans="1:11" ht="14.25" customHeight="1" x14ac:dyDescent="0.35">
      <c r="A590">
        <v>2025</v>
      </c>
      <c r="B590" t="str">
        <f t="shared" si="9"/>
        <v>S1</v>
      </c>
      <c r="C590" t="s">
        <v>136</v>
      </c>
      <c r="D590" t="s">
        <v>168</v>
      </c>
      <c r="E590">
        <v>5</v>
      </c>
      <c r="F590" t="s">
        <v>197</v>
      </c>
      <c r="G590" t="s">
        <v>28</v>
      </c>
      <c r="H590" t="s">
        <v>29</v>
      </c>
      <c r="I590" s="8">
        <v>82</v>
      </c>
      <c r="J590" s="9">
        <v>2788</v>
      </c>
      <c r="K590" s="9">
        <v>34</v>
      </c>
    </row>
    <row r="591" spans="1:11" ht="14.25" customHeight="1" x14ac:dyDescent="0.35">
      <c r="A591">
        <v>2025</v>
      </c>
      <c r="B591" t="str">
        <f t="shared" si="9"/>
        <v>S1</v>
      </c>
      <c r="C591" t="s">
        <v>136</v>
      </c>
      <c r="D591" t="s">
        <v>168</v>
      </c>
      <c r="E591">
        <v>5</v>
      </c>
      <c r="F591" t="s">
        <v>197</v>
      </c>
      <c r="G591" t="s">
        <v>28</v>
      </c>
      <c r="H591" t="s">
        <v>32</v>
      </c>
      <c r="I591" s="8">
        <v>62</v>
      </c>
      <c r="J591" s="9">
        <v>1897.2</v>
      </c>
      <c r="K591" s="9">
        <v>30.6</v>
      </c>
    </row>
    <row r="592" spans="1:11" ht="14.25" customHeight="1" x14ac:dyDescent="0.35">
      <c r="A592">
        <v>2025</v>
      </c>
      <c r="B592" t="str">
        <f t="shared" si="9"/>
        <v>S1</v>
      </c>
      <c r="C592" t="s">
        <v>136</v>
      </c>
      <c r="D592" t="s">
        <v>168</v>
      </c>
      <c r="E592">
        <v>5</v>
      </c>
      <c r="F592" t="s">
        <v>197</v>
      </c>
      <c r="G592" t="s">
        <v>28</v>
      </c>
      <c r="H592" t="s">
        <v>33</v>
      </c>
      <c r="I592" s="8">
        <v>41</v>
      </c>
      <c r="J592" s="9">
        <v>1184.9000000000001</v>
      </c>
      <c r="K592" s="9">
        <v>28.9</v>
      </c>
    </row>
    <row r="593" spans="1:11" ht="14.25" customHeight="1" x14ac:dyDescent="0.35">
      <c r="A593">
        <v>2025</v>
      </c>
      <c r="B593" t="str">
        <f t="shared" si="9"/>
        <v>S1</v>
      </c>
      <c r="C593" t="s">
        <v>136</v>
      </c>
      <c r="D593" t="s">
        <v>168</v>
      </c>
      <c r="E593">
        <v>5</v>
      </c>
      <c r="F593" t="s">
        <v>197</v>
      </c>
      <c r="G593" t="s">
        <v>28</v>
      </c>
      <c r="H593" t="s">
        <v>34</v>
      </c>
      <c r="I593" s="8">
        <v>20</v>
      </c>
      <c r="J593" s="9">
        <v>544</v>
      </c>
      <c r="K593" s="9">
        <v>27.2</v>
      </c>
    </row>
    <row r="594" spans="1:11" ht="14.25" customHeight="1" x14ac:dyDescent="0.35">
      <c r="A594">
        <v>2025</v>
      </c>
      <c r="B594" t="str">
        <f t="shared" si="9"/>
        <v>S1</v>
      </c>
      <c r="C594" t="s">
        <v>136</v>
      </c>
      <c r="D594" t="s">
        <v>168</v>
      </c>
      <c r="E594">
        <v>5</v>
      </c>
      <c r="F594" t="s">
        <v>198</v>
      </c>
      <c r="G594" t="s">
        <v>36</v>
      </c>
      <c r="H594" t="s">
        <v>29</v>
      </c>
      <c r="I594" s="8">
        <v>78</v>
      </c>
      <c r="J594" s="9">
        <v>2652</v>
      </c>
      <c r="K594" s="9">
        <v>34</v>
      </c>
    </row>
    <row r="595" spans="1:11" ht="14.25" customHeight="1" x14ac:dyDescent="0.35">
      <c r="A595">
        <v>2025</v>
      </c>
      <c r="B595" t="str">
        <f t="shared" si="9"/>
        <v>S1</v>
      </c>
      <c r="C595" t="s">
        <v>136</v>
      </c>
      <c r="D595" t="s">
        <v>168</v>
      </c>
      <c r="E595">
        <v>5</v>
      </c>
      <c r="F595" t="s">
        <v>198</v>
      </c>
      <c r="G595" t="s">
        <v>36</v>
      </c>
      <c r="H595" t="s">
        <v>32</v>
      </c>
      <c r="I595" s="8">
        <v>58</v>
      </c>
      <c r="J595" s="9">
        <v>1774.8</v>
      </c>
      <c r="K595" s="9">
        <v>30.6</v>
      </c>
    </row>
    <row r="596" spans="1:11" ht="14.25" customHeight="1" x14ac:dyDescent="0.35">
      <c r="A596">
        <v>2025</v>
      </c>
      <c r="B596" t="str">
        <f t="shared" si="9"/>
        <v>S1</v>
      </c>
      <c r="C596" t="s">
        <v>136</v>
      </c>
      <c r="D596" t="s">
        <v>168</v>
      </c>
      <c r="E596">
        <v>5</v>
      </c>
      <c r="F596" t="s">
        <v>198</v>
      </c>
      <c r="G596" t="s">
        <v>36</v>
      </c>
      <c r="H596" t="s">
        <v>33</v>
      </c>
      <c r="I596" s="8">
        <v>39</v>
      </c>
      <c r="J596" s="9">
        <v>1127.0999999999999</v>
      </c>
      <c r="K596" s="9">
        <v>28.9</v>
      </c>
    </row>
    <row r="597" spans="1:11" ht="14.25" customHeight="1" x14ac:dyDescent="0.35">
      <c r="A597">
        <v>2025</v>
      </c>
      <c r="B597" t="str">
        <f t="shared" si="9"/>
        <v>S1</v>
      </c>
      <c r="C597" t="s">
        <v>136</v>
      </c>
      <c r="D597" t="s">
        <v>168</v>
      </c>
      <c r="E597">
        <v>5</v>
      </c>
      <c r="F597" t="s">
        <v>198</v>
      </c>
      <c r="G597" t="s">
        <v>36</v>
      </c>
      <c r="H597" t="s">
        <v>34</v>
      </c>
      <c r="I597" s="8">
        <v>19</v>
      </c>
      <c r="J597" s="9">
        <v>516.79999999999995</v>
      </c>
      <c r="K597" s="9">
        <v>27.2</v>
      </c>
    </row>
    <row r="598" spans="1:11" ht="14.25" customHeight="1" x14ac:dyDescent="0.35">
      <c r="A598">
        <v>2025</v>
      </c>
      <c r="B598" t="str">
        <f t="shared" si="9"/>
        <v>S1</v>
      </c>
      <c r="C598" t="s">
        <v>136</v>
      </c>
      <c r="D598" t="s">
        <v>168</v>
      </c>
      <c r="E598">
        <v>5</v>
      </c>
      <c r="F598" t="s">
        <v>199</v>
      </c>
      <c r="G598" t="s">
        <v>38</v>
      </c>
      <c r="H598" t="s">
        <v>29</v>
      </c>
      <c r="I598" s="8">
        <v>95</v>
      </c>
      <c r="J598" s="9">
        <v>3230</v>
      </c>
      <c r="K598" s="9">
        <v>34</v>
      </c>
    </row>
    <row r="599" spans="1:11" ht="14.25" customHeight="1" x14ac:dyDescent="0.35">
      <c r="A599">
        <v>2025</v>
      </c>
      <c r="B599" t="str">
        <f t="shared" si="9"/>
        <v>S1</v>
      </c>
      <c r="C599" t="s">
        <v>136</v>
      </c>
      <c r="D599" t="s">
        <v>168</v>
      </c>
      <c r="E599">
        <v>5</v>
      </c>
      <c r="F599" t="s">
        <v>199</v>
      </c>
      <c r="G599" t="s">
        <v>38</v>
      </c>
      <c r="H599" t="s">
        <v>32</v>
      </c>
      <c r="I599" s="8">
        <v>71</v>
      </c>
      <c r="J599" s="9">
        <v>2172.6</v>
      </c>
      <c r="K599" s="9">
        <v>30.6</v>
      </c>
    </row>
    <row r="600" spans="1:11" ht="14.25" customHeight="1" x14ac:dyDescent="0.35">
      <c r="A600">
        <v>2025</v>
      </c>
      <c r="B600" t="str">
        <f t="shared" si="9"/>
        <v>S1</v>
      </c>
      <c r="C600" t="s">
        <v>136</v>
      </c>
      <c r="D600" t="s">
        <v>168</v>
      </c>
      <c r="E600">
        <v>5</v>
      </c>
      <c r="F600" t="s">
        <v>199</v>
      </c>
      <c r="G600" t="s">
        <v>38</v>
      </c>
      <c r="H600" t="s">
        <v>33</v>
      </c>
      <c r="I600" s="8">
        <v>47</v>
      </c>
      <c r="J600" s="9">
        <v>1358.3</v>
      </c>
      <c r="K600" s="9">
        <v>28.9</v>
      </c>
    </row>
    <row r="601" spans="1:11" ht="14.25" customHeight="1" x14ac:dyDescent="0.35">
      <c r="A601">
        <v>2025</v>
      </c>
      <c r="B601" t="str">
        <f t="shared" si="9"/>
        <v>S1</v>
      </c>
      <c r="C601" t="s">
        <v>136</v>
      </c>
      <c r="D601" t="s">
        <v>168</v>
      </c>
      <c r="E601">
        <v>5</v>
      </c>
      <c r="F601" t="s">
        <v>199</v>
      </c>
      <c r="G601" t="s">
        <v>38</v>
      </c>
      <c r="H601" t="s">
        <v>34</v>
      </c>
      <c r="I601" s="8">
        <v>23</v>
      </c>
      <c r="J601" s="9">
        <v>625.6</v>
      </c>
      <c r="K601" s="9">
        <v>27.2</v>
      </c>
    </row>
    <row r="602" spans="1:11" ht="14.25" customHeight="1" x14ac:dyDescent="0.35">
      <c r="A602">
        <v>2025</v>
      </c>
      <c r="B602" t="str">
        <f t="shared" si="9"/>
        <v>S1</v>
      </c>
      <c r="C602" t="s">
        <v>136</v>
      </c>
      <c r="D602" t="s">
        <v>168</v>
      </c>
      <c r="E602">
        <v>5</v>
      </c>
      <c r="F602" t="s">
        <v>200</v>
      </c>
      <c r="G602" t="s">
        <v>40</v>
      </c>
      <c r="H602" t="s">
        <v>29</v>
      </c>
      <c r="I602" s="8">
        <v>96</v>
      </c>
      <c r="J602" s="9">
        <v>3264</v>
      </c>
      <c r="K602" s="9">
        <v>34</v>
      </c>
    </row>
    <row r="603" spans="1:11" ht="14.25" customHeight="1" x14ac:dyDescent="0.35">
      <c r="A603">
        <v>2025</v>
      </c>
      <c r="B603" t="str">
        <f t="shared" si="9"/>
        <v>S1</v>
      </c>
      <c r="C603" t="s">
        <v>136</v>
      </c>
      <c r="D603" t="s">
        <v>168</v>
      </c>
      <c r="E603">
        <v>5</v>
      </c>
      <c r="F603" t="s">
        <v>200</v>
      </c>
      <c r="G603" t="s">
        <v>40</v>
      </c>
      <c r="H603" t="s">
        <v>32</v>
      </c>
      <c r="I603" s="8">
        <v>72</v>
      </c>
      <c r="J603" s="9">
        <v>2203.1999999999998</v>
      </c>
      <c r="K603" s="9">
        <v>30.6</v>
      </c>
    </row>
    <row r="604" spans="1:11" ht="14.25" customHeight="1" x14ac:dyDescent="0.35">
      <c r="A604">
        <v>2025</v>
      </c>
      <c r="B604" t="str">
        <f t="shared" si="9"/>
        <v>S1</v>
      </c>
      <c r="C604" t="s">
        <v>136</v>
      </c>
      <c r="D604" t="s">
        <v>168</v>
      </c>
      <c r="E604">
        <v>5</v>
      </c>
      <c r="F604" t="s">
        <v>200</v>
      </c>
      <c r="G604" t="s">
        <v>40</v>
      </c>
      <c r="H604" t="s">
        <v>33</v>
      </c>
      <c r="I604" s="8">
        <v>48</v>
      </c>
      <c r="J604" s="9">
        <v>1387.2</v>
      </c>
      <c r="K604" s="9">
        <v>28.9</v>
      </c>
    </row>
    <row r="605" spans="1:11" ht="14.25" customHeight="1" x14ac:dyDescent="0.35">
      <c r="A605">
        <v>2025</v>
      </c>
      <c r="B605" t="str">
        <f t="shared" si="9"/>
        <v>S1</v>
      </c>
      <c r="C605" t="s">
        <v>136</v>
      </c>
      <c r="D605" t="s">
        <v>168</v>
      </c>
      <c r="E605">
        <v>5</v>
      </c>
      <c r="F605" t="s">
        <v>200</v>
      </c>
      <c r="G605" t="s">
        <v>40</v>
      </c>
      <c r="H605" t="s">
        <v>34</v>
      </c>
      <c r="I605" s="8">
        <v>24</v>
      </c>
      <c r="J605" s="9">
        <v>652.79999999999995</v>
      </c>
      <c r="K605" s="9">
        <v>27.2</v>
      </c>
    </row>
    <row r="606" spans="1:11" ht="14.25" customHeight="1" x14ac:dyDescent="0.35">
      <c r="A606">
        <v>2025</v>
      </c>
      <c r="B606" t="str">
        <f t="shared" si="9"/>
        <v>S1</v>
      </c>
      <c r="C606" t="s">
        <v>136</v>
      </c>
      <c r="D606" t="s">
        <v>201</v>
      </c>
      <c r="E606">
        <v>6</v>
      </c>
      <c r="F606" t="s">
        <v>202</v>
      </c>
      <c r="G606" t="s">
        <v>42</v>
      </c>
      <c r="H606" t="s">
        <v>29</v>
      </c>
      <c r="I606" s="8">
        <v>52</v>
      </c>
      <c r="J606" s="9">
        <v>1768</v>
      </c>
      <c r="K606" s="9">
        <v>34</v>
      </c>
    </row>
    <row r="607" spans="1:11" ht="14.25" customHeight="1" x14ac:dyDescent="0.35">
      <c r="A607">
        <v>2025</v>
      </c>
      <c r="B607" t="str">
        <f t="shared" si="9"/>
        <v>S1</v>
      </c>
      <c r="C607" t="s">
        <v>136</v>
      </c>
      <c r="D607" t="s">
        <v>201</v>
      </c>
      <c r="E607">
        <v>6</v>
      </c>
      <c r="F607" t="s">
        <v>202</v>
      </c>
      <c r="G607" t="s">
        <v>42</v>
      </c>
      <c r="H607" t="s">
        <v>32</v>
      </c>
      <c r="I607" s="8">
        <v>39</v>
      </c>
      <c r="J607" s="9">
        <v>1193.4000000000001</v>
      </c>
      <c r="K607" s="9">
        <v>30.6</v>
      </c>
    </row>
    <row r="608" spans="1:11" ht="14.25" customHeight="1" x14ac:dyDescent="0.35">
      <c r="A608">
        <v>2025</v>
      </c>
      <c r="B608" t="str">
        <f t="shared" si="9"/>
        <v>S1</v>
      </c>
      <c r="C608" t="s">
        <v>136</v>
      </c>
      <c r="D608" t="s">
        <v>201</v>
      </c>
      <c r="E608">
        <v>6</v>
      </c>
      <c r="F608" t="s">
        <v>202</v>
      </c>
      <c r="G608" t="s">
        <v>42</v>
      </c>
      <c r="H608" t="s">
        <v>33</v>
      </c>
      <c r="I608" s="8">
        <v>26</v>
      </c>
      <c r="J608" s="9">
        <v>751.4</v>
      </c>
      <c r="K608" s="9">
        <v>28.9</v>
      </c>
    </row>
    <row r="609" spans="1:11" ht="14.25" customHeight="1" x14ac:dyDescent="0.35">
      <c r="A609">
        <v>2025</v>
      </c>
      <c r="B609" t="str">
        <f t="shared" si="9"/>
        <v>S1</v>
      </c>
      <c r="C609" t="s">
        <v>136</v>
      </c>
      <c r="D609" t="s">
        <v>201</v>
      </c>
      <c r="E609">
        <v>6</v>
      </c>
      <c r="F609" t="s">
        <v>202</v>
      </c>
      <c r="G609" t="s">
        <v>42</v>
      </c>
      <c r="H609" t="s">
        <v>34</v>
      </c>
      <c r="I609" s="8">
        <v>13</v>
      </c>
      <c r="J609" s="9">
        <v>353.6</v>
      </c>
      <c r="K609" s="9">
        <v>27.2</v>
      </c>
    </row>
    <row r="610" spans="1:11" ht="14.25" customHeight="1" x14ac:dyDescent="0.35">
      <c r="A610">
        <v>2025</v>
      </c>
      <c r="B610" t="str">
        <f t="shared" si="9"/>
        <v>S1</v>
      </c>
      <c r="C610" t="s">
        <v>136</v>
      </c>
      <c r="D610" t="s">
        <v>201</v>
      </c>
      <c r="E610">
        <v>6</v>
      </c>
      <c r="F610" t="s">
        <v>203</v>
      </c>
      <c r="G610" t="s">
        <v>44</v>
      </c>
      <c r="H610" t="s">
        <v>29</v>
      </c>
      <c r="I610" s="8">
        <v>52</v>
      </c>
      <c r="J610" s="9">
        <v>1768</v>
      </c>
      <c r="K610" s="9">
        <v>34</v>
      </c>
    </row>
    <row r="611" spans="1:11" ht="14.25" customHeight="1" x14ac:dyDescent="0.35">
      <c r="A611">
        <v>2025</v>
      </c>
      <c r="B611" t="str">
        <f t="shared" si="9"/>
        <v>S1</v>
      </c>
      <c r="C611" t="s">
        <v>136</v>
      </c>
      <c r="D611" t="s">
        <v>201</v>
      </c>
      <c r="E611">
        <v>6</v>
      </c>
      <c r="F611" t="s">
        <v>203</v>
      </c>
      <c r="G611" t="s">
        <v>44</v>
      </c>
      <c r="H611" t="s">
        <v>32</v>
      </c>
      <c r="I611" s="8">
        <v>39</v>
      </c>
      <c r="J611" s="9">
        <v>1193.4000000000001</v>
      </c>
      <c r="K611" s="9">
        <v>30.6</v>
      </c>
    </row>
    <row r="612" spans="1:11" ht="14.25" customHeight="1" x14ac:dyDescent="0.35">
      <c r="A612">
        <v>2025</v>
      </c>
      <c r="B612" t="str">
        <f t="shared" si="9"/>
        <v>S1</v>
      </c>
      <c r="C612" t="s">
        <v>136</v>
      </c>
      <c r="D612" t="s">
        <v>201</v>
      </c>
      <c r="E612">
        <v>6</v>
      </c>
      <c r="F612" t="s">
        <v>203</v>
      </c>
      <c r="G612" t="s">
        <v>44</v>
      </c>
      <c r="H612" t="s">
        <v>33</v>
      </c>
      <c r="I612" s="8">
        <v>26</v>
      </c>
      <c r="J612" s="9">
        <v>751.4</v>
      </c>
      <c r="K612" s="9">
        <v>28.9</v>
      </c>
    </row>
    <row r="613" spans="1:11" ht="14.25" customHeight="1" x14ac:dyDescent="0.35">
      <c r="A613">
        <v>2025</v>
      </c>
      <c r="B613" t="str">
        <f t="shared" si="9"/>
        <v>S1</v>
      </c>
      <c r="C613" t="s">
        <v>136</v>
      </c>
      <c r="D613" t="s">
        <v>201</v>
      </c>
      <c r="E613">
        <v>6</v>
      </c>
      <c r="F613" t="s">
        <v>203</v>
      </c>
      <c r="G613" t="s">
        <v>44</v>
      </c>
      <c r="H613" t="s">
        <v>34</v>
      </c>
      <c r="I613" s="8">
        <v>13</v>
      </c>
      <c r="J613" s="9">
        <v>353.6</v>
      </c>
      <c r="K613" s="9">
        <v>27.2</v>
      </c>
    </row>
    <row r="614" spans="1:11" ht="14.25" customHeight="1" x14ac:dyDescent="0.35">
      <c r="A614">
        <v>2025</v>
      </c>
      <c r="B614" t="str">
        <f t="shared" si="9"/>
        <v>S1</v>
      </c>
      <c r="C614" t="s">
        <v>136</v>
      </c>
      <c r="D614" t="s">
        <v>201</v>
      </c>
      <c r="E614">
        <v>6</v>
      </c>
      <c r="F614" t="s">
        <v>204</v>
      </c>
      <c r="G614" t="s">
        <v>48</v>
      </c>
      <c r="H614" t="s">
        <v>29</v>
      </c>
      <c r="I614" s="8">
        <v>52</v>
      </c>
      <c r="J614" s="9">
        <v>1768</v>
      </c>
      <c r="K614" s="9">
        <v>34</v>
      </c>
    </row>
    <row r="615" spans="1:11" ht="14.25" customHeight="1" x14ac:dyDescent="0.35">
      <c r="A615">
        <v>2025</v>
      </c>
      <c r="B615" t="str">
        <f t="shared" si="9"/>
        <v>S1</v>
      </c>
      <c r="C615" t="s">
        <v>136</v>
      </c>
      <c r="D615" t="s">
        <v>201</v>
      </c>
      <c r="E615">
        <v>6</v>
      </c>
      <c r="F615" t="s">
        <v>204</v>
      </c>
      <c r="G615" t="s">
        <v>48</v>
      </c>
      <c r="H615" t="s">
        <v>32</v>
      </c>
      <c r="I615" s="8">
        <v>39</v>
      </c>
      <c r="J615" s="9">
        <v>1193.4000000000001</v>
      </c>
      <c r="K615" s="9">
        <v>30.6</v>
      </c>
    </row>
    <row r="616" spans="1:11" ht="14.25" customHeight="1" x14ac:dyDescent="0.35">
      <c r="A616">
        <v>2025</v>
      </c>
      <c r="B616" t="str">
        <f t="shared" si="9"/>
        <v>S1</v>
      </c>
      <c r="C616" t="s">
        <v>136</v>
      </c>
      <c r="D616" t="s">
        <v>201</v>
      </c>
      <c r="E616">
        <v>6</v>
      </c>
      <c r="F616" t="s">
        <v>204</v>
      </c>
      <c r="G616" t="s">
        <v>48</v>
      </c>
      <c r="H616" t="s">
        <v>33</v>
      </c>
      <c r="I616" s="8">
        <v>26</v>
      </c>
      <c r="J616" s="9">
        <v>751.4</v>
      </c>
      <c r="K616" s="9">
        <v>28.9</v>
      </c>
    </row>
    <row r="617" spans="1:11" ht="14.25" customHeight="1" x14ac:dyDescent="0.35">
      <c r="A617">
        <v>2025</v>
      </c>
      <c r="B617" t="str">
        <f t="shared" si="9"/>
        <v>S1</v>
      </c>
      <c r="C617" t="s">
        <v>136</v>
      </c>
      <c r="D617" t="s">
        <v>201</v>
      </c>
      <c r="E617">
        <v>6</v>
      </c>
      <c r="F617" t="s">
        <v>204</v>
      </c>
      <c r="G617" t="s">
        <v>48</v>
      </c>
      <c r="H617" t="s">
        <v>34</v>
      </c>
      <c r="I617" s="8">
        <v>13</v>
      </c>
      <c r="J617" s="9">
        <v>353.6</v>
      </c>
      <c r="K617" s="9">
        <v>27.2</v>
      </c>
    </row>
    <row r="618" spans="1:11" ht="14.25" customHeight="1" x14ac:dyDescent="0.35">
      <c r="A618">
        <v>2025</v>
      </c>
      <c r="B618" t="str">
        <f t="shared" si="9"/>
        <v>S1</v>
      </c>
      <c r="C618" t="s">
        <v>136</v>
      </c>
      <c r="D618" t="s">
        <v>201</v>
      </c>
      <c r="E618">
        <v>6</v>
      </c>
      <c r="F618" t="s">
        <v>205</v>
      </c>
      <c r="G618" t="s">
        <v>28</v>
      </c>
      <c r="H618" t="s">
        <v>29</v>
      </c>
      <c r="I618" s="8">
        <v>57</v>
      </c>
      <c r="J618" s="9">
        <v>1938</v>
      </c>
      <c r="K618" s="9">
        <v>34</v>
      </c>
    </row>
    <row r="619" spans="1:11" ht="14.25" customHeight="1" x14ac:dyDescent="0.35">
      <c r="A619">
        <v>2025</v>
      </c>
      <c r="B619" t="str">
        <f t="shared" si="9"/>
        <v>S1</v>
      </c>
      <c r="C619" t="s">
        <v>136</v>
      </c>
      <c r="D619" t="s">
        <v>201</v>
      </c>
      <c r="E619">
        <v>6</v>
      </c>
      <c r="F619" t="s">
        <v>205</v>
      </c>
      <c r="G619" t="s">
        <v>28</v>
      </c>
      <c r="H619" t="s">
        <v>32</v>
      </c>
      <c r="I619" s="8">
        <v>42</v>
      </c>
      <c r="J619" s="9">
        <v>1285.2</v>
      </c>
      <c r="K619" s="9">
        <v>30.6</v>
      </c>
    </row>
    <row r="620" spans="1:11" ht="14.25" customHeight="1" x14ac:dyDescent="0.35">
      <c r="A620">
        <v>2025</v>
      </c>
      <c r="B620" t="str">
        <f t="shared" si="9"/>
        <v>S1</v>
      </c>
      <c r="C620" t="s">
        <v>136</v>
      </c>
      <c r="D620" t="s">
        <v>201</v>
      </c>
      <c r="E620">
        <v>6</v>
      </c>
      <c r="F620" t="s">
        <v>205</v>
      </c>
      <c r="G620" t="s">
        <v>28</v>
      </c>
      <c r="H620" t="s">
        <v>33</v>
      </c>
      <c r="I620" s="8">
        <v>28</v>
      </c>
      <c r="J620" s="9">
        <v>809.2</v>
      </c>
      <c r="K620" s="9">
        <v>28.9</v>
      </c>
    </row>
    <row r="621" spans="1:11" ht="14.25" customHeight="1" x14ac:dyDescent="0.35">
      <c r="A621">
        <v>2025</v>
      </c>
      <c r="B621" t="str">
        <f t="shared" si="9"/>
        <v>S1</v>
      </c>
      <c r="C621" t="s">
        <v>136</v>
      </c>
      <c r="D621" t="s">
        <v>201</v>
      </c>
      <c r="E621">
        <v>6</v>
      </c>
      <c r="F621" t="s">
        <v>205</v>
      </c>
      <c r="G621" t="s">
        <v>28</v>
      </c>
      <c r="H621" t="s">
        <v>34</v>
      </c>
      <c r="I621" s="8">
        <v>14</v>
      </c>
      <c r="J621" s="9">
        <v>380.8</v>
      </c>
      <c r="K621" s="9">
        <v>27.2</v>
      </c>
    </row>
    <row r="622" spans="1:11" ht="14.25" customHeight="1" x14ac:dyDescent="0.35">
      <c r="A622">
        <v>2025</v>
      </c>
      <c r="B622" t="str">
        <f t="shared" si="9"/>
        <v>S1</v>
      </c>
      <c r="C622" t="s">
        <v>136</v>
      </c>
      <c r="D622" t="s">
        <v>201</v>
      </c>
      <c r="E622">
        <v>6</v>
      </c>
      <c r="F622" t="s">
        <v>206</v>
      </c>
      <c r="G622" t="s">
        <v>36</v>
      </c>
      <c r="H622" t="s">
        <v>29</v>
      </c>
      <c r="I622" s="8">
        <v>61</v>
      </c>
      <c r="J622" s="9">
        <v>2074</v>
      </c>
      <c r="K622" s="9">
        <v>34</v>
      </c>
    </row>
    <row r="623" spans="1:11" ht="14.25" customHeight="1" x14ac:dyDescent="0.35">
      <c r="A623">
        <v>2025</v>
      </c>
      <c r="B623" t="str">
        <f t="shared" si="9"/>
        <v>S1</v>
      </c>
      <c r="C623" t="s">
        <v>136</v>
      </c>
      <c r="D623" t="s">
        <v>201</v>
      </c>
      <c r="E623">
        <v>6</v>
      </c>
      <c r="F623" t="s">
        <v>206</v>
      </c>
      <c r="G623" t="s">
        <v>36</v>
      </c>
      <c r="H623" t="s">
        <v>32</v>
      </c>
      <c r="I623" s="8">
        <v>45</v>
      </c>
      <c r="J623" s="9">
        <v>1377</v>
      </c>
      <c r="K623" s="9">
        <v>30.6</v>
      </c>
    </row>
    <row r="624" spans="1:11" ht="14.25" customHeight="1" x14ac:dyDescent="0.35">
      <c r="A624">
        <v>2025</v>
      </c>
      <c r="B624" t="str">
        <f t="shared" si="9"/>
        <v>S1</v>
      </c>
      <c r="C624" t="s">
        <v>136</v>
      </c>
      <c r="D624" t="s">
        <v>201</v>
      </c>
      <c r="E624">
        <v>6</v>
      </c>
      <c r="F624" t="s">
        <v>206</v>
      </c>
      <c r="G624" t="s">
        <v>36</v>
      </c>
      <c r="H624" t="s">
        <v>33</v>
      </c>
      <c r="I624" s="8">
        <v>30</v>
      </c>
      <c r="J624" s="9">
        <v>867</v>
      </c>
      <c r="K624" s="9">
        <v>28.9</v>
      </c>
    </row>
    <row r="625" spans="1:11" ht="14.25" customHeight="1" x14ac:dyDescent="0.35">
      <c r="A625">
        <v>2025</v>
      </c>
      <c r="B625" t="str">
        <f t="shared" si="9"/>
        <v>S1</v>
      </c>
      <c r="C625" t="s">
        <v>136</v>
      </c>
      <c r="D625" t="s">
        <v>201</v>
      </c>
      <c r="E625">
        <v>6</v>
      </c>
      <c r="F625" t="s">
        <v>206</v>
      </c>
      <c r="G625" t="s">
        <v>36</v>
      </c>
      <c r="H625" t="s">
        <v>34</v>
      </c>
      <c r="I625" s="8">
        <v>15</v>
      </c>
      <c r="J625" s="9">
        <v>408</v>
      </c>
      <c r="K625" s="9">
        <v>27.2</v>
      </c>
    </row>
    <row r="626" spans="1:11" ht="14.25" customHeight="1" x14ac:dyDescent="0.35">
      <c r="A626">
        <v>2025</v>
      </c>
      <c r="B626" t="str">
        <f t="shared" si="9"/>
        <v>S1</v>
      </c>
      <c r="C626" t="s">
        <v>136</v>
      </c>
      <c r="D626" t="s">
        <v>201</v>
      </c>
      <c r="E626">
        <v>6</v>
      </c>
      <c r="F626" t="s">
        <v>207</v>
      </c>
      <c r="G626" t="s">
        <v>38</v>
      </c>
      <c r="H626" t="s">
        <v>29</v>
      </c>
      <c r="I626" s="8">
        <v>63</v>
      </c>
      <c r="J626" s="9">
        <v>2142</v>
      </c>
      <c r="K626" s="9">
        <v>34</v>
      </c>
    </row>
    <row r="627" spans="1:11" ht="14.25" customHeight="1" x14ac:dyDescent="0.35">
      <c r="A627">
        <v>2025</v>
      </c>
      <c r="B627" t="str">
        <f t="shared" si="9"/>
        <v>S1</v>
      </c>
      <c r="C627" t="s">
        <v>136</v>
      </c>
      <c r="D627" t="s">
        <v>201</v>
      </c>
      <c r="E627">
        <v>6</v>
      </c>
      <c r="F627" t="s">
        <v>207</v>
      </c>
      <c r="G627" t="s">
        <v>38</v>
      </c>
      <c r="H627" t="s">
        <v>32</v>
      </c>
      <c r="I627" s="8">
        <v>47</v>
      </c>
      <c r="J627" s="9">
        <v>1438.2</v>
      </c>
      <c r="K627" s="9">
        <v>30.6</v>
      </c>
    </row>
    <row r="628" spans="1:11" ht="14.25" customHeight="1" x14ac:dyDescent="0.35">
      <c r="A628">
        <v>2025</v>
      </c>
      <c r="B628" t="str">
        <f t="shared" si="9"/>
        <v>S1</v>
      </c>
      <c r="C628" t="s">
        <v>136</v>
      </c>
      <c r="D628" t="s">
        <v>201</v>
      </c>
      <c r="E628">
        <v>6</v>
      </c>
      <c r="F628" t="s">
        <v>207</v>
      </c>
      <c r="G628" t="s">
        <v>38</v>
      </c>
      <c r="H628" t="s">
        <v>33</v>
      </c>
      <c r="I628" s="8">
        <v>31</v>
      </c>
      <c r="J628" s="9">
        <v>895.9</v>
      </c>
      <c r="K628" s="9">
        <v>28.9</v>
      </c>
    </row>
    <row r="629" spans="1:11" ht="14.25" customHeight="1" x14ac:dyDescent="0.35">
      <c r="A629">
        <v>2025</v>
      </c>
      <c r="B629" t="str">
        <f t="shared" si="9"/>
        <v>S1</v>
      </c>
      <c r="C629" t="s">
        <v>136</v>
      </c>
      <c r="D629" t="s">
        <v>201</v>
      </c>
      <c r="E629">
        <v>6</v>
      </c>
      <c r="F629" t="s">
        <v>207</v>
      </c>
      <c r="G629" t="s">
        <v>38</v>
      </c>
      <c r="H629" t="s">
        <v>34</v>
      </c>
      <c r="I629" s="8">
        <v>15</v>
      </c>
      <c r="J629" s="9">
        <v>408</v>
      </c>
      <c r="K629" s="9">
        <v>27.2</v>
      </c>
    </row>
    <row r="630" spans="1:11" ht="14.25" customHeight="1" x14ac:dyDescent="0.35">
      <c r="A630">
        <v>2025</v>
      </c>
      <c r="B630" t="str">
        <f t="shared" si="9"/>
        <v>S1</v>
      </c>
      <c r="C630" t="s">
        <v>136</v>
      </c>
      <c r="D630" t="s">
        <v>201</v>
      </c>
      <c r="E630">
        <v>6</v>
      </c>
      <c r="F630" t="s">
        <v>208</v>
      </c>
      <c r="G630" t="s">
        <v>40</v>
      </c>
      <c r="H630" t="s">
        <v>29</v>
      </c>
      <c r="I630" s="8">
        <v>66</v>
      </c>
      <c r="J630" s="9">
        <v>2244</v>
      </c>
      <c r="K630" s="9">
        <v>34</v>
      </c>
    </row>
    <row r="631" spans="1:11" ht="14.25" customHeight="1" x14ac:dyDescent="0.35">
      <c r="A631">
        <v>2025</v>
      </c>
      <c r="B631" t="str">
        <f t="shared" si="9"/>
        <v>S1</v>
      </c>
      <c r="C631" t="s">
        <v>136</v>
      </c>
      <c r="D631" t="s">
        <v>201</v>
      </c>
      <c r="E631">
        <v>6</v>
      </c>
      <c r="F631" t="s">
        <v>208</v>
      </c>
      <c r="G631" t="s">
        <v>40</v>
      </c>
      <c r="H631" t="s">
        <v>32</v>
      </c>
      <c r="I631" s="8">
        <v>50</v>
      </c>
      <c r="J631" s="9">
        <v>1530</v>
      </c>
      <c r="K631" s="9">
        <v>30.6</v>
      </c>
    </row>
    <row r="632" spans="1:11" ht="14.25" customHeight="1" x14ac:dyDescent="0.35">
      <c r="A632">
        <v>2025</v>
      </c>
      <c r="B632" t="str">
        <f t="shared" si="9"/>
        <v>S1</v>
      </c>
      <c r="C632" t="s">
        <v>136</v>
      </c>
      <c r="D632" t="s">
        <v>201</v>
      </c>
      <c r="E632">
        <v>6</v>
      </c>
      <c r="F632" t="s">
        <v>208</v>
      </c>
      <c r="G632" t="s">
        <v>40</v>
      </c>
      <c r="H632" t="s">
        <v>33</v>
      </c>
      <c r="I632" s="8">
        <v>33</v>
      </c>
      <c r="J632" s="9">
        <v>953.7</v>
      </c>
      <c r="K632" s="9">
        <v>28.9</v>
      </c>
    </row>
    <row r="633" spans="1:11" ht="14.25" customHeight="1" x14ac:dyDescent="0.35">
      <c r="A633">
        <v>2025</v>
      </c>
      <c r="B633" t="str">
        <f t="shared" si="9"/>
        <v>S1</v>
      </c>
      <c r="C633" t="s">
        <v>136</v>
      </c>
      <c r="D633" t="s">
        <v>201</v>
      </c>
      <c r="E633">
        <v>6</v>
      </c>
      <c r="F633" t="s">
        <v>208</v>
      </c>
      <c r="G633" t="s">
        <v>40</v>
      </c>
      <c r="H633" t="s">
        <v>34</v>
      </c>
      <c r="I633" s="8">
        <v>16</v>
      </c>
      <c r="J633" s="9">
        <v>435.2</v>
      </c>
      <c r="K633" s="9">
        <v>27.2</v>
      </c>
    </row>
    <row r="634" spans="1:11" ht="14.25" customHeight="1" x14ac:dyDescent="0.35">
      <c r="A634">
        <v>2025</v>
      </c>
      <c r="B634" t="str">
        <f t="shared" si="9"/>
        <v>S1</v>
      </c>
      <c r="C634" t="s">
        <v>136</v>
      </c>
      <c r="D634" t="s">
        <v>201</v>
      </c>
      <c r="E634">
        <v>6</v>
      </c>
      <c r="F634" t="s">
        <v>209</v>
      </c>
      <c r="G634" t="s">
        <v>42</v>
      </c>
      <c r="H634" t="s">
        <v>29</v>
      </c>
      <c r="I634" s="8">
        <v>56</v>
      </c>
      <c r="J634" s="9">
        <v>1904</v>
      </c>
      <c r="K634" s="9">
        <v>34</v>
      </c>
    </row>
    <row r="635" spans="1:11" ht="14.25" customHeight="1" x14ac:dyDescent="0.35">
      <c r="A635">
        <v>2025</v>
      </c>
      <c r="B635" t="str">
        <f t="shared" si="9"/>
        <v>S1</v>
      </c>
      <c r="C635" t="s">
        <v>136</v>
      </c>
      <c r="D635" t="s">
        <v>201</v>
      </c>
      <c r="E635">
        <v>6</v>
      </c>
      <c r="F635" t="s">
        <v>209</v>
      </c>
      <c r="G635" t="s">
        <v>42</v>
      </c>
      <c r="H635" t="s">
        <v>32</v>
      </c>
      <c r="I635" s="8">
        <v>42</v>
      </c>
      <c r="J635" s="9">
        <v>1285.2</v>
      </c>
      <c r="K635" s="9">
        <v>30.6</v>
      </c>
    </row>
    <row r="636" spans="1:11" ht="14.25" customHeight="1" x14ac:dyDescent="0.35">
      <c r="A636">
        <v>2025</v>
      </c>
      <c r="B636" t="str">
        <f t="shared" si="9"/>
        <v>S1</v>
      </c>
      <c r="C636" t="s">
        <v>136</v>
      </c>
      <c r="D636" t="s">
        <v>201</v>
      </c>
      <c r="E636">
        <v>6</v>
      </c>
      <c r="F636" t="s">
        <v>209</v>
      </c>
      <c r="G636" t="s">
        <v>42</v>
      </c>
      <c r="H636" t="s">
        <v>33</v>
      </c>
      <c r="I636" s="8">
        <v>28</v>
      </c>
      <c r="J636" s="9">
        <v>809.2</v>
      </c>
      <c r="K636" s="9">
        <v>28.9</v>
      </c>
    </row>
    <row r="637" spans="1:11" ht="14.25" customHeight="1" x14ac:dyDescent="0.35">
      <c r="A637">
        <v>2025</v>
      </c>
      <c r="B637" t="str">
        <f t="shared" si="9"/>
        <v>S1</v>
      </c>
      <c r="C637" t="s">
        <v>136</v>
      </c>
      <c r="D637" t="s">
        <v>201</v>
      </c>
      <c r="E637">
        <v>6</v>
      </c>
      <c r="F637" t="s">
        <v>209</v>
      </c>
      <c r="G637" t="s">
        <v>42</v>
      </c>
      <c r="H637" t="s">
        <v>34</v>
      </c>
      <c r="I637" s="8">
        <v>14</v>
      </c>
      <c r="J637" s="9">
        <v>380.8</v>
      </c>
      <c r="K637" s="9">
        <v>27.2</v>
      </c>
    </row>
    <row r="638" spans="1:11" ht="14.25" customHeight="1" x14ac:dyDescent="0.35">
      <c r="A638">
        <v>2025</v>
      </c>
      <c r="B638" t="str">
        <f t="shared" si="9"/>
        <v>S1</v>
      </c>
      <c r="C638" t="s">
        <v>136</v>
      </c>
      <c r="D638" t="s">
        <v>201</v>
      </c>
      <c r="E638">
        <v>6</v>
      </c>
      <c r="F638" t="s">
        <v>210</v>
      </c>
      <c r="G638" t="s">
        <v>44</v>
      </c>
      <c r="H638" t="s">
        <v>29</v>
      </c>
      <c r="I638" s="8">
        <v>58</v>
      </c>
      <c r="J638" s="9">
        <v>1972</v>
      </c>
      <c r="K638" s="9">
        <v>34</v>
      </c>
    </row>
    <row r="639" spans="1:11" ht="14.25" customHeight="1" x14ac:dyDescent="0.35">
      <c r="A639">
        <v>2025</v>
      </c>
      <c r="B639" t="str">
        <f t="shared" si="9"/>
        <v>S1</v>
      </c>
      <c r="C639" t="s">
        <v>136</v>
      </c>
      <c r="D639" t="s">
        <v>201</v>
      </c>
      <c r="E639">
        <v>6</v>
      </c>
      <c r="F639" t="s">
        <v>210</v>
      </c>
      <c r="G639" t="s">
        <v>44</v>
      </c>
      <c r="H639" t="s">
        <v>32</v>
      </c>
      <c r="I639" s="8">
        <v>43</v>
      </c>
      <c r="J639" s="9">
        <v>1315.8</v>
      </c>
      <c r="K639" s="9">
        <v>30.6</v>
      </c>
    </row>
    <row r="640" spans="1:11" ht="14.25" customHeight="1" x14ac:dyDescent="0.35">
      <c r="A640">
        <v>2025</v>
      </c>
      <c r="B640" t="str">
        <f t="shared" si="9"/>
        <v>S1</v>
      </c>
      <c r="C640" t="s">
        <v>136</v>
      </c>
      <c r="D640" t="s">
        <v>201</v>
      </c>
      <c r="E640">
        <v>6</v>
      </c>
      <c r="F640" t="s">
        <v>210</v>
      </c>
      <c r="G640" t="s">
        <v>44</v>
      </c>
      <c r="H640" t="s">
        <v>33</v>
      </c>
      <c r="I640" s="8">
        <v>29</v>
      </c>
      <c r="J640" s="9">
        <v>838.1</v>
      </c>
      <c r="K640" s="9">
        <v>28.9</v>
      </c>
    </row>
    <row r="641" spans="1:11" ht="14.25" customHeight="1" x14ac:dyDescent="0.35">
      <c r="A641">
        <v>2025</v>
      </c>
      <c r="B641" t="str">
        <f t="shared" si="9"/>
        <v>S1</v>
      </c>
      <c r="C641" t="s">
        <v>136</v>
      </c>
      <c r="D641" t="s">
        <v>201</v>
      </c>
      <c r="E641">
        <v>6</v>
      </c>
      <c r="F641" t="s">
        <v>210</v>
      </c>
      <c r="G641" t="s">
        <v>44</v>
      </c>
      <c r="H641" t="s">
        <v>34</v>
      </c>
      <c r="I641" s="8">
        <v>14</v>
      </c>
      <c r="J641" s="9">
        <v>380.8</v>
      </c>
      <c r="K641" s="9">
        <v>27.2</v>
      </c>
    </row>
    <row r="642" spans="1:11" ht="14.25" customHeight="1" x14ac:dyDescent="0.35">
      <c r="A642">
        <v>2025</v>
      </c>
      <c r="B642" t="str">
        <f t="shared" ref="B642:B705" si="10">IF(OR(C642="Q1",C642="Q2"),"S1",IF(OR(C642="Q3",C642="Q4"),"S2",""))</f>
        <v>S1</v>
      </c>
      <c r="C642" t="s">
        <v>136</v>
      </c>
      <c r="D642" t="s">
        <v>201</v>
      </c>
      <c r="E642">
        <v>6</v>
      </c>
      <c r="F642" t="s">
        <v>211</v>
      </c>
      <c r="G642" t="s">
        <v>48</v>
      </c>
      <c r="H642" t="s">
        <v>29</v>
      </c>
      <c r="I642" s="8">
        <v>59</v>
      </c>
      <c r="J642" s="9">
        <v>2006</v>
      </c>
      <c r="K642" s="9">
        <v>34</v>
      </c>
    </row>
    <row r="643" spans="1:11" ht="14.25" customHeight="1" x14ac:dyDescent="0.35">
      <c r="A643">
        <v>2025</v>
      </c>
      <c r="B643" t="str">
        <f t="shared" si="10"/>
        <v>S1</v>
      </c>
      <c r="C643" t="s">
        <v>136</v>
      </c>
      <c r="D643" t="s">
        <v>201</v>
      </c>
      <c r="E643">
        <v>6</v>
      </c>
      <c r="F643" t="s">
        <v>211</v>
      </c>
      <c r="G643" t="s">
        <v>48</v>
      </c>
      <c r="H643" t="s">
        <v>32</v>
      </c>
      <c r="I643" s="8">
        <v>44</v>
      </c>
      <c r="J643" s="9">
        <v>1346.4</v>
      </c>
      <c r="K643" s="9">
        <v>30.6</v>
      </c>
    </row>
    <row r="644" spans="1:11" ht="14.25" customHeight="1" x14ac:dyDescent="0.35">
      <c r="A644">
        <v>2025</v>
      </c>
      <c r="B644" t="str">
        <f t="shared" si="10"/>
        <v>S1</v>
      </c>
      <c r="C644" t="s">
        <v>136</v>
      </c>
      <c r="D644" t="s">
        <v>201</v>
      </c>
      <c r="E644">
        <v>6</v>
      </c>
      <c r="F644" t="s">
        <v>211</v>
      </c>
      <c r="G644" t="s">
        <v>48</v>
      </c>
      <c r="H644" t="s">
        <v>33</v>
      </c>
      <c r="I644" s="8">
        <v>29</v>
      </c>
      <c r="J644" s="9">
        <v>838.1</v>
      </c>
      <c r="K644" s="9">
        <v>28.9</v>
      </c>
    </row>
    <row r="645" spans="1:11" ht="14.25" customHeight="1" x14ac:dyDescent="0.35">
      <c r="A645">
        <v>2025</v>
      </c>
      <c r="B645" t="str">
        <f t="shared" si="10"/>
        <v>S1</v>
      </c>
      <c r="C645" t="s">
        <v>136</v>
      </c>
      <c r="D645" t="s">
        <v>201</v>
      </c>
      <c r="E645">
        <v>6</v>
      </c>
      <c r="F645" t="s">
        <v>211</v>
      </c>
      <c r="G645" t="s">
        <v>48</v>
      </c>
      <c r="H645" t="s">
        <v>34</v>
      </c>
      <c r="I645" s="8">
        <v>14</v>
      </c>
      <c r="J645" s="9">
        <v>380.8</v>
      </c>
      <c r="K645" s="9">
        <v>27.2</v>
      </c>
    </row>
    <row r="646" spans="1:11" ht="14.25" customHeight="1" x14ac:dyDescent="0.35">
      <c r="A646">
        <v>2025</v>
      </c>
      <c r="B646" t="str">
        <f t="shared" si="10"/>
        <v>S1</v>
      </c>
      <c r="C646" t="s">
        <v>136</v>
      </c>
      <c r="D646" t="s">
        <v>201</v>
      </c>
      <c r="E646">
        <v>6</v>
      </c>
      <c r="F646" t="s">
        <v>212</v>
      </c>
      <c r="G646" t="s">
        <v>28</v>
      </c>
      <c r="H646" t="s">
        <v>29</v>
      </c>
      <c r="I646" s="8">
        <v>60</v>
      </c>
      <c r="J646" s="9">
        <v>2040</v>
      </c>
      <c r="K646" s="9">
        <v>34</v>
      </c>
    </row>
    <row r="647" spans="1:11" ht="14.25" customHeight="1" x14ac:dyDescent="0.35">
      <c r="A647">
        <v>2025</v>
      </c>
      <c r="B647" t="str">
        <f t="shared" si="10"/>
        <v>S1</v>
      </c>
      <c r="C647" t="s">
        <v>136</v>
      </c>
      <c r="D647" t="s">
        <v>201</v>
      </c>
      <c r="E647">
        <v>6</v>
      </c>
      <c r="F647" t="s">
        <v>212</v>
      </c>
      <c r="G647" t="s">
        <v>28</v>
      </c>
      <c r="H647" t="s">
        <v>32</v>
      </c>
      <c r="I647" s="8">
        <v>45</v>
      </c>
      <c r="J647" s="9">
        <v>1377</v>
      </c>
      <c r="K647" s="9">
        <v>30.6</v>
      </c>
    </row>
    <row r="648" spans="1:11" ht="14.25" customHeight="1" x14ac:dyDescent="0.35">
      <c r="A648">
        <v>2025</v>
      </c>
      <c r="B648" t="str">
        <f t="shared" si="10"/>
        <v>S1</v>
      </c>
      <c r="C648" t="s">
        <v>136</v>
      </c>
      <c r="D648" t="s">
        <v>201</v>
      </c>
      <c r="E648">
        <v>6</v>
      </c>
      <c r="F648" t="s">
        <v>212</v>
      </c>
      <c r="G648" t="s">
        <v>28</v>
      </c>
      <c r="H648" t="s">
        <v>33</v>
      </c>
      <c r="I648" s="8">
        <v>30</v>
      </c>
      <c r="J648" s="9">
        <v>867</v>
      </c>
      <c r="K648" s="9">
        <v>28.9</v>
      </c>
    </row>
    <row r="649" spans="1:11" ht="14.25" customHeight="1" x14ac:dyDescent="0.35">
      <c r="A649">
        <v>2025</v>
      </c>
      <c r="B649" t="str">
        <f t="shared" si="10"/>
        <v>S1</v>
      </c>
      <c r="C649" t="s">
        <v>136</v>
      </c>
      <c r="D649" t="s">
        <v>201</v>
      </c>
      <c r="E649">
        <v>6</v>
      </c>
      <c r="F649" t="s">
        <v>212</v>
      </c>
      <c r="G649" t="s">
        <v>28</v>
      </c>
      <c r="H649" t="s">
        <v>34</v>
      </c>
      <c r="I649" s="8">
        <v>15</v>
      </c>
      <c r="J649" s="9">
        <v>408</v>
      </c>
      <c r="K649" s="9">
        <v>27.2</v>
      </c>
    </row>
    <row r="650" spans="1:11" ht="14.25" customHeight="1" x14ac:dyDescent="0.35">
      <c r="A650">
        <v>2025</v>
      </c>
      <c r="B650" t="str">
        <f t="shared" si="10"/>
        <v>S1</v>
      </c>
      <c r="C650" t="s">
        <v>136</v>
      </c>
      <c r="D650" t="s">
        <v>201</v>
      </c>
      <c r="E650">
        <v>6</v>
      </c>
      <c r="F650" t="s">
        <v>213</v>
      </c>
      <c r="G650" t="s">
        <v>36</v>
      </c>
      <c r="H650" t="s">
        <v>29</v>
      </c>
      <c r="I650" s="8">
        <v>54</v>
      </c>
      <c r="J650" s="9">
        <v>1836</v>
      </c>
      <c r="K650" s="9">
        <v>34</v>
      </c>
    </row>
    <row r="651" spans="1:11" ht="14.25" customHeight="1" x14ac:dyDescent="0.35">
      <c r="A651">
        <v>2025</v>
      </c>
      <c r="B651" t="str">
        <f t="shared" si="10"/>
        <v>S1</v>
      </c>
      <c r="C651" t="s">
        <v>136</v>
      </c>
      <c r="D651" t="s">
        <v>201</v>
      </c>
      <c r="E651">
        <v>6</v>
      </c>
      <c r="F651" t="s">
        <v>213</v>
      </c>
      <c r="G651" t="s">
        <v>36</v>
      </c>
      <c r="H651" t="s">
        <v>32</v>
      </c>
      <c r="I651" s="8">
        <v>40</v>
      </c>
      <c r="J651" s="9">
        <v>1224</v>
      </c>
      <c r="K651" s="9">
        <v>30.6</v>
      </c>
    </row>
    <row r="652" spans="1:11" ht="14.25" customHeight="1" x14ac:dyDescent="0.35">
      <c r="A652">
        <v>2025</v>
      </c>
      <c r="B652" t="str">
        <f t="shared" si="10"/>
        <v>S1</v>
      </c>
      <c r="C652" t="s">
        <v>136</v>
      </c>
      <c r="D652" t="s">
        <v>201</v>
      </c>
      <c r="E652">
        <v>6</v>
      </c>
      <c r="F652" t="s">
        <v>213</v>
      </c>
      <c r="G652" t="s">
        <v>36</v>
      </c>
      <c r="H652" t="s">
        <v>33</v>
      </c>
      <c r="I652" s="8">
        <v>27</v>
      </c>
      <c r="J652" s="9">
        <v>780.3</v>
      </c>
      <c r="K652" s="9">
        <v>28.9</v>
      </c>
    </row>
    <row r="653" spans="1:11" ht="14.25" customHeight="1" x14ac:dyDescent="0.35">
      <c r="A653">
        <v>2025</v>
      </c>
      <c r="B653" t="str">
        <f t="shared" si="10"/>
        <v>S1</v>
      </c>
      <c r="C653" t="s">
        <v>136</v>
      </c>
      <c r="D653" t="s">
        <v>201</v>
      </c>
      <c r="E653">
        <v>6</v>
      </c>
      <c r="F653" t="s">
        <v>213</v>
      </c>
      <c r="G653" t="s">
        <v>36</v>
      </c>
      <c r="H653" t="s">
        <v>34</v>
      </c>
      <c r="I653" s="8">
        <v>13</v>
      </c>
      <c r="J653" s="9">
        <v>353.6</v>
      </c>
      <c r="K653" s="9">
        <v>27.2</v>
      </c>
    </row>
    <row r="654" spans="1:11" ht="14.25" customHeight="1" x14ac:dyDescent="0.35">
      <c r="A654">
        <v>2025</v>
      </c>
      <c r="B654" t="str">
        <f t="shared" si="10"/>
        <v>S1</v>
      </c>
      <c r="C654" t="s">
        <v>136</v>
      </c>
      <c r="D654" t="s">
        <v>201</v>
      </c>
      <c r="E654">
        <v>6</v>
      </c>
      <c r="F654" t="s">
        <v>214</v>
      </c>
      <c r="G654" t="s">
        <v>38</v>
      </c>
      <c r="H654" t="s">
        <v>29</v>
      </c>
      <c r="I654" s="8">
        <v>60</v>
      </c>
      <c r="J654" s="9">
        <v>2040</v>
      </c>
      <c r="K654" s="9">
        <v>34</v>
      </c>
    </row>
    <row r="655" spans="1:11" ht="14.25" customHeight="1" x14ac:dyDescent="0.35">
      <c r="A655">
        <v>2025</v>
      </c>
      <c r="B655" t="str">
        <f t="shared" si="10"/>
        <v>S1</v>
      </c>
      <c r="C655" t="s">
        <v>136</v>
      </c>
      <c r="D655" t="s">
        <v>201</v>
      </c>
      <c r="E655">
        <v>6</v>
      </c>
      <c r="F655" t="s">
        <v>214</v>
      </c>
      <c r="G655" t="s">
        <v>38</v>
      </c>
      <c r="H655" t="s">
        <v>32</v>
      </c>
      <c r="I655" s="8">
        <v>45</v>
      </c>
      <c r="J655" s="9">
        <v>1377</v>
      </c>
      <c r="K655" s="9">
        <v>30.6</v>
      </c>
    </row>
    <row r="656" spans="1:11" ht="14.25" customHeight="1" x14ac:dyDescent="0.35">
      <c r="A656">
        <v>2025</v>
      </c>
      <c r="B656" t="str">
        <f t="shared" si="10"/>
        <v>S1</v>
      </c>
      <c r="C656" t="s">
        <v>136</v>
      </c>
      <c r="D656" t="s">
        <v>201</v>
      </c>
      <c r="E656">
        <v>6</v>
      </c>
      <c r="F656" t="s">
        <v>214</v>
      </c>
      <c r="G656" t="s">
        <v>38</v>
      </c>
      <c r="H656" t="s">
        <v>33</v>
      </c>
      <c r="I656" s="8">
        <v>30</v>
      </c>
      <c r="J656" s="9">
        <v>867</v>
      </c>
      <c r="K656" s="9">
        <v>28.9</v>
      </c>
    </row>
    <row r="657" spans="1:11" ht="14.25" customHeight="1" x14ac:dyDescent="0.35">
      <c r="A657">
        <v>2025</v>
      </c>
      <c r="B657" t="str">
        <f t="shared" si="10"/>
        <v>S1</v>
      </c>
      <c r="C657" t="s">
        <v>136</v>
      </c>
      <c r="D657" t="s">
        <v>201</v>
      </c>
      <c r="E657">
        <v>6</v>
      </c>
      <c r="F657" t="s">
        <v>214</v>
      </c>
      <c r="G657" t="s">
        <v>38</v>
      </c>
      <c r="H657" t="s">
        <v>34</v>
      </c>
      <c r="I657" s="8">
        <v>15</v>
      </c>
      <c r="J657" s="9">
        <v>408</v>
      </c>
      <c r="K657" s="9">
        <v>27.2</v>
      </c>
    </row>
    <row r="658" spans="1:11" ht="14.25" customHeight="1" x14ac:dyDescent="0.35">
      <c r="A658">
        <v>2025</v>
      </c>
      <c r="B658" t="str">
        <f t="shared" si="10"/>
        <v>S1</v>
      </c>
      <c r="C658" t="s">
        <v>136</v>
      </c>
      <c r="D658" t="s">
        <v>201</v>
      </c>
      <c r="E658">
        <v>6</v>
      </c>
      <c r="F658" t="s">
        <v>215</v>
      </c>
      <c r="G658" t="s">
        <v>40</v>
      </c>
      <c r="H658" t="s">
        <v>29</v>
      </c>
      <c r="I658" s="8">
        <v>61</v>
      </c>
      <c r="J658" s="9">
        <v>2074</v>
      </c>
      <c r="K658" s="9">
        <v>34</v>
      </c>
    </row>
    <row r="659" spans="1:11" ht="14.25" customHeight="1" x14ac:dyDescent="0.35">
      <c r="A659">
        <v>2025</v>
      </c>
      <c r="B659" t="str">
        <f t="shared" si="10"/>
        <v>S1</v>
      </c>
      <c r="C659" t="s">
        <v>136</v>
      </c>
      <c r="D659" t="s">
        <v>201</v>
      </c>
      <c r="E659">
        <v>6</v>
      </c>
      <c r="F659" t="s">
        <v>215</v>
      </c>
      <c r="G659" t="s">
        <v>40</v>
      </c>
      <c r="H659" t="s">
        <v>32</v>
      </c>
      <c r="I659" s="8">
        <v>46</v>
      </c>
      <c r="J659" s="9">
        <v>1407.6</v>
      </c>
      <c r="K659" s="9">
        <v>30.6</v>
      </c>
    </row>
    <row r="660" spans="1:11" ht="14.25" customHeight="1" x14ac:dyDescent="0.35">
      <c r="A660">
        <v>2025</v>
      </c>
      <c r="B660" t="str">
        <f t="shared" si="10"/>
        <v>S1</v>
      </c>
      <c r="C660" t="s">
        <v>136</v>
      </c>
      <c r="D660" t="s">
        <v>201</v>
      </c>
      <c r="E660">
        <v>6</v>
      </c>
      <c r="F660" t="s">
        <v>215</v>
      </c>
      <c r="G660" t="s">
        <v>40</v>
      </c>
      <c r="H660" t="s">
        <v>33</v>
      </c>
      <c r="I660" s="8">
        <v>30</v>
      </c>
      <c r="J660" s="9">
        <v>867</v>
      </c>
      <c r="K660" s="9">
        <v>28.9</v>
      </c>
    </row>
    <row r="661" spans="1:11" ht="14.25" customHeight="1" x14ac:dyDescent="0.35">
      <c r="A661">
        <v>2025</v>
      </c>
      <c r="B661" t="str">
        <f t="shared" si="10"/>
        <v>S1</v>
      </c>
      <c r="C661" t="s">
        <v>136</v>
      </c>
      <c r="D661" t="s">
        <v>201</v>
      </c>
      <c r="E661">
        <v>6</v>
      </c>
      <c r="F661" t="s">
        <v>215</v>
      </c>
      <c r="G661" t="s">
        <v>40</v>
      </c>
      <c r="H661" t="s">
        <v>34</v>
      </c>
      <c r="I661" s="8">
        <v>15</v>
      </c>
      <c r="J661" s="9">
        <v>408</v>
      </c>
      <c r="K661" s="9">
        <v>27.2</v>
      </c>
    </row>
    <row r="662" spans="1:11" ht="14.25" customHeight="1" x14ac:dyDescent="0.35">
      <c r="A662">
        <v>2025</v>
      </c>
      <c r="B662" t="str">
        <f t="shared" si="10"/>
        <v>S1</v>
      </c>
      <c r="C662" t="s">
        <v>136</v>
      </c>
      <c r="D662" t="s">
        <v>201</v>
      </c>
      <c r="E662">
        <v>6</v>
      </c>
      <c r="F662" t="s">
        <v>216</v>
      </c>
      <c r="G662" t="s">
        <v>42</v>
      </c>
      <c r="H662" t="s">
        <v>29</v>
      </c>
      <c r="I662" s="8">
        <v>50</v>
      </c>
      <c r="J662" s="9">
        <v>1700</v>
      </c>
      <c r="K662" s="9">
        <v>34</v>
      </c>
    </row>
    <row r="663" spans="1:11" ht="14.25" customHeight="1" x14ac:dyDescent="0.35">
      <c r="A663">
        <v>2025</v>
      </c>
      <c r="B663" t="str">
        <f t="shared" si="10"/>
        <v>S1</v>
      </c>
      <c r="C663" t="s">
        <v>136</v>
      </c>
      <c r="D663" t="s">
        <v>201</v>
      </c>
      <c r="E663">
        <v>6</v>
      </c>
      <c r="F663" t="s">
        <v>216</v>
      </c>
      <c r="G663" t="s">
        <v>42</v>
      </c>
      <c r="H663" t="s">
        <v>32</v>
      </c>
      <c r="I663" s="8">
        <v>38</v>
      </c>
      <c r="J663" s="9">
        <v>1162.8</v>
      </c>
      <c r="K663" s="9">
        <v>30.6</v>
      </c>
    </row>
    <row r="664" spans="1:11" ht="14.25" customHeight="1" x14ac:dyDescent="0.35">
      <c r="A664">
        <v>2025</v>
      </c>
      <c r="B664" t="str">
        <f t="shared" si="10"/>
        <v>S1</v>
      </c>
      <c r="C664" t="s">
        <v>136</v>
      </c>
      <c r="D664" t="s">
        <v>201</v>
      </c>
      <c r="E664">
        <v>6</v>
      </c>
      <c r="F664" t="s">
        <v>216</v>
      </c>
      <c r="G664" t="s">
        <v>42</v>
      </c>
      <c r="H664" t="s">
        <v>33</v>
      </c>
      <c r="I664" s="8">
        <v>25</v>
      </c>
      <c r="J664" s="9">
        <v>722.5</v>
      </c>
      <c r="K664" s="9">
        <v>28.9</v>
      </c>
    </row>
    <row r="665" spans="1:11" ht="14.25" customHeight="1" x14ac:dyDescent="0.35">
      <c r="A665">
        <v>2025</v>
      </c>
      <c r="B665" t="str">
        <f t="shared" si="10"/>
        <v>S1</v>
      </c>
      <c r="C665" t="s">
        <v>136</v>
      </c>
      <c r="D665" t="s">
        <v>201</v>
      </c>
      <c r="E665">
        <v>6</v>
      </c>
      <c r="F665" t="s">
        <v>216</v>
      </c>
      <c r="G665" t="s">
        <v>42</v>
      </c>
      <c r="H665" t="s">
        <v>34</v>
      </c>
      <c r="I665" s="8">
        <v>12</v>
      </c>
      <c r="J665" s="9">
        <v>326.39999999999998</v>
      </c>
      <c r="K665" s="9">
        <v>27.2</v>
      </c>
    </row>
    <row r="666" spans="1:11" ht="14.25" customHeight="1" x14ac:dyDescent="0.35">
      <c r="A666">
        <v>2025</v>
      </c>
      <c r="B666" t="str">
        <f t="shared" si="10"/>
        <v>S1</v>
      </c>
      <c r="C666" t="s">
        <v>136</v>
      </c>
      <c r="D666" t="s">
        <v>201</v>
      </c>
      <c r="E666">
        <v>6</v>
      </c>
      <c r="F666" t="s">
        <v>217</v>
      </c>
      <c r="G666" t="s">
        <v>44</v>
      </c>
      <c r="H666" t="s">
        <v>29</v>
      </c>
      <c r="I666" s="8">
        <v>58</v>
      </c>
      <c r="J666" s="9">
        <v>1972</v>
      </c>
      <c r="K666" s="9">
        <v>34</v>
      </c>
    </row>
    <row r="667" spans="1:11" ht="14.25" customHeight="1" x14ac:dyDescent="0.35">
      <c r="A667">
        <v>2025</v>
      </c>
      <c r="B667" t="str">
        <f t="shared" si="10"/>
        <v>S1</v>
      </c>
      <c r="C667" t="s">
        <v>136</v>
      </c>
      <c r="D667" t="s">
        <v>201</v>
      </c>
      <c r="E667">
        <v>6</v>
      </c>
      <c r="F667" t="s">
        <v>217</v>
      </c>
      <c r="G667" t="s">
        <v>44</v>
      </c>
      <c r="H667" t="s">
        <v>32</v>
      </c>
      <c r="I667" s="8">
        <v>43</v>
      </c>
      <c r="J667" s="9">
        <v>1315.8</v>
      </c>
      <c r="K667" s="9">
        <v>30.6</v>
      </c>
    </row>
    <row r="668" spans="1:11" ht="14.25" customHeight="1" x14ac:dyDescent="0.35">
      <c r="A668">
        <v>2025</v>
      </c>
      <c r="B668" t="str">
        <f t="shared" si="10"/>
        <v>S1</v>
      </c>
      <c r="C668" t="s">
        <v>136</v>
      </c>
      <c r="D668" t="s">
        <v>201</v>
      </c>
      <c r="E668">
        <v>6</v>
      </c>
      <c r="F668" t="s">
        <v>217</v>
      </c>
      <c r="G668" t="s">
        <v>44</v>
      </c>
      <c r="H668" t="s">
        <v>33</v>
      </c>
      <c r="I668" s="8">
        <v>29</v>
      </c>
      <c r="J668" s="9">
        <v>838.1</v>
      </c>
      <c r="K668" s="9">
        <v>28.9</v>
      </c>
    </row>
    <row r="669" spans="1:11" ht="14.25" customHeight="1" x14ac:dyDescent="0.35">
      <c r="A669">
        <v>2025</v>
      </c>
      <c r="B669" t="str">
        <f t="shared" si="10"/>
        <v>S1</v>
      </c>
      <c r="C669" t="s">
        <v>136</v>
      </c>
      <c r="D669" t="s">
        <v>201</v>
      </c>
      <c r="E669">
        <v>6</v>
      </c>
      <c r="F669" t="s">
        <v>217</v>
      </c>
      <c r="G669" t="s">
        <v>44</v>
      </c>
      <c r="H669" t="s">
        <v>34</v>
      </c>
      <c r="I669" s="8">
        <v>14</v>
      </c>
      <c r="J669" s="9">
        <v>380.8</v>
      </c>
      <c r="K669" s="9">
        <v>27.2</v>
      </c>
    </row>
    <row r="670" spans="1:11" ht="14.25" customHeight="1" x14ac:dyDescent="0.35">
      <c r="A670">
        <v>2025</v>
      </c>
      <c r="B670" t="str">
        <f t="shared" si="10"/>
        <v>S1</v>
      </c>
      <c r="C670" t="s">
        <v>136</v>
      </c>
      <c r="D670" t="s">
        <v>201</v>
      </c>
      <c r="E670">
        <v>6</v>
      </c>
      <c r="F670" t="s">
        <v>218</v>
      </c>
      <c r="G670" t="s">
        <v>48</v>
      </c>
      <c r="H670" t="s">
        <v>29</v>
      </c>
      <c r="I670" s="8">
        <v>57</v>
      </c>
      <c r="J670" s="9">
        <v>1938</v>
      </c>
      <c r="K670" s="9">
        <v>34</v>
      </c>
    </row>
    <row r="671" spans="1:11" ht="14.25" customHeight="1" x14ac:dyDescent="0.35">
      <c r="A671">
        <v>2025</v>
      </c>
      <c r="B671" t="str">
        <f t="shared" si="10"/>
        <v>S1</v>
      </c>
      <c r="C671" t="s">
        <v>136</v>
      </c>
      <c r="D671" t="s">
        <v>201</v>
      </c>
      <c r="E671">
        <v>6</v>
      </c>
      <c r="F671" t="s">
        <v>218</v>
      </c>
      <c r="G671" t="s">
        <v>48</v>
      </c>
      <c r="H671" t="s">
        <v>32</v>
      </c>
      <c r="I671" s="8">
        <v>42</v>
      </c>
      <c r="J671" s="9">
        <v>1285.2</v>
      </c>
      <c r="K671" s="9">
        <v>30.6</v>
      </c>
    </row>
    <row r="672" spans="1:11" ht="14.25" customHeight="1" x14ac:dyDescent="0.35">
      <c r="A672">
        <v>2025</v>
      </c>
      <c r="B672" t="str">
        <f t="shared" si="10"/>
        <v>S1</v>
      </c>
      <c r="C672" t="s">
        <v>136</v>
      </c>
      <c r="D672" t="s">
        <v>201</v>
      </c>
      <c r="E672">
        <v>6</v>
      </c>
      <c r="F672" t="s">
        <v>218</v>
      </c>
      <c r="G672" t="s">
        <v>48</v>
      </c>
      <c r="H672" t="s">
        <v>33</v>
      </c>
      <c r="I672" s="8">
        <v>28</v>
      </c>
      <c r="J672" s="9">
        <v>809.2</v>
      </c>
      <c r="K672" s="9">
        <v>28.9</v>
      </c>
    </row>
    <row r="673" spans="1:11" ht="14.25" customHeight="1" x14ac:dyDescent="0.35">
      <c r="A673">
        <v>2025</v>
      </c>
      <c r="B673" t="str">
        <f t="shared" si="10"/>
        <v>S1</v>
      </c>
      <c r="C673" t="s">
        <v>136</v>
      </c>
      <c r="D673" t="s">
        <v>201</v>
      </c>
      <c r="E673">
        <v>6</v>
      </c>
      <c r="F673" t="s">
        <v>218</v>
      </c>
      <c r="G673" t="s">
        <v>48</v>
      </c>
      <c r="H673" t="s">
        <v>34</v>
      </c>
      <c r="I673" s="8">
        <v>14</v>
      </c>
      <c r="J673" s="9">
        <v>380.8</v>
      </c>
      <c r="K673" s="9">
        <v>27.2</v>
      </c>
    </row>
    <row r="674" spans="1:11" ht="14.25" customHeight="1" x14ac:dyDescent="0.35">
      <c r="A674">
        <v>2025</v>
      </c>
      <c r="B674" t="str">
        <f t="shared" si="10"/>
        <v>S1</v>
      </c>
      <c r="C674" t="s">
        <v>136</v>
      </c>
      <c r="D674" t="s">
        <v>201</v>
      </c>
      <c r="E674">
        <v>6</v>
      </c>
      <c r="F674" t="s">
        <v>219</v>
      </c>
      <c r="G674" t="s">
        <v>28</v>
      </c>
      <c r="H674" t="s">
        <v>29</v>
      </c>
      <c r="I674" s="8">
        <v>54</v>
      </c>
      <c r="J674" s="9">
        <v>1836</v>
      </c>
      <c r="K674" s="9">
        <v>34</v>
      </c>
    </row>
    <row r="675" spans="1:11" ht="14.25" customHeight="1" x14ac:dyDescent="0.35">
      <c r="A675">
        <v>2025</v>
      </c>
      <c r="B675" t="str">
        <f t="shared" si="10"/>
        <v>S1</v>
      </c>
      <c r="C675" t="s">
        <v>136</v>
      </c>
      <c r="D675" t="s">
        <v>201</v>
      </c>
      <c r="E675">
        <v>6</v>
      </c>
      <c r="F675" t="s">
        <v>219</v>
      </c>
      <c r="G675" t="s">
        <v>28</v>
      </c>
      <c r="H675" t="s">
        <v>32</v>
      </c>
      <c r="I675" s="8">
        <v>40</v>
      </c>
      <c r="J675" s="9">
        <v>1224</v>
      </c>
      <c r="K675" s="9">
        <v>30.6</v>
      </c>
    </row>
    <row r="676" spans="1:11" ht="14.25" customHeight="1" x14ac:dyDescent="0.35">
      <c r="A676">
        <v>2025</v>
      </c>
      <c r="B676" t="str">
        <f t="shared" si="10"/>
        <v>S1</v>
      </c>
      <c r="C676" t="s">
        <v>136</v>
      </c>
      <c r="D676" t="s">
        <v>201</v>
      </c>
      <c r="E676">
        <v>6</v>
      </c>
      <c r="F676" t="s">
        <v>219</v>
      </c>
      <c r="G676" t="s">
        <v>28</v>
      </c>
      <c r="H676" t="s">
        <v>33</v>
      </c>
      <c r="I676" s="8">
        <v>27</v>
      </c>
      <c r="J676" s="9">
        <v>780.3</v>
      </c>
      <c r="K676" s="9">
        <v>28.9</v>
      </c>
    </row>
    <row r="677" spans="1:11" ht="14.25" customHeight="1" x14ac:dyDescent="0.35">
      <c r="A677">
        <v>2025</v>
      </c>
      <c r="B677" t="str">
        <f t="shared" si="10"/>
        <v>S1</v>
      </c>
      <c r="C677" t="s">
        <v>136</v>
      </c>
      <c r="D677" t="s">
        <v>201</v>
      </c>
      <c r="E677">
        <v>6</v>
      </c>
      <c r="F677" t="s">
        <v>219</v>
      </c>
      <c r="G677" t="s">
        <v>28</v>
      </c>
      <c r="H677" t="s">
        <v>34</v>
      </c>
      <c r="I677" s="8">
        <v>13</v>
      </c>
      <c r="J677" s="9">
        <v>353.6</v>
      </c>
      <c r="K677" s="9">
        <v>27.2</v>
      </c>
    </row>
    <row r="678" spans="1:11" ht="14.25" customHeight="1" x14ac:dyDescent="0.35">
      <c r="A678">
        <v>2025</v>
      </c>
      <c r="B678" t="str">
        <f t="shared" si="10"/>
        <v>S1</v>
      </c>
      <c r="C678" t="s">
        <v>136</v>
      </c>
      <c r="D678" t="s">
        <v>201</v>
      </c>
      <c r="E678">
        <v>6</v>
      </c>
      <c r="F678" t="s">
        <v>220</v>
      </c>
      <c r="G678" t="s">
        <v>36</v>
      </c>
      <c r="H678" t="s">
        <v>29</v>
      </c>
      <c r="I678" s="8">
        <v>58</v>
      </c>
      <c r="J678" s="9">
        <v>1972</v>
      </c>
      <c r="K678" s="9">
        <v>34</v>
      </c>
    </row>
    <row r="679" spans="1:11" ht="14.25" customHeight="1" x14ac:dyDescent="0.35">
      <c r="A679">
        <v>2025</v>
      </c>
      <c r="B679" t="str">
        <f t="shared" si="10"/>
        <v>S1</v>
      </c>
      <c r="C679" t="s">
        <v>136</v>
      </c>
      <c r="D679" t="s">
        <v>201</v>
      </c>
      <c r="E679">
        <v>6</v>
      </c>
      <c r="F679" t="s">
        <v>220</v>
      </c>
      <c r="G679" t="s">
        <v>36</v>
      </c>
      <c r="H679" t="s">
        <v>32</v>
      </c>
      <c r="I679" s="8">
        <v>44</v>
      </c>
      <c r="J679" s="9">
        <v>1346.4</v>
      </c>
      <c r="K679" s="9">
        <v>30.6</v>
      </c>
    </row>
    <row r="680" spans="1:11" ht="14.25" customHeight="1" x14ac:dyDescent="0.35">
      <c r="A680">
        <v>2025</v>
      </c>
      <c r="B680" t="str">
        <f t="shared" si="10"/>
        <v>S1</v>
      </c>
      <c r="C680" t="s">
        <v>136</v>
      </c>
      <c r="D680" t="s">
        <v>201</v>
      </c>
      <c r="E680">
        <v>6</v>
      </c>
      <c r="F680" t="s">
        <v>220</v>
      </c>
      <c r="G680" t="s">
        <v>36</v>
      </c>
      <c r="H680" t="s">
        <v>33</v>
      </c>
      <c r="I680" s="8">
        <v>29</v>
      </c>
      <c r="J680" s="9">
        <v>838.1</v>
      </c>
      <c r="K680" s="9">
        <v>28.9</v>
      </c>
    </row>
    <row r="681" spans="1:11" ht="14.25" customHeight="1" x14ac:dyDescent="0.35">
      <c r="A681">
        <v>2025</v>
      </c>
      <c r="B681" t="str">
        <f t="shared" si="10"/>
        <v>S1</v>
      </c>
      <c r="C681" t="s">
        <v>136</v>
      </c>
      <c r="D681" t="s">
        <v>201</v>
      </c>
      <c r="E681">
        <v>6</v>
      </c>
      <c r="F681" t="s">
        <v>220</v>
      </c>
      <c r="G681" t="s">
        <v>36</v>
      </c>
      <c r="H681" t="s">
        <v>34</v>
      </c>
      <c r="I681" s="8">
        <v>14</v>
      </c>
      <c r="J681" s="9">
        <v>380.8</v>
      </c>
      <c r="K681" s="9">
        <v>27.2</v>
      </c>
    </row>
    <row r="682" spans="1:11" ht="14.25" customHeight="1" x14ac:dyDescent="0.35">
      <c r="A682">
        <v>2025</v>
      </c>
      <c r="B682" t="str">
        <f t="shared" si="10"/>
        <v>S1</v>
      </c>
      <c r="C682" t="s">
        <v>136</v>
      </c>
      <c r="D682" t="s">
        <v>201</v>
      </c>
      <c r="E682">
        <v>6</v>
      </c>
      <c r="F682" t="s">
        <v>221</v>
      </c>
      <c r="G682" t="s">
        <v>38</v>
      </c>
      <c r="H682" t="s">
        <v>29</v>
      </c>
      <c r="I682" s="8">
        <v>68</v>
      </c>
      <c r="J682" s="9">
        <v>2312</v>
      </c>
      <c r="K682" s="9">
        <v>34</v>
      </c>
    </row>
    <row r="683" spans="1:11" ht="14.25" customHeight="1" x14ac:dyDescent="0.35">
      <c r="A683">
        <v>2025</v>
      </c>
      <c r="B683" t="str">
        <f t="shared" si="10"/>
        <v>S1</v>
      </c>
      <c r="C683" t="s">
        <v>136</v>
      </c>
      <c r="D683" t="s">
        <v>201</v>
      </c>
      <c r="E683">
        <v>6</v>
      </c>
      <c r="F683" t="s">
        <v>221</v>
      </c>
      <c r="G683" t="s">
        <v>38</v>
      </c>
      <c r="H683" t="s">
        <v>32</v>
      </c>
      <c r="I683" s="8">
        <v>51</v>
      </c>
      <c r="J683" s="9">
        <v>1560.6</v>
      </c>
      <c r="K683" s="9">
        <v>30.6</v>
      </c>
    </row>
    <row r="684" spans="1:11" ht="14.25" customHeight="1" x14ac:dyDescent="0.35">
      <c r="A684">
        <v>2025</v>
      </c>
      <c r="B684" t="str">
        <f t="shared" si="10"/>
        <v>S1</v>
      </c>
      <c r="C684" t="s">
        <v>136</v>
      </c>
      <c r="D684" t="s">
        <v>201</v>
      </c>
      <c r="E684">
        <v>6</v>
      </c>
      <c r="F684" t="s">
        <v>221</v>
      </c>
      <c r="G684" t="s">
        <v>38</v>
      </c>
      <c r="H684" t="s">
        <v>33</v>
      </c>
      <c r="I684" s="8">
        <v>34</v>
      </c>
      <c r="J684" s="9">
        <v>982.6</v>
      </c>
      <c r="K684" s="9">
        <v>28.9</v>
      </c>
    </row>
    <row r="685" spans="1:11" ht="14.25" customHeight="1" x14ac:dyDescent="0.35">
      <c r="A685">
        <v>2025</v>
      </c>
      <c r="B685" t="str">
        <f t="shared" si="10"/>
        <v>S1</v>
      </c>
      <c r="C685" t="s">
        <v>136</v>
      </c>
      <c r="D685" t="s">
        <v>201</v>
      </c>
      <c r="E685">
        <v>6</v>
      </c>
      <c r="F685" t="s">
        <v>221</v>
      </c>
      <c r="G685" t="s">
        <v>38</v>
      </c>
      <c r="H685" t="s">
        <v>34</v>
      </c>
      <c r="I685" s="8">
        <v>17</v>
      </c>
      <c r="J685" s="9">
        <v>462.4</v>
      </c>
      <c r="K685" s="9">
        <v>27.2</v>
      </c>
    </row>
    <row r="686" spans="1:11" ht="14.25" customHeight="1" x14ac:dyDescent="0.35">
      <c r="A686">
        <v>2025</v>
      </c>
      <c r="B686" t="str">
        <f t="shared" si="10"/>
        <v>S1</v>
      </c>
      <c r="C686" t="s">
        <v>136</v>
      </c>
      <c r="D686" t="s">
        <v>201</v>
      </c>
      <c r="E686">
        <v>6</v>
      </c>
      <c r="F686" t="s">
        <v>222</v>
      </c>
      <c r="G686" t="s">
        <v>40</v>
      </c>
      <c r="H686" t="s">
        <v>29</v>
      </c>
      <c r="I686" s="8">
        <v>62</v>
      </c>
      <c r="J686" s="9">
        <v>2108</v>
      </c>
      <c r="K686" s="9">
        <v>34</v>
      </c>
    </row>
    <row r="687" spans="1:11" ht="14.25" customHeight="1" x14ac:dyDescent="0.35">
      <c r="A687">
        <v>2025</v>
      </c>
      <c r="B687" t="str">
        <f t="shared" si="10"/>
        <v>S1</v>
      </c>
      <c r="C687" t="s">
        <v>136</v>
      </c>
      <c r="D687" t="s">
        <v>201</v>
      </c>
      <c r="E687">
        <v>6</v>
      </c>
      <c r="F687" t="s">
        <v>222</v>
      </c>
      <c r="G687" t="s">
        <v>40</v>
      </c>
      <c r="H687" t="s">
        <v>32</v>
      </c>
      <c r="I687" s="8">
        <v>46</v>
      </c>
      <c r="J687" s="9">
        <v>1407.6</v>
      </c>
      <c r="K687" s="9">
        <v>30.6</v>
      </c>
    </row>
    <row r="688" spans="1:11" ht="14.25" customHeight="1" x14ac:dyDescent="0.35">
      <c r="A688">
        <v>2025</v>
      </c>
      <c r="B688" t="str">
        <f t="shared" si="10"/>
        <v>S1</v>
      </c>
      <c r="C688" t="s">
        <v>136</v>
      </c>
      <c r="D688" t="s">
        <v>201</v>
      </c>
      <c r="E688">
        <v>6</v>
      </c>
      <c r="F688" t="s">
        <v>222</v>
      </c>
      <c r="G688" t="s">
        <v>40</v>
      </c>
      <c r="H688" t="s">
        <v>33</v>
      </c>
      <c r="I688" s="8">
        <v>31</v>
      </c>
      <c r="J688" s="9">
        <v>895.9</v>
      </c>
      <c r="K688" s="9">
        <v>28.9</v>
      </c>
    </row>
    <row r="689" spans="1:11" ht="14.25" customHeight="1" x14ac:dyDescent="0.35">
      <c r="A689">
        <v>2025</v>
      </c>
      <c r="B689" t="str">
        <f t="shared" si="10"/>
        <v>S1</v>
      </c>
      <c r="C689" t="s">
        <v>136</v>
      </c>
      <c r="D689" t="s">
        <v>201</v>
      </c>
      <c r="E689">
        <v>6</v>
      </c>
      <c r="F689" t="s">
        <v>222</v>
      </c>
      <c r="G689" t="s">
        <v>40</v>
      </c>
      <c r="H689" t="s">
        <v>34</v>
      </c>
      <c r="I689" s="8">
        <v>15</v>
      </c>
      <c r="J689" s="9">
        <v>408</v>
      </c>
      <c r="K689" s="9">
        <v>27.2</v>
      </c>
    </row>
    <row r="690" spans="1:11" ht="14.25" customHeight="1" x14ac:dyDescent="0.35">
      <c r="A690">
        <v>2025</v>
      </c>
      <c r="B690" t="str">
        <f t="shared" si="10"/>
        <v>S1</v>
      </c>
      <c r="C690" t="s">
        <v>136</v>
      </c>
      <c r="D690" t="s">
        <v>201</v>
      </c>
      <c r="E690">
        <v>6</v>
      </c>
      <c r="F690" t="s">
        <v>223</v>
      </c>
      <c r="G690" t="s">
        <v>42</v>
      </c>
      <c r="H690" t="s">
        <v>29</v>
      </c>
      <c r="I690" s="8">
        <v>54</v>
      </c>
      <c r="J690" s="9">
        <v>1836</v>
      </c>
      <c r="K690" s="9">
        <v>34</v>
      </c>
    </row>
    <row r="691" spans="1:11" ht="14.25" customHeight="1" x14ac:dyDescent="0.35">
      <c r="A691">
        <v>2025</v>
      </c>
      <c r="B691" t="str">
        <f t="shared" si="10"/>
        <v>S1</v>
      </c>
      <c r="C691" t="s">
        <v>136</v>
      </c>
      <c r="D691" t="s">
        <v>201</v>
      </c>
      <c r="E691">
        <v>6</v>
      </c>
      <c r="F691" t="s">
        <v>223</v>
      </c>
      <c r="G691" t="s">
        <v>42</v>
      </c>
      <c r="H691" t="s">
        <v>32</v>
      </c>
      <c r="I691" s="8">
        <v>41</v>
      </c>
      <c r="J691" s="9">
        <v>1254.5999999999999</v>
      </c>
      <c r="K691" s="9">
        <v>30.6</v>
      </c>
    </row>
    <row r="692" spans="1:11" ht="14.25" customHeight="1" x14ac:dyDescent="0.35">
      <c r="A692">
        <v>2025</v>
      </c>
      <c r="B692" t="str">
        <f t="shared" si="10"/>
        <v>S1</v>
      </c>
      <c r="C692" t="s">
        <v>136</v>
      </c>
      <c r="D692" t="s">
        <v>201</v>
      </c>
      <c r="E692">
        <v>6</v>
      </c>
      <c r="F692" t="s">
        <v>223</v>
      </c>
      <c r="G692" t="s">
        <v>42</v>
      </c>
      <c r="H692" t="s">
        <v>33</v>
      </c>
      <c r="I692" s="8">
        <v>27</v>
      </c>
      <c r="J692" s="9">
        <v>780.3</v>
      </c>
      <c r="K692" s="9">
        <v>28.9</v>
      </c>
    </row>
    <row r="693" spans="1:11" ht="14.25" customHeight="1" x14ac:dyDescent="0.35">
      <c r="A693">
        <v>2025</v>
      </c>
      <c r="B693" t="str">
        <f t="shared" si="10"/>
        <v>S1</v>
      </c>
      <c r="C693" t="s">
        <v>136</v>
      </c>
      <c r="D693" t="s">
        <v>201</v>
      </c>
      <c r="E693">
        <v>6</v>
      </c>
      <c r="F693" t="s">
        <v>223</v>
      </c>
      <c r="G693" t="s">
        <v>42</v>
      </c>
      <c r="H693" t="s">
        <v>34</v>
      </c>
      <c r="I693" s="8">
        <v>13</v>
      </c>
      <c r="J693" s="9">
        <v>353.6</v>
      </c>
      <c r="K693" s="9">
        <v>27.2</v>
      </c>
    </row>
    <row r="694" spans="1:11" ht="14.25" customHeight="1" x14ac:dyDescent="0.35">
      <c r="A694">
        <v>2025</v>
      </c>
      <c r="B694" t="str">
        <f t="shared" si="10"/>
        <v>S1</v>
      </c>
      <c r="C694" t="s">
        <v>136</v>
      </c>
      <c r="D694" t="s">
        <v>201</v>
      </c>
      <c r="E694">
        <v>6</v>
      </c>
      <c r="F694" t="s">
        <v>224</v>
      </c>
      <c r="G694" t="s">
        <v>44</v>
      </c>
      <c r="H694" t="s">
        <v>29</v>
      </c>
      <c r="I694" s="8">
        <v>59</v>
      </c>
      <c r="J694" s="9">
        <v>2006</v>
      </c>
      <c r="K694" s="9">
        <v>34</v>
      </c>
    </row>
    <row r="695" spans="1:11" ht="14.25" customHeight="1" x14ac:dyDescent="0.35">
      <c r="A695">
        <v>2025</v>
      </c>
      <c r="B695" t="str">
        <f t="shared" si="10"/>
        <v>S1</v>
      </c>
      <c r="C695" t="s">
        <v>136</v>
      </c>
      <c r="D695" t="s">
        <v>201</v>
      </c>
      <c r="E695">
        <v>6</v>
      </c>
      <c r="F695" t="s">
        <v>224</v>
      </c>
      <c r="G695" t="s">
        <v>44</v>
      </c>
      <c r="H695" t="s">
        <v>32</v>
      </c>
      <c r="I695" s="8">
        <v>44</v>
      </c>
      <c r="J695" s="9">
        <v>1346.4</v>
      </c>
      <c r="K695" s="9">
        <v>30.6</v>
      </c>
    </row>
    <row r="696" spans="1:11" ht="14.25" customHeight="1" x14ac:dyDescent="0.35">
      <c r="A696">
        <v>2025</v>
      </c>
      <c r="B696" t="str">
        <f t="shared" si="10"/>
        <v>S1</v>
      </c>
      <c r="C696" t="s">
        <v>136</v>
      </c>
      <c r="D696" t="s">
        <v>201</v>
      </c>
      <c r="E696">
        <v>6</v>
      </c>
      <c r="F696" t="s">
        <v>224</v>
      </c>
      <c r="G696" t="s">
        <v>44</v>
      </c>
      <c r="H696" t="s">
        <v>33</v>
      </c>
      <c r="I696" s="8">
        <v>29</v>
      </c>
      <c r="J696" s="9">
        <v>838.1</v>
      </c>
      <c r="K696" s="9">
        <v>28.9</v>
      </c>
    </row>
    <row r="697" spans="1:11" ht="14.25" customHeight="1" x14ac:dyDescent="0.35">
      <c r="A697">
        <v>2025</v>
      </c>
      <c r="B697" t="str">
        <f t="shared" si="10"/>
        <v>S1</v>
      </c>
      <c r="C697" t="s">
        <v>136</v>
      </c>
      <c r="D697" t="s">
        <v>201</v>
      </c>
      <c r="E697">
        <v>6</v>
      </c>
      <c r="F697" t="s">
        <v>224</v>
      </c>
      <c r="G697" t="s">
        <v>44</v>
      </c>
      <c r="H697" t="s">
        <v>34</v>
      </c>
      <c r="I697" s="8">
        <v>14</v>
      </c>
      <c r="J697" s="9">
        <v>380.8</v>
      </c>
      <c r="K697" s="9">
        <v>27.2</v>
      </c>
    </row>
    <row r="698" spans="1:11" ht="14.25" customHeight="1" x14ac:dyDescent="0.35">
      <c r="A698">
        <v>2025</v>
      </c>
      <c r="B698" t="str">
        <f t="shared" si="10"/>
        <v>S1</v>
      </c>
      <c r="C698" t="s">
        <v>136</v>
      </c>
      <c r="D698" t="s">
        <v>201</v>
      </c>
      <c r="E698">
        <v>6</v>
      </c>
      <c r="F698" t="s">
        <v>226</v>
      </c>
      <c r="G698" t="s">
        <v>48</v>
      </c>
      <c r="H698" t="s">
        <v>29</v>
      </c>
      <c r="I698" s="8">
        <v>53</v>
      </c>
      <c r="J698" s="9">
        <v>1802</v>
      </c>
      <c r="K698" s="9">
        <v>34</v>
      </c>
    </row>
    <row r="699" spans="1:11" ht="14.25" customHeight="1" x14ac:dyDescent="0.35">
      <c r="A699">
        <v>2025</v>
      </c>
      <c r="B699" t="str">
        <f t="shared" si="10"/>
        <v>S1</v>
      </c>
      <c r="C699" t="s">
        <v>136</v>
      </c>
      <c r="D699" t="s">
        <v>201</v>
      </c>
      <c r="E699">
        <v>6</v>
      </c>
      <c r="F699" t="s">
        <v>226</v>
      </c>
      <c r="G699" t="s">
        <v>48</v>
      </c>
      <c r="H699" t="s">
        <v>32</v>
      </c>
      <c r="I699" s="8">
        <v>39</v>
      </c>
      <c r="J699" s="9">
        <v>1193.4000000000001</v>
      </c>
      <c r="K699" s="9">
        <v>30.6</v>
      </c>
    </row>
    <row r="700" spans="1:11" ht="14.25" customHeight="1" x14ac:dyDescent="0.35">
      <c r="A700">
        <v>2025</v>
      </c>
      <c r="B700" t="str">
        <f t="shared" si="10"/>
        <v>S1</v>
      </c>
      <c r="C700" t="s">
        <v>136</v>
      </c>
      <c r="D700" t="s">
        <v>201</v>
      </c>
      <c r="E700">
        <v>6</v>
      </c>
      <c r="F700" t="s">
        <v>226</v>
      </c>
      <c r="G700" t="s">
        <v>48</v>
      </c>
      <c r="H700" t="s">
        <v>33</v>
      </c>
      <c r="I700" s="8">
        <v>26</v>
      </c>
      <c r="J700" s="9">
        <v>751.4</v>
      </c>
      <c r="K700" s="9">
        <v>28.9</v>
      </c>
    </row>
    <row r="701" spans="1:11" ht="14.25" customHeight="1" x14ac:dyDescent="0.35">
      <c r="A701">
        <v>2025</v>
      </c>
      <c r="B701" t="str">
        <f t="shared" si="10"/>
        <v>S1</v>
      </c>
      <c r="C701" t="s">
        <v>136</v>
      </c>
      <c r="D701" t="s">
        <v>201</v>
      </c>
      <c r="E701">
        <v>6</v>
      </c>
      <c r="F701" t="s">
        <v>226</v>
      </c>
      <c r="G701" t="s">
        <v>48</v>
      </c>
      <c r="H701" t="s">
        <v>34</v>
      </c>
      <c r="I701" s="8">
        <v>13</v>
      </c>
      <c r="J701" s="9">
        <v>353.6</v>
      </c>
      <c r="K701" s="9">
        <v>27.2</v>
      </c>
    </row>
    <row r="702" spans="1:11" ht="14.25" customHeight="1" x14ac:dyDescent="0.35">
      <c r="A702">
        <v>2025</v>
      </c>
      <c r="B702" t="str">
        <f t="shared" si="10"/>
        <v>S1</v>
      </c>
      <c r="C702" t="s">
        <v>136</v>
      </c>
      <c r="D702" t="s">
        <v>201</v>
      </c>
      <c r="E702">
        <v>6</v>
      </c>
      <c r="F702" t="s">
        <v>227</v>
      </c>
      <c r="G702" t="s">
        <v>28</v>
      </c>
      <c r="H702" t="s">
        <v>29</v>
      </c>
      <c r="I702" s="8">
        <v>59</v>
      </c>
      <c r="J702" s="9">
        <v>2006</v>
      </c>
      <c r="K702" s="9">
        <v>34</v>
      </c>
    </row>
    <row r="703" spans="1:11" ht="14.25" customHeight="1" x14ac:dyDescent="0.35">
      <c r="A703">
        <v>2025</v>
      </c>
      <c r="B703" t="str">
        <f t="shared" si="10"/>
        <v>S1</v>
      </c>
      <c r="C703" t="s">
        <v>136</v>
      </c>
      <c r="D703" t="s">
        <v>201</v>
      </c>
      <c r="E703">
        <v>6</v>
      </c>
      <c r="F703" t="s">
        <v>227</v>
      </c>
      <c r="G703" t="s">
        <v>28</v>
      </c>
      <c r="H703" t="s">
        <v>32</v>
      </c>
      <c r="I703" s="8">
        <v>44</v>
      </c>
      <c r="J703" s="9">
        <v>1346.4</v>
      </c>
      <c r="K703" s="9">
        <v>30.6</v>
      </c>
    </row>
    <row r="704" spans="1:11" ht="14.25" customHeight="1" x14ac:dyDescent="0.35">
      <c r="A704">
        <v>2025</v>
      </c>
      <c r="B704" t="str">
        <f t="shared" si="10"/>
        <v>S1</v>
      </c>
      <c r="C704" t="s">
        <v>136</v>
      </c>
      <c r="D704" t="s">
        <v>201</v>
      </c>
      <c r="E704">
        <v>6</v>
      </c>
      <c r="F704" t="s">
        <v>227</v>
      </c>
      <c r="G704" t="s">
        <v>28</v>
      </c>
      <c r="H704" t="s">
        <v>33</v>
      </c>
      <c r="I704" s="8">
        <v>29</v>
      </c>
      <c r="J704" s="9">
        <v>838.1</v>
      </c>
      <c r="K704" s="9">
        <v>28.9</v>
      </c>
    </row>
    <row r="705" spans="1:11" ht="14.25" customHeight="1" x14ac:dyDescent="0.35">
      <c r="A705">
        <v>2025</v>
      </c>
      <c r="B705" t="str">
        <f t="shared" si="10"/>
        <v>S1</v>
      </c>
      <c r="C705" t="s">
        <v>136</v>
      </c>
      <c r="D705" t="s">
        <v>201</v>
      </c>
      <c r="E705">
        <v>6</v>
      </c>
      <c r="F705" t="s">
        <v>227</v>
      </c>
      <c r="G705" t="s">
        <v>28</v>
      </c>
      <c r="H705" t="s">
        <v>34</v>
      </c>
      <c r="I705" s="8">
        <v>14</v>
      </c>
      <c r="J705" s="9">
        <v>380.8</v>
      </c>
      <c r="K705" s="9">
        <v>27.2</v>
      </c>
    </row>
    <row r="706" spans="1:11" ht="14.25" customHeight="1" x14ac:dyDescent="0.35">
      <c r="A706">
        <v>2025</v>
      </c>
      <c r="B706" t="str">
        <f t="shared" ref="B706:B769" si="11">IF(OR(C706="Q1",C706="Q2"),"S1",IF(OR(C706="Q3",C706="Q4"),"S2",""))</f>
        <v>S1</v>
      </c>
      <c r="C706" t="s">
        <v>136</v>
      </c>
      <c r="D706" t="s">
        <v>201</v>
      </c>
      <c r="E706">
        <v>6</v>
      </c>
      <c r="F706" t="s">
        <v>228</v>
      </c>
      <c r="G706" t="s">
        <v>36</v>
      </c>
      <c r="H706" t="s">
        <v>29</v>
      </c>
      <c r="I706" s="8">
        <v>61</v>
      </c>
      <c r="J706" s="9">
        <v>2074</v>
      </c>
      <c r="K706" s="9">
        <v>34</v>
      </c>
    </row>
    <row r="707" spans="1:11" ht="14.25" customHeight="1" x14ac:dyDescent="0.35">
      <c r="A707">
        <v>2025</v>
      </c>
      <c r="B707" t="str">
        <f t="shared" si="11"/>
        <v>S1</v>
      </c>
      <c r="C707" t="s">
        <v>136</v>
      </c>
      <c r="D707" t="s">
        <v>201</v>
      </c>
      <c r="E707">
        <v>6</v>
      </c>
      <c r="F707" t="s">
        <v>228</v>
      </c>
      <c r="G707" t="s">
        <v>36</v>
      </c>
      <c r="H707" t="s">
        <v>32</v>
      </c>
      <c r="I707" s="8">
        <v>45</v>
      </c>
      <c r="J707" s="9">
        <v>1377</v>
      </c>
      <c r="K707" s="9">
        <v>30.6</v>
      </c>
    </row>
    <row r="708" spans="1:11" ht="14.25" customHeight="1" x14ac:dyDescent="0.35">
      <c r="A708">
        <v>2025</v>
      </c>
      <c r="B708" t="str">
        <f t="shared" si="11"/>
        <v>S1</v>
      </c>
      <c r="C708" t="s">
        <v>136</v>
      </c>
      <c r="D708" t="s">
        <v>201</v>
      </c>
      <c r="E708">
        <v>6</v>
      </c>
      <c r="F708" t="s">
        <v>228</v>
      </c>
      <c r="G708" t="s">
        <v>36</v>
      </c>
      <c r="H708" t="s">
        <v>33</v>
      </c>
      <c r="I708" s="8">
        <v>30</v>
      </c>
      <c r="J708" s="9">
        <v>867</v>
      </c>
      <c r="K708" s="9">
        <v>28.9</v>
      </c>
    </row>
    <row r="709" spans="1:11" ht="14.25" customHeight="1" x14ac:dyDescent="0.35">
      <c r="A709">
        <v>2025</v>
      </c>
      <c r="B709" t="str">
        <f t="shared" si="11"/>
        <v>S1</v>
      </c>
      <c r="C709" t="s">
        <v>136</v>
      </c>
      <c r="D709" t="s">
        <v>201</v>
      </c>
      <c r="E709">
        <v>6</v>
      </c>
      <c r="F709" t="s">
        <v>228</v>
      </c>
      <c r="G709" t="s">
        <v>36</v>
      </c>
      <c r="H709" t="s">
        <v>34</v>
      </c>
      <c r="I709" s="8">
        <v>15</v>
      </c>
      <c r="J709" s="9">
        <v>408</v>
      </c>
      <c r="K709" s="9">
        <v>27.2</v>
      </c>
    </row>
    <row r="710" spans="1:11" ht="14.25" customHeight="1" x14ac:dyDescent="0.35">
      <c r="A710">
        <v>2025</v>
      </c>
      <c r="B710" t="str">
        <f t="shared" si="11"/>
        <v>S1</v>
      </c>
      <c r="C710" t="s">
        <v>136</v>
      </c>
      <c r="D710" t="s">
        <v>201</v>
      </c>
      <c r="E710">
        <v>6</v>
      </c>
      <c r="F710" t="s">
        <v>229</v>
      </c>
      <c r="G710" t="s">
        <v>38</v>
      </c>
      <c r="H710" t="s">
        <v>29</v>
      </c>
      <c r="I710" s="8">
        <v>61</v>
      </c>
      <c r="J710" s="9">
        <v>2074</v>
      </c>
      <c r="K710" s="9">
        <v>34</v>
      </c>
    </row>
    <row r="711" spans="1:11" ht="14.25" customHeight="1" x14ac:dyDescent="0.35">
      <c r="A711">
        <v>2025</v>
      </c>
      <c r="B711" t="str">
        <f t="shared" si="11"/>
        <v>S1</v>
      </c>
      <c r="C711" t="s">
        <v>136</v>
      </c>
      <c r="D711" t="s">
        <v>201</v>
      </c>
      <c r="E711">
        <v>6</v>
      </c>
      <c r="F711" t="s">
        <v>229</v>
      </c>
      <c r="G711" t="s">
        <v>38</v>
      </c>
      <c r="H711" t="s">
        <v>32</v>
      </c>
      <c r="I711" s="8">
        <v>45</v>
      </c>
      <c r="J711" s="9">
        <v>1377</v>
      </c>
      <c r="K711" s="9">
        <v>30.6</v>
      </c>
    </row>
    <row r="712" spans="1:11" ht="14.25" customHeight="1" x14ac:dyDescent="0.35">
      <c r="A712">
        <v>2025</v>
      </c>
      <c r="B712" t="str">
        <f t="shared" si="11"/>
        <v>S1</v>
      </c>
      <c r="C712" t="s">
        <v>136</v>
      </c>
      <c r="D712" t="s">
        <v>201</v>
      </c>
      <c r="E712">
        <v>6</v>
      </c>
      <c r="F712" t="s">
        <v>229</v>
      </c>
      <c r="G712" t="s">
        <v>38</v>
      </c>
      <c r="H712" t="s">
        <v>33</v>
      </c>
      <c r="I712" s="8">
        <v>30</v>
      </c>
      <c r="J712" s="9">
        <v>867</v>
      </c>
      <c r="K712" s="9">
        <v>28.9</v>
      </c>
    </row>
    <row r="713" spans="1:11" ht="14.25" customHeight="1" x14ac:dyDescent="0.35">
      <c r="A713">
        <v>2025</v>
      </c>
      <c r="B713" t="str">
        <f t="shared" si="11"/>
        <v>S1</v>
      </c>
      <c r="C713" t="s">
        <v>136</v>
      </c>
      <c r="D713" t="s">
        <v>201</v>
      </c>
      <c r="E713">
        <v>6</v>
      </c>
      <c r="F713" t="s">
        <v>229</v>
      </c>
      <c r="G713" t="s">
        <v>38</v>
      </c>
      <c r="H713" t="s">
        <v>34</v>
      </c>
      <c r="I713" s="8">
        <v>15</v>
      </c>
      <c r="J713" s="9">
        <v>408</v>
      </c>
      <c r="K713" s="9">
        <v>27.2</v>
      </c>
    </row>
    <row r="714" spans="1:11" ht="14.25" customHeight="1" x14ac:dyDescent="0.35">
      <c r="A714">
        <v>2025</v>
      </c>
      <c r="B714" t="str">
        <f t="shared" si="11"/>
        <v>S1</v>
      </c>
      <c r="C714" t="s">
        <v>136</v>
      </c>
      <c r="D714" t="s">
        <v>201</v>
      </c>
      <c r="E714">
        <v>6</v>
      </c>
      <c r="F714" t="s">
        <v>230</v>
      </c>
      <c r="G714" t="s">
        <v>40</v>
      </c>
      <c r="H714" t="s">
        <v>29</v>
      </c>
      <c r="I714" s="8">
        <v>60</v>
      </c>
      <c r="J714" s="9">
        <v>2040</v>
      </c>
      <c r="K714" s="9">
        <v>34</v>
      </c>
    </row>
    <row r="715" spans="1:11" ht="14.25" customHeight="1" x14ac:dyDescent="0.35">
      <c r="A715">
        <v>2025</v>
      </c>
      <c r="B715" t="str">
        <f t="shared" si="11"/>
        <v>S1</v>
      </c>
      <c r="C715" t="s">
        <v>136</v>
      </c>
      <c r="D715" t="s">
        <v>201</v>
      </c>
      <c r="E715">
        <v>6</v>
      </c>
      <c r="F715" t="s">
        <v>230</v>
      </c>
      <c r="G715" t="s">
        <v>40</v>
      </c>
      <c r="H715" t="s">
        <v>32</v>
      </c>
      <c r="I715" s="8">
        <v>45</v>
      </c>
      <c r="J715" s="9">
        <v>1377</v>
      </c>
      <c r="K715" s="9">
        <v>30.6</v>
      </c>
    </row>
    <row r="716" spans="1:11" ht="14.25" customHeight="1" x14ac:dyDescent="0.35">
      <c r="A716">
        <v>2025</v>
      </c>
      <c r="B716" t="str">
        <f t="shared" si="11"/>
        <v>S1</v>
      </c>
      <c r="C716" t="s">
        <v>136</v>
      </c>
      <c r="D716" t="s">
        <v>201</v>
      </c>
      <c r="E716">
        <v>6</v>
      </c>
      <c r="F716" t="s">
        <v>230</v>
      </c>
      <c r="G716" t="s">
        <v>40</v>
      </c>
      <c r="H716" t="s">
        <v>33</v>
      </c>
      <c r="I716" s="8">
        <v>30</v>
      </c>
      <c r="J716" s="9">
        <v>867</v>
      </c>
      <c r="K716" s="9">
        <v>28.9</v>
      </c>
    </row>
    <row r="717" spans="1:11" ht="14.25" customHeight="1" x14ac:dyDescent="0.35">
      <c r="A717">
        <v>2025</v>
      </c>
      <c r="B717" t="str">
        <f t="shared" si="11"/>
        <v>S1</v>
      </c>
      <c r="C717" t="s">
        <v>136</v>
      </c>
      <c r="D717" t="s">
        <v>201</v>
      </c>
      <c r="E717">
        <v>6</v>
      </c>
      <c r="F717" t="s">
        <v>230</v>
      </c>
      <c r="G717" t="s">
        <v>40</v>
      </c>
      <c r="H717" t="s">
        <v>34</v>
      </c>
      <c r="I717" s="8">
        <v>15</v>
      </c>
      <c r="J717" s="9">
        <v>408</v>
      </c>
      <c r="K717" s="9">
        <v>27.2</v>
      </c>
    </row>
    <row r="718" spans="1:11" ht="14.25" customHeight="1" x14ac:dyDescent="0.35">
      <c r="A718">
        <v>2025</v>
      </c>
      <c r="B718" t="str">
        <f t="shared" si="11"/>
        <v>S1</v>
      </c>
      <c r="C718" t="s">
        <v>136</v>
      </c>
      <c r="D718" t="s">
        <v>201</v>
      </c>
      <c r="E718">
        <v>6</v>
      </c>
      <c r="F718" t="s">
        <v>231</v>
      </c>
      <c r="G718" t="s">
        <v>42</v>
      </c>
      <c r="H718" t="s">
        <v>29</v>
      </c>
      <c r="I718" s="8">
        <v>52</v>
      </c>
      <c r="J718" s="9">
        <v>1768</v>
      </c>
      <c r="K718" s="9">
        <v>34</v>
      </c>
    </row>
    <row r="719" spans="1:11" ht="14.25" customHeight="1" x14ac:dyDescent="0.35">
      <c r="A719">
        <v>2025</v>
      </c>
      <c r="B719" t="str">
        <f t="shared" si="11"/>
        <v>S1</v>
      </c>
      <c r="C719" t="s">
        <v>136</v>
      </c>
      <c r="D719" t="s">
        <v>201</v>
      </c>
      <c r="E719">
        <v>6</v>
      </c>
      <c r="F719" t="s">
        <v>231</v>
      </c>
      <c r="G719" t="s">
        <v>42</v>
      </c>
      <c r="H719" t="s">
        <v>32</v>
      </c>
      <c r="I719" s="8">
        <v>39</v>
      </c>
      <c r="J719" s="9">
        <v>1193.4000000000001</v>
      </c>
      <c r="K719" s="9">
        <v>30.6</v>
      </c>
    </row>
    <row r="720" spans="1:11" ht="14.25" customHeight="1" x14ac:dyDescent="0.35">
      <c r="A720">
        <v>2025</v>
      </c>
      <c r="B720" t="str">
        <f t="shared" si="11"/>
        <v>S1</v>
      </c>
      <c r="C720" t="s">
        <v>136</v>
      </c>
      <c r="D720" t="s">
        <v>201</v>
      </c>
      <c r="E720">
        <v>6</v>
      </c>
      <c r="F720" t="s">
        <v>231</v>
      </c>
      <c r="G720" t="s">
        <v>42</v>
      </c>
      <c r="H720" t="s">
        <v>33</v>
      </c>
      <c r="I720" s="8">
        <v>26</v>
      </c>
      <c r="J720" s="9">
        <v>751.4</v>
      </c>
      <c r="K720" s="9">
        <v>28.9</v>
      </c>
    </row>
    <row r="721" spans="1:11" ht="14.25" customHeight="1" x14ac:dyDescent="0.35">
      <c r="A721">
        <v>2025</v>
      </c>
      <c r="B721" t="str">
        <f t="shared" si="11"/>
        <v>S1</v>
      </c>
      <c r="C721" t="s">
        <v>136</v>
      </c>
      <c r="D721" t="s">
        <v>201</v>
      </c>
      <c r="E721">
        <v>6</v>
      </c>
      <c r="F721" t="s">
        <v>231</v>
      </c>
      <c r="G721" t="s">
        <v>42</v>
      </c>
      <c r="H721" t="s">
        <v>34</v>
      </c>
      <c r="I721" s="8">
        <v>13</v>
      </c>
      <c r="J721" s="9">
        <v>353.6</v>
      </c>
      <c r="K721" s="9">
        <v>27.2</v>
      </c>
    </row>
    <row r="722" spans="1:11" ht="14.25" customHeight="1" x14ac:dyDescent="0.35">
      <c r="A722">
        <v>2025</v>
      </c>
      <c r="B722" t="str">
        <f t="shared" si="11"/>
        <v>S1</v>
      </c>
      <c r="C722" t="s">
        <v>136</v>
      </c>
      <c r="D722" t="s">
        <v>201</v>
      </c>
      <c r="E722">
        <v>6</v>
      </c>
      <c r="F722" t="s">
        <v>232</v>
      </c>
      <c r="G722" t="s">
        <v>44</v>
      </c>
      <c r="H722" t="s">
        <v>29</v>
      </c>
      <c r="I722" s="8">
        <v>58</v>
      </c>
      <c r="J722" s="9">
        <v>1972</v>
      </c>
      <c r="K722" s="9">
        <v>34</v>
      </c>
    </row>
    <row r="723" spans="1:11" ht="14.25" customHeight="1" x14ac:dyDescent="0.35">
      <c r="A723">
        <v>2025</v>
      </c>
      <c r="B723" t="str">
        <f t="shared" si="11"/>
        <v>S1</v>
      </c>
      <c r="C723" t="s">
        <v>136</v>
      </c>
      <c r="D723" t="s">
        <v>201</v>
      </c>
      <c r="E723">
        <v>6</v>
      </c>
      <c r="F723" t="s">
        <v>232</v>
      </c>
      <c r="G723" t="s">
        <v>44</v>
      </c>
      <c r="H723" t="s">
        <v>32</v>
      </c>
      <c r="I723" s="8">
        <v>43</v>
      </c>
      <c r="J723" s="9">
        <v>1315.8</v>
      </c>
      <c r="K723" s="9">
        <v>30.6</v>
      </c>
    </row>
    <row r="724" spans="1:11" ht="14.25" customHeight="1" x14ac:dyDescent="0.35">
      <c r="A724">
        <v>2025</v>
      </c>
      <c r="B724" t="str">
        <f t="shared" si="11"/>
        <v>S1</v>
      </c>
      <c r="C724" t="s">
        <v>136</v>
      </c>
      <c r="D724" t="s">
        <v>201</v>
      </c>
      <c r="E724">
        <v>6</v>
      </c>
      <c r="F724" t="s">
        <v>232</v>
      </c>
      <c r="G724" t="s">
        <v>44</v>
      </c>
      <c r="H724" t="s">
        <v>33</v>
      </c>
      <c r="I724" s="8">
        <v>29</v>
      </c>
      <c r="J724" s="9">
        <v>838.1</v>
      </c>
      <c r="K724" s="9">
        <v>28.9</v>
      </c>
    </row>
    <row r="725" spans="1:11" ht="14.25" customHeight="1" x14ac:dyDescent="0.35">
      <c r="A725">
        <v>2025</v>
      </c>
      <c r="B725" t="str">
        <f t="shared" si="11"/>
        <v>S1</v>
      </c>
      <c r="C725" t="s">
        <v>136</v>
      </c>
      <c r="D725" t="s">
        <v>201</v>
      </c>
      <c r="E725">
        <v>6</v>
      </c>
      <c r="F725" t="s">
        <v>232</v>
      </c>
      <c r="G725" t="s">
        <v>44</v>
      </c>
      <c r="H725" t="s">
        <v>34</v>
      </c>
      <c r="I725" s="8">
        <v>14</v>
      </c>
      <c r="J725" s="9">
        <v>380.8</v>
      </c>
      <c r="K725" s="9">
        <v>27.2</v>
      </c>
    </row>
    <row r="726" spans="1:11" ht="14.25" customHeight="1" x14ac:dyDescent="0.35">
      <c r="A726">
        <v>2025</v>
      </c>
      <c r="B726" t="str">
        <f t="shared" si="11"/>
        <v>S2</v>
      </c>
      <c r="C726" t="s">
        <v>234</v>
      </c>
      <c r="D726" t="s">
        <v>235</v>
      </c>
      <c r="E726">
        <v>7</v>
      </c>
      <c r="F726" t="s">
        <v>236</v>
      </c>
      <c r="G726" t="s">
        <v>48</v>
      </c>
      <c r="H726" t="s">
        <v>29</v>
      </c>
      <c r="I726" s="8">
        <v>60</v>
      </c>
      <c r="J726" s="9">
        <v>2040</v>
      </c>
      <c r="K726" s="9">
        <v>34</v>
      </c>
    </row>
    <row r="727" spans="1:11" ht="14.25" customHeight="1" x14ac:dyDescent="0.35">
      <c r="A727">
        <v>2025</v>
      </c>
      <c r="B727" t="str">
        <f t="shared" si="11"/>
        <v>S2</v>
      </c>
      <c r="C727" t="s">
        <v>234</v>
      </c>
      <c r="D727" t="s">
        <v>235</v>
      </c>
      <c r="E727">
        <v>7</v>
      </c>
      <c r="F727" t="s">
        <v>236</v>
      </c>
      <c r="G727" t="s">
        <v>48</v>
      </c>
      <c r="H727" t="s">
        <v>32</v>
      </c>
      <c r="I727" s="8">
        <v>45</v>
      </c>
      <c r="J727" s="9">
        <v>1377</v>
      </c>
      <c r="K727" s="9">
        <v>30.6</v>
      </c>
    </row>
    <row r="728" spans="1:11" ht="14.25" customHeight="1" x14ac:dyDescent="0.35">
      <c r="A728">
        <v>2025</v>
      </c>
      <c r="B728" t="str">
        <f t="shared" si="11"/>
        <v>S2</v>
      </c>
      <c r="C728" t="s">
        <v>234</v>
      </c>
      <c r="D728" t="s">
        <v>235</v>
      </c>
      <c r="E728">
        <v>7</v>
      </c>
      <c r="F728" t="s">
        <v>236</v>
      </c>
      <c r="G728" t="s">
        <v>48</v>
      </c>
      <c r="H728" t="s">
        <v>33</v>
      </c>
      <c r="I728" s="8">
        <v>30</v>
      </c>
      <c r="J728" s="9">
        <v>867</v>
      </c>
      <c r="K728" s="9">
        <v>28.9</v>
      </c>
    </row>
    <row r="729" spans="1:11" ht="14.25" customHeight="1" x14ac:dyDescent="0.35">
      <c r="A729">
        <v>2025</v>
      </c>
      <c r="B729" t="str">
        <f t="shared" si="11"/>
        <v>S2</v>
      </c>
      <c r="C729" t="s">
        <v>234</v>
      </c>
      <c r="D729" t="s">
        <v>235</v>
      </c>
      <c r="E729">
        <v>7</v>
      </c>
      <c r="F729" t="s">
        <v>236</v>
      </c>
      <c r="G729" t="s">
        <v>48</v>
      </c>
      <c r="H729" t="s">
        <v>34</v>
      </c>
      <c r="I729" s="8">
        <v>15</v>
      </c>
      <c r="J729" s="9">
        <v>408</v>
      </c>
      <c r="K729" s="9">
        <v>27.2</v>
      </c>
    </row>
    <row r="730" spans="1:11" ht="14.25" customHeight="1" x14ac:dyDescent="0.35">
      <c r="A730">
        <v>2025</v>
      </c>
      <c r="B730" t="str">
        <f t="shared" si="11"/>
        <v>S2</v>
      </c>
      <c r="C730" t="s">
        <v>234</v>
      </c>
      <c r="D730" t="s">
        <v>235</v>
      </c>
      <c r="E730">
        <v>7</v>
      </c>
      <c r="F730" t="s">
        <v>237</v>
      </c>
      <c r="G730" t="s">
        <v>28</v>
      </c>
      <c r="H730" t="s">
        <v>29</v>
      </c>
      <c r="I730" s="8">
        <v>56</v>
      </c>
      <c r="J730" s="9">
        <v>1904</v>
      </c>
      <c r="K730" s="9">
        <v>34</v>
      </c>
    </row>
    <row r="731" spans="1:11" ht="14.25" customHeight="1" x14ac:dyDescent="0.35">
      <c r="A731">
        <v>2025</v>
      </c>
      <c r="B731" t="str">
        <f t="shared" si="11"/>
        <v>S2</v>
      </c>
      <c r="C731" t="s">
        <v>234</v>
      </c>
      <c r="D731" t="s">
        <v>235</v>
      </c>
      <c r="E731">
        <v>7</v>
      </c>
      <c r="F731" t="s">
        <v>237</v>
      </c>
      <c r="G731" t="s">
        <v>28</v>
      </c>
      <c r="H731" t="s">
        <v>32</v>
      </c>
      <c r="I731" s="8">
        <v>42</v>
      </c>
      <c r="J731" s="9">
        <v>1285.2</v>
      </c>
      <c r="K731" s="9">
        <v>30.6</v>
      </c>
    </row>
    <row r="732" spans="1:11" ht="14.25" customHeight="1" x14ac:dyDescent="0.35">
      <c r="A732">
        <v>2025</v>
      </c>
      <c r="B732" t="str">
        <f t="shared" si="11"/>
        <v>S2</v>
      </c>
      <c r="C732" t="s">
        <v>234</v>
      </c>
      <c r="D732" t="s">
        <v>235</v>
      </c>
      <c r="E732">
        <v>7</v>
      </c>
      <c r="F732" t="s">
        <v>237</v>
      </c>
      <c r="G732" t="s">
        <v>28</v>
      </c>
      <c r="H732" t="s">
        <v>33</v>
      </c>
      <c r="I732" s="8">
        <v>28</v>
      </c>
      <c r="J732" s="9">
        <v>809.2</v>
      </c>
      <c r="K732" s="9">
        <v>28.9</v>
      </c>
    </row>
    <row r="733" spans="1:11" ht="14.25" customHeight="1" x14ac:dyDescent="0.35">
      <c r="A733">
        <v>2025</v>
      </c>
      <c r="B733" t="str">
        <f t="shared" si="11"/>
        <v>S2</v>
      </c>
      <c r="C733" t="s">
        <v>234</v>
      </c>
      <c r="D733" t="s">
        <v>235</v>
      </c>
      <c r="E733">
        <v>7</v>
      </c>
      <c r="F733" t="s">
        <v>237</v>
      </c>
      <c r="G733" t="s">
        <v>28</v>
      </c>
      <c r="H733" t="s">
        <v>34</v>
      </c>
      <c r="I733" s="8">
        <v>14</v>
      </c>
      <c r="J733" s="9">
        <v>380.8</v>
      </c>
      <c r="K733" s="9">
        <v>27.2</v>
      </c>
    </row>
    <row r="734" spans="1:11" ht="14.25" customHeight="1" x14ac:dyDescent="0.35">
      <c r="A734">
        <v>2025</v>
      </c>
      <c r="B734" t="str">
        <f t="shared" si="11"/>
        <v>S2</v>
      </c>
      <c r="C734" t="s">
        <v>234</v>
      </c>
      <c r="D734" t="s">
        <v>235</v>
      </c>
      <c r="E734">
        <v>7</v>
      </c>
      <c r="F734" t="s">
        <v>238</v>
      </c>
      <c r="G734" t="s">
        <v>36</v>
      </c>
      <c r="H734" t="s">
        <v>29</v>
      </c>
      <c r="I734" s="8">
        <v>58</v>
      </c>
      <c r="J734" s="9">
        <v>1972</v>
      </c>
      <c r="K734" s="9">
        <v>34</v>
      </c>
    </row>
    <row r="735" spans="1:11" ht="14.25" customHeight="1" x14ac:dyDescent="0.35">
      <c r="A735">
        <v>2025</v>
      </c>
      <c r="B735" t="str">
        <f t="shared" si="11"/>
        <v>S2</v>
      </c>
      <c r="C735" t="s">
        <v>234</v>
      </c>
      <c r="D735" t="s">
        <v>235</v>
      </c>
      <c r="E735">
        <v>7</v>
      </c>
      <c r="F735" t="s">
        <v>238</v>
      </c>
      <c r="G735" t="s">
        <v>36</v>
      </c>
      <c r="H735" t="s">
        <v>32</v>
      </c>
      <c r="I735" s="8">
        <v>44</v>
      </c>
      <c r="J735" s="9">
        <v>1346.4</v>
      </c>
      <c r="K735" s="9">
        <v>30.6</v>
      </c>
    </row>
    <row r="736" spans="1:11" ht="14.25" customHeight="1" x14ac:dyDescent="0.35">
      <c r="A736">
        <v>2025</v>
      </c>
      <c r="B736" t="str">
        <f t="shared" si="11"/>
        <v>S2</v>
      </c>
      <c r="C736" t="s">
        <v>234</v>
      </c>
      <c r="D736" t="s">
        <v>235</v>
      </c>
      <c r="E736">
        <v>7</v>
      </c>
      <c r="F736" t="s">
        <v>238</v>
      </c>
      <c r="G736" t="s">
        <v>36</v>
      </c>
      <c r="H736" t="s">
        <v>33</v>
      </c>
      <c r="I736" s="8">
        <v>29</v>
      </c>
      <c r="J736" s="9">
        <v>838.1</v>
      </c>
      <c r="K736" s="9">
        <v>28.9</v>
      </c>
    </row>
    <row r="737" spans="1:11" ht="14.25" customHeight="1" x14ac:dyDescent="0.35">
      <c r="A737">
        <v>2025</v>
      </c>
      <c r="B737" t="str">
        <f t="shared" si="11"/>
        <v>S2</v>
      </c>
      <c r="C737" t="s">
        <v>234</v>
      </c>
      <c r="D737" t="s">
        <v>235</v>
      </c>
      <c r="E737">
        <v>7</v>
      </c>
      <c r="F737" t="s">
        <v>238</v>
      </c>
      <c r="G737" t="s">
        <v>36</v>
      </c>
      <c r="H737" t="s">
        <v>34</v>
      </c>
      <c r="I737" s="8">
        <v>14</v>
      </c>
      <c r="J737" s="9">
        <v>380.8</v>
      </c>
      <c r="K737" s="9">
        <v>27.2</v>
      </c>
    </row>
    <row r="738" spans="1:11" ht="14.25" customHeight="1" x14ac:dyDescent="0.35">
      <c r="A738">
        <v>2025</v>
      </c>
      <c r="B738" t="str">
        <f t="shared" si="11"/>
        <v>S2</v>
      </c>
      <c r="C738" t="s">
        <v>234</v>
      </c>
      <c r="D738" t="s">
        <v>235</v>
      </c>
      <c r="E738">
        <v>7</v>
      </c>
      <c r="F738" t="s">
        <v>239</v>
      </c>
      <c r="G738" t="s">
        <v>38</v>
      </c>
      <c r="H738" t="s">
        <v>29</v>
      </c>
      <c r="I738" s="8">
        <v>60</v>
      </c>
      <c r="J738" s="9">
        <v>2040</v>
      </c>
      <c r="K738" s="9">
        <v>34</v>
      </c>
    </row>
    <row r="739" spans="1:11" ht="14.25" customHeight="1" x14ac:dyDescent="0.35">
      <c r="A739">
        <v>2025</v>
      </c>
      <c r="B739" t="str">
        <f t="shared" si="11"/>
        <v>S2</v>
      </c>
      <c r="C739" t="s">
        <v>234</v>
      </c>
      <c r="D739" t="s">
        <v>235</v>
      </c>
      <c r="E739">
        <v>7</v>
      </c>
      <c r="F739" t="s">
        <v>239</v>
      </c>
      <c r="G739" t="s">
        <v>38</v>
      </c>
      <c r="H739" t="s">
        <v>32</v>
      </c>
      <c r="I739" s="8">
        <v>45</v>
      </c>
      <c r="J739" s="9">
        <v>1377</v>
      </c>
      <c r="K739" s="9">
        <v>30.6</v>
      </c>
    </row>
    <row r="740" spans="1:11" ht="14.25" customHeight="1" x14ac:dyDescent="0.35">
      <c r="A740">
        <v>2025</v>
      </c>
      <c r="B740" t="str">
        <f t="shared" si="11"/>
        <v>S2</v>
      </c>
      <c r="C740" t="s">
        <v>234</v>
      </c>
      <c r="D740" t="s">
        <v>235</v>
      </c>
      <c r="E740">
        <v>7</v>
      </c>
      <c r="F740" t="s">
        <v>239</v>
      </c>
      <c r="G740" t="s">
        <v>38</v>
      </c>
      <c r="H740" t="s">
        <v>33</v>
      </c>
      <c r="I740" s="8">
        <v>30</v>
      </c>
      <c r="J740" s="9">
        <v>867</v>
      </c>
      <c r="K740" s="9">
        <v>28.9</v>
      </c>
    </row>
    <row r="741" spans="1:11" ht="14.25" customHeight="1" x14ac:dyDescent="0.35">
      <c r="A741">
        <v>2025</v>
      </c>
      <c r="B741" t="str">
        <f t="shared" si="11"/>
        <v>S2</v>
      </c>
      <c r="C741" t="s">
        <v>234</v>
      </c>
      <c r="D741" t="s">
        <v>235</v>
      </c>
      <c r="E741">
        <v>7</v>
      </c>
      <c r="F741" t="s">
        <v>239</v>
      </c>
      <c r="G741" t="s">
        <v>38</v>
      </c>
      <c r="H741" t="s">
        <v>34</v>
      </c>
      <c r="I741" s="8">
        <v>15</v>
      </c>
      <c r="J741" s="9">
        <v>408</v>
      </c>
      <c r="K741" s="9">
        <v>27.2</v>
      </c>
    </row>
    <row r="742" spans="1:11" ht="14.25" customHeight="1" x14ac:dyDescent="0.35">
      <c r="A742">
        <v>2025</v>
      </c>
      <c r="B742" t="str">
        <f t="shared" si="11"/>
        <v>S2</v>
      </c>
      <c r="C742" t="s">
        <v>234</v>
      </c>
      <c r="D742" t="s">
        <v>235</v>
      </c>
      <c r="E742">
        <v>7</v>
      </c>
      <c r="F742" t="s">
        <v>240</v>
      </c>
      <c r="G742" t="s">
        <v>40</v>
      </c>
      <c r="H742" t="s">
        <v>29</v>
      </c>
      <c r="I742" s="8">
        <v>67</v>
      </c>
      <c r="J742" s="9">
        <v>2278</v>
      </c>
      <c r="K742" s="9">
        <v>34</v>
      </c>
    </row>
    <row r="743" spans="1:11" ht="14.25" customHeight="1" x14ac:dyDescent="0.35">
      <c r="A743">
        <v>2025</v>
      </c>
      <c r="B743" t="str">
        <f t="shared" si="11"/>
        <v>S2</v>
      </c>
      <c r="C743" t="s">
        <v>234</v>
      </c>
      <c r="D743" t="s">
        <v>235</v>
      </c>
      <c r="E743">
        <v>7</v>
      </c>
      <c r="F743" t="s">
        <v>240</v>
      </c>
      <c r="G743" t="s">
        <v>40</v>
      </c>
      <c r="H743" t="s">
        <v>32</v>
      </c>
      <c r="I743" s="8">
        <v>50</v>
      </c>
      <c r="J743" s="9">
        <v>1530</v>
      </c>
      <c r="K743" s="9">
        <v>30.6</v>
      </c>
    </row>
    <row r="744" spans="1:11" ht="14.25" customHeight="1" x14ac:dyDescent="0.35">
      <c r="A744">
        <v>2025</v>
      </c>
      <c r="B744" t="str">
        <f t="shared" si="11"/>
        <v>S2</v>
      </c>
      <c r="C744" t="s">
        <v>234</v>
      </c>
      <c r="D744" t="s">
        <v>235</v>
      </c>
      <c r="E744">
        <v>7</v>
      </c>
      <c r="F744" t="s">
        <v>240</v>
      </c>
      <c r="G744" t="s">
        <v>40</v>
      </c>
      <c r="H744" t="s">
        <v>33</v>
      </c>
      <c r="I744" s="8">
        <v>33</v>
      </c>
      <c r="J744" s="9">
        <v>953.7</v>
      </c>
      <c r="K744" s="9">
        <v>28.9</v>
      </c>
    </row>
    <row r="745" spans="1:11" ht="14.25" customHeight="1" x14ac:dyDescent="0.35">
      <c r="A745">
        <v>2025</v>
      </c>
      <c r="B745" t="str">
        <f t="shared" si="11"/>
        <v>S2</v>
      </c>
      <c r="C745" t="s">
        <v>234</v>
      </c>
      <c r="D745" t="s">
        <v>235</v>
      </c>
      <c r="E745">
        <v>7</v>
      </c>
      <c r="F745" t="s">
        <v>240</v>
      </c>
      <c r="G745" t="s">
        <v>40</v>
      </c>
      <c r="H745" t="s">
        <v>34</v>
      </c>
      <c r="I745" s="8">
        <v>16</v>
      </c>
      <c r="J745" s="9">
        <v>435.2</v>
      </c>
      <c r="K745" s="9">
        <v>27.2</v>
      </c>
    </row>
    <row r="746" spans="1:11" ht="14.25" customHeight="1" x14ac:dyDescent="0.35">
      <c r="A746">
        <v>2025</v>
      </c>
      <c r="B746" t="str">
        <f t="shared" si="11"/>
        <v>S2</v>
      </c>
      <c r="C746" t="s">
        <v>234</v>
      </c>
      <c r="D746" t="s">
        <v>235</v>
      </c>
      <c r="E746">
        <v>7</v>
      </c>
      <c r="F746" t="s">
        <v>241</v>
      </c>
      <c r="G746" t="s">
        <v>42</v>
      </c>
      <c r="H746" t="s">
        <v>29</v>
      </c>
      <c r="I746" s="8">
        <v>55</v>
      </c>
      <c r="J746" s="9">
        <v>1870</v>
      </c>
      <c r="K746" s="9">
        <v>34</v>
      </c>
    </row>
    <row r="747" spans="1:11" ht="14.25" customHeight="1" x14ac:dyDescent="0.35">
      <c r="A747">
        <v>2025</v>
      </c>
      <c r="B747" t="str">
        <f t="shared" si="11"/>
        <v>S2</v>
      </c>
      <c r="C747" t="s">
        <v>234</v>
      </c>
      <c r="D747" t="s">
        <v>235</v>
      </c>
      <c r="E747">
        <v>7</v>
      </c>
      <c r="F747" t="s">
        <v>241</v>
      </c>
      <c r="G747" t="s">
        <v>42</v>
      </c>
      <c r="H747" t="s">
        <v>32</v>
      </c>
      <c r="I747" s="8">
        <v>41</v>
      </c>
      <c r="J747" s="9">
        <v>1254.5999999999999</v>
      </c>
      <c r="K747" s="9">
        <v>30.6</v>
      </c>
    </row>
    <row r="748" spans="1:11" ht="14.25" customHeight="1" x14ac:dyDescent="0.35">
      <c r="A748">
        <v>2025</v>
      </c>
      <c r="B748" t="str">
        <f t="shared" si="11"/>
        <v>S2</v>
      </c>
      <c r="C748" t="s">
        <v>234</v>
      </c>
      <c r="D748" t="s">
        <v>235</v>
      </c>
      <c r="E748">
        <v>7</v>
      </c>
      <c r="F748" t="s">
        <v>241</v>
      </c>
      <c r="G748" t="s">
        <v>42</v>
      </c>
      <c r="H748" t="s">
        <v>33</v>
      </c>
      <c r="I748" s="8">
        <v>27</v>
      </c>
      <c r="J748" s="9">
        <v>780.3</v>
      </c>
      <c r="K748" s="9">
        <v>28.9</v>
      </c>
    </row>
    <row r="749" spans="1:11" ht="14.25" customHeight="1" x14ac:dyDescent="0.35">
      <c r="A749">
        <v>2025</v>
      </c>
      <c r="B749" t="str">
        <f t="shared" si="11"/>
        <v>S2</v>
      </c>
      <c r="C749" t="s">
        <v>234</v>
      </c>
      <c r="D749" t="s">
        <v>235</v>
      </c>
      <c r="E749">
        <v>7</v>
      </c>
      <c r="F749" t="s">
        <v>241</v>
      </c>
      <c r="G749" t="s">
        <v>42</v>
      </c>
      <c r="H749" t="s">
        <v>34</v>
      </c>
      <c r="I749" s="8">
        <v>13</v>
      </c>
      <c r="J749" s="9">
        <v>353.6</v>
      </c>
      <c r="K749" s="9">
        <v>27.2</v>
      </c>
    </row>
    <row r="750" spans="1:11" ht="14.25" customHeight="1" x14ac:dyDescent="0.35">
      <c r="A750">
        <v>2025</v>
      </c>
      <c r="B750" t="str">
        <f t="shared" si="11"/>
        <v>S2</v>
      </c>
      <c r="C750" t="s">
        <v>234</v>
      </c>
      <c r="D750" t="s">
        <v>235</v>
      </c>
      <c r="E750">
        <v>7</v>
      </c>
      <c r="F750" t="s">
        <v>242</v>
      </c>
      <c r="G750" t="s">
        <v>44</v>
      </c>
      <c r="H750" t="s">
        <v>29</v>
      </c>
      <c r="I750" s="8">
        <v>53</v>
      </c>
      <c r="J750" s="9">
        <v>1802</v>
      </c>
      <c r="K750" s="9">
        <v>34</v>
      </c>
    </row>
    <row r="751" spans="1:11" ht="14.25" customHeight="1" x14ac:dyDescent="0.35">
      <c r="A751">
        <v>2025</v>
      </c>
      <c r="B751" t="str">
        <f t="shared" si="11"/>
        <v>S2</v>
      </c>
      <c r="C751" t="s">
        <v>234</v>
      </c>
      <c r="D751" t="s">
        <v>235</v>
      </c>
      <c r="E751">
        <v>7</v>
      </c>
      <c r="F751" t="s">
        <v>242</v>
      </c>
      <c r="G751" t="s">
        <v>44</v>
      </c>
      <c r="H751" t="s">
        <v>32</v>
      </c>
      <c r="I751" s="8">
        <v>39</v>
      </c>
      <c r="J751" s="9">
        <v>1193.4000000000001</v>
      </c>
      <c r="K751" s="9">
        <v>30.6</v>
      </c>
    </row>
    <row r="752" spans="1:11" ht="14.25" customHeight="1" x14ac:dyDescent="0.35">
      <c r="A752">
        <v>2025</v>
      </c>
      <c r="B752" t="str">
        <f t="shared" si="11"/>
        <v>S2</v>
      </c>
      <c r="C752" t="s">
        <v>234</v>
      </c>
      <c r="D752" t="s">
        <v>235</v>
      </c>
      <c r="E752">
        <v>7</v>
      </c>
      <c r="F752" t="s">
        <v>242</v>
      </c>
      <c r="G752" t="s">
        <v>44</v>
      </c>
      <c r="H752" t="s">
        <v>33</v>
      </c>
      <c r="I752" s="8">
        <v>26</v>
      </c>
      <c r="J752" s="9">
        <v>751.4</v>
      </c>
      <c r="K752" s="9">
        <v>28.9</v>
      </c>
    </row>
    <row r="753" spans="1:11" ht="14.25" customHeight="1" x14ac:dyDescent="0.35">
      <c r="A753">
        <v>2025</v>
      </c>
      <c r="B753" t="str">
        <f t="shared" si="11"/>
        <v>S2</v>
      </c>
      <c r="C753" t="s">
        <v>234</v>
      </c>
      <c r="D753" t="s">
        <v>235</v>
      </c>
      <c r="E753">
        <v>7</v>
      </c>
      <c r="F753" t="s">
        <v>242</v>
      </c>
      <c r="G753" t="s">
        <v>44</v>
      </c>
      <c r="H753" t="s">
        <v>34</v>
      </c>
      <c r="I753" s="8">
        <v>13</v>
      </c>
      <c r="J753" s="9">
        <v>353.6</v>
      </c>
      <c r="K753" s="9">
        <v>27.2</v>
      </c>
    </row>
    <row r="754" spans="1:11" ht="14.25" customHeight="1" x14ac:dyDescent="0.35">
      <c r="A754">
        <v>2025</v>
      </c>
      <c r="B754" t="str">
        <f t="shared" si="11"/>
        <v>S2</v>
      </c>
      <c r="C754" t="s">
        <v>234</v>
      </c>
      <c r="D754" t="s">
        <v>235</v>
      </c>
      <c r="E754">
        <v>7</v>
      </c>
      <c r="F754" t="s">
        <v>243</v>
      </c>
      <c r="G754" t="s">
        <v>48</v>
      </c>
      <c r="H754" t="s">
        <v>29</v>
      </c>
      <c r="I754" s="8">
        <v>59</v>
      </c>
      <c r="J754" s="9">
        <v>2006</v>
      </c>
      <c r="K754" s="9">
        <v>34</v>
      </c>
    </row>
    <row r="755" spans="1:11" ht="14.25" customHeight="1" x14ac:dyDescent="0.35">
      <c r="A755">
        <v>2025</v>
      </c>
      <c r="B755" t="str">
        <f t="shared" si="11"/>
        <v>S2</v>
      </c>
      <c r="C755" t="s">
        <v>234</v>
      </c>
      <c r="D755" t="s">
        <v>235</v>
      </c>
      <c r="E755">
        <v>7</v>
      </c>
      <c r="F755" t="s">
        <v>243</v>
      </c>
      <c r="G755" t="s">
        <v>48</v>
      </c>
      <c r="H755" t="s">
        <v>32</v>
      </c>
      <c r="I755" s="8">
        <v>44</v>
      </c>
      <c r="J755" s="9">
        <v>1346.4</v>
      </c>
      <c r="K755" s="9">
        <v>30.6</v>
      </c>
    </row>
    <row r="756" spans="1:11" ht="14.25" customHeight="1" x14ac:dyDescent="0.35">
      <c r="A756">
        <v>2025</v>
      </c>
      <c r="B756" t="str">
        <f t="shared" si="11"/>
        <v>S2</v>
      </c>
      <c r="C756" t="s">
        <v>234</v>
      </c>
      <c r="D756" t="s">
        <v>235</v>
      </c>
      <c r="E756">
        <v>7</v>
      </c>
      <c r="F756" t="s">
        <v>243</v>
      </c>
      <c r="G756" t="s">
        <v>48</v>
      </c>
      <c r="H756" t="s">
        <v>33</v>
      </c>
      <c r="I756" s="8">
        <v>29</v>
      </c>
      <c r="J756" s="9">
        <v>838.1</v>
      </c>
      <c r="K756" s="9">
        <v>28.9</v>
      </c>
    </row>
    <row r="757" spans="1:11" ht="14.25" customHeight="1" x14ac:dyDescent="0.35">
      <c r="A757">
        <v>2025</v>
      </c>
      <c r="B757" t="str">
        <f t="shared" si="11"/>
        <v>S2</v>
      </c>
      <c r="C757" t="s">
        <v>234</v>
      </c>
      <c r="D757" t="s">
        <v>235</v>
      </c>
      <c r="E757">
        <v>7</v>
      </c>
      <c r="F757" t="s">
        <v>243</v>
      </c>
      <c r="G757" t="s">
        <v>48</v>
      </c>
      <c r="H757" t="s">
        <v>34</v>
      </c>
      <c r="I757" s="8">
        <v>14</v>
      </c>
      <c r="J757" s="9">
        <v>380.8</v>
      </c>
      <c r="K757" s="9">
        <v>27.2</v>
      </c>
    </row>
    <row r="758" spans="1:11" ht="14.25" customHeight="1" x14ac:dyDescent="0.35">
      <c r="A758">
        <v>2025</v>
      </c>
      <c r="B758" t="str">
        <f t="shared" si="11"/>
        <v>S2</v>
      </c>
      <c r="C758" t="s">
        <v>234</v>
      </c>
      <c r="D758" t="s">
        <v>235</v>
      </c>
      <c r="E758">
        <v>7</v>
      </c>
      <c r="F758" t="s">
        <v>244</v>
      </c>
      <c r="G758" t="s">
        <v>28</v>
      </c>
      <c r="H758" t="s">
        <v>29</v>
      </c>
      <c r="I758" s="8">
        <v>60</v>
      </c>
      <c r="J758" s="9">
        <v>2040</v>
      </c>
      <c r="K758" s="9">
        <v>34</v>
      </c>
    </row>
    <row r="759" spans="1:11" ht="14.25" customHeight="1" x14ac:dyDescent="0.35">
      <c r="A759">
        <v>2025</v>
      </c>
      <c r="B759" t="str">
        <f t="shared" si="11"/>
        <v>S2</v>
      </c>
      <c r="C759" t="s">
        <v>234</v>
      </c>
      <c r="D759" t="s">
        <v>235</v>
      </c>
      <c r="E759">
        <v>7</v>
      </c>
      <c r="F759" t="s">
        <v>244</v>
      </c>
      <c r="G759" t="s">
        <v>28</v>
      </c>
      <c r="H759" t="s">
        <v>32</v>
      </c>
      <c r="I759" s="8">
        <v>45</v>
      </c>
      <c r="J759" s="9">
        <v>1377</v>
      </c>
      <c r="K759" s="9">
        <v>30.6</v>
      </c>
    </row>
    <row r="760" spans="1:11" ht="14.25" customHeight="1" x14ac:dyDescent="0.35">
      <c r="A760">
        <v>2025</v>
      </c>
      <c r="B760" t="str">
        <f t="shared" si="11"/>
        <v>S2</v>
      </c>
      <c r="C760" t="s">
        <v>234</v>
      </c>
      <c r="D760" t="s">
        <v>235</v>
      </c>
      <c r="E760">
        <v>7</v>
      </c>
      <c r="F760" t="s">
        <v>244</v>
      </c>
      <c r="G760" t="s">
        <v>28</v>
      </c>
      <c r="H760" t="s">
        <v>33</v>
      </c>
      <c r="I760" s="8">
        <v>30</v>
      </c>
      <c r="J760" s="9">
        <v>867</v>
      </c>
      <c r="K760" s="9">
        <v>28.9</v>
      </c>
    </row>
    <row r="761" spans="1:11" ht="14.25" customHeight="1" x14ac:dyDescent="0.35">
      <c r="A761">
        <v>2025</v>
      </c>
      <c r="B761" t="str">
        <f t="shared" si="11"/>
        <v>S2</v>
      </c>
      <c r="C761" t="s">
        <v>234</v>
      </c>
      <c r="D761" t="s">
        <v>235</v>
      </c>
      <c r="E761">
        <v>7</v>
      </c>
      <c r="F761" t="s">
        <v>244</v>
      </c>
      <c r="G761" t="s">
        <v>28</v>
      </c>
      <c r="H761" t="s">
        <v>34</v>
      </c>
      <c r="I761" s="8">
        <v>15</v>
      </c>
      <c r="J761" s="9">
        <v>408</v>
      </c>
      <c r="K761" s="9">
        <v>27.2</v>
      </c>
    </row>
    <row r="762" spans="1:11" ht="14.25" customHeight="1" x14ac:dyDescent="0.35">
      <c r="A762">
        <v>2025</v>
      </c>
      <c r="B762" t="str">
        <f t="shared" si="11"/>
        <v>S2</v>
      </c>
      <c r="C762" t="s">
        <v>234</v>
      </c>
      <c r="D762" t="s">
        <v>235</v>
      </c>
      <c r="E762">
        <v>7</v>
      </c>
      <c r="F762" t="s">
        <v>245</v>
      </c>
      <c r="G762" t="s">
        <v>36</v>
      </c>
      <c r="H762" t="s">
        <v>29</v>
      </c>
      <c r="I762" s="8">
        <v>57</v>
      </c>
      <c r="J762" s="9">
        <v>1938</v>
      </c>
      <c r="K762" s="9">
        <v>34</v>
      </c>
    </row>
    <row r="763" spans="1:11" ht="14.25" customHeight="1" x14ac:dyDescent="0.35">
      <c r="A763">
        <v>2025</v>
      </c>
      <c r="B763" t="str">
        <f t="shared" si="11"/>
        <v>S2</v>
      </c>
      <c r="C763" t="s">
        <v>234</v>
      </c>
      <c r="D763" t="s">
        <v>235</v>
      </c>
      <c r="E763">
        <v>7</v>
      </c>
      <c r="F763" t="s">
        <v>245</v>
      </c>
      <c r="G763" t="s">
        <v>36</v>
      </c>
      <c r="H763" t="s">
        <v>32</v>
      </c>
      <c r="I763" s="8">
        <v>43</v>
      </c>
      <c r="J763" s="9">
        <v>1315.8</v>
      </c>
      <c r="K763" s="9">
        <v>30.6</v>
      </c>
    </row>
    <row r="764" spans="1:11" ht="14.25" customHeight="1" x14ac:dyDescent="0.35">
      <c r="A764">
        <v>2025</v>
      </c>
      <c r="B764" t="str">
        <f t="shared" si="11"/>
        <v>S2</v>
      </c>
      <c r="C764" t="s">
        <v>234</v>
      </c>
      <c r="D764" t="s">
        <v>235</v>
      </c>
      <c r="E764">
        <v>7</v>
      </c>
      <c r="F764" t="s">
        <v>245</v>
      </c>
      <c r="G764" t="s">
        <v>36</v>
      </c>
      <c r="H764" t="s">
        <v>33</v>
      </c>
      <c r="I764" s="8">
        <v>28</v>
      </c>
      <c r="J764" s="9">
        <v>809.2</v>
      </c>
      <c r="K764" s="9">
        <v>28.9</v>
      </c>
    </row>
    <row r="765" spans="1:11" ht="14.25" customHeight="1" x14ac:dyDescent="0.35">
      <c r="A765">
        <v>2025</v>
      </c>
      <c r="B765" t="str">
        <f t="shared" si="11"/>
        <v>S2</v>
      </c>
      <c r="C765" t="s">
        <v>234</v>
      </c>
      <c r="D765" t="s">
        <v>235</v>
      </c>
      <c r="E765">
        <v>7</v>
      </c>
      <c r="F765" t="s">
        <v>245</v>
      </c>
      <c r="G765" t="s">
        <v>36</v>
      </c>
      <c r="H765" t="s">
        <v>34</v>
      </c>
      <c r="I765" s="8">
        <v>14</v>
      </c>
      <c r="J765" s="9">
        <v>380.8</v>
      </c>
      <c r="K765" s="9">
        <v>27.2</v>
      </c>
    </row>
    <row r="766" spans="1:11" ht="14.25" customHeight="1" x14ac:dyDescent="0.35">
      <c r="A766">
        <v>2025</v>
      </c>
      <c r="B766" t="str">
        <f t="shared" si="11"/>
        <v>S2</v>
      </c>
      <c r="C766" t="s">
        <v>234</v>
      </c>
      <c r="D766" t="s">
        <v>235</v>
      </c>
      <c r="E766">
        <v>7</v>
      </c>
      <c r="F766" t="s">
        <v>246</v>
      </c>
      <c r="G766" t="s">
        <v>38</v>
      </c>
      <c r="H766" t="s">
        <v>29</v>
      </c>
      <c r="I766" s="8">
        <v>61</v>
      </c>
      <c r="J766" s="9">
        <v>2074</v>
      </c>
      <c r="K766" s="9">
        <v>34</v>
      </c>
    </row>
    <row r="767" spans="1:11" ht="14.25" customHeight="1" x14ac:dyDescent="0.35">
      <c r="A767">
        <v>2025</v>
      </c>
      <c r="B767" t="str">
        <f t="shared" si="11"/>
        <v>S2</v>
      </c>
      <c r="C767" t="s">
        <v>234</v>
      </c>
      <c r="D767" t="s">
        <v>235</v>
      </c>
      <c r="E767">
        <v>7</v>
      </c>
      <c r="F767" t="s">
        <v>246</v>
      </c>
      <c r="G767" t="s">
        <v>38</v>
      </c>
      <c r="H767" t="s">
        <v>32</v>
      </c>
      <c r="I767" s="8">
        <v>45</v>
      </c>
      <c r="J767" s="9">
        <v>1377</v>
      </c>
      <c r="K767" s="9">
        <v>30.6</v>
      </c>
    </row>
    <row r="768" spans="1:11" ht="14.25" customHeight="1" x14ac:dyDescent="0.35">
      <c r="A768">
        <v>2025</v>
      </c>
      <c r="B768" t="str">
        <f t="shared" si="11"/>
        <v>S2</v>
      </c>
      <c r="C768" t="s">
        <v>234</v>
      </c>
      <c r="D768" t="s">
        <v>235</v>
      </c>
      <c r="E768">
        <v>7</v>
      </c>
      <c r="F768" t="s">
        <v>246</v>
      </c>
      <c r="G768" t="s">
        <v>38</v>
      </c>
      <c r="H768" t="s">
        <v>33</v>
      </c>
      <c r="I768" s="8">
        <v>30</v>
      </c>
      <c r="J768" s="9">
        <v>867</v>
      </c>
      <c r="K768" s="9">
        <v>28.9</v>
      </c>
    </row>
    <row r="769" spans="1:11" ht="14.25" customHeight="1" x14ac:dyDescent="0.35">
      <c r="A769">
        <v>2025</v>
      </c>
      <c r="B769" t="str">
        <f t="shared" si="11"/>
        <v>S2</v>
      </c>
      <c r="C769" t="s">
        <v>234</v>
      </c>
      <c r="D769" t="s">
        <v>235</v>
      </c>
      <c r="E769">
        <v>7</v>
      </c>
      <c r="F769" t="s">
        <v>246</v>
      </c>
      <c r="G769" t="s">
        <v>38</v>
      </c>
      <c r="H769" t="s">
        <v>34</v>
      </c>
      <c r="I769" s="8">
        <v>15</v>
      </c>
      <c r="J769" s="9">
        <v>408</v>
      </c>
      <c r="K769" s="9">
        <v>27.2</v>
      </c>
    </row>
    <row r="770" spans="1:11" ht="14.25" customHeight="1" x14ac:dyDescent="0.35">
      <c r="A770">
        <v>2025</v>
      </c>
      <c r="B770" t="str">
        <f t="shared" ref="B770:B833" si="12">IF(OR(C770="Q1",C770="Q2"),"S1",IF(OR(C770="Q3",C770="Q4"),"S2",""))</f>
        <v>S2</v>
      </c>
      <c r="C770" t="s">
        <v>234</v>
      </c>
      <c r="D770" t="s">
        <v>235</v>
      </c>
      <c r="E770">
        <v>7</v>
      </c>
      <c r="F770" t="s">
        <v>247</v>
      </c>
      <c r="G770" t="s">
        <v>40</v>
      </c>
      <c r="H770" t="s">
        <v>29</v>
      </c>
      <c r="I770" s="8">
        <v>70</v>
      </c>
      <c r="J770" s="9">
        <v>2380</v>
      </c>
      <c r="K770" s="9">
        <v>34</v>
      </c>
    </row>
    <row r="771" spans="1:11" ht="14.25" customHeight="1" x14ac:dyDescent="0.35">
      <c r="A771">
        <v>2025</v>
      </c>
      <c r="B771" t="str">
        <f t="shared" si="12"/>
        <v>S2</v>
      </c>
      <c r="C771" t="s">
        <v>234</v>
      </c>
      <c r="D771" t="s">
        <v>235</v>
      </c>
      <c r="E771">
        <v>7</v>
      </c>
      <c r="F771" t="s">
        <v>247</v>
      </c>
      <c r="G771" t="s">
        <v>40</v>
      </c>
      <c r="H771" t="s">
        <v>32</v>
      </c>
      <c r="I771" s="8">
        <v>52</v>
      </c>
      <c r="J771" s="9">
        <v>1591.2</v>
      </c>
      <c r="K771" s="9">
        <v>30.6</v>
      </c>
    </row>
    <row r="772" spans="1:11" ht="14.25" customHeight="1" x14ac:dyDescent="0.35">
      <c r="A772">
        <v>2025</v>
      </c>
      <c r="B772" t="str">
        <f t="shared" si="12"/>
        <v>S2</v>
      </c>
      <c r="C772" t="s">
        <v>234</v>
      </c>
      <c r="D772" t="s">
        <v>235</v>
      </c>
      <c r="E772">
        <v>7</v>
      </c>
      <c r="F772" t="s">
        <v>247</v>
      </c>
      <c r="G772" t="s">
        <v>40</v>
      </c>
      <c r="H772" t="s">
        <v>33</v>
      </c>
      <c r="I772" s="8">
        <v>35</v>
      </c>
      <c r="J772" s="9">
        <v>1011.5</v>
      </c>
      <c r="K772" s="9">
        <v>28.9</v>
      </c>
    </row>
    <row r="773" spans="1:11" ht="14.25" customHeight="1" x14ac:dyDescent="0.35">
      <c r="A773">
        <v>2025</v>
      </c>
      <c r="B773" t="str">
        <f t="shared" si="12"/>
        <v>S2</v>
      </c>
      <c r="C773" t="s">
        <v>234</v>
      </c>
      <c r="D773" t="s">
        <v>235</v>
      </c>
      <c r="E773">
        <v>7</v>
      </c>
      <c r="F773" t="s">
        <v>247</v>
      </c>
      <c r="G773" t="s">
        <v>40</v>
      </c>
      <c r="H773" t="s">
        <v>34</v>
      </c>
      <c r="I773" s="8">
        <v>17</v>
      </c>
      <c r="J773" s="9">
        <v>462.4</v>
      </c>
      <c r="K773" s="9">
        <v>27.2</v>
      </c>
    </row>
    <row r="774" spans="1:11" ht="14.25" customHeight="1" x14ac:dyDescent="0.35">
      <c r="A774">
        <v>2025</v>
      </c>
      <c r="B774" t="str">
        <f t="shared" si="12"/>
        <v>S2</v>
      </c>
      <c r="C774" t="s">
        <v>234</v>
      </c>
      <c r="D774" t="s">
        <v>235</v>
      </c>
      <c r="E774">
        <v>7</v>
      </c>
      <c r="F774" t="s">
        <v>248</v>
      </c>
      <c r="G774" t="s">
        <v>42</v>
      </c>
      <c r="H774" t="s">
        <v>29</v>
      </c>
      <c r="I774" s="8">
        <v>56</v>
      </c>
      <c r="J774" s="9">
        <v>1904</v>
      </c>
      <c r="K774" s="9">
        <v>34</v>
      </c>
    </row>
    <row r="775" spans="1:11" ht="14.25" customHeight="1" x14ac:dyDescent="0.35">
      <c r="A775">
        <v>2025</v>
      </c>
      <c r="B775" t="str">
        <f t="shared" si="12"/>
        <v>S2</v>
      </c>
      <c r="C775" t="s">
        <v>234</v>
      </c>
      <c r="D775" t="s">
        <v>235</v>
      </c>
      <c r="E775">
        <v>7</v>
      </c>
      <c r="F775" t="s">
        <v>248</v>
      </c>
      <c r="G775" t="s">
        <v>42</v>
      </c>
      <c r="H775" t="s">
        <v>32</v>
      </c>
      <c r="I775" s="8">
        <v>42</v>
      </c>
      <c r="J775" s="9">
        <v>1285.2</v>
      </c>
      <c r="K775" s="9">
        <v>30.6</v>
      </c>
    </row>
    <row r="776" spans="1:11" ht="14.25" customHeight="1" x14ac:dyDescent="0.35">
      <c r="A776">
        <v>2025</v>
      </c>
      <c r="B776" t="str">
        <f t="shared" si="12"/>
        <v>S2</v>
      </c>
      <c r="C776" t="s">
        <v>234</v>
      </c>
      <c r="D776" t="s">
        <v>235</v>
      </c>
      <c r="E776">
        <v>7</v>
      </c>
      <c r="F776" t="s">
        <v>248</v>
      </c>
      <c r="G776" t="s">
        <v>42</v>
      </c>
      <c r="H776" t="s">
        <v>33</v>
      </c>
      <c r="I776" s="8">
        <v>28</v>
      </c>
      <c r="J776" s="9">
        <v>809.2</v>
      </c>
      <c r="K776" s="9">
        <v>28.9</v>
      </c>
    </row>
    <row r="777" spans="1:11" ht="14.25" customHeight="1" x14ac:dyDescent="0.35">
      <c r="A777">
        <v>2025</v>
      </c>
      <c r="B777" t="str">
        <f t="shared" si="12"/>
        <v>S2</v>
      </c>
      <c r="C777" t="s">
        <v>234</v>
      </c>
      <c r="D777" t="s">
        <v>235</v>
      </c>
      <c r="E777">
        <v>7</v>
      </c>
      <c r="F777" t="s">
        <v>248</v>
      </c>
      <c r="G777" t="s">
        <v>42</v>
      </c>
      <c r="H777" t="s">
        <v>34</v>
      </c>
      <c r="I777" s="8">
        <v>14</v>
      </c>
      <c r="J777" s="9">
        <v>380.8</v>
      </c>
      <c r="K777" s="9">
        <v>27.2</v>
      </c>
    </row>
    <row r="778" spans="1:11" ht="14.25" customHeight="1" x14ac:dyDescent="0.35">
      <c r="A778">
        <v>2025</v>
      </c>
      <c r="B778" t="str">
        <f t="shared" si="12"/>
        <v>S2</v>
      </c>
      <c r="C778" t="s">
        <v>234</v>
      </c>
      <c r="D778" t="s">
        <v>235</v>
      </c>
      <c r="E778">
        <v>7</v>
      </c>
      <c r="F778" t="s">
        <v>249</v>
      </c>
      <c r="G778" t="s">
        <v>44</v>
      </c>
      <c r="H778" t="s">
        <v>29</v>
      </c>
      <c r="I778" s="8">
        <v>55</v>
      </c>
      <c r="J778" s="9">
        <v>1870</v>
      </c>
      <c r="K778" s="9">
        <v>34</v>
      </c>
    </row>
    <row r="779" spans="1:11" ht="14.25" customHeight="1" x14ac:dyDescent="0.35">
      <c r="A779">
        <v>2025</v>
      </c>
      <c r="B779" t="str">
        <f t="shared" si="12"/>
        <v>S2</v>
      </c>
      <c r="C779" t="s">
        <v>234</v>
      </c>
      <c r="D779" t="s">
        <v>235</v>
      </c>
      <c r="E779">
        <v>7</v>
      </c>
      <c r="F779" t="s">
        <v>249</v>
      </c>
      <c r="G779" t="s">
        <v>44</v>
      </c>
      <c r="H779" t="s">
        <v>32</v>
      </c>
      <c r="I779" s="8">
        <v>41</v>
      </c>
      <c r="J779" s="9">
        <v>1254.5999999999999</v>
      </c>
      <c r="K779" s="9">
        <v>30.6</v>
      </c>
    </row>
    <row r="780" spans="1:11" ht="14.25" customHeight="1" x14ac:dyDescent="0.35">
      <c r="A780">
        <v>2025</v>
      </c>
      <c r="B780" t="str">
        <f t="shared" si="12"/>
        <v>S2</v>
      </c>
      <c r="C780" t="s">
        <v>234</v>
      </c>
      <c r="D780" t="s">
        <v>235</v>
      </c>
      <c r="E780">
        <v>7</v>
      </c>
      <c r="F780" t="s">
        <v>249</v>
      </c>
      <c r="G780" t="s">
        <v>44</v>
      </c>
      <c r="H780" t="s">
        <v>33</v>
      </c>
      <c r="I780" s="8">
        <v>27</v>
      </c>
      <c r="J780" s="9">
        <v>780.3</v>
      </c>
      <c r="K780" s="9">
        <v>28.9</v>
      </c>
    </row>
    <row r="781" spans="1:11" ht="14.25" customHeight="1" x14ac:dyDescent="0.35">
      <c r="A781">
        <v>2025</v>
      </c>
      <c r="B781" t="str">
        <f t="shared" si="12"/>
        <v>S2</v>
      </c>
      <c r="C781" t="s">
        <v>234</v>
      </c>
      <c r="D781" t="s">
        <v>235</v>
      </c>
      <c r="E781">
        <v>7</v>
      </c>
      <c r="F781" t="s">
        <v>249</v>
      </c>
      <c r="G781" t="s">
        <v>44</v>
      </c>
      <c r="H781" t="s">
        <v>34</v>
      </c>
      <c r="I781" s="8">
        <v>13</v>
      </c>
      <c r="J781" s="9">
        <v>353.6</v>
      </c>
      <c r="K781" s="9">
        <v>27.2</v>
      </c>
    </row>
    <row r="782" spans="1:11" ht="14.25" customHeight="1" x14ac:dyDescent="0.35">
      <c r="A782">
        <v>2025</v>
      </c>
      <c r="B782" t="str">
        <f t="shared" si="12"/>
        <v>S2</v>
      </c>
      <c r="C782" t="s">
        <v>234</v>
      </c>
      <c r="D782" t="s">
        <v>235</v>
      </c>
      <c r="E782">
        <v>7</v>
      </c>
      <c r="F782" t="s">
        <v>250</v>
      </c>
      <c r="G782" t="s">
        <v>48</v>
      </c>
      <c r="H782" t="s">
        <v>29</v>
      </c>
      <c r="I782" s="8">
        <v>56</v>
      </c>
      <c r="J782" s="9">
        <v>1904</v>
      </c>
      <c r="K782" s="9">
        <v>34</v>
      </c>
    </row>
    <row r="783" spans="1:11" ht="14.25" customHeight="1" x14ac:dyDescent="0.35">
      <c r="A783">
        <v>2025</v>
      </c>
      <c r="B783" t="str">
        <f t="shared" si="12"/>
        <v>S2</v>
      </c>
      <c r="C783" t="s">
        <v>234</v>
      </c>
      <c r="D783" t="s">
        <v>235</v>
      </c>
      <c r="E783">
        <v>7</v>
      </c>
      <c r="F783" t="s">
        <v>250</v>
      </c>
      <c r="G783" t="s">
        <v>48</v>
      </c>
      <c r="H783" t="s">
        <v>32</v>
      </c>
      <c r="I783" s="8">
        <v>42</v>
      </c>
      <c r="J783" s="9">
        <v>1285.2</v>
      </c>
      <c r="K783" s="9">
        <v>30.6</v>
      </c>
    </row>
    <row r="784" spans="1:11" ht="14.25" customHeight="1" x14ac:dyDescent="0.35">
      <c r="A784">
        <v>2025</v>
      </c>
      <c r="B784" t="str">
        <f t="shared" si="12"/>
        <v>S2</v>
      </c>
      <c r="C784" t="s">
        <v>234</v>
      </c>
      <c r="D784" t="s">
        <v>235</v>
      </c>
      <c r="E784">
        <v>7</v>
      </c>
      <c r="F784" t="s">
        <v>250</v>
      </c>
      <c r="G784" t="s">
        <v>48</v>
      </c>
      <c r="H784" t="s">
        <v>33</v>
      </c>
      <c r="I784" s="8">
        <v>28</v>
      </c>
      <c r="J784" s="9">
        <v>809.2</v>
      </c>
      <c r="K784" s="9">
        <v>28.9</v>
      </c>
    </row>
    <row r="785" spans="1:11" ht="14.25" customHeight="1" x14ac:dyDescent="0.35">
      <c r="A785">
        <v>2025</v>
      </c>
      <c r="B785" t="str">
        <f t="shared" si="12"/>
        <v>S2</v>
      </c>
      <c r="C785" t="s">
        <v>234</v>
      </c>
      <c r="D785" t="s">
        <v>235</v>
      </c>
      <c r="E785">
        <v>7</v>
      </c>
      <c r="F785" t="s">
        <v>250</v>
      </c>
      <c r="G785" t="s">
        <v>48</v>
      </c>
      <c r="H785" t="s">
        <v>34</v>
      </c>
      <c r="I785" s="8">
        <v>14</v>
      </c>
      <c r="J785" s="9">
        <v>380.8</v>
      </c>
      <c r="K785" s="9">
        <v>27.2</v>
      </c>
    </row>
    <row r="786" spans="1:11" ht="14.25" customHeight="1" x14ac:dyDescent="0.35">
      <c r="A786">
        <v>2025</v>
      </c>
      <c r="B786" t="str">
        <f t="shared" si="12"/>
        <v>S2</v>
      </c>
      <c r="C786" t="s">
        <v>234</v>
      </c>
      <c r="D786" t="s">
        <v>235</v>
      </c>
      <c r="E786">
        <v>7</v>
      </c>
      <c r="F786" t="s">
        <v>251</v>
      </c>
      <c r="G786" t="s">
        <v>28</v>
      </c>
      <c r="H786" t="s">
        <v>29</v>
      </c>
      <c r="I786" s="8">
        <v>55</v>
      </c>
      <c r="J786" s="9">
        <v>1870</v>
      </c>
      <c r="K786" s="9">
        <v>34</v>
      </c>
    </row>
    <row r="787" spans="1:11" ht="14.25" customHeight="1" x14ac:dyDescent="0.35">
      <c r="A787">
        <v>2025</v>
      </c>
      <c r="B787" t="str">
        <f t="shared" si="12"/>
        <v>S2</v>
      </c>
      <c r="C787" t="s">
        <v>234</v>
      </c>
      <c r="D787" t="s">
        <v>235</v>
      </c>
      <c r="E787">
        <v>7</v>
      </c>
      <c r="F787" t="s">
        <v>251</v>
      </c>
      <c r="G787" t="s">
        <v>28</v>
      </c>
      <c r="H787" t="s">
        <v>32</v>
      </c>
      <c r="I787" s="8">
        <v>41</v>
      </c>
      <c r="J787" s="9">
        <v>1254.5999999999999</v>
      </c>
      <c r="K787" s="9">
        <v>30.6</v>
      </c>
    </row>
    <row r="788" spans="1:11" ht="14.25" customHeight="1" x14ac:dyDescent="0.35">
      <c r="A788">
        <v>2025</v>
      </c>
      <c r="B788" t="str">
        <f t="shared" si="12"/>
        <v>S2</v>
      </c>
      <c r="C788" t="s">
        <v>234</v>
      </c>
      <c r="D788" t="s">
        <v>235</v>
      </c>
      <c r="E788">
        <v>7</v>
      </c>
      <c r="F788" t="s">
        <v>251</v>
      </c>
      <c r="G788" t="s">
        <v>28</v>
      </c>
      <c r="H788" t="s">
        <v>33</v>
      </c>
      <c r="I788" s="8">
        <v>27</v>
      </c>
      <c r="J788" s="9">
        <v>780.3</v>
      </c>
      <c r="K788" s="9">
        <v>28.9</v>
      </c>
    </row>
    <row r="789" spans="1:11" ht="14.25" customHeight="1" x14ac:dyDescent="0.35">
      <c r="A789">
        <v>2025</v>
      </c>
      <c r="B789" t="str">
        <f t="shared" si="12"/>
        <v>S2</v>
      </c>
      <c r="C789" t="s">
        <v>234</v>
      </c>
      <c r="D789" t="s">
        <v>235</v>
      </c>
      <c r="E789">
        <v>7</v>
      </c>
      <c r="F789" t="s">
        <v>251</v>
      </c>
      <c r="G789" t="s">
        <v>28</v>
      </c>
      <c r="H789" t="s">
        <v>34</v>
      </c>
      <c r="I789" s="8">
        <v>13</v>
      </c>
      <c r="J789" s="9">
        <v>353.6</v>
      </c>
      <c r="K789" s="9">
        <v>27.2</v>
      </c>
    </row>
    <row r="790" spans="1:11" ht="14.25" customHeight="1" x14ac:dyDescent="0.35">
      <c r="A790">
        <v>2025</v>
      </c>
      <c r="B790" t="str">
        <f t="shared" si="12"/>
        <v>S2</v>
      </c>
      <c r="C790" t="s">
        <v>234</v>
      </c>
      <c r="D790" t="s">
        <v>235</v>
      </c>
      <c r="E790">
        <v>7</v>
      </c>
      <c r="F790" t="s">
        <v>252</v>
      </c>
      <c r="G790" t="s">
        <v>36</v>
      </c>
      <c r="H790" t="s">
        <v>29</v>
      </c>
      <c r="I790" s="8">
        <v>56</v>
      </c>
      <c r="J790" s="9">
        <v>1904</v>
      </c>
      <c r="K790" s="9">
        <v>34</v>
      </c>
    </row>
    <row r="791" spans="1:11" ht="14.25" customHeight="1" x14ac:dyDescent="0.35">
      <c r="A791">
        <v>2025</v>
      </c>
      <c r="B791" t="str">
        <f t="shared" si="12"/>
        <v>S2</v>
      </c>
      <c r="C791" t="s">
        <v>234</v>
      </c>
      <c r="D791" t="s">
        <v>235</v>
      </c>
      <c r="E791">
        <v>7</v>
      </c>
      <c r="F791" t="s">
        <v>252</v>
      </c>
      <c r="G791" t="s">
        <v>36</v>
      </c>
      <c r="H791" t="s">
        <v>32</v>
      </c>
      <c r="I791" s="8">
        <v>42</v>
      </c>
      <c r="J791" s="9">
        <v>1285.2</v>
      </c>
      <c r="K791" s="9">
        <v>30.6</v>
      </c>
    </row>
    <row r="792" spans="1:11" ht="14.25" customHeight="1" x14ac:dyDescent="0.35">
      <c r="A792">
        <v>2025</v>
      </c>
      <c r="B792" t="str">
        <f t="shared" si="12"/>
        <v>S2</v>
      </c>
      <c r="C792" t="s">
        <v>234</v>
      </c>
      <c r="D792" t="s">
        <v>235</v>
      </c>
      <c r="E792">
        <v>7</v>
      </c>
      <c r="F792" t="s">
        <v>252</v>
      </c>
      <c r="G792" t="s">
        <v>36</v>
      </c>
      <c r="H792" t="s">
        <v>33</v>
      </c>
      <c r="I792" s="8">
        <v>28</v>
      </c>
      <c r="J792" s="9">
        <v>809.2</v>
      </c>
      <c r="K792" s="9">
        <v>28.9</v>
      </c>
    </row>
    <row r="793" spans="1:11" ht="14.25" customHeight="1" x14ac:dyDescent="0.35">
      <c r="A793">
        <v>2025</v>
      </c>
      <c r="B793" t="str">
        <f t="shared" si="12"/>
        <v>S2</v>
      </c>
      <c r="C793" t="s">
        <v>234</v>
      </c>
      <c r="D793" t="s">
        <v>235</v>
      </c>
      <c r="E793">
        <v>7</v>
      </c>
      <c r="F793" t="s">
        <v>252</v>
      </c>
      <c r="G793" t="s">
        <v>36</v>
      </c>
      <c r="H793" t="s">
        <v>34</v>
      </c>
      <c r="I793" s="8">
        <v>14</v>
      </c>
      <c r="J793" s="9">
        <v>380.8</v>
      </c>
      <c r="K793" s="9">
        <v>27.2</v>
      </c>
    </row>
    <row r="794" spans="1:11" ht="14.25" customHeight="1" x14ac:dyDescent="0.35">
      <c r="A794">
        <v>2025</v>
      </c>
      <c r="B794" t="str">
        <f t="shared" si="12"/>
        <v>S2</v>
      </c>
      <c r="C794" t="s">
        <v>234</v>
      </c>
      <c r="D794" t="s">
        <v>235</v>
      </c>
      <c r="E794">
        <v>7</v>
      </c>
      <c r="F794" t="s">
        <v>253</v>
      </c>
      <c r="G794" t="s">
        <v>38</v>
      </c>
      <c r="H794" t="s">
        <v>29</v>
      </c>
      <c r="I794" s="8">
        <v>63</v>
      </c>
      <c r="J794" s="9">
        <v>2142</v>
      </c>
      <c r="K794" s="9">
        <v>34</v>
      </c>
    </row>
    <row r="795" spans="1:11" ht="14.25" customHeight="1" x14ac:dyDescent="0.35">
      <c r="A795">
        <v>2025</v>
      </c>
      <c r="B795" t="str">
        <f t="shared" si="12"/>
        <v>S2</v>
      </c>
      <c r="C795" t="s">
        <v>234</v>
      </c>
      <c r="D795" t="s">
        <v>235</v>
      </c>
      <c r="E795">
        <v>7</v>
      </c>
      <c r="F795" t="s">
        <v>253</v>
      </c>
      <c r="G795" t="s">
        <v>38</v>
      </c>
      <c r="H795" t="s">
        <v>32</v>
      </c>
      <c r="I795" s="8">
        <v>47</v>
      </c>
      <c r="J795" s="9">
        <v>1438.2</v>
      </c>
      <c r="K795" s="9">
        <v>30.6</v>
      </c>
    </row>
    <row r="796" spans="1:11" ht="14.25" customHeight="1" x14ac:dyDescent="0.35">
      <c r="A796">
        <v>2025</v>
      </c>
      <c r="B796" t="str">
        <f t="shared" si="12"/>
        <v>S2</v>
      </c>
      <c r="C796" t="s">
        <v>234</v>
      </c>
      <c r="D796" t="s">
        <v>235</v>
      </c>
      <c r="E796">
        <v>7</v>
      </c>
      <c r="F796" t="s">
        <v>253</v>
      </c>
      <c r="G796" t="s">
        <v>38</v>
      </c>
      <c r="H796" t="s">
        <v>33</v>
      </c>
      <c r="I796" s="8">
        <v>31</v>
      </c>
      <c r="J796" s="9">
        <v>895.9</v>
      </c>
      <c r="K796" s="9">
        <v>28.9</v>
      </c>
    </row>
    <row r="797" spans="1:11" ht="14.25" customHeight="1" x14ac:dyDescent="0.35">
      <c r="A797">
        <v>2025</v>
      </c>
      <c r="B797" t="str">
        <f t="shared" si="12"/>
        <v>S2</v>
      </c>
      <c r="C797" t="s">
        <v>234</v>
      </c>
      <c r="D797" t="s">
        <v>235</v>
      </c>
      <c r="E797">
        <v>7</v>
      </c>
      <c r="F797" t="s">
        <v>253</v>
      </c>
      <c r="G797" t="s">
        <v>38</v>
      </c>
      <c r="H797" t="s">
        <v>34</v>
      </c>
      <c r="I797" s="8">
        <v>15</v>
      </c>
      <c r="J797" s="9">
        <v>408</v>
      </c>
      <c r="K797" s="9">
        <v>27.2</v>
      </c>
    </row>
    <row r="798" spans="1:11" ht="14.25" customHeight="1" x14ac:dyDescent="0.35">
      <c r="A798">
        <v>2025</v>
      </c>
      <c r="B798" t="str">
        <f t="shared" si="12"/>
        <v>S2</v>
      </c>
      <c r="C798" t="s">
        <v>234</v>
      </c>
      <c r="D798" t="s">
        <v>235</v>
      </c>
      <c r="E798">
        <v>7</v>
      </c>
      <c r="F798" t="s">
        <v>254</v>
      </c>
      <c r="G798" t="s">
        <v>40</v>
      </c>
      <c r="H798" t="s">
        <v>29</v>
      </c>
      <c r="I798" s="8">
        <v>69</v>
      </c>
      <c r="J798" s="9">
        <v>2346</v>
      </c>
      <c r="K798" s="9">
        <v>34</v>
      </c>
    </row>
    <row r="799" spans="1:11" ht="14.25" customHeight="1" x14ac:dyDescent="0.35">
      <c r="A799">
        <v>2025</v>
      </c>
      <c r="B799" t="str">
        <f t="shared" si="12"/>
        <v>S2</v>
      </c>
      <c r="C799" t="s">
        <v>234</v>
      </c>
      <c r="D799" t="s">
        <v>235</v>
      </c>
      <c r="E799">
        <v>7</v>
      </c>
      <c r="F799" t="s">
        <v>254</v>
      </c>
      <c r="G799" t="s">
        <v>40</v>
      </c>
      <c r="H799" t="s">
        <v>32</v>
      </c>
      <c r="I799" s="8">
        <v>51</v>
      </c>
      <c r="J799" s="9">
        <v>1560.6</v>
      </c>
      <c r="K799" s="9">
        <v>30.6</v>
      </c>
    </row>
    <row r="800" spans="1:11" ht="14.25" customHeight="1" x14ac:dyDescent="0.35">
      <c r="A800">
        <v>2025</v>
      </c>
      <c r="B800" t="str">
        <f t="shared" si="12"/>
        <v>S2</v>
      </c>
      <c r="C800" t="s">
        <v>234</v>
      </c>
      <c r="D800" t="s">
        <v>235</v>
      </c>
      <c r="E800">
        <v>7</v>
      </c>
      <c r="F800" t="s">
        <v>254</v>
      </c>
      <c r="G800" t="s">
        <v>40</v>
      </c>
      <c r="H800" t="s">
        <v>33</v>
      </c>
      <c r="I800" s="8">
        <v>34</v>
      </c>
      <c r="J800" s="9">
        <v>982.6</v>
      </c>
      <c r="K800" s="9">
        <v>28.9</v>
      </c>
    </row>
    <row r="801" spans="1:11" ht="14.25" customHeight="1" x14ac:dyDescent="0.35">
      <c r="A801">
        <v>2025</v>
      </c>
      <c r="B801" t="str">
        <f t="shared" si="12"/>
        <v>S2</v>
      </c>
      <c r="C801" t="s">
        <v>234</v>
      </c>
      <c r="D801" t="s">
        <v>235</v>
      </c>
      <c r="E801">
        <v>7</v>
      </c>
      <c r="F801" t="s">
        <v>254</v>
      </c>
      <c r="G801" t="s">
        <v>40</v>
      </c>
      <c r="H801" t="s">
        <v>34</v>
      </c>
      <c r="I801" s="8">
        <v>17</v>
      </c>
      <c r="J801" s="9">
        <v>462.4</v>
      </c>
      <c r="K801" s="9">
        <v>27.2</v>
      </c>
    </row>
    <row r="802" spans="1:11" ht="14.25" customHeight="1" x14ac:dyDescent="0.35">
      <c r="A802">
        <v>2025</v>
      </c>
      <c r="B802" t="str">
        <f t="shared" si="12"/>
        <v>S2</v>
      </c>
      <c r="C802" t="s">
        <v>234</v>
      </c>
      <c r="D802" t="s">
        <v>235</v>
      </c>
      <c r="E802">
        <v>7</v>
      </c>
      <c r="F802" t="s">
        <v>255</v>
      </c>
      <c r="G802" t="s">
        <v>42</v>
      </c>
      <c r="H802" t="s">
        <v>29</v>
      </c>
      <c r="I802" s="8">
        <v>56</v>
      </c>
      <c r="J802" s="9">
        <v>1904</v>
      </c>
      <c r="K802" s="9">
        <v>34</v>
      </c>
    </row>
    <row r="803" spans="1:11" ht="14.25" customHeight="1" x14ac:dyDescent="0.35">
      <c r="A803">
        <v>2025</v>
      </c>
      <c r="B803" t="str">
        <f t="shared" si="12"/>
        <v>S2</v>
      </c>
      <c r="C803" t="s">
        <v>234</v>
      </c>
      <c r="D803" t="s">
        <v>235</v>
      </c>
      <c r="E803">
        <v>7</v>
      </c>
      <c r="F803" t="s">
        <v>255</v>
      </c>
      <c r="G803" t="s">
        <v>42</v>
      </c>
      <c r="H803" t="s">
        <v>32</v>
      </c>
      <c r="I803" s="8">
        <v>42</v>
      </c>
      <c r="J803" s="9">
        <v>1285.2</v>
      </c>
      <c r="K803" s="9">
        <v>30.6</v>
      </c>
    </row>
    <row r="804" spans="1:11" ht="14.25" customHeight="1" x14ac:dyDescent="0.35">
      <c r="A804">
        <v>2025</v>
      </c>
      <c r="B804" t="str">
        <f t="shared" si="12"/>
        <v>S2</v>
      </c>
      <c r="C804" t="s">
        <v>234</v>
      </c>
      <c r="D804" t="s">
        <v>235</v>
      </c>
      <c r="E804">
        <v>7</v>
      </c>
      <c r="F804" t="s">
        <v>255</v>
      </c>
      <c r="G804" t="s">
        <v>42</v>
      </c>
      <c r="H804" t="s">
        <v>33</v>
      </c>
      <c r="I804" s="8">
        <v>28</v>
      </c>
      <c r="J804" s="9">
        <v>809.2</v>
      </c>
      <c r="K804" s="9">
        <v>28.9</v>
      </c>
    </row>
    <row r="805" spans="1:11" ht="14.25" customHeight="1" x14ac:dyDescent="0.35">
      <c r="A805">
        <v>2025</v>
      </c>
      <c r="B805" t="str">
        <f t="shared" si="12"/>
        <v>S2</v>
      </c>
      <c r="C805" t="s">
        <v>234</v>
      </c>
      <c r="D805" t="s">
        <v>235</v>
      </c>
      <c r="E805">
        <v>7</v>
      </c>
      <c r="F805" t="s">
        <v>255</v>
      </c>
      <c r="G805" t="s">
        <v>42</v>
      </c>
      <c r="H805" t="s">
        <v>34</v>
      </c>
      <c r="I805" s="8">
        <v>14</v>
      </c>
      <c r="J805" s="9">
        <v>380.8</v>
      </c>
      <c r="K805" s="9">
        <v>27.2</v>
      </c>
    </row>
    <row r="806" spans="1:11" ht="14.25" customHeight="1" x14ac:dyDescent="0.35">
      <c r="A806">
        <v>2025</v>
      </c>
      <c r="B806" t="str">
        <f t="shared" si="12"/>
        <v>S2</v>
      </c>
      <c r="C806" t="s">
        <v>234</v>
      </c>
      <c r="D806" t="s">
        <v>235</v>
      </c>
      <c r="E806">
        <v>7</v>
      </c>
      <c r="F806" t="s">
        <v>256</v>
      </c>
      <c r="G806" t="s">
        <v>44</v>
      </c>
      <c r="H806" t="s">
        <v>29</v>
      </c>
      <c r="I806" s="8">
        <v>53</v>
      </c>
      <c r="J806" s="9">
        <v>1802</v>
      </c>
      <c r="K806" s="9">
        <v>34</v>
      </c>
    </row>
    <row r="807" spans="1:11" ht="14.25" customHeight="1" x14ac:dyDescent="0.35">
      <c r="A807">
        <v>2025</v>
      </c>
      <c r="B807" t="str">
        <f t="shared" si="12"/>
        <v>S2</v>
      </c>
      <c r="C807" t="s">
        <v>234</v>
      </c>
      <c r="D807" t="s">
        <v>235</v>
      </c>
      <c r="E807">
        <v>7</v>
      </c>
      <c r="F807" t="s">
        <v>256</v>
      </c>
      <c r="G807" t="s">
        <v>44</v>
      </c>
      <c r="H807" t="s">
        <v>32</v>
      </c>
      <c r="I807" s="8">
        <v>39</v>
      </c>
      <c r="J807" s="9">
        <v>1193.4000000000001</v>
      </c>
      <c r="K807" s="9">
        <v>30.6</v>
      </c>
    </row>
    <row r="808" spans="1:11" ht="14.25" customHeight="1" x14ac:dyDescent="0.35">
      <c r="A808">
        <v>2025</v>
      </c>
      <c r="B808" t="str">
        <f t="shared" si="12"/>
        <v>S2</v>
      </c>
      <c r="C808" t="s">
        <v>234</v>
      </c>
      <c r="D808" t="s">
        <v>235</v>
      </c>
      <c r="E808">
        <v>7</v>
      </c>
      <c r="F808" t="s">
        <v>256</v>
      </c>
      <c r="G808" t="s">
        <v>44</v>
      </c>
      <c r="H808" t="s">
        <v>33</v>
      </c>
      <c r="I808" s="8">
        <v>26</v>
      </c>
      <c r="J808" s="9">
        <v>751.4</v>
      </c>
      <c r="K808" s="9">
        <v>28.9</v>
      </c>
    </row>
    <row r="809" spans="1:11" ht="14.25" customHeight="1" x14ac:dyDescent="0.35">
      <c r="A809">
        <v>2025</v>
      </c>
      <c r="B809" t="str">
        <f t="shared" si="12"/>
        <v>S2</v>
      </c>
      <c r="C809" t="s">
        <v>234</v>
      </c>
      <c r="D809" t="s">
        <v>235</v>
      </c>
      <c r="E809">
        <v>7</v>
      </c>
      <c r="F809" t="s">
        <v>256</v>
      </c>
      <c r="G809" t="s">
        <v>44</v>
      </c>
      <c r="H809" t="s">
        <v>34</v>
      </c>
      <c r="I809" s="8">
        <v>13</v>
      </c>
      <c r="J809" s="9">
        <v>353.6</v>
      </c>
      <c r="K809" s="9">
        <v>27.2</v>
      </c>
    </row>
    <row r="810" spans="1:11" ht="14.25" customHeight="1" x14ac:dyDescent="0.35">
      <c r="A810">
        <v>2025</v>
      </c>
      <c r="B810" t="str">
        <f t="shared" si="12"/>
        <v>S2</v>
      </c>
      <c r="C810" t="s">
        <v>234</v>
      </c>
      <c r="D810" t="s">
        <v>235</v>
      </c>
      <c r="E810">
        <v>7</v>
      </c>
      <c r="F810" t="s">
        <v>257</v>
      </c>
      <c r="G810" t="s">
        <v>48</v>
      </c>
      <c r="H810" t="s">
        <v>29</v>
      </c>
      <c r="I810" s="8">
        <v>61</v>
      </c>
      <c r="J810" s="9">
        <v>2074</v>
      </c>
      <c r="K810" s="9">
        <v>34</v>
      </c>
    </row>
    <row r="811" spans="1:11" ht="14.25" customHeight="1" x14ac:dyDescent="0.35">
      <c r="A811">
        <v>2025</v>
      </c>
      <c r="B811" t="str">
        <f t="shared" si="12"/>
        <v>S2</v>
      </c>
      <c r="C811" t="s">
        <v>234</v>
      </c>
      <c r="D811" t="s">
        <v>235</v>
      </c>
      <c r="E811">
        <v>7</v>
      </c>
      <c r="F811" t="s">
        <v>257</v>
      </c>
      <c r="G811" t="s">
        <v>48</v>
      </c>
      <c r="H811" t="s">
        <v>32</v>
      </c>
      <c r="I811" s="8">
        <v>45</v>
      </c>
      <c r="J811" s="9">
        <v>1377</v>
      </c>
      <c r="K811" s="9">
        <v>30.6</v>
      </c>
    </row>
    <row r="812" spans="1:11" ht="14.25" customHeight="1" x14ac:dyDescent="0.35">
      <c r="A812">
        <v>2025</v>
      </c>
      <c r="B812" t="str">
        <f t="shared" si="12"/>
        <v>S2</v>
      </c>
      <c r="C812" t="s">
        <v>234</v>
      </c>
      <c r="D812" t="s">
        <v>235</v>
      </c>
      <c r="E812">
        <v>7</v>
      </c>
      <c r="F812" t="s">
        <v>257</v>
      </c>
      <c r="G812" t="s">
        <v>48</v>
      </c>
      <c r="H812" t="s">
        <v>33</v>
      </c>
      <c r="I812" s="8">
        <v>30</v>
      </c>
      <c r="J812" s="9">
        <v>867</v>
      </c>
      <c r="K812" s="9">
        <v>28.9</v>
      </c>
    </row>
    <row r="813" spans="1:11" ht="14.25" customHeight="1" x14ac:dyDescent="0.35">
      <c r="A813">
        <v>2025</v>
      </c>
      <c r="B813" t="str">
        <f t="shared" si="12"/>
        <v>S2</v>
      </c>
      <c r="C813" t="s">
        <v>234</v>
      </c>
      <c r="D813" t="s">
        <v>235</v>
      </c>
      <c r="E813">
        <v>7</v>
      </c>
      <c r="F813" t="s">
        <v>257</v>
      </c>
      <c r="G813" t="s">
        <v>48</v>
      </c>
      <c r="H813" t="s">
        <v>34</v>
      </c>
      <c r="I813" s="8">
        <v>15</v>
      </c>
      <c r="J813" s="9">
        <v>408</v>
      </c>
      <c r="K813" s="9">
        <v>27.2</v>
      </c>
    </row>
    <row r="814" spans="1:11" ht="14.25" customHeight="1" x14ac:dyDescent="0.35">
      <c r="A814">
        <v>2025</v>
      </c>
      <c r="B814" t="str">
        <f t="shared" si="12"/>
        <v>S2</v>
      </c>
      <c r="C814" t="s">
        <v>234</v>
      </c>
      <c r="D814" t="s">
        <v>235</v>
      </c>
      <c r="E814">
        <v>7</v>
      </c>
      <c r="F814" t="s">
        <v>258</v>
      </c>
      <c r="G814" t="s">
        <v>28</v>
      </c>
      <c r="H814" t="s">
        <v>29</v>
      </c>
      <c r="I814" s="8">
        <v>58</v>
      </c>
      <c r="J814" s="9">
        <v>1972</v>
      </c>
      <c r="K814" s="9">
        <v>34</v>
      </c>
    </row>
    <row r="815" spans="1:11" ht="14.25" customHeight="1" x14ac:dyDescent="0.35">
      <c r="A815">
        <v>2025</v>
      </c>
      <c r="B815" t="str">
        <f t="shared" si="12"/>
        <v>S2</v>
      </c>
      <c r="C815" t="s">
        <v>234</v>
      </c>
      <c r="D815" t="s">
        <v>235</v>
      </c>
      <c r="E815">
        <v>7</v>
      </c>
      <c r="F815" t="s">
        <v>258</v>
      </c>
      <c r="G815" t="s">
        <v>28</v>
      </c>
      <c r="H815" t="s">
        <v>32</v>
      </c>
      <c r="I815" s="8">
        <v>43</v>
      </c>
      <c r="J815" s="9">
        <v>1315.8</v>
      </c>
      <c r="K815" s="9">
        <v>30.6</v>
      </c>
    </row>
    <row r="816" spans="1:11" ht="14.25" customHeight="1" x14ac:dyDescent="0.35">
      <c r="A816">
        <v>2025</v>
      </c>
      <c r="B816" t="str">
        <f t="shared" si="12"/>
        <v>S2</v>
      </c>
      <c r="C816" t="s">
        <v>234</v>
      </c>
      <c r="D816" t="s">
        <v>235</v>
      </c>
      <c r="E816">
        <v>7</v>
      </c>
      <c r="F816" t="s">
        <v>258</v>
      </c>
      <c r="G816" t="s">
        <v>28</v>
      </c>
      <c r="H816" t="s">
        <v>33</v>
      </c>
      <c r="I816" s="8">
        <v>29</v>
      </c>
      <c r="J816" s="9">
        <v>838.1</v>
      </c>
      <c r="K816" s="9">
        <v>28.9</v>
      </c>
    </row>
    <row r="817" spans="1:11" ht="14.25" customHeight="1" x14ac:dyDescent="0.35">
      <c r="A817">
        <v>2025</v>
      </c>
      <c r="B817" t="str">
        <f t="shared" si="12"/>
        <v>S2</v>
      </c>
      <c r="C817" t="s">
        <v>234</v>
      </c>
      <c r="D817" t="s">
        <v>235</v>
      </c>
      <c r="E817">
        <v>7</v>
      </c>
      <c r="F817" t="s">
        <v>258</v>
      </c>
      <c r="G817" t="s">
        <v>28</v>
      </c>
      <c r="H817" t="s">
        <v>34</v>
      </c>
      <c r="I817" s="8">
        <v>14</v>
      </c>
      <c r="J817" s="9">
        <v>380.8</v>
      </c>
      <c r="K817" s="9">
        <v>27.2</v>
      </c>
    </row>
    <row r="818" spans="1:11" ht="14.25" customHeight="1" x14ac:dyDescent="0.35">
      <c r="A818">
        <v>2025</v>
      </c>
      <c r="B818" t="str">
        <f t="shared" si="12"/>
        <v>S2</v>
      </c>
      <c r="C818" t="s">
        <v>234</v>
      </c>
      <c r="D818" t="s">
        <v>235</v>
      </c>
      <c r="E818">
        <v>7</v>
      </c>
      <c r="F818" t="s">
        <v>259</v>
      </c>
      <c r="G818" t="s">
        <v>36</v>
      </c>
      <c r="H818" t="s">
        <v>29</v>
      </c>
      <c r="I818" s="8">
        <v>59</v>
      </c>
      <c r="J818" s="9">
        <v>2006</v>
      </c>
      <c r="K818" s="9">
        <v>34</v>
      </c>
    </row>
    <row r="819" spans="1:11" ht="14.25" customHeight="1" x14ac:dyDescent="0.35">
      <c r="A819">
        <v>2025</v>
      </c>
      <c r="B819" t="str">
        <f t="shared" si="12"/>
        <v>S2</v>
      </c>
      <c r="C819" t="s">
        <v>234</v>
      </c>
      <c r="D819" t="s">
        <v>235</v>
      </c>
      <c r="E819">
        <v>7</v>
      </c>
      <c r="F819" t="s">
        <v>259</v>
      </c>
      <c r="G819" t="s">
        <v>36</v>
      </c>
      <c r="H819" t="s">
        <v>32</v>
      </c>
      <c r="I819" s="8">
        <v>44</v>
      </c>
      <c r="J819" s="9">
        <v>1346.4</v>
      </c>
      <c r="K819" s="9">
        <v>30.6</v>
      </c>
    </row>
    <row r="820" spans="1:11" ht="14.25" customHeight="1" x14ac:dyDescent="0.35">
      <c r="A820">
        <v>2025</v>
      </c>
      <c r="B820" t="str">
        <f t="shared" si="12"/>
        <v>S2</v>
      </c>
      <c r="C820" t="s">
        <v>234</v>
      </c>
      <c r="D820" t="s">
        <v>235</v>
      </c>
      <c r="E820">
        <v>7</v>
      </c>
      <c r="F820" t="s">
        <v>259</v>
      </c>
      <c r="G820" t="s">
        <v>36</v>
      </c>
      <c r="H820" t="s">
        <v>33</v>
      </c>
      <c r="I820" s="8">
        <v>29</v>
      </c>
      <c r="J820" s="9">
        <v>838.1</v>
      </c>
      <c r="K820" s="9">
        <v>28.9</v>
      </c>
    </row>
    <row r="821" spans="1:11" ht="14.25" customHeight="1" x14ac:dyDescent="0.35">
      <c r="A821">
        <v>2025</v>
      </c>
      <c r="B821" t="str">
        <f t="shared" si="12"/>
        <v>S2</v>
      </c>
      <c r="C821" t="s">
        <v>234</v>
      </c>
      <c r="D821" t="s">
        <v>235</v>
      </c>
      <c r="E821">
        <v>7</v>
      </c>
      <c r="F821" t="s">
        <v>259</v>
      </c>
      <c r="G821" t="s">
        <v>36</v>
      </c>
      <c r="H821" t="s">
        <v>34</v>
      </c>
      <c r="I821" s="8">
        <v>14</v>
      </c>
      <c r="J821" s="9">
        <v>380.8</v>
      </c>
      <c r="K821" s="9">
        <v>27.2</v>
      </c>
    </row>
    <row r="822" spans="1:11" ht="14.25" customHeight="1" x14ac:dyDescent="0.35">
      <c r="A822">
        <v>2025</v>
      </c>
      <c r="B822" t="str">
        <f t="shared" si="12"/>
        <v>S2</v>
      </c>
      <c r="C822" t="s">
        <v>234</v>
      </c>
      <c r="D822" t="s">
        <v>235</v>
      </c>
      <c r="E822">
        <v>7</v>
      </c>
      <c r="F822" t="s">
        <v>260</v>
      </c>
      <c r="G822" t="s">
        <v>38</v>
      </c>
      <c r="H822" t="s">
        <v>29</v>
      </c>
      <c r="I822" s="8">
        <v>67</v>
      </c>
      <c r="J822" s="9">
        <v>2278</v>
      </c>
      <c r="K822" s="9">
        <v>34</v>
      </c>
    </row>
    <row r="823" spans="1:11" ht="14.25" customHeight="1" x14ac:dyDescent="0.35">
      <c r="A823">
        <v>2025</v>
      </c>
      <c r="B823" t="str">
        <f t="shared" si="12"/>
        <v>S2</v>
      </c>
      <c r="C823" t="s">
        <v>234</v>
      </c>
      <c r="D823" t="s">
        <v>235</v>
      </c>
      <c r="E823">
        <v>7</v>
      </c>
      <c r="F823" t="s">
        <v>260</v>
      </c>
      <c r="G823" t="s">
        <v>38</v>
      </c>
      <c r="H823" t="s">
        <v>32</v>
      </c>
      <c r="I823" s="8">
        <v>50</v>
      </c>
      <c r="J823" s="9">
        <v>1530</v>
      </c>
      <c r="K823" s="9">
        <v>30.6</v>
      </c>
    </row>
    <row r="824" spans="1:11" ht="14.25" customHeight="1" x14ac:dyDescent="0.35">
      <c r="A824">
        <v>2025</v>
      </c>
      <c r="B824" t="str">
        <f t="shared" si="12"/>
        <v>S2</v>
      </c>
      <c r="C824" t="s">
        <v>234</v>
      </c>
      <c r="D824" t="s">
        <v>235</v>
      </c>
      <c r="E824">
        <v>7</v>
      </c>
      <c r="F824" t="s">
        <v>260</v>
      </c>
      <c r="G824" t="s">
        <v>38</v>
      </c>
      <c r="H824" t="s">
        <v>33</v>
      </c>
      <c r="I824" s="8">
        <v>33</v>
      </c>
      <c r="J824" s="9">
        <v>953.7</v>
      </c>
      <c r="K824" s="9">
        <v>28.9</v>
      </c>
    </row>
    <row r="825" spans="1:11" ht="14.25" customHeight="1" x14ac:dyDescent="0.35">
      <c r="A825">
        <v>2025</v>
      </c>
      <c r="B825" t="str">
        <f t="shared" si="12"/>
        <v>S2</v>
      </c>
      <c r="C825" t="s">
        <v>234</v>
      </c>
      <c r="D825" t="s">
        <v>235</v>
      </c>
      <c r="E825">
        <v>7</v>
      </c>
      <c r="F825" t="s">
        <v>260</v>
      </c>
      <c r="G825" t="s">
        <v>38</v>
      </c>
      <c r="H825" t="s">
        <v>34</v>
      </c>
      <c r="I825" s="8">
        <v>16</v>
      </c>
      <c r="J825" s="9">
        <v>435.2</v>
      </c>
      <c r="K825" s="9">
        <v>27.2</v>
      </c>
    </row>
    <row r="826" spans="1:11" ht="14.25" customHeight="1" x14ac:dyDescent="0.35">
      <c r="A826">
        <v>2025</v>
      </c>
      <c r="B826" t="str">
        <f t="shared" si="12"/>
        <v>S2</v>
      </c>
      <c r="C826" t="s">
        <v>234</v>
      </c>
      <c r="D826" t="s">
        <v>235</v>
      </c>
      <c r="E826">
        <v>7</v>
      </c>
      <c r="F826" t="s">
        <v>261</v>
      </c>
      <c r="G826" t="s">
        <v>40</v>
      </c>
      <c r="H826" t="s">
        <v>29</v>
      </c>
      <c r="I826" s="8">
        <v>64</v>
      </c>
      <c r="J826" s="9">
        <v>2176</v>
      </c>
      <c r="K826" s="9">
        <v>34</v>
      </c>
    </row>
    <row r="827" spans="1:11" ht="14.25" customHeight="1" x14ac:dyDescent="0.35">
      <c r="A827">
        <v>2025</v>
      </c>
      <c r="B827" t="str">
        <f t="shared" si="12"/>
        <v>S2</v>
      </c>
      <c r="C827" t="s">
        <v>234</v>
      </c>
      <c r="D827" t="s">
        <v>235</v>
      </c>
      <c r="E827">
        <v>7</v>
      </c>
      <c r="F827" t="s">
        <v>261</v>
      </c>
      <c r="G827" t="s">
        <v>40</v>
      </c>
      <c r="H827" t="s">
        <v>32</v>
      </c>
      <c r="I827" s="8">
        <v>48</v>
      </c>
      <c r="J827" s="9">
        <v>1468.8</v>
      </c>
      <c r="K827" s="9">
        <v>30.6</v>
      </c>
    </row>
    <row r="828" spans="1:11" ht="14.25" customHeight="1" x14ac:dyDescent="0.35">
      <c r="A828">
        <v>2025</v>
      </c>
      <c r="B828" t="str">
        <f t="shared" si="12"/>
        <v>S2</v>
      </c>
      <c r="C828" t="s">
        <v>234</v>
      </c>
      <c r="D828" t="s">
        <v>235</v>
      </c>
      <c r="E828">
        <v>7</v>
      </c>
      <c r="F828" t="s">
        <v>261</v>
      </c>
      <c r="G828" t="s">
        <v>40</v>
      </c>
      <c r="H828" t="s">
        <v>33</v>
      </c>
      <c r="I828" s="8">
        <v>32</v>
      </c>
      <c r="J828" s="9">
        <v>924.8</v>
      </c>
      <c r="K828" s="9">
        <v>28.9</v>
      </c>
    </row>
    <row r="829" spans="1:11" ht="14.25" customHeight="1" x14ac:dyDescent="0.35">
      <c r="A829">
        <v>2025</v>
      </c>
      <c r="B829" t="str">
        <f t="shared" si="12"/>
        <v>S2</v>
      </c>
      <c r="C829" t="s">
        <v>234</v>
      </c>
      <c r="D829" t="s">
        <v>235</v>
      </c>
      <c r="E829">
        <v>7</v>
      </c>
      <c r="F829" t="s">
        <v>261</v>
      </c>
      <c r="G829" t="s">
        <v>40</v>
      </c>
      <c r="H829" t="s">
        <v>34</v>
      </c>
      <c r="I829" s="8">
        <v>16</v>
      </c>
      <c r="J829" s="9">
        <v>435.2</v>
      </c>
      <c r="K829" s="9">
        <v>27.2</v>
      </c>
    </row>
    <row r="830" spans="1:11" ht="14.25" customHeight="1" x14ac:dyDescent="0.35">
      <c r="A830">
        <v>2025</v>
      </c>
      <c r="B830" t="str">
        <f t="shared" si="12"/>
        <v>S2</v>
      </c>
      <c r="C830" t="s">
        <v>234</v>
      </c>
      <c r="D830" t="s">
        <v>235</v>
      </c>
      <c r="E830">
        <v>7</v>
      </c>
      <c r="F830" t="s">
        <v>262</v>
      </c>
      <c r="G830" t="s">
        <v>42</v>
      </c>
      <c r="H830" t="s">
        <v>29</v>
      </c>
      <c r="I830" s="8">
        <v>56</v>
      </c>
      <c r="J830" s="9">
        <v>1904</v>
      </c>
      <c r="K830" s="9">
        <v>34</v>
      </c>
    </row>
    <row r="831" spans="1:11" ht="14.25" customHeight="1" x14ac:dyDescent="0.35">
      <c r="A831">
        <v>2025</v>
      </c>
      <c r="B831" t="str">
        <f t="shared" si="12"/>
        <v>S2</v>
      </c>
      <c r="C831" t="s">
        <v>234</v>
      </c>
      <c r="D831" t="s">
        <v>235</v>
      </c>
      <c r="E831">
        <v>7</v>
      </c>
      <c r="F831" t="s">
        <v>262</v>
      </c>
      <c r="G831" t="s">
        <v>42</v>
      </c>
      <c r="H831" t="s">
        <v>32</v>
      </c>
      <c r="I831" s="8">
        <v>42</v>
      </c>
      <c r="J831" s="9">
        <v>1285.2</v>
      </c>
      <c r="K831" s="9">
        <v>30.6</v>
      </c>
    </row>
    <row r="832" spans="1:11" ht="14.25" customHeight="1" x14ac:dyDescent="0.35">
      <c r="A832">
        <v>2025</v>
      </c>
      <c r="B832" t="str">
        <f t="shared" si="12"/>
        <v>S2</v>
      </c>
      <c r="C832" t="s">
        <v>234</v>
      </c>
      <c r="D832" t="s">
        <v>235</v>
      </c>
      <c r="E832">
        <v>7</v>
      </c>
      <c r="F832" t="s">
        <v>262</v>
      </c>
      <c r="G832" t="s">
        <v>42</v>
      </c>
      <c r="H832" t="s">
        <v>33</v>
      </c>
      <c r="I832" s="8">
        <v>28</v>
      </c>
      <c r="J832" s="9">
        <v>809.2</v>
      </c>
      <c r="K832" s="9">
        <v>28.9</v>
      </c>
    </row>
    <row r="833" spans="1:11" ht="14.25" customHeight="1" x14ac:dyDescent="0.35">
      <c r="A833">
        <v>2025</v>
      </c>
      <c r="B833" t="str">
        <f t="shared" si="12"/>
        <v>S2</v>
      </c>
      <c r="C833" t="s">
        <v>234</v>
      </c>
      <c r="D833" t="s">
        <v>235</v>
      </c>
      <c r="E833">
        <v>7</v>
      </c>
      <c r="F833" t="s">
        <v>262</v>
      </c>
      <c r="G833" t="s">
        <v>42</v>
      </c>
      <c r="H833" t="s">
        <v>34</v>
      </c>
      <c r="I833" s="8">
        <v>14</v>
      </c>
      <c r="J833" s="9">
        <v>380.8</v>
      </c>
      <c r="K833" s="9">
        <v>27.2</v>
      </c>
    </row>
    <row r="834" spans="1:11" ht="14.25" customHeight="1" x14ac:dyDescent="0.35">
      <c r="A834">
        <v>2025</v>
      </c>
      <c r="B834" t="str">
        <f t="shared" ref="B834:B897" si="13">IF(OR(C834="Q1",C834="Q2"),"S1",IF(OR(C834="Q3",C834="Q4"),"S2",""))</f>
        <v>S2</v>
      </c>
      <c r="C834" t="s">
        <v>234</v>
      </c>
      <c r="D834" t="s">
        <v>235</v>
      </c>
      <c r="E834">
        <v>7</v>
      </c>
      <c r="F834" t="s">
        <v>263</v>
      </c>
      <c r="G834" t="s">
        <v>44</v>
      </c>
      <c r="H834" t="s">
        <v>29</v>
      </c>
      <c r="I834" s="8">
        <v>61</v>
      </c>
      <c r="J834" s="9">
        <v>2074</v>
      </c>
      <c r="K834" s="9">
        <v>34</v>
      </c>
    </row>
    <row r="835" spans="1:11" ht="14.25" customHeight="1" x14ac:dyDescent="0.35">
      <c r="A835">
        <v>2025</v>
      </c>
      <c r="B835" t="str">
        <f t="shared" si="13"/>
        <v>S2</v>
      </c>
      <c r="C835" t="s">
        <v>234</v>
      </c>
      <c r="D835" t="s">
        <v>235</v>
      </c>
      <c r="E835">
        <v>7</v>
      </c>
      <c r="F835" t="s">
        <v>263</v>
      </c>
      <c r="G835" t="s">
        <v>44</v>
      </c>
      <c r="H835" t="s">
        <v>32</v>
      </c>
      <c r="I835" s="8">
        <v>45</v>
      </c>
      <c r="J835" s="9">
        <v>1377</v>
      </c>
      <c r="K835" s="9">
        <v>30.6</v>
      </c>
    </row>
    <row r="836" spans="1:11" ht="14.25" customHeight="1" x14ac:dyDescent="0.35">
      <c r="A836">
        <v>2025</v>
      </c>
      <c r="B836" t="str">
        <f t="shared" si="13"/>
        <v>S2</v>
      </c>
      <c r="C836" t="s">
        <v>234</v>
      </c>
      <c r="D836" t="s">
        <v>235</v>
      </c>
      <c r="E836">
        <v>7</v>
      </c>
      <c r="F836" t="s">
        <v>263</v>
      </c>
      <c r="G836" t="s">
        <v>44</v>
      </c>
      <c r="H836" t="s">
        <v>33</v>
      </c>
      <c r="I836" s="8">
        <v>30</v>
      </c>
      <c r="J836" s="9">
        <v>867</v>
      </c>
      <c r="K836" s="9">
        <v>28.9</v>
      </c>
    </row>
    <row r="837" spans="1:11" ht="14.25" customHeight="1" x14ac:dyDescent="0.35">
      <c r="A837">
        <v>2025</v>
      </c>
      <c r="B837" t="str">
        <f t="shared" si="13"/>
        <v>S2</v>
      </c>
      <c r="C837" t="s">
        <v>234</v>
      </c>
      <c r="D837" t="s">
        <v>235</v>
      </c>
      <c r="E837">
        <v>7</v>
      </c>
      <c r="F837" t="s">
        <v>263</v>
      </c>
      <c r="G837" t="s">
        <v>44</v>
      </c>
      <c r="H837" t="s">
        <v>34</v>
      </c>
      <c r="I837" s="8">
        <v>15</v>
      </c>
      <c r="J837" s="9">
        <v>408</v>
      </c>
      <c r="K837" s="9">
        <v>27.2</v>
      </c>
    </row>
    <row r="838" spans="1:11" ht="14.25" customHeight="1" x14ac:dyDescent="0.35">
      <c r="A838">
        <v>2025</v>
      </c>
      <c r="B838" t="str">
        <f t="shared" si="13"/>
        <v>S2</v>
      </c>
      <c r="C838" t="s">
        <v>234</v>
      </c>
      <c r="D838" t="s">
        <v>235</v>
      </c>
      <c r="E838">
        <v>7</v>
      </c>
      <c r="F838" t="s">
        <v>264</v>
      </c>
      <c r="G838" t="s">
        <v>48</v>
      </c>
      <c r="H838" t="s">
        <v>29</v>
      </c>
      <c r="I838" s="8">
        <v>54</v>
      </c>
      <c r="J838" s="9">
        <v>1836</v>
      </c>
      <c r="K838" s="9">
        <v>34</v>
      </c>
    </row>
    <row r="839" spans="1:11" ht="14.25" customHeight="1" x14ac:dyDescent="0.35">
      <c r="A839">
        <v>2025</v>
      </c>
      <c r="B839" t="str">
        <f t="shared" si="13"/>
        <v>S2</v>
      </c>
      <c r="C839" t="s">
        <v>234</v>
      </c>
      <c r="D839" t="s">
        <v>235</v>
      </c>
      <c r="E839">
        <v>7</v>
      </c>
      <c r="F839" t="s">
        <v>264</v>
      </c>
      <c r="G839" t="s">
        <v>48</v>
      </c>
      <c r="H839" t="s">
        <v>32</v>
      </c>
      <c r="I839" s="8">
        <v>41</v>
      </c>
      <c r="J839" s="9">
        <v>1254.5999999999999</v>
      </c>
      <c r="K839" s="9">
        <v>30.6</v>
      </c>
    </row>
    <row r="840" spans="1:11" ht="14.25" customHeight="1" x14ac:dyDescent="0.35">
      <c r="A840">
        <v>2025</v>
      </c>
      <c r="B840" t="str">
        <f t="shared" si="13"/>
        <v>S2</v>
      </c>
      <c r="C840" t="s">
        <v>234</v>
      </c>
      <c r="D840" t="s">
        <v>235</v>
      </c>
      <c r="E840">
        <v>7</v>
      </c>
      <c r="F840" t="s">
        <v>264</v>
      </c>
      <c r="G840" t="s">
        <v>48</v>
      </c>
      <c r="H840" t="s">
        <v>33</v>
      </c>
      <c r="I840" s="8">
        <v>27</v>
      </c>
      <c r="J840" s="9">
        <v>780.3</v>
      </c>
      <c r="K840" s="9">
        <v>28.9</v>
      </c>
    </row>
    <row r="841" spans="1:11" ht="14.25" customHeight="1" x14ac:dyDescent="0.35">
      <c r="A841">
        <v>2025</v>
      </c>
      <c r="B841" t="str">
        <f t="shared" si="13"/>
        <v>S2</v>
      </c>
      <c r="C841" t="s">
        <v>234</v>
      </c>
      <c r="D841" t="s">
        <v>235</v>
      </c>
      <c r="E841">
        <v>7</v>
      </c>
      <c r="F841" t="s">
        <v>264</v>
      </c>
      <c r="G841" t="s">
        <v>48</v>
      </c>
      <c r="H841" t="s">
        <v>34</v>
      </c>
      <c r="I841" s="8">
        <v>13</v>
      </c>
      <c r="J841" s="9">
        <v>353.6</v>
      </c>
      <c r="K841" s="9">
        <v>27.2</v>
      </c>
    </row>
    <row r="842" spans="1:11" ht="14.25" customHeight="1" x14ac:dyDescent="0.35">
      <c r="A842">
        <v>2025</v>
      </c>
      <c r="B842" t="str">
        <f t="shared" si="13"/>
        <v>S2</v>
      </c>
      <c r="C842" t="s">
        <v>234</v>
      </c>
      <c r="D842" t="s">
        <v>235</v>
      </c>
      <c r="E842">
        <v>7</v>
      </c>
      <c r="F842" t="s">
        <v>265</v>
      </c>
      <c r="G842" t="s">
        <v>28</v>
      </c>
      <c r="H842" t="s">
        <v>29</v>
      </c>
      <c r="I842" s="8">
        <v>59</v>
      </c>
      <c r="J842" s="9">
        <v>2006</v>
      </c>
      <c r="K842" s="9">
        <v>34</v>
      </c>
    </row>
    <row r="843" spans="1:11" ht="14.25" customHeight="1" x14ac:dyDescent="0.35">
      <c r="A843">
        <v>2025</v>
      </c>
      <c r="B843" t="str">
        <f t="shared" si="13"/>
        <v>S2</v>
      </c>
      <c r="C843" t="s">
        <v>234</v>
      </c>
      <c r="D843" t="s">
        <v>235</v>
      </c>
      <c r="E843">
        <v>7</v>
      </c>
      <c r="F843" t="s">
        <v>265</v>
      </c>
      <c r="G843" t="s">
        <v>28</v>
      </c>
      <c r="H843" t="s">
        <v>32</v>
      </c>
      <c r="I843" s="8">
        <v>44</v>
      </c>
      <c r="J843" s="9">
        <v>1346.4</v>
      </c>
      <c r="K843" s="9">
        <v>30.6</v>
      </c>
    </row>
    <row r="844" spans="1:11" ht="14.25" customHeight="1" x14ac:dyDescent="0.35">
      <c r="A844">
        <v>2025</v>
      </c>
      <c r="B844" t="str">
        <f t="shared" si="13"/>
        <v>S2</v>
      </c>
      <c r="C844" t="s">
        <v>234</v>
      </c>
      <c r="D844" t="s">
        <v>235</v>
      </c>
      <c r="E844">
        <v>7</v>
      </c>
      <c r="F844" t="s">
        <v>265</v>
      </c>
      <c r="G844" t="s">
        <v>28</v>
      </c>
      <c r="H844" t="s">
        <v>33</v>
      </c>
      <c r="I844" s="8">
        <v>29</v>
      </c>
      <c r="J844" s="9">
        <v>838.1</v>
      </c>
      <c r="K844" s="9">
        <v>28.9</v>
      </c>
    </row>
    <row r="845" spans="1:11" ht="14.25" customHeight="1" x14ac:dyDescent="0.35">
      <c r="A845">
        <v>2025</v>
      </c>
      <c r="B845" t="str">
        <f t="shared" si="13"/>
        <v>S2</v>
      </c>
      <c r="C845" t="s">
        <v>234</v>
      </c>
      <c r="D845" t="s">
        <v>235</v>
      </c>
      <c r="E845">
        <v>7</v>
      </c>
      <c r="F845" t="s">
        <v>265</v>
      </c>
      <c r="G845" t="s">
        <v>28</v>
      </c>
      <c r="H845" t="s">
        <v>34</v>
      </c>
      <c r="I845" s="8">
        <v>14</v>
      </c>
      <c r="J845" s="9">
        <v>380.8</v>
      </c>
      <c r="K845" s="9">
        <v>27.2</v>
      </c>
    </row>
    <row r="846" spans="1:11" ht="14.25" customHeight="1" x14ac:dyDescent="0.35">
      <c r="A846">
        <v>2025</v>
      </c>
      <c r="B846" t="str">
        <f t="shared" si="13"/>
        <v>S2</v>
      </c>
      <c r="C846" t="s">
        <v>234</v>
      </c>
      <c r="D846" t="s">
        <v>235</v>
      </c>
      <c r="E846">
        <v>7</v>
      </c>
      <c r="F846" t="s">
        <v>266</v>
      </c>
      <c r="G846" t="s">
        <v>36</v>
      </c>
      <c r="H846" t="s">
        <v>29</v>
      </c>
      <c r="I846" s="8">
        <v>57</v>
      </c>
      <c r="J846" s="9">
        <v>1938</v>
      </c>
      <c r="K846" s="9">
        <v>34</v>
      </c>
    </row>
    <row r="847" spans="1:11" ht="14.25" customHeight="1" x14ac:dyDescent="0.35">
      <c r="A847">
        <v>2025</v>
      </c>
      <c r="B847" t="str">
        <f t="shared" si="13"/>
        <v>S2</v>
      </c>
      <c r="C847" t="s">
        <v>234</v>
      </c>
      <c r="D847" t="s">
        <v>235</v>
      </c>
      <c r="E847">
        <v>7</v>
      </c>
      <c r="F847" t="s">
        <v>266</v>
      </c>
      <c r="G847" t="s">
        <v>36</v>
      </c>
      <c r="H847" t="s">
        <v>32</v>
      </c>
      <c r="I847" s="8">
        <v>42</v>
      </c>
      <c r="J847" s="9">
        <v>1285.2</v>
      </c>
      <c r="K847" s="9">
        <v>30.6</v>
      </c>
    </row>
    <row r="848" spans="1:11" ht="14.25" customHeight="1" x14ac:dyDescent="0.35">
      <c r="A848">
        <v>2025</v>
      </c>
      <c r="B848" t="str">
        <f t="shared" si="13"/>
        <v>S2</v>
      </c>
      <c r="C848" t="s">
        <v>234</v>
      </c>
      <c r="D848" t="s">
        <v>235</v>
      </c>
      <c r="E848">
        <v>7</v>
      </c>
      <c r="F848" t="s">
        <v>266</v>
      </c>
      <c r="G848" t="s">
        <v>36</v>
      </c>
      <c r="H848" t="s">
        <v>33</v>
      </c>
      <c r="I848" s="8">
        <v>28</v>
      </c>
      <c r="J848" s="9">
        <v>809.2</v>
      </c>
      <c r="K848" s="9">
        <v>28.9</v>
      </c>
    </row>
    <row r="849" spans="1:11" ht="14.25" customHeight="1" x14ac:dyDescent="0.35">
      <c r="A849">
        <v>2025</v>
      </c>
      <c r="B849" t="str">
        <f t="shared" si="13"/>
        <v>S2</v>
      </c>
      <c r="C849" t="s">
        <v>234</v>
      </c>
      <c r="D849" t="s">
        <v>235</v>
      </c>
      <c r="E849">
        <v>7</v>
      </c>
      <c r="F849" t="s">
        <v>266</v>
      </c>
      <c r="G849" t="s">
        <v>36</v>
      </c>
      <c r="H849" t="s">
        <v>34</v>
      </c>
      <c r="I849" s="8">
        <v>14</v>
      </c>
      <c r="J849" s="9">
        <v>380.8</v>
      </c>
      <c r="K849" s="9">
        <v>27.2</v>
      </c>
    </row>
    <row r="850" spans="1:11" ht="14.25" customHeight="1" x14ac:dyDescent="0.35">
      <c r="A850">
        <v>2025</v>
      </c>
      <c r="B850" t="str">
        <f t="shared" si="13"/>
        <v>S2</v>
      </c>
      <c r="C850" t="s">
        <v>234</v>
      </c>
      <c r="D850" t="s">
        <v>267</v>
      </c>
      <c r="E850">
        <v>8</v>
      </c>
      <c r="F850" t="s">
        <v>268</v>
      </c>
      <c r="G850" t="s">
        <v>38</v>
      </c>
      <c r="H850" t="s">
        <v>29</v>
      </c>
      <c r="I850" s="8">
        <v>65</v>
      </c>
      <c r="J850" s="9">
        <v>2210</v>
      </c>
      <c r="K850" s="9">
        <v>34</v>
      </c>
    </row>
    <row r="851" spans="1:11" ht="14.25" customHeight="1" x14ac:dyDescent="0.35">
      <c r="A851">
        <v>2025</v>
      </c>
      <c r="B851" t="str">
        <f t="shared" si="13"/>
        <v>S2</v>
      </c>
      <c r="C851" t="s">
        <v>234</v>
      </c>
      <c r="D851" t="s">
        <v>267</v>
      </c>
      <c r="E851">
        <v>8</v>
      </c>
      <c r="F851" t="s">
        <v>268</v>
      </c>
      <c r="G851" t="s">
        <v>38</v>
      </c>
      <c r="H851" t="s">
        <v>32</v>
      </c>
      <c r="I851" s="8">
        <v>48</v>
      </c>
      <c r="J851" s="9">
        <v>1468.8</v>
      </c>
      <c r="K851" s="9">
        <v>30.6</v>
      </c>
    </row>
    <row r="852" spans="1:11" ht="14.25" customHeight="1" x14ac:dyDescent="0.35">
      <c r="A852">
        <v>2025</v>
      </c>
      <c r="B852" t="str">
        <f t="shared" si="13"/>
        <v>S2</v>
      </c>
      <c r="C852" t="s">
        <v>234</v>
      </c>
      <c r="D852" t="s">
        <v>267</v>
      </c>
      <c r="E852">
        <v>8</v>
      </c>
      <c r="F852" t="s">
        <v>268</v>
      </c>
      <c r="G852" t="s">
        <v>38</v>
      </c>
      <c r="H852" t="s">
        <v>33</v>
      </c>
      <c r="I852" s="8">
        <v>32</v>
      </c>
      <c r="J852" s="9">
        <v>924.8</v>
      </c>
      <c r="K852" s="9">
        <v>28.9</v>
      </c>
    </row>
    <row r="853" spans="1:11" ht="14.25" customHeight="1" x14ac:dyDescent="0.35">
      <c r="A853">
        <v>2025</v>
      </c>
      <c r="B853" t="str">
        <f t="shared" si="13"/>
        <v>S2</v>
      </c>
      <c r="C853" t="s">
        <v>234</v>
      </c>
      <c r="D853" t="s">
        <v>267</v>
      </c>
      <c r="E853">
        <v>8</v>
      </c>
      <c r="F853" t="s">
        <v>268</v>
      </c>
      <c r="G853" t="s">
        <v>38</v>
      </c>
      <c r="H853" t="s">
        <v>34</v>
      </c>
      <c r="I853" s="8">
        <v>16</v>
      </c>
      <c r="J853" s="9">
        <v>435.2</v>
      </c>
      <c r="K853" s="9">
        <v>27.2</v>
      </c>
    </row>
    <row r="854" spans="1:11" ht="14.25" customHeight="1" x14ac:dyDescent="0.35">
      <c r="A854">
        <v>2025</v>
      </c>
      <c r="B854" t="str">
        <f t="shared" si="13"/>
        <v>S2</v>
      </c>
      <c r="C854" t="s">
        <v>234</v>
      </c>
      <c r="D854" t="s">
        <v>267</v>
      </c>
      <c r="E854">
        <v>8</v>
      </c>
      <c r="F854" t="s">
        <v>269</v>
      </c>
      <c r="G854" t="s">
        <v>40</v>
      </c>
      <c r="H854" t="s">
        <v>29</v>
      </c>
      <c r="I854" s="8">
        <v>64</v>
      </c>
      <c r="J854" s="9">
        <v>2176</v>
      </c>
      <c r="K854" s="9">
        <v>34</v>
      </c>
    </row>
    <row r="855" spans="1:11" ht="14.25" customHeight="1" x14ac:dyDescent="0.35">
      <c r="A855">
        <v>2025</v>
      </c>
      <c r="B855" t="str">
        <f t="shared" si="13"/>
        <v>S2</v>
      </c>
      <c r="C855" t="s">
        <v>234</v>
      </c>
      <c r="D855" t="s">
        <v>267</v>
      </c>
      <c r="E855">
        <v>8</v>
      </c>
      <c r="F855" t="s">
        <v>269</v>
      </c>
      <c r="G855" t="s">
        <v>40</v>
      </c>
      <c r="H855" t="s">
        <v>32</v>
      </c>
      <c r="I855" s="8">
        <v>48</v>
      </c>
      <c r="J855" s="9">
        <v>1468.8</v>
      </c>
      <c r="K855" s="9">
        <v>30.6</v>
      </c>
    </row>
    <row r="856" spans="1:11" ht="14.25" customHeight="1" x14ac:dyDescent="0.35">
      <c r="A856">
        <v>2025</v>
      </c>
      <c r="B856" t="str">
        <f t="shared" si="13"/>
        <v>S2</v>
      </c>
      <c r="C856" t="s">
        <v>234</v>
      </c>
      <c r="D856" t="s">
        <v>267</v>
      </c>
      <c r="E856">
        <v>8</v>
      </c>
      <c r="F856" t="s">
        <v>269</v>
      </c>
      <c r="G856" t="s">
        <v>40</v>
      </c>
      <c r="H856" t="s">
        <v>33</v>
      </c>
      <c r="I856" s="8">
        <v>32</v>
      </c>
      <c r="J856" s="9">
        <v>924.8</v>
      </c>
      <c r="K856" s="9">
        <v>28.9</v>
      </c>
    </row>
    <row r="857" spans="1:11" ht="14.25" customHeight="1" x14ac:dyDescent="0.35">
      <c r="A857">
        <v>2025</v>
      </c>
      <c r="B857" t="str">
        <f t="shared" si="13"/>
        <v>S2</v>
      </c>
      <c r="C857" t="s">
        <v>234</v>
      </c>
      <c r="D857" t="s">
        <v>267</v>
      </c>
      <c r="E857">
        <v>8</v>
      </c>
      <c r="F857" t="s">
        <v>269</v>
      </c>
      <c r="G857" t="s">
        <v>40</v>
      </c>
      <c r="H857" t="s">
        <v>34</v>
      </c>
      <c r="I857" s="8">
        <v>16</v>
      </c>
      <c r="J857" s="9">
        <v>435.2</v>
      </c>
      <c r="K857" s="9">
        <v>27.2</v>
      </c>
    </row>
    <row r="858" spans="1:11" ht="14.25" customHeight="1" x14ac:dyDescent="0.35">
      <c r="A858">
        <v>2025</v>
      </c>
      <c r="B858" t="str">
        <f t="shared" si="13"/>
        <v>S2</v>
      </c>
      <c r="C858" t="s">
        <v>234</v>
      </c>
      <c r="D858" t="s">
        <v>267</v>
      </c>
      <c r="E858">
        <v>8</v>
      </c>
      <c r="F858" t="s">
        <v>270</v>
      </c>
      <c r="G858" t="s">
        <v>42</v>
      </c>
      <c r="H858" t="s">
        <v>29</v>
      </c>
      <c r="I858" s="8">
        <v>56</v>
      </c>
      <c r="J858" s="9">
        <v>1904</v>
      </c>
      <c r="K858" s="9">
        <v>34</v>
      </c>
    </row>
    <row r="859" spans="1:11" ht="14.25" customHeight="1" x14ac:dyDescent="0.35">
      <c r="A859">
        <v>2025</v>
      </c>
      <c r="B859" t="str">
        <f t="shared" si="13"/>
        <v>S2</v>
      </c>
      <c r="C859" t="s">
        <v>234</v>
      </c>
      <c r="D859" t="s">
        <v>267</v>
      </c>
      <c r="E859">
        <v>8</v>
      </c>
      <c r="F859" t="s">
        <v>270</v>
      </c>
      <c r="G859" t="s">
        <v>42</v>
      </c>
      <c r="H859" t="s">
        <v>32</v>
      </c>
      <c r="I859" s="8">
        <v>42</v>
      </c>
      <c r="J859" s="9">
        <v>1285.2</v>
      </c>
      <c r="K859" s="9">
        <v>30.6</v>
      </c>
    </row>
    <row r="860" spans="1:11" ht="14.25" customHeight="1" x14ac:dyDescent="0.35">
      <c r="A860">
        <v>2025</v>
      </c>
      <c r="B860" t="str">
        <f t="shared" si="13"/>
        <v>S2</v>
      </c>
      <c r="C860" t="s">
        <v>234</v>
      </c>
      <c r="D860" t="s">
        <v>267</v>
      </c>
      <c r="E860">
        <v>8</v>
      </c>
      <c r="F860" t="s">
        <v>270</v>
      </c>
      <c r="G860" t="s">
        <v>42</v>
      </c>
      <c r="H860" t="s">
        <v>33</v>
      </c>
      <c r="I860" s="8">
        <v>28</v>
      </c>
      <c r="J860" s="9">
        <v>809.2</v>
      </c>
      <c r="K860" s="9">
        <v>28.9</v>
      </c>
    </row>
    <row r="861" spans="1:11" ht="14.25" customHeight="1" x14ac:dyDescent="0.35">
      <c r="A861">
        <v>2025</v>
      </c>
      <c r="B861" t="str">
        <f t="shared" si="13"/>
        <v>S2</v>
      </c>
      <c r="C861" t="s">
        <v>234</v>
      </c>
      <c r="D861" t="s">
        <v>267</v>
      </c>
      <c r="E861">
        <v>8</v>
      </c>
      <c r="F861" t="s">
        <v>270</v>
      </c>
      <c r="G861" t="s">
        <v>42</v>
      </c>
      <c r="H861" t="s">
        <v>34</v>
      </c>
      <c r="I861" s="8">
        <v>14</v>
      </c>
      <c r="J861" s="9">
        <v>380.8</v>
      </c>
      <c r="K861" s="9">
        <v>27.2</v>
      </c>
    </row>
    <row r="862" spans="1:11" ht="14.25" customHeight="1" x14ac:dyDescent="0.35">
      <c r="A862">
        <v>2025</v>
      </c>
      <c r="B862" t="str">
        <f t="shared" si="13"/>
        <v>S2</v>
      </c>
      <c r="C862" t="s">
        <v>234</v>
      </c>
      <c r="D862" t="s">
        <v>267</v>
      </c>
      <c r="E862">
        <v>8</v>
      </c>
      <c r="F862" t="s">
        <v>271</v>
      </c>
      <c r="G862" t="s">
        <v>44</v>
      </c>
      <c r="H862" t="s">
        <v>29</v>
      </c>
      <c r="I862" s="8">
        <v>54</v>
      </c>
      <c r="J862" s="9">
        <v>1836</v>
      </c>
      <c r="K862" s="9">
        <v>34</v>
      </c>
    </row>
    <row r="863" spans="1:11" ht="14.25" customHeight="1" x14ac:dyDescent="0.35">
      <c r="A863">
        <v>2025</v>
      </c>
      <c r="B863" t="str">
        <f t="shared" si="13"/>
        <v>S2</v>
      </c>
      <c r="C863" t="s">
        <v>234</v>
      </c>
      <c r="D863" t="s">
        <v>267</v>
      </c>
      <c r="E863">
        <v>8</v>
      </c>
      <c r="F863" t="s">
        <v>271</v>
      </c>
      <c r="G863" t="s">
        <v>44</v>
      </c>
      <c r="H863" t="s">
        <v>32</v>
      </c>
      <c r="I863" s="8">
        <v>41</v>
      </c>
      <c r="J863" s="9">
        <v>1254.5999999999999</v>
      </c>
      <c r="K863" s="9">
        <v>30.6</v>
      </c>
    </row>
    <row r="864" spans="1:11" ht="14.25" customHeight="1" x14ac:dyDescent="0.35">
      <c r="A864">
        <v>2025</v>
      </c>
      <c r="B864" t="str">
        <f t="shared" si="13"/>
        <v>S2</v>
      </c>
      <c r="C864" t="s">
        <v>234</v>
      </c>
      <c r="D864" t="s">
        <v>267</v>
      </c>
      <c r="E864">
        <v>8</v>
      </c>
      <c r="F864" t="s">
        <v>271</v>
      </c>
      <c r="G864" t="s">
        <v>44</v>
      </c>
      <c r="H864" t="s">
        <v>33</v>
      </c>
      <c r="I864" s="8">
        <v>27</v>
      </c>
      <c r="J864" s="9">
        <v>780.3</v>
      </c>
      <c r="K864" s="9">
        <v>28.9</v>
      </c>
    </row>
    <row r="865" spans="1:11" ht="14.25" customHeight="1" x14ac:dyDescent="0.35">
      <c r="A865">
        <v>2025</v>
      </c>
      <c r="B865" t="str">
        <f t="shared" si="13"/>
        <v>S2</v>
      </c>
      <c r="C865" t="s">
        <v>234</v>
      </c>
      <c r="D865" t="s">
        <v>267</v>
      </c>
      <c r="E865">
        <v>8</v>
      </c>
      <c r="F865" t="s">
        <v>271</v>
      </c>
      <c r="G865" t="s">
        <v>44</v>
      </c>
      <c r="H865" t="s">
        <v>34</v>
      </c>
      <c r="I865" s="8">
        <v>13</v>
      </c>
      <c r="J865" s="9">
        <v>353.6</v>
      </c>
      <c r="K865" s="9">
        <v>27.2</v>
      </c>
    </row>
    <row r="866" spans="1:11" ht="14.25" customHeight="1" x14ac:dyDescent="0.35">
      <c r="A866">
        <v>2025</v>
      </c>
      <c r="B866" t="str">
        <f t="shared" si="13"/>
        <v>S2</v>
      </c>
      <c r="C866" t="s">
        <v>234</v>
      </c>
      <c r="D866" t="s">
        <v>267</v>
      </c>
      <c r="E866">
        <v>8</v>
      </c>
      <c r="F866" t="s">
        <v>272</v>
      </c>
      <c r="G866" t="s">
        <v>48</v>
      </c>
      <c r="H866" t="s">
        <v>29</v>
      </c>
      <c r="I866" s="8">
        <v>60</v>
      </c>
      <c r="J866" s="9">
        <v>2040</v>
      </c>
      <c r="K866" s="9">
        <v>34</v>
      </c>
    </row>
    <row r="867" spans="1:11" ht="14.25" customHeight="1" x14ac:dyDescent="0.35">
      <c r="A867">
        <v>2025</v>
      </c>
      <c r="B867" t="str">
        <f t="shared" si="13"/>
        <v>S2</v>
      </c>
      <c r="C867" t="s">
        <v>234</v>
      </c>
      <c r="D867" t="s">
        <v>267</v>
      </c>
      <c r="E867">
        <v>8</v>
      </c>
      <c r="F867" t="s">
        <v>272</v>
      </c>
      <c r="G867" t="s">
        <v>48</v>
      </c>
      <c r="H867" t="s">
        <v>32</v>
      </c>
      <c r="I867" s="8">
        <v>45</v>
      </c>
      <c r="J867" s="9">
        <v>1377</v>
      </c>
      <c r="K867" s="9">
        <v>30.6</v>
      </c>
    </row>
    <row r="868" spans="1:11" ht="14.25" customHeight="1" x14ac:dyDescent="0.35">
      <c r="A868">
        <v>2025</v>
      </c>
      <c r="B868" t="str">
        <f t="shared" si="13"/>
        <v>S2</v>
      </c>
      <c r="C868" t="s">
        <v>234</v>
      </c>
      <c r="D868" t="s">
        <v>267</v>
      </c>
      <c r="E868">
        <v>8</v>
      </c>
      <c r="F868" t="s">
        <v>272</v>
      </c>
      <c r="G868" t="s">
        <v>48</v>
      </c>
      <c r="H868" t="s">
        <v>33</v>
      </c>
      <c r="I868" s="8">
        <v>30</v>
      </c>
      <c r="J868" s="9">
        <v>867</v>
      </c>
      <c r="K868" s="9">
        <v>28.9</v>
      </c>
    </row>
    <row r="869" spans="1:11" ht="14.25" customHeight="1" x14ac:dyDescent="0.35">
      <c r="A869">
        <v>2025</v>
      </c>
      <c r="B869" t="str">
        <f t="shared" si="13"/>
        <v>S2</v>
      </c>
      <c r="C869" t="s">
        <v>234</v>
      </c>
      <c r="D869" t="s">
        <v>267</v>
      </c>
      <c r="E869">
        <v>8</v>
      </c>
      <c r="F869" t="s">
        <v>272</v>
      </c>
      <c r="G869" t="s">
        <v>48</v>
      </c>
      <c r="H869" t="s">
        <v>34</v>
      </c>
      <c r="I869" s="8">
        <v>15</v>
      </c>
      <c r="J869" s="9">
        <v>408</v>
      </c>
      <c r="K869" s="9">
        <v>27.2</v>
      </c>
    </row>
    <row r="870" spans="1:11" ht="14.25" customHeight="1" x14ac:dyDescent="0.35">
      <c r="A870">
        <v>2025</v>
      </c>
      <c r="B870" t="str">
        <f t="shared" si="13"/>
        <v>S2</v>
      </c>
      <c r="C870" t="s">
        <v>234</v>
      </c>
      <c r="D870" t="s">
        <v>267</v>
      </c>
      <c r="E870">
        <v>8</v>
      </c>
      <c r="F870" t="s">
        <v>273</v>
      </c>
      <c r="G870" t="s">
        <v>28</v>
      </c>
      <c r="H870" t="s">
        <v>29</v>
      </c>
      <c r="I870" s="8">
        <v>60</v>
      </c>
      <c r="J870" s="9">
        <v>2040</v>
      </c>
      <c r="K870" s="9">
        <v>34</v>
      </c>
    </row>
    <row r="871" spans="1:11" ht="14.25" customHeight="1" x14ac:dyDescent="0.35">
      <c r="A871">
        <v>2025</v>
      </c>
      <c r="B871" t="str">
        <f t="shared" si="13"/>
        <v>S2</v>
      </c>
      <c r="C871" t="s">
        <v>234</v>
      </c>
      <c r="D871" t="s">
        <v>267</v>
      </c>
      <c r="E871">
        <v>8</v>
      </c>
      <c r="F871" t="s">
        <v>273</v>
      </c>
      <c r="G871" t="s">
        <v>28</v>
      </c>
      <c r="H871" t="s">
        <v>32</v>
      </c>
      <c r="I871" s="8">
        <v>45</v>
      </c>
      <c r="J871" s="9">
        <v>1377</v>
      </c>
      <c r="K871" s="9">
        <v>30.6</v>
      </c>
    </row>
    <row r="872" spans="1:11" ht="14.25" customHeight="1" x14ac:dyDescent="0.35">
      <c r="A872">
        <v>2025</v>
      </c>
      <c r="B872" t="str">
        <f t="shared" si="13"/>
        <v>S2</v>
      </c>
      <c r="C872" t="s">
        <v>234</v>
      </c>
      <c r="D872" t="s">
        <v>267</v>
      </c>
      <c r="E872">
        <v>8</v>
      </c>
      <c r="F872" t="s">
        <v>273</v>
      </c>
      <c r="G872" t="s">
        <v>28</v>
      </c>
      <c r="H872" t="s">
        <v>33</v>
      </c>
      <c r="I872" s="8">
        <v>30</v>
      </c>
      <c r="J872" s="9">
        <v>867</v>
      </c>
      <c r="K872" s="9">
        <v>28.9</v>
      </c>
    </row>
    <row r="873" spans="1:11" ht="14.25" customHeight="1" x14ac:dyDescent="0.35">
      <c r="A873">
        <v>2025</v>
      </c>
      <c r="B873" t="str">
        <f t="shared" si="13"/>
        <v>S2</v>
      </c>
      <c r="C873" t="s">
        <v>234</v>
      </c>
      <c r="D873" t="s">
        <v>267</v>
      </c>
      <c r="E873">
        <v>8</v>
      </c>
      <c r="F873" t="s">
        <v>273</v>
      </c>
      <c r="G873" t="s">
        <v>28</v>
      </c>
      <c r="H873" t="s">
        <v>34</v>
      </c>
      <c r="I873" s="8">
        <v>15</v>
      </c>
      <c r="J873" s="9">
        <v>408</v>
      </c>
      <c r="K873" s="9">
        <v>27.2</v>
      </c>
    </row>
    <row r="874" spans="1:11" ht="14.25" customHeight="1" x14ac:dyDescent="0.35">
      <c r="A874">
        <v>2025</v>
      </c>
      <c r="B874" t="str">
        <f t="shared" si="13"/>
        <v>S2</v>
      </c>
      <c r="C874" t="s">
        <v>234</v>
      </c>
      <c r="D874" t="s">
        <v>267</v>
      </c>
      <c r="E874">
        <v>8</v>
      </c>
      <c r="F874" t="s">
        <v>274</v>
      </c>
      <c r="G874" t="s">
        <v>36</v>
      </c>
      <c r="H874" t="s">
        <v>29</v>
      </c>
      <c r="I874" s="8">
        <v>53</v>
      </c>
      <c r="J874" s="9">
        <v>1802</v>
      </c>
      <c r="K874" s="9">
        <v>34</v>
      </c>
    </row>
    <row r="875" spans="1:11" ht="14.25" customHeight="1" x14ac:dyDescent="0.35">
      <c r="A875">
        <v>2025</v>
      </c>
      <c r="B875" t="str">
        <f t="shared" si="13"/>
        <v>S2</v>
      </c>
      <c r="C875" t="s">
        <v>234</v>
      </c>
      <c r="D875" t="s">
        <v>267</v>
      </c>
      <c r="E875">
        <v>8</v>
      </c>
      <c r="F875" t="s">
        <v>274</v>
      </c>
      <c r="G875" t="s">
        <v>36</v>
      </c>
      <c r="H875" t="s">
        <v>32</v>
      </c>
      <c r="I875" s="8">
        <v>39</v>
      </c>
      <c r="J875" s="9">
        <v>1193.4000000000001</v>
      </c>
      <c r="K875" s="9">
        <v>30.6</v>
      </c>
    </row>
    <row r="876" spans="1:11" ht="14.25" customHeight="1" x14ac:dyDescent="0.35">
      <c r="A876">
        <v>2025</v>
      </c>
      <c r="B876" t="str">
        <f t="shared" si="13"/>
        <v>S2</v>
      </c>
      <c r="C876" t="s">
        <v>234</v>
      </c>
      <c r="D876" t="s">
        <v>267</v>
      </c>
      <c r="E876">
        <v>8</v>
      </c>
      <c r="F876" t="s">
        <v>274</v>
      </c>
      <c r="G876" t="s">
        <v>36</v>
      </c>
      <c r="H876" t="s">
        <v>33</v>
      </c>
      <c r="I876" s="8">
        <v>26</v>
      </c>
      <c r="J876" s="9">
        <v>751.4</v>
      </c>
      <c r="K876" s="9">
        <v>28.9</v>
      </c>
    </row>
    <row r="877" spans="1:11" ht="14.25" customHeight="1" x14ac:dyDescent="0.35">
      <c r="A877">
        <v>2025</v>
      </c>
      <c r="B877" t="str">
        <f t="shared" si="13"/>
        <v>S2</v>
      </c>
      <c r="C877" t="s">
        <v>234</v>
      </c>
      <c r="D877" t="s">
        <v>267</v>
      </c>
      <c r="E877">
        <v>8</v>
      </c>
      <c r="F877" t="s">
        <v>274</v>
      </c>
      <c r="G877" t="s">
        <v>36</v>
      </c>
      <c r="H877" t="s">
        <v>34</v>
      </c>
      <c r="I877" s="8">
        <v>13</v>
      </c>
      <c r="J877" s="9">
        <v>353.6</v>
      </c>
      <c r="K877" s="9">
        <v>27.2</v>
      </c>
    </row>
    <row r="878" spans="1:11" ht="14.25" customHeight="1" x14ac:dyDescent="0.35">
      <c r="A878">
        <v>2025</v>
      </c>
      <c r="B878" t="str">
        <f t="shared" si="13"/>
        <v>S2</v>
      </c>
      <c r="C878" t="s">
        <v>234</v>
      </c>
      <c r="D878" t="s">
        <v>267</v>
      </c>
      <c r="E878">
        <v>8</v>
      </c>
      <c r="F878" t="s">
        <v>275</v>
      </c>
      <c r="G878" t="s">
        <v>38</v>
      </c>
      <c r="H878" t="s">
        <v>29</v>
      </c>
      <c r="I878" s="8">
        <v>69</v>
      </c>
      <c r="J878" s="9">
        <v>2346</v>
      </c>
      <c r="K878" s="9">
        <v>34</v>
      </c>
    </row>
    <row r="879" spans="1:11" ht="14.25" customHeight="1" x14ac:dyDescent="0.35">
      <c r="A879">
        <v>2025</v>
      </c>
      <c r="B879" t="str">
        <f t="shared" si="13"/>
        <v>S2</v>
      </c>
      <c r="C879" t="s">
        <v>234</v>
      </c>
      <c r="D879" t="s">
        <v>267</v>
      </c>
      <c r="E879">
        <v>8</v>
      </c>
      <c r="F879" t="s">
        <v>275</v>
      </c>
      <c r="G879" t="s">
        <v>38</v>
      </c>
      <c r="H879" t="s">
        <v>32</v>
      </c>
      <c r="I879" s="8">
        <v>51</v>
      </c>
      <c r="J879" s="9">
        <v>1560.6</v>
      </c>
      <c r="K879" s="9">
        <v>30.6</v>
      </c>
    </row>
    <row r="880" spans="1:11" ht="14.25" customHeight="1" x14ac:dyDescent="0.35">
      <c r="A880">
        <v>2025</v>
      </c>
      <c r="B880" t="str">
        <f t="shared" si="13"/>
        <v>S2</v>
      </c>
      <c r="C880" t="s">
        <v>234</v>
      </c>
      <c r="D880" t="s">
        <v>267</v>
      </c>
      <c r="E880">
        <v>8</v>
      </c>
      <c r="F880" t="s">
        <v>275</v>
      </c>
      <c r="G880" t="s">
        <v>38</v>
      </c>
      <c r="H880" t="s">
        <v>33</v>
      </c>
      <c r="I880" s="8">
        <v>34</v>
      </c>
      <c r="J880" s="9">
        <v>982.6</v>
      </c>
      <c r="K880" s="9">
        <v>28.9</v>
      </c>
    </row>
    <row r="881" spans="1:11" ht="14.25" customHeight="1" x14ac:dyDescent="0.35">
      <c r="A881">
        <v>2025</v>
      </c>
      <c r="B881" t="str">
        <f t="shared" si="13"/>
        <v>S2</v>
      </c>
      <c r="C881" t="s">
        <v>234</v>
      </c>
      <c r="D881" t="s">
        <v>267</v>
      </c>
      <c r="E881">
        <v>8</v>
      </c>
      <c r="F881" t="s">
        <v>275</v>
      </c>
      <c r="G881" t="s">
        <v>38</v>
      </c>
      <c r="H881" t="s">
        <v>34</v>
      </c>
      <c r="I881" s="8">
        <v>17</v>
      </c>
      <c r="J881" s="9">
        <v>462.4</v>
      </c>
      <c r="K881" s="9">
        <v>27.2</v>
      </c>
    </row>
    <row r="882" spans="1:11" ht="14.25" customHeight="1" x14ac:dyDescent="0.35">
      <c r="A882">
        <v>2025</v>
      </c>
      <c r="B882" t="str">
        <f t="shared" si="13"/>
        <v>S2</v>
      </c>
      <c r="C882" t="s">
        <v>234</v>
      </c>
      <c r="D882" t="s">
        <v>267</v>
      </c>
      <c r="E882">
        <v>8</v>
      </c>
      <c r="F882" t="s">
        <v>276</v>
      </c>
      <c r="G882" t="s">
        <v>40</v>
      </c>
      <c r="H882" t="s">
        <v>29</v>
      </c>
      <c r="I882" s="8">
        <v>62</v>
      </c>
      <c r="J882" s="9">
        <v>2108</v>
      </c>
      <c r="K882" s="9">
        <v>34</v>
      </c>
    </row>
    <row r="883" spans="1:11" ht="14.25" customHeight="1" x14ac:dyDescent="0.35">
      <c r="A883">
        <v>2025</v>
      </c>
      <c r="B883" t="str">
        <f t="shared" si="13"/>
        <v>S2</v>
      </c>
      <c r="C883" t="s">
        <v>234</v>
      </c>
      <c r="D883" t="s">
        <v>267</v>
      </c>
      <c r="E883">
        <v>8</v>
      </c>
      <c r="F883" t="s">
        <v>276</v>
      </c>
      <c r="G883" t="s">
        <v>40</v>
      </c>
      <c r="H883" t="s">
        <v>32</v>
      </c>
      <c r="I883" s="8">
        <v>47</v>
      </c>
      <c r="J883" s="9">
        <v>1438.2</v>
      </c>
      <c r="K883" s="9">
        <v>30.6</v>
      </c>
    </row>
    <row r="884" spans="1:11" ht="14.25" customHeight="1" x14ac:dyDescent="0.35">
      <c r="A884">
        <v>2025</v>
      </c>
      <c r="B884" t="str">
        <f t="shared" si="13"/>
        <v>S2</v>
      </c>
      <c r="C884" t="s">
        <v>234</v>
      </c>
      <c r="D884" t="s">
        <v>267</v>
      </c>
      <c r="E884">
        <v>8</v>
      </c>
      <c r="F884" t="s">
        <v>276</v>
      </c>
      <c r="G884" t="s">
        <v>40</v>
      </c>
      <c r="H884" t="s">
        <v>33</v>
      </c>
      <c r="I884" s="8">
        <v>31</v>
      </c>
      <c r="J884" s="9">
        <v>895.9</v>
      </c>
      <c r="K884" s="9">
        <v>28.9</v>
      </c>
    </row>
    <row r="885" spans="1:11" ht="14.25" customHeight="1" x14ac:dyDescent="0.35">
      <c r="A885">
        <v>2025</v>
      </c>
      <c r="B885" t="str">
        <f t="shared" si="13"/>
        <v>S2</v>
      </c>
      <c r="C885" t="s">
        <v>234</v>
      </c>
      <c r="D885" t="s">
        <v>267</v>
      </c>
      <c r="E885">
        <v>8</v>
      </c>
      <c r="F885" t="s">
        <v>276</v>
      </c>
      <c r="G885" t="s">
        <v>40</v>
      </c>
      <c r="H885" t="s">
        <v>34</v>
      </c>
      <c r="I885" s="8">
        <v>15</v>
      </c>
      <c r="J885" s="9">
        <v>408</v>
      </c>
      <c r="K885" s="9">
        <v>27.2</v>
      </c>
    </row>
    <row r="886" spans="1:11" ht="14.25" customHeight="1" x14ac:dyDescent="0.35">
      <c r="A886">
        <v>2025</v>
      </c>
      <c r="B886" t="str">
        <f t="shared" si="13"/>
        <v>S2</v>
      </c>
      <c r="C886" t="s">
        <v>234</v>
      </c>
      <c r="D886" t="s">
        <v>267</v>
      </c>
      <c r="E886">
        <v>8</v>
      </c>
      <c r="F886" t="s">
        <v>277</v>
      </c>
      <c r="G886" t="s">
        <v>42</v>
      </c>
      <c r="H886" t="s">
        <v>29</v>
      </c>
      <c r="I886" s="8">
        <v>53</v>
      </c>
      <c r="J886" s="9">
        <v>1802</v>
      </c>
      <c r="K886" s="9">
        <v>34</v>
      </c>
    </row>
    <row r="887" spans="1:11" ht="14.25" customHeight="1" x14ac:dyDescent="0.35">
      <c r="A887">
        <v>2025</v>
      </c>
      <c r="B887" t="str">
        <f t="shared" si="13"/>
        <v>S2</v>
      </c>
      <c r="C887" t="s">
        <v>234</v>
      </c>
      <c r="D887" t="s">
        <v>267</v>
      </c>
      <c r="E887">
        <v>8</v>
      </c>
      <c r="F887" t="s">
        <v>277</v>
      </c>
      <c r="G887" t="s">
        <v>42</v>
      </c>
      <c r="H887" t="s">
        <v>32</v>
      </c>
      <c r="I887" s="8">
        <v>40</v>
      </c>
      <c r="J887" s="9">
        <v>1224</v>
      </c>
      <c r="K887" s="9">
        <v>30.6</v>
      </c>
    </row>
    <row r="888" spans="1:11" ht="14.25" customHeight="1" x14ac:dyDescent="0.35">
      <c r="A888">
        <v>2025</v>
      </c>
      <c r="B888" t="str">
        <f t="shared" si="13"/>
        <v>S2</v>
      </c>
      <c r="C888" t="s">
        <v>234</v>
      </c>
      <c r="D888" t="s">
        <v>267</v>
      </c>
      <c r="E888">
        <v>8</v>
      </c>
      <c r="F888" t="s">
        <v>277</v>
      </c>
      <c r="G888" t="s">
        <v>42</v>
      </c>
      <c r="H888" t="s">
        <v>33</v>
      </c>
      <c r="I888" s="8">
        <v>26</v>
      </c>
      <c r="J888" s="9">
        <v>751.4</v>
      </c>
      <c r="K888" s="9">
        <v>28.9</v>
      </c>
    </row>
    <row r="889" spans="1:11" ht="14.25" customHeight="1" x14ac:dyDescent="0.35">
      <c r="A889">
        <v>2025</v>
      </c>
      <c r="B889" t="str">
        <f t="shared" si="13"/>
        <v>S2</v>
      </c>
      <c r="C889" t="s">
        <v>234</v>
      </c>
      <c r="D889" t="s">
        <v>267</v>
      </c>
      <c r="E889">
        <v>8</v>
      </c>
      <c r="F889" t="s">
        <v>277</v>
      </c>
      <c r="G889" t="s">
        <v>42</v>
      </c>
      <c r="H889" t="s">
        <v>34</v>
      </c>
      <c r="I889" s="8">
        <v>13</v>
      </c>
      <c r="J889" s="9">
        <v>353.6</v>
      </c>
      <c r="K889" s="9">
        <v>27.2</v>
      </c>
    </row>
    <row r="890" spans="1:11" ht="14.25" customHeight="1" x14ac:dyDescent="0.35">
      <c r="A890">
        <v>2025</v>
      </c>
      <c r="B890" t="str">
        <f t="shared" si="13"/>
        <v>S2</v>
      </c>
      <c r="C890" t="s">
        <v>234</v>
      </c>
      <c r="D890" t="s">
        <v>267</v>
      </c>
      <c r="E890">
        <v>8</v>
      </c>
      <c r="F890" t="s">
        <v>278</v>
      </c>
      <c r="G890" t="s">
        <v>44</v>
      </c>
      <c r="H890" t="s">
        <v>29</v>
      </c>
      <c r="I890" s="8">
        <v>58</v>
      </c>
      <c r="J890" s="9">
        <v>1972</v>
      </c>
      <c r="K890" s="9">
        <v>34</v>
      </c>
    </row>
    <row r="891" spans="1:11" ht="14.25" customHeight="1" x14ac:dyDescent="0.35">
      <c r="A891">
        <v>2025</v>
      </c>
      <c r="B891" t="str">
        <f t="shared" si="13"/>
        <v>S2</v>
      </c>
      <c r="C891" t="s">
        <v>234</v>
      </c>
      <c r="D891" t="s">
        <v>267</v>
      </c>
      <c r="E891">
        <v>8</v>
      </c>
      <c r="F891" t="s">
        <v>278</v>
      </c>
      <c r="G891" t="s">
        <v>44</v>
      </c>
      <c r="H891" t="s">
        <v>32</v>
      </c>
      <c r="I891" s="8">
        <v>43</v>
      </c>
      <c r="J891" s="9">
        <v>1315.8</v>
      </c>
      <c r="K891" s="9">
        <v>30.6</v>
      </c>
    </row>
    <row r="892" spans="1:11" ht="14.25" customHeight="1" x14ac:dyDescent="0.35">
      <c r="A892">
        <v>2025</v>
      </c>
      <c r="B892" t="str">
        <f t="shared" si="13"/>
        <v>S2</v>
      </c>
      <c r="C892" t="s">
        <v>234</v>
      </c>
      <c r="D892" t="s">
        <v>267</v>
      </c>
      <c r="E892">
        <v>8</v>
      </c>
      <c r="F892" t="s">
        <v>278</v>
      </c>
      <c r="G892" t="s">
        <v>44</v>
      </c>
      <c r="H892" t="s">
        <v>33</v>
      </c>
      <c r="I892" s="8">
        <v>29</v>
      </c>
      <c r="J892" s="9">
        <v>838.1</v>
      </c>
      <c r="K892" s="9">
        <v>28.9</v>
      </c>
    </row>
    <row r="893" spans="1:11" ht="14.25" customHeight="1" x14ac:dyDescent="0.35">
      <c r="A893">
        <v>2025</v>
      </c>
      <c r="B893" t="str">
        <f t="shared" si="13"/>
        <v>S2</v>
      </c>
      <c r="C893" t="s">
        <v>234</v>
      </c>
      <c r="D893" t="s">
        <v>267</v>
      </c>
      <c r="E893">
        <v>8</v>
      </c>
      <c r="F893" t="s">
        <v>278</v>
      </c>
      <c r="G893" t="s">
        <v>44</v>
      </c>
      <c r="H893" t="s">
        <v>34</v>
      </c>
      <c r="I893" s="8">
        <v>14</v>
      </c>
      <c r="J893" s="9">
        <v>380.8</v>
      </c>
      <c r="K893" s="9">
        <v>27.2</v>
      </c>
    </row>
    <row r="894" spans="1:11" ht="14.25" customHeight="1" x14ac:dyDescent="0.35">
      <c r="A894">
        <v>2025</v>
      </c>
      <c r="B894" t="str">
        <f t="shared" si="13"/>
        <v>S2</v>
      </c>
      <c r="C894" t="s">
        <v>234</v>
      </c>
      <c r="D894" t="s">
        <v>267</v>
      </c>
      <c r="E894">
        <v>8</v>
      </c>
      <c r="F894" t="s">
        <v>279</v>
      </c>
      <c r="G894" t="s">
        <v>48</v>
      </c>
      <c r="H894" t="s">
        <v>29</v>
      </c>
      <c r="I894" s="8">
        <v>55</v>
      </c>
      <c r="J894" s="9">
        <v>1870</v>
      </c>
      <c r="K894" s="9">
        <v>34</v>
      </c>
    </row>
    <row r="895" spans="1:11" ht="14.25" customHeight="1" x14ac:dyDescent="0.35">
      <c r="A895">
        <v>2025</v>
      </c>
      <c r="B895" t="str">
        <f t="shared" si="13"/>
        <v>S2</v>
      </c>
      <c r="C895" t="s">
        <v>234</v>
      </c>
      <c r="D895" t="s">
        <v>267</v>
      </c>
      <c r="E895">
        <v>8</v>
      </c>
      <c r="F895" t="s">
        <v>279</v>
      </c>
      <c r="G895" t="s">
        <v>48</v>
      </c>
      <c r="H895" t="s">
        <v>32</v>
      </c>
      <c r="I895" s="8">
        <v>41</v>
      </c>
      <c r="J895" s="9">
        <v>1254.5999999999999</v>
      </c>
      <c r="K895" s="9">
        <v>30.6</v>
      </c>
    </row>
    <row r="896" spans="1:11" ht="14.25" customHeight="1" x14ac:dyDescent="0.35">
      <c r="A896">
        <v>2025</v>
      </c>
      <c r="B896" t="str">
        <f t="shared" si="13"/>
        <v>S2</v>
      </c>
      <c r="C896" t="s">
        <v>234</v>
      </c>
      <c r="D896" t="s">
        <v>267</v>
      </c>
      <c r="E896">
        <v>8</v>
      </c>
      <c r="F896" t="s">
        <v>279</v>
      </c>
      <c r="G896" t="s">
        <v>48</v>
      </c>
      <c r="H896" t="s">
        <v>33</v>
      </c>
      <c r="I896" s="8">
        <v>27</v>
      </c>
      <c r="J896" s="9">
        <v>780.3</v>
      </c>
      <c r="K896" s="9">
        <v>28.9</v>
      </c>
    </row>
    <row r="897" spans="1:11" ht="14.25" customHeight="1" x14ac:dyDescent="0.35">
      <c r="A897">
        <v>2025</v>
      </c>
      <c r="B897" t="str">
        <f t="shared" si="13"/>
        <v>S2</v>
      </c>
      <c r="C897" t="s">
        <v>234</v>
      </c>
      <c r="D897" t="s">
        <v>267</v>
      </c>
      <c r="E897">
        <v>8</v>
      </c>
      <c r="F897" t="s">
        <v>279</v>
      </c>
      <c r="G897" t="s">
        <v>48</v>
      </c>
      <c r="H897" t="s">
        <v>34</v>
      </c>
      <c r="I897" s="8">
        <v>13</v>
      </c>
      <c r="J897" s="9">
        <v>353.6</v>
      </c>
      <c r="K897" s="9">
        <v>27.2</v>
      </c>
    </row>
    <row r="898" spans="1:11" ht="14.25" customHeight="1" x14ac:dyDescent="0.35">
      <c r="A898">
        <v>2025</v>
      </c>
      <c r="B898" t="str">
        <f t="shared" ref="B898:B961" si="14">IF(OR(C898="Q1",C898="Q2"),"S1",IF(OR(C898="Q3",C898="Q4"),"S2",""))</f>
        <v>S2</v>
      </c>
      <c r="C898" t="s">
        <v>234</v>
      </c>
      <c r="D898" t="s">
        <v>267</v>
      </c>
      <c r="E898">
        <v>8</v>
      </c>
      <c r="F898" t="s">
        <v>280</v>
      </c>
      <c r="G898" t="s">
        <v>28</v>
      </c>
      <c r="H898" t="s">
        <v>29</v>
      </c>
      <c r="I898" s="8">
        <v>52</v>
      </c>
      <c r="J898" s="9">
        <v>1768</v>
      </c>
      <c r="K898" s="9">
        <v>34</v>
      </c>
    </row>
    <row r="899" spans="1:11" ht="14.25" customHeight="1" x14ac:dyDescent="0.35">
      <c r="A899">
        <v>2025</v>
      </c>
      <c r="B899" t="str">
        <f t="shared" si="14"/>
        <v>S2</v>
      </c>
      <c r="C899" t="s">
        <v>234</v>
      </c>
      <c r="D899" t="s">
        <v>267</v>
      </c>
      <c r="E899">
        <v>8</v>
      </c>
      <c r="F899" t="s">
        <v>280</v>
      </c>
      <c r="G899" t="s">
        <v>28</v>
      </c>
      <c r="H899" t="s">
        <v>32</v>
      </c>
      <c r="I899" s="8">
        <v>39</v>
      </c>
      <c r="J899" s="9">
        <v>1193.4000000000001</v>
      </c>
      <c r="K899" s="9">
        <v>30.6</v>
      </c>
    </row>
    <row r="900" spans="1:11" ht="14.25" customHeight="1" x14ac:dyDescent="0.35">
      <c r="A900">
        <v>2025</v>
      </c>
      <c r="B900" t="str">
        <f t="shared" si="14"/>
        <v>S2</v>
      </c>
      <c r="C900" t="s">
        <v>234</v>
      </c>
      <c r="D900" t="s">
        <v>267</v>
      </c>
      <c r="E900">
        <v>8</v>
      </c>
      <c r="F900" t="s">
        <v>280</v>
      </c>
      <c r="G900" t="s">
        <v>28</v>
      </c>
      <c r="H900" t="s">
        <v>33</v>
      </c>
      <c r="I900" s="8">
        <v>26</v>
      </c>
      <c r="J900" s="9">
        <v>751.4</v>
      </c>
      <c r="K900" s="9">
        <v>28.9</v>
      </c>
    </row>
    <row r="901" spans="1:11" ht="14.25" customHeight="1" x14ac:dyDescent="0.35">
      <c r="A901">
        <v>2025</v>
      </c>
      <c r="B901" t="str">
        <f t="shared" si="14"/>
        <v>S2</v>
      </c>
      <c r="C901" t="s">
        <v>234</v>
      </c>
      <c r="D901" t="s">
        <v>267</v>
      </c>
      <c r="E901">
        <v>8</v>
      </c>
      <c r="F901" t="s">
        <v>280</v>
      </c>
      <c r="G901" t="s">
        <v>28</v>
      </c>
      <c r="H901" t="s">
        <v>34</v>
      </c>
      <c r="I901" s="8">
        <v>13</v>
      </c>
      <c r="J901" s="9">
        <v>353.6</v>
      </c>
      <c r="K901" s="9">
        <v>27.2</v>
      </c>
    </row>
    <row r="902" spans="1:11" ht="14.25" customHeight="1" x14ac:dyDescent="0.35">
      <c r="A902">
        <v>2025</v>
      </c>
      <c r="B902" t="str">
        <f t="shared" si="14"/>
        <v>S2</v>
      </c>
      <c r="C902" t="s">
        <v>234</v>
      </c>
      <c r="D902" t="s">
        <v>267</v>
      </c>
      <c r="E902">
        <v>8</v>
      </c>
      <c r="F902" t="s">
        <v>281</v>
      </c>
      <c r="G902" t="s">
        <v>36</v>
      </c>
      <c r="H902" t="s">
        <v>29</v>
      </c>
      <c r="I902" s="8">
        <v>60</v>
      </c>
      <c r="J902" s="9">
        <v>2040</v>
      </c>
      <c r="K902" s="9">
        <v>34</v>
      </c>
    </row>
    <row r="903" spans="1:11" ht="14.25" customHeight="1" x14ac:dyDescent="0.35">
      <c r="A903">
        <v>2025</v>
      </c>
      <c r="B903" t="str">
        <f t="shared" si="14"/>
        <v>S2</v>
      </c>
      <c r="C903" t="s">
        <v>234</v>
      </c>
      <c r="D903" t="s">
        <v>267</v>
      </c>
      <c r="E903">
        <v>8</v>
      </c>
      <c r="F903" t="s">
        <v>281</v>
      </c>
      <c r="G903" t="s">
        <v>36</v>
      </c>
      <c r="H903" t="s">
        <v>32</v>
      </c>
      <c r="I903" s="8">
        <v>45</v>
      </c>
      <c r="J903" s="9">
        <v>1377</v>
      </c>
      <c r="K903" s="9">
        <v>30.6</v>
      </c>
    </row>
    <row r="904" spans="1:11" ht="14.25" customHeight="1" x14ac:dyDescent="0.35">
      <c r="A904">
        <v>2025</v>
      </c>
      <c r="B904" t="str">
        <f t="shared" si="14"/>
        <v>S2</v>
      </c>
      <c r="C904" t="s">
        <v>234</v>
      </c>
      <c r="D904" t="s">
        <v>267</v>
      </c>
      <c r="E904">
        <v>8</v>
      </c>
      <c r="F904" t="s">
        <v>281</v>
      </c>
      <c r="G904" t="s">
        <v>36</v>
      </c>
      <c r="H904" t="s">
        <v>33</v>
      </c>
      <c r="I904" s="8">
        <v>30</v>
      </c>
      <c r="J904" s="9">
        <v>867</v>
      </c>
      <c r="K904" s="9">
        <v>28.9</v>
      </c>
    </row>
    <row r="905" spans="1:11" ht="14.25" customHeight="1" x14ac:dyDescent="0.35">
      <c r="A905">
        <v>2025</v>
      </c>
      <c r="B905" t="str">
        <f t="shared" si="14"/>
        <v>S2</v>
      </c>
      <c r="C905" t="s">
        <v>234</v>
      </c>
      <c r="D905" t="s">
        <v>267</v>
      </c>
      <c r="E905">
        <v>8</v>
      </c>
      <c r="F905" t="s">
        <v>281</v>
      </c>
      <c r="G905" t="s">
        <v>36</v>
      </c>
      <c r="H905" t="s">
        <v>34</v>
      </c>
      <c r="I905" s="8">
        <v>15</v>
      </c>
      <c r="J905" s="9">
        <v>408</v>
      </c>
      <c r="K905" s="9">
        <v>27.2</v>
      </c>
    </row>
    <row r="906" spans="1:11" ht="14.25" customHeight="1" x14ac:dyDescent="0.35">
      <c r="A906">
        <v>2025</v>
      </c>
      <c r="B906" t="str">
        <f t="shared" si="14"/>
        <v>S2</v>
      </c>
      <c r="C906" t="s">
        <v>234</v>
      </c>
      <c r="D906" t="s">
        <v>267</v>
      </c>
      <c r="E906">
        <v>8</v>
      </c>
      <c r="F906" t="s">
        <v>282</v>
      </c>
      <c r="G906" t="s">
        <v>38</v>
      </c>
      <c r="H906" t="s">
        <v>29</v>
      </c>
      <c r="I906" s="8">
        <v>62</v>
      </c>
      <c r="J906" s="9">
        <v>2108</v>
      </c>
      <c r="K906" s="9">
        <v>34</v>
      </c>
    </row>
    <row r="907" spans="1:11" ht="14.25" customHeight="1" x14ac:dyDescent="0.35">
      <c r="A907">
        <v>2025</v>
      </c>
      <c r="B907" t="str">
        <f t="shared" si="14"/>
        <v>S2</v>
      </c>
      <c r="C907" t="s">
        <v>234</v>
      </c>
      <c r="D907" t="s">
        <v>267</v>
      </c>
      <c r="E907">
        <v>8</v>
      </c>
      <c r="F907" t="s">
        <v>282</v>
      </c>
      <c r="G907" t="s">
        <v>38</v>
      </c>
      <c r="H907" t="s">
        <v>32</v>
      </c>
      <c r="I907" s="8">
        <v>46</v>
      </c>
      <c r="J907" s="9">
        <v>1407.6</v>
      </c>
      <c r="K907" s="9">
        <v>30.6</v>
      </c>
    </row>
    <row r="908" spans="1:11" ht="14.25" customHeight="1" x14ac:dyDescent="0.35">
      <c r="A908">
        <v>2025</v>
      </c>
      <c r="B908" t="str">
        <f t="shared" si="14"/>
        <v>S2</v>
      </c>
      <c r="C908" t="s">
        <v>234</v>
      </c>
      <c r="D908" t="s">
        <v>267</v>
      </c>
      <c r="E908">
        <v>8</v>
      </c>
      <c r="F908" t="s">
        <v>282</v>
      </c>
      <c r="G908" t="s">
        <v>38</v>
      </c>
      <c r="H908" t="s">
        <v>33</v>
      </c>
      <c r="I908" s="8">
        <v>31</v>
      </c>
      <c r="J908" s="9">
        <v>895.9</v>
      </c>
      <c r="K908" s="9">
        <v>28.9</v>
      </c>
    </row>
    <row r="909" spans="1:11" ht="14.25" customHeight="1" x14ac:dyDescent="0.35">
      <c r="A909">
        <v>2025</v>
      </c>
      <c r="B909" t="str">
        <f t="shared" si="14"/>
        <v>S2</v>
      </c>
      <c r="C909" t="s">
        <v>234</v>
      </c>
      <c r="D909" t="s">
        <v>267</v>
      </c>
      <c r="E909">
        <v>8</v>
      </c>
      <c r="F909" t="s">
        <v>282</v>
      </c>
      <c r="G909" t="s">
        <v>38</v>
      </c>
      <c r="H909" t="s">
        <v>34</v>
      </c>
      <c r="I909" s="8">
        <v>15</v>
      </c>
      <c r="J909" s="9">
        <v>408</v>
      </c>
      <c r="K909" s="9">
        <v>27.2</v>
      </c>
    </row>
    <row r="910" spans="1:11" ht="14.25" customHeight="1" x14ac:dyDescent="0.35">
      <c r="A910">
        <v>2025</v>
      </c>
      <c r="B910" t="str">
        <f t="shared" si="14"/>
        <v>S2</v>
      </c>
      <c r="C910" t="s">
        <v>234</v>
      </c>
      <c r="D910" t="s">
        <v>267</v>
      </c>
      <c r="E910">
        <v>8</v>
      </c>
      <c r="F910" t="s">
        <v>283</v>
      </c>
      <c r="G910" t="s">
        <v>40</v>
      </c>
      <c r="H910" t="s">
        <v>29</v>
      </c>
      <c r="I910" s="8">
        <v>62</v>
      </c>
      <c r="J910" s="9">
        <v>2108</v>
      </c>
      <c r="K910" s="9">
        <v>34</v>
      </c>
    </row>
    <row r="911" spans="1:11" ht="14.25" customHeight="1" x14ac:dyDescent="0.35">
      <c r="A911">
        <v>2025</v>
      </c>
      <c r="B911" t="str">
        <f t="shared" si="14"/>
        <v>S2</v>
      </c>
      <c r="C911" t="s">
        <v>234</v>
      </c>
      <c r="D911" t="s">
        <v>267</v>
      </c>
      <c r="E911">
        <v>8</v>
      </c>
      <c r="F911" t="s">
        <v>283</v>
      </c>
      <c r="G911" t="s">
        <v>40</v>
      </c>
      <c r="H911" t="s">
        <v>32</v>
      </c>
      <c r="I911" s="8">
        <v>46</v>
      </c>
      <c r="J911" s="9">
        <v>1407.6</v>
      </c>
      <c r="K911" s="9">
        <v>30.6</v>
      </c>
    </row>
    <row r="912" spans="1:11" ht="14.25" customHeight="1" x14ac:dyDescent="0.35">
      <c r="A912">
        <v>2025</v>
      </c>
      <c r="B912" t="str">
        <f t="shared" si="14"/>
        <v>S2</v>
      </c>
      <c r="C912" t="s">
        <v>234</v>
      </c>
      <c r="D912" t="s">
        <v>267</v>
      </c>
      <c r="E912">
        <v>8</v>
      </c>
      <c r="F912" t="s">
        <v>283</v>
      </c>
      <c r="G912" t="s">
        <v>40</v>
      </c>
      <c r="H912" t="s">
        <v>33</v>
      </c>
      <c r="I912" s="8">
        <v>31</v>
      </c>
      <c r="J912" s="9">
        <v>895.9</v>
      </c>
      <c r="K912" s="9">
        <v>28.9</v>
      </c>
    </row>
    <row r="913" spans="1:11" ht="14.25" customHeight="1" x14ac:dyDescent="0.35">
      <c r="A913">
        <v>2025</v>
      </c>
      <c r="B913" t="str">
        <f t="shared" si="14"/>
        <v>S2</v>
      </c>
      <c r="C913" t="s">
        <v>234</v>
      </c>
      <c r="D913" t="s">
        <v>267</v>
      </c>
      <c r="E913">
        <v>8</v>
      </c>
      <c r="F913" t="s">
        <v>283</v>
      </c>
      <c r="G913" t="s">
        <v>40</v>
      </c>
      <c r="H913" t="s">
        <v>34</v>
      </c>
      <c r="I913" s="8">
        <v>15</v>
      </c>
      <c r="J913" s="9">
        <v>408</v>
      </c>
      <c r="K913" s="9">
        <v>27.2</v>
      </c>
    </row>
    <row r="914" spans="1:11" ht="14.25" customHeight="1" x14ac:dyDescent="0.35">
      <c r="A914">
        <v>2025</v>
      </c>
      <c r="B914" t="str">
        <f t="shared" si="14"/>
        <v>S2</v>
      </c>
      <c r="C914" t="s">
        <v>234</v>
      </c>
      <c r="D914" t="s">
        <v>267</v>
      </c>
      <c r="E914">
        <v>8</v>
      </c>
      <c r="F914" t="s">
        <v>284</v>
      </c>
      <c r="G914" t="s">
        <v>42</v>
      </c>
      <c r="H914" t="s">
        <v>29</v>
      </c>
      <c r="I914" s="8">
        <v>56</v>
      </c>
      <c r="J914" s="9">
        <v>1904</v>
      </c>
      <c r="K914" s="9">
        <v>34</v>
      </c>
    </row>
    <row r="915" spans="1:11" ht="14.25" customHeight="1" x14ac:dyDescent="0.35">
      <c r="A915">
        <v>2025</v>
      </c>
      <c r="B915" t="str">
        <f t="shared" si="14"/>
        <v>S2</v>
      </c>
      <c r="C915" t="s">
        <v>234</v>
      </c>
      <c r="D915" t="s">
        <v>267</v>
      </c>
      <c r="E915">
        <v>8</v>
      </c>
      <c r="F915" t="s">
        <v>284</v>
      </c>
      <c r="G915" t="s">
        <v>42</v>
      </c>
      <c r="H915" t="s">
        <v>32</v>
      </c>
      <c r="I915" s="8">
        <v>42</v>
      </c>
      <c r="J915" s="9">
        <v>1285.2</v>
      </c>
      <c r="K915" s="9">
        <v>30.6</v>
      </c>
    </row>
    <row r="916" spans="1:11" ht="14.25" customHeight="1" x14ac:dyDescent="0.35">
      <c r="A916">
        <v>2025</v>
      </c>
      <c r="B916" t="str">
        <f t="shared" si="14"/>
        <v>S2</v>
      </c>
      <c r="C916" t="s">
        <v>234</v>
      </c>
      <c r="D916" t="s">
        <v>267</v>
      </c>
      <c r="E916">
        <v>8</v>
      </c>
      <c r="F916" t="s">
        <v>284</v>
      </c>
      <c r="G916" t="s">
        <v>42</v>
      </c>
      <c r="H916" t="s">
        <v>33</v>
      </c>
      <c r="I916" s="8">
        <v>28</v>
      </c>
      <c r="J916" s="9">
        <v>809.2</v>
      </c>
      <c r="K916" s="9">
        <v>28.9</v>
      </c>
    </row>
    <row r="917" spans="1:11" ht="14.25" customHeight="1" x14ac:dyDescent="0.35">
      <c r="A917">
        <v>2025</v>
      </c>
      <c r="B917" t="str">
        <f t="shared" si="14"/>
        <v>S2</v>
      </c>
      <c r="C917" t="s">
        <v>234</v>
      </c>
      <c r="D917" t="s">
        <v>267</v>
      </c>
      <c r="E917">
        <v>8</v>
      </c>
      <c r="F917" t="s">
        <v>284</v>
      </c>
      <c r="G917" t="s">
        <v>42</v>
      </c>
      <c r="H917" t="s">
        <v>34</v>
      </c>
      <c r="I917" s="8">
        <v>14</v>
      </c>
      <c r="J917" s="9">
        <v>380.8</v>
      </c>
      <c r="K917" s="9">
        <v>27.2</v>
      </c>
    </row>
    <row r="918" spans="1:11" ht="14.25" customHeight="1" x14ac:dyDescent="0.35">
      <c r="A918">
        <v>2025</v>
      </c>
      <c r="B918" t="str">
        <f t="shared" si="14"/>
        <v>S2</v>
      </c>
      <c r="C918" t="s">
        <v>234</v>
      </c>
      <c r="D918" t="s">
        <v>267</v>
      </c>
      <c r="E918">
        <v>8</v>
      </c>
      <c r="F918" t="s">
        <v>285</v>
      </c>
      <c r="G918" t="s">
        <v>44</v>
      </c>
      <c r="H918" t="s">
        <v>29</v>
      </c>
      <c r="I918" s="8">
        <v>55</v>
      </c>
      <c r="J918" s="9">
        <v>1870</v>
      </c>
      <c r="K918" s="9">
        <v>34</v>
      </c>
    </row>
    <row r="919" spans="1:11" ht="14.25" customHeight="1" x14ac:dyDescent="0.35">
      <c r="A919">
        <v>2025</v>
      </c>
      <c r="B919" t="str">
        <f t="shared" si="14"/>
        <v>S2</v>
      </c>
      <c r="C919" t="s">
        <v>234</v>
      </c>
      <c r="D919" t="s">
        <v>267</v>
      </c>
      <c r="E919">
        <v>8</v>
      </c>
      <c r="F919" t="s">
        <v>285</v>
      </c>
      <c r="G919" t="s">
        <v>44</v>
      </c>
      <c r="H919" t="s">
        <v>32</v>
      </c>
      <c r="I919" s="8">
        <v>41</v>
      </c>
      <c r="J919" s="9">
        <v>1254.5999999999999</v>
      </c>
      <c r="K919" s="9">
        <v>30.6</v>
      </c>
    </row>
    <row r="920" spans="1:11" ht="14.25" customHeight="1" x14ac:dyDescent="0.35">
      <c r="A920">
        <v>2025</v>
      </c>
      <c r="B920" t="str">
        <f t="shared" si="14"/>
        <v>S2</v>
      </c>
      <c r="C920" t="s">
        <v>234</v>
      </c>
      <c r="D920" t="s">
        <v>267</v>
      </c>
      <c r="E920">
        <v>8</v>
      </c>
      <c r="F920" t="s">
        <v>285</v>
      </c>
      <c r="G920" t="s">
        <v>44</v>
      </c>
      <c r="H920" t="s">
        <v>33</v>
      </c>
      <c r="I920" s="8">
        <v>27</v>
      </c>
      <c r="J920" s="9">
        <v>780.3</v>
      </c>
      <c r="K920" s="9">
        <v>28.9</v>
      </c>
    </row>
    <row r="921" spans="1:11" ht="14.25" customHeight="1" x14ac:dyDescent="0.35">
      <c r="A921">
        <v>2025</v>
      </c>
      <c r="B921" t="str">
        <f t="shared" si="14"/>
        <v>S2</v>
      </c>
      <c r="C921" t="s">
        <v>234</v>
      </c>
      <c r="D921" t="s">
        <v>267</v>
      </c>
      <c r="E921">
        <v>8</v>
      </c>
      <c r="F921" t="s">
        <v>285</v>
      </c>
      <c r="G921" t="s">
        <v>44</v>
      </c>
      <c r="H921" t="s">
        <v>34</v>
      </c>
      <c r="I921" s="8">
        <v>13</v>
      </c>
      <c r="J921" s="9">
        <v>353.6</v>
      </c>
      <c r="K921" s="9">
        <v>27.2</v>
      </c>
    </row>
    <row r="922" spans="1:11" ht="14.25" customHeight="1" x14ac:dyDescent="0.35">
      <c r="A922">
        <v>2025</v>
      </c>
      <c r="B922" t="str">
        <f t="shared" si="14"/>
        <v>S2</v>
      </c>
      <c r="C922" t="s">
        <v>234</v>
      </c>
      <c r="D922" t="s">
        <v>267</v>
      </c>
      <c r="E922">
        <v>8</v>
      </c>
      <c r="F922" t="s">
        <v>286</v>
      </c>
      <c r="G922" t="s">
        <v>48</v>
      </c>
      <c r="H922" t="s">
        <v>29</v>
      </c>
      <c r="I922" s="8">
        <v>60</v>
      </c>
      <c r="J922" s="9">
        <v>2040</v>
      </c>
      <c r="K922" s="9">
        <v>34</v>
      </c>
    </row>
    <row r="923" spans="1:11" ht="14.25" customHeight="1" x14ac:dyDescent="0.35">
      <c r="A923">
        <v>2025</v>
      </c>
      <c r="B923" t="str">
        <f t="shared" si="14"/>
        <v>S2</v>
      </c>
      <c r="C923" t="s">
        <v>234</v>
      </c>
      <c r="D923" t="s">
        <v>267</v>
      </c>
      <c r="E923">
        <v>8</v>
      </c>
      <c r="F923" t="s">
        <v>286</v>
      </c>
      <c r="G923" t="s">
        <v>48</v>
      </c>
      <c r="H923" t="s">
        <v>32</v>
      </c>
      <c r="I923" s="8">
        <v>45</v>
      </c>
      <c r="J923" s="9">
        <v>1377</v>
      </c>
      <c r="K923" s="9">
        <v>30.6</v>
      </c>
    </row>
    <row r="924" spans="1:11" ht="14.25" customHeight="1" x14ac:dyDescent="0.35">
      <c r="A924">
        <v>2025</v>
      </c>
      <c r="B924" t="str">
        <f t="shared" si="14"/>
        <v>S2</v>
      </c>
      <c r="C924" t="s">
        <v>234</v>
      </c>
      <c r="D924" t="s">
        <v>267</v>
      </c>
      <c r="E924">
        <v>8</v>
      </c>
      <c r="F924" t="s">
        <v>286</v>
      </c>
      <c r="G924" t="s">
        <v>48</v>
      </c>
      <c r="H924" t="s">
        <v>33</v>
      </c>
      <c r="I924" s="8">
        <v>30</v>
      </c>
      <c r="J924" s="9">
        <v>867</v>
      </c>
      <c r="K924" s="9">
        <v>28.9</v>
      </c>
    </row>
    <row r="925" spans="1:11" ht="14.25" customHeight="1" x14ac:dyDescent="0.35">
      <c r="A925">
        <v>2025</v>
      </c>
      <c r="B925" t="str">
        <f t="shared" si="14"/>
        <v>S2</v>
      </c>
      <c r="C925" t="s">
        <v>234</v>
      </c>
      <c r="D925" t="s">
        <v>267</v>
      </c>
      <c r="E925">
        <v>8</v>
      </c>
      <c r="F925" t="s">
        <v>286</v>
      </c>
      <c r="G925" t="s">
        <v>48</v>
      </c>
      <c r="H925" t="s">
        <v>34</v>
      </c>
      <c r="I925" s="8">
        <v>15</v>
      </c>
      <c r="J925" s="9">
        <v>408</v>
      </c>
      <c r="K925" s="9">
        <v>27.2</v>
      </c>
    </row>
    <row r="926" spans="1:11" ht="14.25" customHeight="1" x14ac:dyDescent="0.35">
      <c r="A926">
        <v>2025</v>
      </c>
      <c r="B926" t="str">
        <f t="shared" si="14"/>
        <v>S2</v>
      </c>
      <c r="C926" t="s">
        <v>234</v>
      </c>
      <c r="D926" t="s">
        <v>267</v>
      </c>
      <c r="E926">
        <v>8</v>
      </c>
      <c r="F926" t="s">
        <v>287</v>
      </c>
      <c r="G926" t="s">
        <v>28</v>
      </c>
      <c r="H926" t="s">
        <v>29</v>
      </c>
      <c r="I926" s="8">
        <v>58</v>
      </c>
      <c r="J926" s="9">
        <v>1972</v>
      </c>
      <c r="K926" s="9">
        <v>34</v>
      </c>
    </row>
    <row r="927" spans="1:11" ht="14.25" customHeight="1" x14ac:dyDescent="0.35">
      <c r="A927">
        <v>2025</v>
      </c>
      <c r="B927" t="str">
        <f t="shared" si="14"/>
        <v>S2</v>
      </c>
      <c r="C927" t="s">
        <v>234</v>
      </c>
      <c r="D927" t="s">
        <v>267</v>
      </c>
      <c r="E927">
        <v>8</v>
      </c>
      <c r="F927" t="s">
        <v>287</v>
      </c>
      <c r="G927" t="s">
        <v>28</v>
      </c>
      <c r="H927" t="s">
        <v>32</v>
      </c>
      <c r="I927" s="8">
        <v>44</v>
      </c>
      <c r="J927" s="9">
        <v>1346.4</v>
      </c>
      <c r="K927" s="9">
        <v>30.6</v>
      </c>
    </row>
    <row r="928" spans="1:11" ht="14.25" customHeight="1" x14ac:dyDescent="0.35">
      <c r="A928">
        <v>2025</v>
      </c>
      <c r="B928" t="str">
        <f t="shared" si="14"/>
        <v>S2</v>
      </c>
      <c r="C928" t="s">
        <v>234</v>
      </c>
      <c r="D928" t="s">
        <v>267</v>
      </c>
      <c r="E928">
        <v>8</v>
      </c>
      <c r="F928" t="s">
        <v>287</v>
      </c>
      <c r="G928" t="s">
        <v>28</v>
      </c>
      <c r="H928" t="s">
        <v>33</v>
      </c>
      <c r="I928" s="8">
        <v>29</v>
      </c>
      <c r="J928" s="9">
        <v>838.1</v>
      </c>
      <c r="K928" s="9">
        <v>28.9</v>
      </c>
    </row>
    <row r="929" spans="1:11" ht="14.25" customHeight="1" x14ac:dyDescent="0.35">
      <c r="A929">
        <v>2025</v>
      </c>
      <c r="B929" t="str">
        <f t="shared" si="14"/>
        <v>S2</v>
      </c>
      <c r="C929" t="s">
        <v>234</v>
      </c>
      <c r="D929" t="s">
        <v>267</v>
      </c>
      <c r="E929">
        <v>8</v>
      </c>
      <c r="F929" t="s">
        <v>287</v>
      </c>
      <c r="G929" t="s">
        <v>28</v>
      </c>
      <c r="H929" t="s">
        <v>34</v>
      </c>
      <c r="I929" s="8">
        <v>14</v>
      </c>
      <c r="J929" s="9">
        <v>380.8</v>
      </c>
      <c r="K929" s="9">
        <v>27.2</v>
      </c>
    </row>
    <row r="930" spans="1:11" ht="14.25" customHeight="1" x14ac:dyDescent="0.35">
      <c r="A930">
        <v>2025</v>
      </c>
      <c r="B930" t="str">
        <f t="shared" si="14"/>
        <v>S2</v>
      </c>
      <c r="C930" t="s">
        <v>234</v>
      </c>
      <c r="D930" t="s">
        <v>267</v>
      </c>
      <c r="E930">
        <v>8</v>
      </c>
      <c r="F930" t="s">
        <v>288</v>
      </c>
      <c r="G930" t="s">
        <v>36</v>
      </c>
      <c r="H930" t="s">
        <v>29</v>
      </c>
      <c r="I930" s="8">
        <v>54</v>
      </c>
      <c r="J930" s="9">
        <v>1836</v>
      </c>
      <c r="K930" s="9">
        <v>34</v>
      </c>
    </row>
    <row r="931" spans="1:11" ht="14.25" customHeight="1" x14ac:dyDescent="0.35">
      <c r="A931">
        <v>2025</v>
      </c>
      <c r="B931" t="str">
        <f t="shared" si="14"/>
        <v>S2</v>
      </c>
      <c r="C931" t="s">
        <v>234</v>
      </c>
      <c r="D931" t="s">
        <v>267</v>
      </c>
      <c r="E931">
        <v>8</v>
      </c>
      <c r="F931" t="s">
        <v>288</v>
      </c>
      <c r="G931" t="s">
        <v>36</v>
      </c>
      <c r="H931" t="s">
        <v>32</v>
      </c>
      <c r="I931" s="8">
        <v>41</v>
      </c>
      <c r="J931" s="9">
        <v>1254.5999999999999</v>
      </c>
      <c r="K931" s="9">
        <v>30.6</v>
      </c>
    </row>
    <row r="932" spans="1:11" ht="14.25" customHeight="1" x14ac:dyDescent="0.35">
      <c r="A932">
        <v>2025</v>
      </c>
      <c r="B932" t="str">
        <f t="shared" si="14"/>
        <v>S2</v>
      </c>
      <c r="C932" t="s">
        <v>234</v>
      </c>
      <c r="D932" t="s">
        <v>267</v>
      </c>
      <c r="E932">
        <v>8</v>
      </c>
      <c r="F932" t="s">
        <v>288</v>
      </c>
      <c r="G932" t="s">
        <v>36</v>
      </c>
      <c r="H932" t="s">
        <v>33</v>
      </c>
      <c r="I932" s="8">
        <v>27</v>
      </c>
      <c r="J932" s="9">
        <v>780.3</v>
      </c>
      <c r="K932" s="9">
        <v>28.9</v>
      </c>
    </row>
    <row r="933" spans="1:11" ht="14.25" customHeight="1" x14ac:dyDescent="0.35">
      <c r="A933">
        <v>2025</v>
      </c>
      <c r="B933" t="str">
        <f t="shared" si="14"/>
        <v>S2</v>
      </c>
      <c r="C933" t="s">
        <v>234</v>
      </c>
      <c r="D933" t="s">
        <v>267</v>
      </c>
      <c r="E933">
        <v>8</v>
      </c>
      <c r="F933" t="s">
        <v>288</v>
      </c>
      <c r="G933" t="s">
        <v>36</v>
      </c>
      <c r="H933" t="s">
        <v>34</v>
      </c>
      <c r="I933" s="8">
        <v>13</v>
      </c>
      <c r="J933" s="9">
        <v>353.6</v>
      </c>
      <c r="K933" s="9">
        <v>27.2</v>
      </c>
    </row>
    <row r="934" spans="1:11" ht="14.25" customHeight="1" x14ac:dyDescent="0.35">
      <c r="A934">
        <v>2025</v>
      </c>
      <c r="B934" t="str">
        <f t="shared" si="14"/>
        <v>S2</v>
      </c>
      <c r="C934" t="s">
        <v>234</v>
      </c>
      <c r="D934" t="s">
        <v>267</v>
      </c>
      <c r="E934">
        <v>8</v>
      </c>
      <c r="F934" t="s">
        <v>289</v>
      </c>
      <c r="G934" t="s">
        <v>38</v>
      </c>
      <c r="H934" t="s">
        <v>29</v>
      </c>
      <c r="I934" s="8">
        <v>60</v>
      </c>
      <c r="J934" s="9">
        <v>2040</v>
      </c>
      <c r="K934" s="9">
        <v>34</v>
      </c>
    </row>
    <row r="935" spans="1:11" ht="14.25" customHeight="1" x14ac:dyDescent="0.35">
      <c r="A935">
        <v>2025</v>
      </c>
      <c r="B935" t="str">
        <f t="shared" si="14"/>
        <v>S2</v>
      </c>
      <c r="C935" t="s">
        <v>234</v>
      </c>
      <c r="D935" t="s">
        <v>267</v>
      </c>
      <c r="E935">
        <v>8</v>
      </c>
      <c r="F935" t="s">
        <v>289</v>
      </c>
      <c r="G935" t="s">
        <v>38</v>
      </c>
      <c r="H935" t="s">
        <v>32</v>
      </c>
      <c r="I935" s="8">
        <v>45</v>
      </c>
      <c r="J935" s="9">
        <v>1377</v>
      </c>
      <c r="K935" s="9">
        <v>30.6</v>
      </c>
    </row>
    <row r="936" spans="1:11" ht="14.25" customHeight="1" x14ac:dyDescent="0.35">
      <c r="A936">
        <v>2025</v>
      </c>
      <c r="B936" t="str">
        <f t="shared" si="14"/>
        <v>S2</v>
      </c>
      <c r="C936" t="s">
        <v>234</v>
      </c>
      <c r="D936" t="s">
        <v>267</v>
      </c>
      <c r="E936">
        <v>8</v>
      </c>
      <c r="F936" t="s">
        <v>289</v>
      </c>
      <c r="G936" t="s">
        <v>38</v>
      </c>
      <c r="H936" t="s">
        <v>33</v>
      </c>
      <c r="I936" s="8">
        <v>30</v>
      </c>
      <c r="J936" s="9">
        <v>867</v>
      </c>
      <c r="K936" s="9">
        <v>28.9</v>
      </c>
    </row>
    <row r="937" spans="1:11" ht="14.25" customHeight="1" x14ac:dyDescent="0.35">
      <c r="A937">
        <v>2025</v>
      </c>
      <c r="B937" t="str">
        <f t="shared" si="14"/>
        <v>S2</v>
      </c>
      <c r="C937" t="s">
        <v>234</v>
      </c>
      <c r="D937" t="s">
        <v>267</v>
      </c>
      <c r="E937">
        <v>8</v>
      </c>
      <c r="F937" t="s">
        <v>289</v>
      </c>
      <c r="G937" t="s">
        <v>38</v>
      </c>
      <c r="H937" t="s">
        <v>34</v>
      </c>
      <c r="I937" s="8">
        <v>15</v>
      </c>
      <c r="J937" s="9">
        <v>408</v>
      </c>
      <c r="K937" s="9">
        <v>27.2</v>
      </c>
    </row>
    <row r="938" spans="1:11" ht="14.25" customHeight="1" x14ac:dyDescent="0.35">
      <c r="A938">
        <v>2025</v>
      </c>
      <c r="B938" t="str">
        <f t="shared" si="14"/>
        <v>S2</v>
      </c>
      <c r="C938" t="s">
        <v>234</v>
      </c>
      <c r="D938" t="s">
        <v>267</v>
      </c>
      <c r="E938">
        <v>8</v>
      </c>
      <c r="F938" t="s">
        <v>290</v>
      </c>
      <c r="G938" t="s">
        <v>40</v>
      </c>
      <c r="H938" t="s">
        <v>29</v>
      </c>
      <c r="I938" s="8">
        <v>70</v>
      </c>
      <c r="J938" s="9">
        <v>2380</v>
      </c>
      <c r="K938" s="9">
        <v>34</v>
      </c>
    </row>
    <row r="939" spans="1:11" ht="14.25" customHeight="1" x14ac:dyDescent="0.35">
      <c r="A939">
        <v>2025</v>
      </c>
      <c r="B939" t="str">
        <f t="shared" si="14"/>
        <v>S2</v>
      </c>
      <c r="C939" t="s">
        <v>234</v>
      </c>
      <c r="D939" t="s">
        <v>267</v>
      </c>
      <c r="E939">
        <v>8</v>
      </c>
      <c r="F939" t="s">
        <v>290</v>
      </c>
      <c r="G939" t="s">
        <v>40</v>
      </c>
      <c r="H939" t="s">
        <v>32</v>
      </c>
      <c r="I939" s="8">
        <v>52</v>
      </c>
      <c r="J939" s="9">
        <v>1591.2</v>
      </c>
      <c r="K939" s="9">
        <v>30.6</v>
      </c>
    </row>
    <row r="940" spans="1:11" ht="14.25" customHeight="1" x14ac:dyDescent="0.35">
      <c r="A940">
        <v>2025</v>
      </c>
      <c r="B940" t="str">
        <f t="shared" si="14"/>
        <v>S2</v>
      </c>
      <c r="C940" t="s">
        <v>234</v>
      </c>
      <c r="D940" t="s">
        <v>267</v>
      </c>
      <c r="E940">
        <v>8</v>
      </c>
      <c r="F940" t="s">
        <v>290</v>
      </c>
      <c r="G940" t="s">
        <v>40</v>
      </c>
      <c r="H940" t="s">
        <v>33</v>
      </c>
      <c r="I940" s="8">
        <v>35</v>
      </c>
      <c r="J940" s="9">
        <v>1011.5</v>
      </c>
      <c r="K940" s="9">
        <v>28.9</v>
      </c>
    </row>
    <row r="941" spans="1:11" ht="14.25" customHeight="1" x14ac:dyDescent="0.35">
      <c r="A941">
        <v>2025</v>
      </c>
      <c r="B941" t="str">
        <f t="shared" si="14"/>
        <v>S2</v>
      </c>
      <c r="C941" t="s">
        <v>234</v>
      </c>
      <c r="D941" t="s">
        <v>267</v>
      </c>
      <c r="E941">
        <v>8</v>
      </c>
      <c r="F941" t="s">
        <v>290</v>
      </c>
      <c r="G941" t="s">
        <v>40</v>
      </c>
      <c r="H941" t="s">
        <v>34</v>
      </c>
      <c r="I941" s="8">
        <v>17</v>
      </c>
      <c r="J941" s="9">
        <v>462.4</v>
      </c>
      <c r="K941" s="9">
        <v>27.2</v>
      </c>
    </row>
    <row r="942" spans="1:11" ht="14.25" customHeight="1" x14ac:dyDescent="0.35">
      <c r="A942">
        <v>2025</v>
      </c>
      <c r="B942" t="str">
        <f t="shared" si="14"/>
        <v>S2</v>
      </c>
      <c r="C942" t="s">
        <v>234</v>
      </c>
      <c r="D942" t="s">
        <v>267</v>
      </c>
      <c r="E942">
        <v>8</v>
      </c>
      <c r="F942" t="s">
        <v>291</v>
      </c>
      <c r="G942" t="s">
        <v>42</v>
      </c>
      <c r="H942" t="s">
        <v>29</v>
      </c>
      <c r="I942" s="8">
        <v>50</v>
      </c>
      <c r="J942" s="9">
        <v>1700</v>
      </c>
      <c r="K942" s="9">
        <v>34</v>
      </c>
    </row>
    <row r="943" spans="1:11" ht="14.25" customHeight="1" x14ac:dyDescent="0.35">
      <c r="A943">
        <v>2025</v>
      </c>
      <c r="B943" t="str">
        <f t="shared" si="14"/>
        <v>S2</v>
      </c>
      <c r="C943" t="s">
        <v>234</v>
      </c>
      <c r="D943" t="s">
        <v>267</v>
      </c>
      <c r="E943">
        <v>8</v>
      </c>
      <c r="F943" t="s">
        <v>291</v>
      </c>
      <c r="G943" t="s">
        <v>42</v>
      </c>
      <c r="H943" t="s">
        <v>32</v>
      </c>
      <c r="I943" s="8">
        <v>37</v>
      </c>
      <c r="J943" s="9">
        <v>1132.2</v>
      </c>
      <c r="K943" s="9">
        <v>30.6</v>
      </c>
    </row>
    <row r="944" spans="1:11" ht="14.25" customHeight="1" x14ac:dyDescent="0.35">
      <c r="A944">
        <v>2025</v>
      </c>
      <c r="B944" t="str">
        <f t="shared" si="14"/>
        <v>S2</v>
      </c>
      <c r="C944" t="s">
        <v>234</v>
      </c>
      <c r="D944" t="s">
        <v>267</v>
      </c>
      <c r="E944">
        <v>8</v>
      </c>
      <c r="F944" t="s">
        <v>291</v>
      </c>
      <c r="G944" t="s">
        <v>42</v>
      </c>
      <c r="H944" t="s">
        <v>33</v>
      </c>
      <c r="I944" s="8">
        <v>25</v>
      </c>
      <c r="J944" s="9">
        <v>722.5</v>
      </c>
      <c r="K944" s="9">
        <v>28.9</v>
      </c>
    </row>
    <row r="945" spans="1:11" ht="14.25" customHeight="1" x14ac:dyDescent="0.35">
      <c r="A945">
        <v>2025</v>
      </c>
      <c r="B945" t="str">
        <f t="shared" si="14"/>
        <v>S2</v>
      </c>
      <c r="C945" t="s">
        <v>234</v>
      </c>
      <c r="D945" t="s">
        <v>267</v>
      </c>
      <c r="E945">
        <v>8</v>
      </c>
      <c r="F945" t="s">
        <v>291</v>
      </c>
      <c r="G945" t="s">
        <v>42</v>
      </c>
      <c r="H945" t="s">
        <v>34</v>
      </c>
      <c r="I945" s="8">
        <v>12</v>
      </c>
      <c r="J945" s="9">
        <v>326.39999999999998</v>
      </c>
      <c r="K945" s="9">
        <v>27.2</v>
      </c>
    </row>
    <row r="946" spans="1:11" ht="14.25" customHeight="1" x14ac:dyDescent="0.35">
      <c r="A946">
        <v>2025</v>
      </c>
      <c r="B946" t="str">
        <f t="shared" si="14"/>
        <v>S2</v>
      </c>
      <c r="C946" t="s">
        <v>234</v>
      </c>
      <c r="D946" t="s">
        <v>267</v>
      </c>
      <c r="E946">
        <v>8</v>
      </c>
      <c r="F946" t="s">
        <v>292</v>
      </c>
      <c r="G946" t="s">
        <v>44</v>
      </c>
      <c r="H946" t="s">
        <v>29</v>
      </c>
      <c r="I946" s="8">
        <v>58</v>
      </c>
      <c r="J946" s="9">
        <v>1972</v>
      </c>
      <c r="K946" s="9">
        <v>34</v>
      </c>
    </row>
    <row r="947" spans="1:11" ht="14.25" customHeight="1" x14ac:dyDescent="0.35">
      <c r="A947">
        <v>2025</v>
      </c>
      <c r="B947" t="str">
        <f t="shared" si="14"/>
        <v>S2</v>
      </c>
      <c r="C947" t="s">
        <v>234</v>
      </c>
      <c r="D947" t="s">
        <v>267</v>
      </c>
      <c r="E947">
        <v>8</v>
      </c>
      <c r="F947" t="s">
        <v>292</v>
      </c>
      <c r="G947" t="s">
        <v>44</v>
      </c>
      <c r="H947" t="s">
        <v>32</v>
      </c>
      <c r="I947" s="8">
        <v>44</v>
      </c>
      <c r="J947" s="9">
        <v>1346.4</v>
      </c>
      <c r="K947" s="9">
        <v>30.6</v>
      </c>
    </row>
    <row r="948" spans="1:11" ht="14.25" customHeight="1" x14ac:dyDescent="0.35">
      <c r="A948">
        <v>2025</v>
      </c>
      <c r="B948" t="str">
        <f t="shared" si="14"/>
        <v>S2</v>
      </c>
      <c r="C948" t="s">
        <v>234</v>
      </c>
      <c r="D948" t="s">
        <v>267</v>
      </c>
      <c r="E948">
        <v>8</v>
      </c>
      <c r="F948" t="s">
        <v>292</v>
      </c>
      <c r="G948" t="s">
        <v>44</v>
      </c>
      <c r="H948" t="s">
        <v>33</v>
      </c>
      <c r="I948" s="8">
        <v>29</v>
      </c>
      <c r="J948" s="9">
        <v>838.1</v>
      </c>
      <c r="K948" s="9">
        <v>28.9</v>
      </c>
    </row>
    <row r="949" spans="1:11" ht="14.25" customHeight="1" x14ac:dyDescent="0.35">
      <c r="A949">
        <v>2025</v>
      </c>
      <c r="B949" t="str">
        <f t="shared" si="14"/>
        <v>S2</v>
      </c>
      <c r="C949" t="s">
        <v>234</v>
      </c>
      <c r="D949" t="s">
        <v>267</v>
      </c>
      <c r="E949">
        <v>8</v>
      </c>
      <c r="F949" t="s">
        <v>292</v>
      </c>
      <c r="G949" t="s">
        <v>44</v>
      </c>
      <c r="H949" t="s">
        <v>34</v>
      </c>
      <c r="I949" s="8">
        <v>14</v>
      </c>
      <c r="J949" s="9">
        <v>380.8</v>
      </c>
      <c r="K949" s="9">
        <v>27.2</v>
      </c>
    </row>
    <row r="950" spans="1:11" ht="14.25" customHeight="1" x14ac:dyDescent="0.35">
      <c r="A950">
        <v>2025</v>
      </c>
      <c r="B950" t="str">
        <f t="shared" si="14"/>
        <v>S2</v>
      </c>
      <c r="C950" t="s">
        <v>234</v>
      </c>
      <c r="D950" t="s">
        <v>267</v>
      </c>
      <c r="E950">
        <v>8</v>
      </c>
      <c r="F950" t="s">
        <v>294</v>
      </c>
      <c r="G950" t="s">
        <v>48</v>
      </c>
      <c r="H950" t="s">
        <v>29</v>
      </c>
      <c r="I950" s="8">
        <v>56</v>
      </c>
      <c r="J950" s="9">
        <v>1904</v>
      </c>
      <c r="K950" s="9">
        <v>34</v>
      </c>
    </row>
    <row r="951" spans="1:11" ht="14.25" customHeight="1" x14ac:dyDescent="0.35">
      <c r="A951">
        <v>2025</v>
      </c>
      <c r="B951" t="str">
        <f t="shared" si="14"/>
        <v>S2</v>
      </c>
      <c r="C951" t="s">
        <v>234</v>
      </c>
      <c r="D951" t="s">
        <v>267</v>
      </c>
      <c r="E951">
        <v>8</v>
      </c>
      <c r="F951" t="s">
        <v>294</v>
      </c>
      <c r="G951" t="s">
        <v>48</v>
      </c>
      <c r="H951" t="s">
        <v>32</v>
      </c>
      <c r="I951" s="8">
        <v>42</v>
      </c>
      <c r="J951" s="9">
        <v>1285.2</v>
      </c>
      <c r="K951" s="9">
        <v>30.6</v>
      </c>
    </row>
    <row r="952" spans="1:11" ht="14.25" customHeight="1" x14ac:dyDescent="0.35">
      <c r="A952">
        <v>2025</v>
      </c>
      <c r="B952" t="str">
        <f t="shared" si="14"/>
        <v>S2</v>
      </c>
      <c r="C952" t="s">
        <v>234</v>
      </c>
      <c r="D952" t="s">
        <v>267</v>
      </c>
      <c r="E952">
        <v>8</v>
      </c>
      <c r="F952" t="s">
        <v>294</v>
      </c>
      <c r="G952" t="s">
        <v>48</v>
      </c>
      <c r="H952" t="s">
        <v>33</v>
      </c>
      <c r="I952" s="8">
        <v>28</v>
      </c>
      <c r="J952" s="9">
        <v>809.2</v>
      </c>
      <c r="K952" s="9">
        <v>28.9</v>
      </c>
    </row>
    <row r="953" spans="1:11" ht="14.25" customHeight="1" x14ac:dyDescent="0.35">
      <c r="A953">
        <v>2025</v>
      </c>
      <c r="B953" t="str">
        <f t="shared" si="14"/>
        <v>S2</v>
      </c>
      <c r="C953" t="s">
        <v>234</v>
      </c>
      <c r="D953" t="s">
        <v>267</v>
      </c>
      <c r="E953">
        <v>8</v>
      </c>
      <c r="F953" t="s">
        <v>294</v>
      </c>
      <c r="G953" t="s">
        <v>48</v>
      </c>
      <c r="H953" t="s">
        <v>34</v>
      </c>
      <c r="I953" s="8">
        <v>14</v>
      </c>
      <c r="J953" s="9">
        <v>380.8</v>
      </c>
      <c r="K953" s="9">
        <v>27.2</v>
      </c>
    </row>
    <row r="954" spans="1:11" ht="14.25" customHeight="1" x14ac:dyDescent="0.35">
      <c r="A954">
        <v>2025</v>
      </c>
      <c r="B954" t="str">
        <f t="shared" si="14"/>
        <v>S2</v>
      </c>
      <c r="C954" t="s">
        <v>234</v>
      </c>
      <c r="D954" t="s">
        <v>267</v>
      </c>
      <c r="E954">
        <v>8</v>
      </c>
      <c r="F954" t="s">
        <v>295</v>
      </c>
      <c r="G954" t="s">
        <v>28</v>
      </c>
      <c r="H954" t="s">
        <v>29</v>
      </c>
      <c r="I954" s="8">
        <v>59</v>
      </c>
      <c r="J954" s="9">
        <v>2006</v>
      </c>
      <c r="K954" s="9">
        <v>34</v>
      </c>
    </row>
    <row r="955" spans="1:11" ht="14.25" customHeight="1" x14ac:dyDescent="0.35">
      <c r="A955">
        <v>2025</v>
      </c>
      <c r="B955" t="str">
        <f t="shared" si="14"/>
        <v>S2</v>
      </c>
      <c r="C955" t="s">
        <v>234</v>
      </c>
      <c r="D955" t="s">
        <v>267</v>
      </c>
      <c r="E955">
        <v>8</v>
      </c>
      <c r="F955" t="s">
        <v>295</v>
      </c>
      <c r="G955" t="s">
        <v>28</v>
      </c>
      <c r="H955" t="s">
        <v>32</v>
      </c>
      <c r="I955" s="8">
        <v>44</v>
      </c>
      <c r="J955" s="9">
        <v>1346.4</v>
      </c>
      <c r="K955" s="9">
        <v>30.6</v>
      </c>
    </row>
    <row r="956" spans="1:11" ht="14.25" customHeight="1" x14ac:dyDescent="0.35">
      <c r="A956">
        <v>2025</v>
      </c>
      <c r="B956" t="str">
        <f t="shared" si="14"/>
        <v>S2</v>
      </c>
      <c r="C956" t="s">
        <v>234</v>
      </c>
      <c r="D956" t="s">
        <v>267</v>
      </c>
      <c r="E956">
        <v>8</v>
      </c>
      <c r="F956" t="s">
        <v>295</v>
      </c>
      <c r="G956" t="s">
        <v>28</v>
      </c>
      <c r="H956" t="s">
        <v>33</v>
      </c>
      <c r="I956" s="8">
        <v>29</v>
      </c>
      <c r="J956" s="9">
        <v>838.1</v>
      </c>
      <c r="K956" s="9">
        <v>28.9</v>
      </c>
    </row>
    <row r="957" spans="1:11" ht="14.25" customHeight="1" x14ac:dyDescent="0.35">
      <c r="A957">
        <v>2025</v>
      </c>
      <c r="B957" t="str">
        <f t="shared" si="14"/>
        <v>S2</v>
      </c>
      <c r="C957" t="s">
        <v>234</v>
      </c>
      <c r="D957" t="s">
        <v>267</v>
      </c>
      <c r="E957">
        <v>8</v>
      </c>
      <c r="F957" t="s">
        <v>295</v>
      </c>
      <c r="G957" t="s">
        <v>28</v>
      </c>
      <c r="H957" t="s">
        <v>34</v>
      </c>
      <c r="I957" s="8">
        <v>14</v>
      </c>
      <c r="J957" s="9">
        <v>380.8</v>
      </c>
      <c r="K957" s="9">
        <v>27.2</v>
      </c>
    </row>
    <row r="958" spans="1:11" ht="14.25" customHeight="1" x14ac:dyDescent="0.35">
      <c r="A958">
        <v>2025</v>
      </c>
      <c r="B958" t="str">
        <f t="shared" si="14"/>
        <v>S2</v>
      </c>
      <c r="C958" t="s">
        <v>234</v>
      </c>
      <c r="D958" t="s">
        <v>267</v>
      </c>
      <c r="E958">
        <v>8</v>
      </c>
      <c r="F958" t="s">
        <v>296</v>
      </c>
      <c r="G958" t="s">
        <v>36</v>
      </c>
      <c r="H958" t="s">
        <v>29</v>
      </c>
      <c r="I958" s="8">
        <v>58</v>
      </c>
      <c r="J958" s="9">
        <v>1972</v>
      </c>
      <c r="K958" s="9">
        <v>34</v>
      </c>
    </row>
    <row r="959" spans="1:11" ht="14.25" customHeight="1" x14ac:dyDescent="0.35">
      <c r="A959">
        <v>2025</v>
      </c>
      <c r="B959" t="str">
        <f t="shared" si="14"/>
        <v>S2</v>
      </c>
      <c r="C959" t="s">
        <v>234</v>
      </c>
      <c r="D959" t="s">
        <v>267</v>
      </c>
      <c r="E959">
        <v>8</v>
      </c>
      <c r="F959" t="s">
        <v>296</v>
      </c>
      <c r="G959" t="s">
        <v>36</v>
      </c>
      <c r="H959" t="s">
        <v>32</v>
      </c>
      <c r="I959" s="8">
        <v>43</v>
      </c>
      <c r="J959" s="9">
        <v>1315.8</v>
      </c>
      <c r="K959" s="9">
        <v>30.6</v>
      </c>
    </row>
    <row r="960" spans="1:11" ht="14.25" customHeight="1" x14ac:dyDescent="0.35">
      <c r="A960">
        <v>2025</v>
      </c>
      <c r="B960" t="str">
        <f t="shared" si="14"/>
        <v>S2</v>
      </c>
      <c r="C960" t="s">
        <v>234</v>
      </c>
      <c r="D960" t="s">
        <v>267</v>
      </c>
      <c r="E960">
        <v>8</v>
      </c>
      <c r="F960" t="s">
        <v>296</v>
      </c>
      <c r="G960" t="s">
        <v>36</v>
      </c>
      <c r="H960" t="s">
        <v>33</v>
      </c>
      <c r="I960" s="8">
        <v>29</v>
      </c>
      <c r="J960" s="9">
        <v>838.1</v>
      </c>
      <c r="K960" s="9">
        <v>28.9</v>
      </c>
    </row>
    <row r="961" spans="1:11" ht="14.25" customHeight="1" x14ac:dyDescent="0.35">
      <c r="A961">
        <v>2025</v>
      </c>
      <c r="B961" t="str">
        <f t="shared" si="14"/>
        <v>S2</v>
      </c>
      <c r="C961" t="s">
        <v>234</v>
      </c>
      <c r="D961" t="s">
        <v>267</v>
      </c>
      <c r="E961">
        <v>8</v>
      </c>
      <c r="F961" t="s">
        <v>296</v>
      </c>
      <c r="G961" t="s">
        <v>36</v>
      </c>
      <c r="H961" t="s">
        <v>34</v>
      </c>
      <c r="I961" s="8">
        <v>14</v>
      </c>
      <c r="J961" s="9">
        <v>380.8</v>
      </c>
      <c r="K961" s="9">
        <v>27.2</v>
      </c>
    </row>
    <row r="962" spans="1:11" ht="14.25" customHeight="1" x14ac:dyDescent="0.35">
      <c r="A962">
        <v>2025</v>
      </c>
      <c r="B962" t="str">
        <f t="shared" ref="B962:B1025" si="15">IF(OR(C962="Q1",C962="Q2"),"S1",IF(OR(C962="Q3",C962="Q4"),"S2",""))</f>
        <v>S2</v>
      </c>
      <c r="C962" t="s">
        <v>234</v>
      </c>
      <c r="D962" t="s">
        <v>267</v>
      </c>
      <c r="E962">
        <v>8</v>
      </c>
      <c r="F962" t="s">
        <v>297</v>
      </c>
      <c r="G962" t="s">
        <v>38</v>
      </c>
      <c r="H962" t="s">
        <v>29</v>
      </c>
      <c r="I962" s="8">
        <v>66</v>
      </c>
      <c r="J962" s="9">
        <v>2244</v>
      </c>
      <c r="K962" s="9">
        <v>34</v>
      </c>
    </row>
    <row r="963" spans="1:11" ht="14.25" customHeight="1" x14ac:dyDescent="0.35">
      <c r="A963">
        <v>2025</v>
      </c>
      <c r="B963" t="str">
        <f t="shared" si="15"/>
        <v>S2</v>
      </c>
      <c r="C963" t="s">
        <v>234</v>
      </c>
      <c r="D963" t="s">
        <v>267</v>
      </c>
      <c r="E963">
        <v>8</v>
      </c>
      <c r="F963" t="s">
        <v>297</v>
      </c>
      <c r="G963" t="s">
        <v>38</v>
      </c>
      <c r="H963" t="s">
        <v>32</v>
      </c>
      <c r="I963" s="8">
        <v>50</v>
      </c>
      <c r="J963" s="9">
        <v>1530</v>
      </c>
      <c r="K963" s="9">
        <v>30.6</v>
      </c>
    </row>
    <row r="964" spans="1:11" ht="14.25" customHeight="1" x14ac:dyDescent="0.35">
      <c r="A964">
        <v>2025</v>
      </c>
      <c r="B964" t="str">
        <f t="shared" si="15"/>
        <v>S2</v>
      </c>
      <c r="C964" t="s">
        <v>234</v>
      </c>
      <c r="D964" t="s">
        <v>267</v>
      </c>
      <c r="E964">
        <v>8</v>
      </c>
      <c r="F964" t="s">
        <v>297</v>
      </c>
      <c r="G964" t="s">
        <v>38</v>
      </c>
      <c r="H964" t="s">
        <v>33</v>
      </c>
      <c r="I964" s="8">
        <v>33</v>
      </c>
      <c r="J964" s="9">
        <v>953.7</v>
      </c>
      <c r="K964" s="9">
        <v>28.9</v>
      </c>
    </row>
    <row r="965" spans="1:11" ht="14.25" customHeight="1" x14ac:dyDescent="0.35">
      <c r="A965">
        <v>2025</v>
      </c>
      <c r="B965" t="str">
        <f t="shared" si="15"/>
        <v>S2</v>
      </c>
      <c r="C965" t="s">
        <v>234</v>
      </c>
      <c r="D965" t="s">
        <v>267</v>
      </c>
      <c r="E965">
        <v>8</v>
      </c>
      <c r="F965" t="s">
        <v>297</v>
      </c>
      <c r="G965" t="s">
        <v>38</v>
      </c>
      <c r="H965" t="s">
        <v>34</v>
      </c>
      <c r="I965" s="8">
        <v>16</v>
      </c>
      <c r="J965" s="9">
        <v>435.2</v>
      </c>
      <c r="K965" s="9">
        <v>27.2</v>
      </c>
    </row>
    <row r="966" spans="1:11" ht="14.25" customHeight="1" x14ac:dyDescent="0.35">
      <c r="A966">
        <v>2025</v>
      </c>
      <c r="B966" t="str">
        <f t="shared" si="15"/>
        <v>S2</v>
      </c>
      <c r="C966" t="s">
        <v>234</v>
      </c>
      <c r="D966" t="s">
        <v>267</v>
      </c>
      <c r="E966">
        <v>8</v>
      </c>
      <c r="F966" t="s">
        <v>298</v>
      </c>
      <c r="G966" t="s">
        <v>40</v>
      </c>
      <c r="H966" t="s">
        <v>29</v>
      </c>
      <c r="I966" s="8">
        <v>65</v>
      </c>
      <c r="J966" s="9">
        <v>2210</v>
      </c>
      <c r="K966" s="9">
        <v>34</v>
      </c>
    </row>
    <row r="967" spans="1:11" ht="14.25" customHeight="1" x14ac:dyDescent="0.35">
      <c r="A967">
        <v>2025</v>
      </c>
      <c r="B967" t="str">
        <f t="shared" si="15"/>
        <v>S2</v>
      </c>
      <c r="C967" t="s">
        <v>234</v>
      </c>
      <c r="D967" t="s">
        <v>267</v>
      </c>
      <c r="E967">
        <v>8</v>
      </c>
      <c r="F967" t="s">
        <v>298</v>
      </c>
      <c r="G967" t="s">
        <v>40</v>
      </c>
      <c r="H967" t="s">
        <v>32</v>
      </c>
      <c r="I967" s="8">
        <v>48</v>
      </c>
      <c r="J967" s="9">
        <v>1468.8</v>
      </c>
      <c r="K967" s="9">
        <v>30.6</v>
      </c>
    </row>
    <row r="968" spans="1:11" ht="14.25" customHeight="1" x14ac:dyDescent="0.35">
      <c r="A968">
        <v>2025</v>
      </c>
      <c r="B968" t="str">
        <f t="shared" si="15"/>
        <v>S2</v>
      </c>
      <c r="C968" t="s">
        <v>234</v>
      </c>
      <c r="D968" t="s">
        <v>267</v>
      </c>
      <c r="E968">
        <v>8</v>
      </c>
      <c r="F968" t="s">
        <v>298</v>
      </c>
      <c r="G968" t="s">
        <v>40</v>
      </c>
      <c r="H968" t="s">
        <v>33</v>
      </c>
      <c r="I968" s="8">
        <v>32</v>
      </c>
      <c r="J968" s="9">
        <v>924.8</v>
      </c>
      <c r="K968" s="9">
        <v>28.9</v>
      </c>
    </row>
    <row r="969" spans="1:11" ht="14.25" customHeight="1" x14ac:dyDescent="0.35">
      <c r="A969">
        <v>2025</v>
      </c>
      <c r="B969" t="str">
        <f t="shared" si="15"/>
        <v>S2</v>
      </c>
      <c r="C969" t="s">
        <v>234</v>
      </c>
      <c r="D969" t="s">
        <v>267</v>
      </c>
      <c r="E969">
        <v>8</v>
      </c>
      <c r="F969" t="s">
        <v>298</v>
      </c>
      <c r="G969" t="s">
        <v>40</v>
      </c>
      <c r="H969" t="s">
        <v>34</v>
      </c>
      <c r="I969" s="8">
        <v>16</v>
      </c>
      <c r="J969" s="9">
        <v>435.2</v>
      </c>
      <c r="K969" s="9">
        <v>27.2</v>
      </c>
    </row>
    <row r="970" spans="1:11" ht="14.25" customHeight="1" x14ac:dyDescent="0.35">
      <c r="A970">
        <v>2025</v>
      </c>
      <c r="B970" t="str">
        <f t="shared" si="15"/>
        <v>S2</v>
      </c>
      <c r="C970" t="s">
        <v>234</v>
      </c>
      <c r="D970" t="s">
        <v>267</v>
      </c>
      <c r="E970">
        <v>8</v>
      </c>
      <c r="F970" t="s">
        <v>299</v>
      </c>
      <c r="G970" t="s">
        <v>42</v>
      </c>
      <c r="H970" t="s">
        <v>29</v>
      </c>
      <c r="I970" s="8">
        <v>56</v>
      </c>
      <c r="J970" s="9">
        <v>1904</v>
      </c>
      <c r="K970" s="9">
        <v>34</v>
      </c>
    </row>
    <row r="971" spans="1:11" ht="14.25" customHeight="1" x14ac:dyDescent="0.35">
      <c r="A971">
        <v>2025</v>
      </c>
      <c r="B971" t="str">
        <f t="shared" si="15"/>
        <v>S2</v>
      </c>
      <c r="C971" t="s">
        <v>234</v>
      </c>
      <c r="D971" t="s">
        <v>267</v>
      </c>
      <c r="E971">
        <v>8</v>
      </c>
      <c r="F971" t="s">
        <v>299</v>
      </c>
      <c r="G971" t="s">
        <v>42</v>
      </c>
      <c r="H971" t="s">
        <v>32</v>
      </c>
      <c r="I971" s="8">
        <v>42</v>
      </c>
      <c r="J971" s="9">
        <v>1285.2</v>
      </c>
      <c r="K971" s="9">
        <v>30.6</v>
      </c>
    </row>
    <row r="972" spans="1:11" ht="14.25" customHeight="1" x14ac:dyDescent="0.35">
      <c r="A972">
        <v>2025</v>
      </c>
      <c r="B972" t="str">
        <f t="shared" si="15"/>
        <v>S2</v>
      </c>
      <c r="C972" t="s">
        <v>234</v>
      </c>
      <c r="D972" t="s">
        <v>267</v>
      </c>
      <c r="E972">
        <v>8</v>
      </c>
      <c r="F972" t="s">
        <v>299</v>
      </c>
      <c r="G972" t="s">
        <v>42</v>
      </c>
      <c r="H972" t="s">
        <v>33</v>
      </c>
      <c r="I972" s="8">
        <v>28</v>
      </c>
      <c r="J972" s="9">
        <v>809.2</v>
      </c>
      <c r="K972" s="9">
        <v>28.9</v>
      </c>
    </row>
    <row r="973" spans="1:11" ht="14.25" customHeight="1" x14ac:dyDescent="0.35">
      <c r="A973">
        <v>2025</v>
      </c>
      <c r="B973" t="str">
        <f t="shared" si="15"/>
        <v>S2</v>
      </c>
      <c r="C973" t="s">
        <v>234</v>
      </c>
      <c r="D973" t="s">
        <v>267</v>
      </c>
      <c r="E973">
        <v>8</v>
      </c>
      <c r="F973" t="s">
        <v>299</v>
      </c>
      <c r="G973" t="s">
        <v>42</v>
      </c>
      <c r="H973" t="s">
        <v>34</v>
      </c>
      <c r="I973" s="8">
        <v>14</v>
      </c>
      <c r="J973" s="9">
        <v>380.8</v>
      </c>
      <c r="K973" s="9">
        <v>27.2</v>
      </c>
    </row>
    <row r="974" spans="1:11" ht="14.25" customHeight="1" x14ac:dyDescent="0.35">
      <c r="A974">
        <v>2025</v>
      </c>
      <c r="B974" t="str">
        <f t="shared" si="15"/>
        <v>S2</v>
      </c>
      <c r="C974" t="s">
        <v>234</v>
      </c>
      <c r="D974" t="s">
        <v>300</v>
      </c>
      <c r="E974">
        <v>9</v>
      </c>
      <c r="F974" t="s">
        <v>301</v>
      </c>
      <c r="G974" t="s">
        <v>44</v>
      </c>
      <c r="H974" t="s">
        <v>29</v>
      </c>
      <c r="I974" s="8">
        <v>70</v>
      </c>
      <c r="J974" s="9">
        <v>2380</v>
      </c>
      <c r="K974" s="9">
        <v>34</v>
      </c>
    </row>
    <row r="975" spans="1:11" ht="14.25" customHeight="1" x14ac:dyDescent="0.35">
      <c r="A975">
        <v>2025</v>
      </c>
      <c r="B975" t="str">
        <f t="shared" si="15"/>
        <v>S2</v>
      </c>
      <c r="C975" t="s">
        <v>234</v>
      </c>
      <c r="D975" t="s">
        <v>300</v>
      </c>
      <c r="E975">
        <v>9</v>
      </c>
      <c r="F975" t="s">
        <v>301</v>
      </c>
      <c r="G975" t="s">
        <v>44</v>
      </c>
      <c r="H975" t="s">
        <v>32</v>
      </c>
      <c r="I975" s="8">
        <v>53</v>
      </c>
      <c r="J975" s="9">
        <v>1621.8</v>
      </c>
      <c r="K975" s="9">
        <v>30.6</v>
      </c>
    </row>
    <row r="976" spans="1:11" ht="14.25" customHeight="1" x14ac:dyDescent="0.35">
      <c r="A976">
        <v>2025</v>
      </c>
      <c r="B976" t="str">
        <f t="shared" si="15"/>
        <v>S2</v>
      </c>
      <c r="C976" t="s">
        <v>234</v>
      </c>
      <c r="D976" t="s">
        <v>300</v>
      </c>
      <c r="E976">
        <v>9</v>
      </c>
      <c r="F976" t="s">
        <v>301</v>
      </c>
      <c r="G976" t="s">
        <v>44</v>
      </c>
      <c r="H976" t="s">
        <v>33</v>
      </c>
      <c r="I976" s="8">
        <v>35</v>
      </c>
      <c r="J976" s="9">
        <v>1011.5</v>
      </c>
      <c r="K976" s="9">
        <v>28.9</v>
      </c>
    </row>
    <row r="977" spans="1:11" ht="14.25" customHeight="1" x14ac:dyDescent="0.35">
      <c r="A977">
        <v>2025</v>
      </c>
      <c r="B977" t="str">
        <f t="shared" si="15"/>
        <v>S2</v>
      </c>
      <c r="C977" t="s">
        <v>234</v>
      </c>
      <c r="D977" t="s">
        <v>300</v>
      </c>
      <c r="E977">
        <v>9</v>
      </c>
      <c r="F977" t="s">
        <v>301</v>
      </c>
      <c r="G977" t="s">
        <v>44</v>
      </c>
      <c r="H977" t="s">
        <v>34</v>
      </c>
      <c r="I977" s="8">
        <v>17</v>
      </c>
      <c r="J977" s="9">
        <v>462.4</v>
      </c>
      <c r="K977" s="9">
        <v>27.2</v>
      </c>
    </row>
    <row r="978" spans="1:11" ht="14.25" customHeight="1" x14ac:dyDescent="0.35">
      <c r="A978">
        <v>2025</v>
      </c>
      <c r="B978" t="str">
        <f t="shared" si="15"/>
        <v>S2</v>
      </c>
      <c r="C978" t="s">
        <v>234</v>
      </c>
      <c r="D978" t="s">
        <v>300</v>
      </c>
      <c r="E978">
        <v>9</v>
      </c>
      <c r="F978" t="s">
        <v>302</v>
      </c>
      <c r="G978" t="s">
        <v>48</v>
      </c>
      <c r="H978" t="s">
        <v>29</v>
      </c>
      <c r="I978" s="8">
        <v>72</v>
      </c>
      <c r="J978" s="9">
        <v>2448</v>
      </c>
      <c r="K978" s="9">
        <v>34</v>
      </c>
    </row>
    <row r="979" spans="1:11" ht="14.25" customHeight="1" x14ac:dyDescent="0.35">
      <c r="A979">
        <v>2025</v>
      </c>
      <c r="B979" t="str">
        <f t="shared" si="15"/>
        <v>S2</v>
      </c>
      <c r="C979" t="s">
        <v>234</v>
      </c>
      <c r="D979" t="s">
        <v>300</v>
      </c>
      <c r="E979">
        <v>9</v>
      </c>
      <c r="F979" t="s">
        <v>302</v>
      </c>
      <c r="G979" t="s">
        <v>48</v>
      </c>
      <c r="H979" t="s">
        <v>32</v>
      </c>
      <c r="I979" s="8">
        <v>54</v>
      </c>
      <c r="J979" s="9">
        <v>1652.4</v>
      </c>
      <c r="K979" s="9">
        <v>30.6</v>
      </c>
    </row>
    <row r="980" spans="1:11" ht="14.25" customHeight="1" x14ac:dyDescent="0.35">
      <c r="A980">
        <v>2025</v>
      </c>
      <c r="B980" t="str">
        <f t="shared" si="15"/>
        <v>S2</v>
      </c>
      <c r="C980" t="s">
        <v>234</v>
      </c>
      <c r="D980" t="s">
        <v>300</v>
      </c>
      <c r="E980">
        <v>9</v>
      </c>
      <c r="F980" t="s">
        <v>302</v>
      </c>
      <c r="G980" t="s">
        <v>48</v>
      </c>
      <c r="H980" t="s">
        <v>33</v>
      </c>
      <c r="I980" s="8">
        <v>36</v>
      </c>
      <c r="J980" s="9">
        <v>1040.4000000000001</v>
      </c>
      <c r="K980" s="9">
        <v>28.9</v>
      </c>
    </row>
    <row r="981" spans="1:11" ht="14.25" customHeight="1" x14ac:dyDescent="0.35">
      <c r="A981">
        <v>2025</v>
      </c>
      <c r="B981" t="str">
        <f t="shared" si="15"/>
        <v>S2</v>
      </c>
      <c r="C981" t="s">
        <v>234</v>
      </c>
      <c r="D981" t="s">
        <v>300</v>
      </c>
      <c r="E981">
        <v>9</v>
      </c>
      <c r="F981" t="s">
        <v>302</v>
      </c>
      <c r="G981" t="s">
        <v>48</v>
      </c>
      <c r="H981" t="s">
        <v>34</v>
      </c>
      <c r="I981" s="8">
        <v>18</v>
      </c>
      <c r="J981" s="9">
        <v>489.6</v>
      </c>
      <c r="K981" s="9">
        <v>27.2</v>
      </c>
    </row>
    <row r="982" spans="1:11" ht="14.25" customHeight="1" x14ac:dyDescent="0.35">
      <c r="A982">
        <v>2025</v>
      </c>
      <c r="B982" t="str">
        <f t="shared" si="15"/>
        <v>S2</v>
      </c>
      <c r="C982" t="s">
        <v>234</v>
      </c>
      <c r="D982" t="s">
        <v>300</v>
      </c>
      <c r="E982">
        <v>9</v>
      </c>
      <c r="F982" t="s">
        <v>303</v>
      </c>
      <c r="G982" t="s">
        <v>28</v>
      </c>
      <c r="H982" t="s">
        <v>29</v>
      </c>
      <c r="I982" s="8">
        <v>78</v>
      </c>
      <c r="J982" s="9">
        <v>2652</v>
      </c>
      <c r="K982" s="9">
        <v>34</v>
      </c>
    </row>
    <row r="983" spans="1:11" ht="14.25" customHeight="1" x14ac:dyDescent="0.35">
      <c r="A983">
        <v>2025</v>
      </c>
      <c r="B983" t="str">
        <f t="shared" si="15"/>
        <v>S2</v>
      </c>
      <c r="C983" t="s">
        <v>234</v>
      </c>
      <c r="D983" t="s">
        <v>300</v>
      </c>
      <c r="E983">
        <v>9</v>
      </c>
      <c r="F983" t="s">
        <v>303</v>
      </c>
      <c r="G983" t="s">
        <v>28</v>
      </c>
      <c r="H983" t="s">
        <v>32</v>
      </c>
      <c r="I983" s="8">
        <v>58</v>
      </c>
      <c r="J983" s="9">
        <v>1774.8</v>
      </c>
      <c r="K983" s="9">
        <v>30.6</v>
      </c>
    </row>
    <row r="984" spans="1:11" ht="14.25" customHeight="1" x14ac:dyDescent="0.35">
      <c r="A984">
        <v>2025</v>
      </c>
      <c r="B984" t="str">
        <f t="shared" si="15"/>
        <v>S2</v>
      </c>
      <c r="C984" t="s">
        <v>234</v>
      </c>
      <c r="D984" t="s">
        <v>300</v>
      </c>
      <c r="E984">
        <v>9</v>
      </c>
      <c r="F984" t="s">
        <v>303</v>
      </c>
      <c r="G984" t="s">
        <v>28</v>
      </c>
      <c r="H984" t="s">
        <v>33</v>
      </c>
      <c r="I984" s="8">
        <v>39</v>
      </c>
      <c r="J984" s="9">
        <v>1127.0999999999999</v>
      </c>
      <c r="K984" s="9">
        <v>28.9</v>
      </c>
    </row>
    <row r="985" spans="1:11" ht="14.25" customHeight="1" x14ac:dyDescent="0.35">
      <c r="A985">
        <v>2025</v>
      </c>
      <c r="B985" t="str">
        <f t="shared" si="15"/>
        <v>S2</v>
      </c>
      <c r="C985" t="s">
        <v>234</v>
      </c>
      <c r="D985" t="s">
        <v>300</v>
      </c>
      <c r="E985">
        <v>9</v>
      </c>
      <c r="F985" t="s">
        <v>303</v>
      </c>
      <c r="G985" t="s">
        <v>28</v>
      </c>
      <c r="H985" t="s">
        <v>34</v>
      </c>
      <c r="I985" s="8">
        <v>19</v>
      </c>
      <c r="J985" s="9">
        <v>516.79999999999995</v>
      </c>
      <c r="K985" s="9">
        <v>27.2</v>
      </c>
    </row>
    <row r="986" spans="1:11" ht="14.25" customHeight="1" x14ac:dyDescent="0.35">
      <c r="A986">
        <v>2025</v>
      </c>
      <c r="B986" t="str">
        <f t="shared" si="15"/>
        <v>S2</v>
      </c>
      <c r="C986" t="s">
        <v>234</v>
      </c>
      <c r="D986" t="s">
        <v>300</v>
      </c>
      <c r="E986">
        <v>9</v>
      </c>
      <c r="F986" t="s">
        <v>304</v>
      </c>
      <c r="G986" t="s">
        <v>36</v>
      </c>
      <c r="H986" t="s">
        <v>29</v>
      </c>
      <c r="I986" s="8">
        <v>73</v>
      </c>
      <c r="J986" s="9">
        <v>2482</v>
      </c>
      <c r="K986" s="9">
        <v>34</v>
      </c>
    </row>
    <row r="987" spans="1:11" ht="14.25" customHeight="1" x14ac:dyDescent="0.35">
      <c r="A987">
        <v>2025</v>
      </c>
      <c r="B987" t="str">
        <f t="shared" si="15"/>
        <v>S2</v>
      </c>
      <c r="C987" t="s">
        <v>234</v>
      </c>
      <c r="D987" t="s">
        <v>300</v>
      </c>
      <c r="E987">
        <v>9</v>
      </c>
      <c r="F987" t="s">
        <v>304</v>
      </c>
      <c r="G987" t="s">
        <v>36</v>
      </c>
      <c r="H987" t="s">
        <v>32</v>
      </c>
      <c r="I987" s="8">
        <v>55</v>
      </c>
      <c r="J987" s="9">
        <v>1683</v>
      </c>
      <c r="K987" s="9">
        <v>30.6</v>
      </c>
    </row>
    <row r="988" spans="1:11" ht="14.25" customHeight="1" x14ac:dyDescent="0.35">
      <c r="A988">
        <v>2025</v>
      </c>
      <c r="B988" t="str">
        <f t="shared" si="15"/>
        <v>S2</v>
      </c>
      <c r="C988" t="s">
        <v>234</v>
      </c>
      <c r="D988" t="s">
        <v>300</v>
      </c>
      <c r="E988">
        <v>9</v>
      </c>
      <c r="F988" t="s">
        <v>304</v>
      </c>
      <c r="G988" t="s">
        <v>36</v>
      </c>
      <c r="H988" t="s">
        <v>33</v>
      </c>
      <c r="I988" s="8">
        <v>36</v>
      </c>
      <c r="J988" s="9">
        <v>1040.4000000000001</v>
      </c>
      <c r="K988" s="9">
        <v>28.9</v>
      </c>
    </row>
    <row r="989" spans="1:11" ht="14.25" customHeight="1" x14ac:dyDescent="0.35">
      <c r="A989">
        <v>2025</v>
      </c>
      <c r="B989" t="str">
        <f t="shared" si="15"/>
        <v>S2</v>
      </c>
      <c r="C989" t="s">
        <v>234</v>
      </c>
      <c r="D989" t="s">
        <v>300</v>
      </c>
      <c r="E989">
        <v>9</v>
      </c>
      <c r="F989" t="s">
        <v>304</v>
      </c>
      <c r="G989" t="s">
        <v>36</v>
      </c>
      <c r="H989" t="s">
        <v>34</v>
      </c>
      <c r="I989" s="8">
        <v>18</v>
      </c>
      <c r="J989" s="9">
        <v>489.6</v>
      </c>
      <c r="K989" s="9">
        <v>27.2</v>
      </c>
    </row>
    <row r="990" spans="1:11" ht="14.25" customHeight="1" x14ac:dyDescent="0.35">
      <c r="A990">
        <v>2025</v>
      </c>
      <c r="B990" t="str">
        <f t="shared" si="15"/>
        <v>S2</v>
      </c>
      <c r="C990" t="s">
        <v>234</v>
      </c>
      <c r="D990" t="s">
        <v>300</v>
      </c>
      <c r="E990">
        <v>9</v>
      </c>
      <c r="F990" t="s">
        <v>305</v>
      </c>
      <c r="G990" t="s">
        <v>38</v>
      </c>
      <c r="H990" t="s">
        <v>29</v>
      </c>
      <c r="I990" s="8">
        <v>88</v>
      </c>
      <c r="J990" s="9">
        <v>2992</v>
      </c>
      <c r="K990" s="9">
        <v>34</v>
      </c>
    </row>
    <row r="991" spans="1:11" ht="14.25" customHeight="1" x14ac:dyDescent="0.35">
      <c r="A991">
        <v>2025</v>
      </c>
      <c r="B991" t="str">
        <f t="shared" si="15"/>
        <v>S2</v>
      </c>
      <c r="C991" t="s">
        <v>234</v>
      </c>
      <c r="D991" t="s">
        <v>300</v>
      </c>
      <c r="E991">
        <v>9</v>
      </c>
      <c r="F991" t="s">
        <v>305</v>
      </c>
      <c r="G991" t="s">
        <v>38</v>
      </c>
      <c r="H991" t="s">
        <v>32</v>
      </c>
      <c r="I991" s="8">
        <v>66</v>
      </c>
      <c r="J991" s="9">
        <v>2019.6</v>
      </c>
      <c r="K991" s="9">
        <v>30.6</v>
      </c>
    </row>
    <row r="992" spans="1:11" ht="14.25" customHeight="1" x14ac:dyDescent="0.35">
      <c r="A992">
        <v>2025</v>
      </c>
      <c r="B992" t="str">
        <f t="shared" si="15"/>
        <v>S2</v>
      </c>
      <c r="C992" t="s">
        <v>234</v>
      </c>
      <c r="D992" t="s">
        <v>300</v>
      </c>
      <c r="E992">
        <v>9</v>
      </c>
      <c r="F992" t="s">
        <v>305</v>
      </c>
      <c r="G992" t="s">
        <v>38</v>
      </c>
      <c r="H992" t="s">
        <v>33</v>
      </c>
      <c r="I992" s="8">
        <v>44</v>
      </c>
      <c r="J992" s="9">
        <v>1271.5999999999999</v>
      </c>
      <c r="K992" s="9">
        <v>28.9</v>
      </c>
    </row>
    <row r="993" spans="1:11" ht="14.25" customHeight="1" x14ac:dyDescent="0.35">
      <c r="A993">
        <v>2025</v>
      </c>
      <c r="B993" t="str">
        <f t="shared" si="15"/>
        <v>S2</v>
      </c>
      <c r="C993" t="s">
        <v>234</v>
      </c>
      <c r="D993" t="s">
        <v>300</v>
      </c>
      <c r="E993">
        <v>9</v>
      </c>
      <c r="F993" t="s">
        <v>305</v>
      </c>
      <c r="G993" t="s">
        <v>38</v>
      </c>
      <c r="H993" t="s">
        <v>34</v>
      </c>
      <c r="I993" s="8">
        <v>22</v>
      </c>
      <c r="J993" s="9">
        <v>598.4</v>
      </c>
      <c r="K993" s="9">
        <v>27.2</v>
      </c>
    </row>
    <row r="994" spans="1:11" ht="14.25" customHeight="1" x14ac:dyDescent="0.35">
      <c r="A994">
        <v>2025</v>
      </c>
      <c r="B994" t="str">
        <f t="shared" si="15"/>
        <v>S2</v>
      </c>
      <c r="C994" t="s">
        <v>234</v>
      </c>
      <c r="D994" t="s">
        <v>300</v>
      </c>
      <c r="E994">
        <v>9</v>
      </c>
      <c r="F994" t="s">
        <v>306</v>
      </c>
      <c r="G994" t="s">
        <v>40</v>
      </c>
      <c r="H994" t="s">
        <v>29</v>
      </c>
      <c r="I994" s="8">
        <v>86</v>
      </c>
      <c r="J994" s="9">
        <v>2924</v>
      </c>
      <c r="K994" s="9">
        <v>34</v>
      </c>
    </row>
    <row r="995" spans="1:11" ht="14.25" customHeight="1" x14ac:dyDescent="0.35">
      <c r="A995">
        <v>2025</v>
      </c>
      <c r="B995" t="str">
        <f t="shared" si="15"/>
        <v>S2</v>
      </c>
      <c r="C995" t="s">
        <v>234</v>
      </c>
      <c r="D995" t="s">
        <v>300</v>
      </c>
      <c r="E995">
        <v>9</v>
      </c>
      <c r="F995" t="s">
        <v>306</v>
      </c>
      <c r="G995" t="s">
        <v>40</v>
      </c>
      <c r="H995" t="s">
        <v>32</v>
      </c>
      <c r="I995" s="8">
        <v>65</v>
      </c>
      <c r="J995" s="9">
        <v>1989</v>
      </c>
      <c r="K995" s="9">
        <v>30.6</v>
      </c>
    </row>
    <row r="996" spans="1:11" ht="14.25" customHeight="1" x14ac:dyDescent="0.35">
      <c r="A996">
        <v>2025</v>
      </c>
      <c r="B996" t="str">
        <f t="shared" si="15"/>
        <v>S2</v>
      </c>
      <c r="C996" t="s">
        <v>234</v>
      </c>
      <c r="D996" t="s">
        <v>300</v>
      </c>
      <c r="E996">
        <v>9</v>
      </c>
      <c r="F996" t="s">
        <v>306</v>
      </c>
      <c r="G996" t="s">
        <v>40</v>
      </c>
      <c r="H996" t="s">
        <v>33</v>
      </c>
      <c r="I996" s="8">
        <v>43</v>
      </c>
      <c r="J996" s="9">
        <v>1242.7</v>
      </c>
      <c r="K996" s="9">
        <v>28.9</v>
      </c>
    </row>
    <row r="997" spans="1:11" ht="14.25" customHeight="1" x14ac:dyDescent="0.35">
      <c r="A997">
        <v>2025</v>
      </c>
      <c r="B997" t="str">
        <f t="shared" si="15"/>
        <v>S2</v>
      </c>
      <c r="C997" t="s">
        <v>234</v>
      </c>
      <c r="D997" t="s">
        <v>300</v>
      </c>
      <c r="E997">
        <v>9</v>
      </c>
      <c r="F997" t="s">
        <v>306</v>
      </c>
      <c r="G997" t="s">
        <v>40</v>
      </c>
      <c r="H997" t="s">
        <v>34</v>
      </c>
      <c r="I997" s="8">
        <v>21</v>
      </c>
      <c r="J997" s="9">
        <v>571.20000000000005</v>
      </c>
      <c r="K997" s="9">
        <v>27.2</v>
      </c>
    </row>
    <row r="998" spans="1:11" ht="14.25" customHeight="1" x14ac:dyDescent="0.35">
      <c r="A998">
        <v>2025</v>
      </c>
      <c r="B998" t="str">
        <f t="shared" si="15"/>
        <v>S2</v>
      </c>
      <c r="C998" t="s">
        <v>234</v>
      </c>
      <c r="D998" t="s">
        <v>300</v>
      </c>
      <c r="E998">
        <v>9</v>
      </c>
      <c r="F998" t="s">
        <v>307</v>
      </c>
      <c r="G998" t="s">
        <v>42</v>
      </c>
      <c r="H998" t="s">
        <v>29</v>
      </c>
      <c r="I998" s="8">
        <v>72</v>
      </c>
      <c r="J998" s="9">
        <v>2448</v>
      </c>
      <c r="K998" s="9">
        <v>34</v>
      </c>
    </row>
    <row r="999" spans="1:11" ht="14.25" customHeight="1" x14ac:dyDescent="0.35">
      <c r="A999">
        <v>2025</v>
      </c>
      <c r="B999" t="str">
        <f t="shared" si="15"/>
        <v>S2</v>
      </c>
      <c r="C999" t="s">
        <v>234</v>
      </c>
      <c r="D999" t="s">
        <v>300</v>
      </c>
      <c r="E999">
        <v>9</v>
      </c>
      <c r="F999" t="s">
        <v>307</v>
      </c>
      <c r="G999" t="s">
        <v>42</v>
      </c>
      <c r="H999" t="s">
        <v>32</v>
      </c>
      <c r="I999" s="8">
        <v>54</v>
      </c>
      <c r="J999" s="9">
        <v>1652.4</v>
      </c>
      <c r="K999" s="9">
        <v>30.6</v>
      </c>
    </row>
    <row r="1000" spans="1:11" ht="14.25" customHeight="1" x14ac:dyDescent="0.35">
      <c r="A1000">
        <v>2025</v>
      </c>
      <c r="B1000" t="str">
        <f t="shared" si="15"/>
        <v>S2</v>
      </c>
      <c r="C1000" t="s">
        <v>234</v>
      </c>
      <c r="D1000" t="s">
        <v>300</v>
      </c>
      <c r="E1000">
        <v>9</v>
      </c>
      <c r="F1000" t="s">
        <v>307</v>
      </c>
      <c r="G1000" t="s">
        <v>42</v>
      </c>
      <c r="H1000" t="s">
        <v>33</v>
      </c>
      <c r="I1000" s="8">
        <v>36</v>
      </c>
      <c r="J1000" s="9">
        <v>1040.4000000000001</v>
      </c>
      <c r="K1000" s="9">
        <v>28.9</v>
      </c>
    </row>
    <row r="1001" spans="1:11" ht="14.25" customHeight="1" x14ac:dyDescent="0.35">
      <c r="A1001">
        <v>2025</v>
      </c>
      <c r="B1001" t="str">
        <f t="shared" si="15"/>
        <v>S2</v>
      </c>
      <c r="C1001" t="s">
        <v>234</v>
      </c>
      <c r="D1001" t="s">
        <v>300</v>
      </c>
      <c r="E1001">
        <v>9</v>
      </c>
      <c r="F1001" t="s">
        <v>307</v>
      </c>
      <c r="G1001" t="s">
        <v>42</v>
      </c>
      <c r="H1001" t="s">
        <v>34</v>
      </c>
      <c r="I1001" s="8">
        <v>18</v>
      </c>
      <c r="J1001" s="9">
        <v>489.6</v>
      </c>
      <c r="K1001" s="9">
        <v>27.2</v>
      </c>
    </row>
    <row r="1002" spans="1:11" ht="14.25" customHeight="1" x14ac:dyDescent="0.35">
      <c r="A1002">
        <v>2025</v>
      </c>
      <c r="B1002" t="str">
        <f t="shared" si="15"/>
        <v>S2</v>
      </c>
      <c r="C1002" t="s">
        <v>234</v>
      </c>
      <c r="D1002" t="s">
        <v>300</v>
      </c>
      <c r="E1002">
        <v>9</v>
      </c>
      <c r="F1002" t="s">
        <v>308</v>
      </c>
      <c r="G1002" t="s">
        <v>44</v>
      </c>
      <c r="H1002" t="s">
        <v>29</v>
      </c>
      <c r="I1002" s="8">
        <v>74</v>
      </c>
      <c r="J1002" s="9">
        <v>2516</v>
      </c>
      <c r="K1002" s="9">
        <v>34</v>
      </c>
    </row>
    <row r="1003" spans="1:11" ht="14.25" customHeight="1" x14ac:dyDescent="0.35">
      <c r="A1003">
        <v>2025</v>
      </c>
      <c r="B1003" t="str">
        <f t="shared" si="15"/>
        <v>S2</v>
      </c>
      <c r="C1003" t="s">
        <v>234</v>
      </c>
      <c r="D1003" t="s">
        <v>300</v>
      </c>
      <c r="E1003">
        <v>9</v>
      </c>
      <c r="F1003" t="s">
        <v>308</v>
      </c>
      <c r="G1003" t="s">
        <v>44</v>
      </c>
      <c r="H1003" t="s">
        <v>32</v>
      </c>
      <c r="I1003" s="8">
        <v>56</v>
      </c>
      <c r="J1003" s="9">
        <v>1713.6</v>
      </c>
      <c r="K1003" s="9">
        <v>30.6</v>
      </c>
    </row>
    <row r="1004" spans="1:11" ht="14.25" customHeight="1" x14ac:dyDescent="0.35">
      <c r="A1004">
        <v>2025</v>
      </c>
      <c r="B1004" t="str">
        <f t="shared" si="15"/>
        <v>S2</v>
      </c>
      <c r="C1004" t="s">
        <v>234</v>
      </c>
      <c r="D1004" t="s">
        <v>300</v>
      </c>
      <c r="E1004">
        <v>9</v>
      </c>
      <c r="F1004" t="s">
        <v>308</v>
      </c>
      <c r="G1004" t="s">
        <v>44</v>
      </c>
      <c r="H1004" t="s">
        <v>33</v>
      </c>
      <c r="I1004" s="8">
        <v>37</v>
      </c>
      <c r="J1004" s="9">
        <v>1069.3</v>
      </c>
      <c r="K1004" s="9">
        <v>28.9</v>
      </c>
    </row>
    <row r="1005" spans="1:11" ht="14.25" customHeight="1" x14ac:dyDescent="0.35">
      <c r="A1005">
        <v>2025</v>
      </c>
      <c r="B1005" t="str">
        <f t="shared" si="15"/>
        <v>S2</v>
      </c>
      <c r="C1005" t="s">
        <v>234</v>
      </c>
      <c r="D1005" t="s">
        <v>300</v>
      </c>
      <c r="E1005">
        <v>9</v>
      </c>
      <c r="F1005" t="s">
        <v>308</v>
      </c>
      <c r="G1005" t="s">
        <v>44</v>
      </c>
      <c r="H1005" t="s">
        <v>34</v>
      </c>
      <c r="I1005" s="8">
        <v>18</v>
      </c>
      <c r="J1005" s="9">
        <v>489.6</v>
      </c>
      <c r="K1005" s="9">
        <v>27.2</v>
      </c>
    </row>
    <row r="1006" spans="1:11" ht="14.25" customHeight="1" x14ac:dyDescent="0.35">
      <c r="A1006">
        <v>2025</v>
      </c>
      <c r="B1006" t="str">
        <f t="shared" si="15"/>
        <v>S2</v>
      </c>
      <c r="C1006" t="s">
        <v>234</v>
      </c>
      <c r="D1006" t="s">
        <v>300</v>
      </c>
      <c r="E1006">
        <v>9</v>
      </c>
      <c r="F1006" t="s">
        <v>309</v>
      </c>
      <c r="G1006" t="s">
        <v>48</v>
      </c>
      <c r="H1006" t="s">
        <v>29</v>
      </c>
      <c r="I1006" s="8">
        <v>78</v>
      </c>
      <c r="J1006" s="9">
        <v>2652</v>
      </c>
      <c r="K1006" s="9">
        <v>34</v>
      </c>
    </row>
    <row r="1007" spans="1:11" ht="14.25" customHeight="1" x14ac:dyDescent="0.35">
      <c r="A1007">
        <v>2025</v>
      </c>
      <c r="B1007" t="str">
        <f t="shared" si="15"/>
        <v>S2</v>
      </c>
      <c r="C1007" t="s">
        <v>234</v>
      </c>
      <c r="D1007" t="s">
        <v>300</v>
      </c>
      <c r="E1007">
        <v>9</v>
      </c>
      <c r="F1007" t="s">
        <v>309</v>
      </c>
      <c r="G1007" t="s">
        <v>48</v>
      </c>
      <c r="H1007" t="s">
        <v>32</v>
      </c>
      <c r="I1007" s="8">
        <v>59</v>
      </c>
      <c r="J1007" s="9">
        <v>1805.4</v>
      </c>
      <c r="K1007" s="9">
        <v>30.6</v>
      </c>
    </row>
    <row r="1008" spans="1:11" ht="14.25" customHeight="1" x14ac:dyDescent="0.35">
      <c r="A1008">
        <v>2025</v>
      </c>
      <c r="B1008" t="str">
        <f t="shared" si="15"/>
        <v>S2</v>
      </c>
      <c r="C1008" t="s">
        <v>234</v>
      </c>
      <c r="D1008" t="s">
        <v>300</v>
      </c>
      <c r="E1008">
        <v>9</v>
      </c>
      <c r="F1008" t="s">
        <v>309</v>
      </c>
      <c r="G1008" t="s">
        <v>48</v>
      </c>
      <c r="H1008" t="s">
        <v>33</v>
      </c>
      <c r="I1008" s="8">
        <v>39</v>
      </c>
      <c r="J1008" s="9">
        <v>1127.0999999999999</v>
      </c>
      <c r="K1008" s="9">
        <v>28.9</v>
      </c>
    </row>
    <row r="1009" spans="1:11" ht="14.25" customHeight="1" x14ac:dyDescent="0.35">
      <c r="A1009">
        <v>2025</v>
      </c>
      <c r="B1009" t="str">
        <f t="shared" si="15"/>
        <v>S2</v>
      </c>
      <c r="C1009" t="s">
        <v>234</v>
      </c>
      <c r="D1009" t="s">
        <v>300</v>
      </c>
      <c r="E1009">
        <v>9</v>
      </c>
      <c r="F1009" t="s">
        <v>309</v>
      </c>
      <c r="G1009" t="s">
        <v>48</v>
      </c>
      <c r="H1009" t="s">
        <v>34</v>
      </c>
      <c r="I1009" s="8">
        <v>19</v>
      </c>
      <c r="J1009" s="9">
        <v>516.79999999999995</v>
      </c>
      <c r="K1009" s="9">
        <v>27.2</v>
      </c>
    </row>
    <row r="1010" spans="1:11" ht="14.25" customHeight="1" x14ac:dyDescent="0.35">
      <c r="A1010">
        <v>2025</v>
      </c>
      <c r="B1010" t="str">
        <f t="shared" si="15"/>
        <v>S2</v>
      </c>
      <c r="C1010" t="s">
        <v>234</v>
      </c>
      <c r="D1010" t="s">
        <v>300</v>
      </c>
      <c r="E1010">
        <v>9</v>
      </c>
      <c r="F1010" t="s">
        <v>310</v>
      </c>
      <c r="G1010" t="s">
        <v>28</v>
      </c>
      <c r="H1010" t="s">
        <v>29</v>
      </c>
      <c r="I1010" s="8">
        <v>73</v>
      </c>
      <c r="J1010" s="9">
        <v>2482</v>
      </c>
      <c r="K1010" s="9">
        <v>34</v>
      </c>
    </row>
    <row r="1011" spans="1:11" ht="14.25" customHeight="1" x14ac:dyDescent="0.35">
      <c r="A1011">
        <v>2025</v>
      </c>
      <c r="B1011" t="str">
        <f t="shared" si="15"/>
        <v>S2</v>
      </c>
      <c r="C1011" t="s">
        <v>234</v>
      </c>
      <c r="D1011" t="s">
        <v>300</v>
      </c>
      <c r="E1011">
        <v>9</v>
      </c>
      <c r="F1011" t="s">
        <v>310</v>
      </c>
      <c r="G1011" t="s">
        <v>28</v>
      </c>
      <c r="H1011" t="s">
        <v>32</v>
      </c>
      <c r="I1011" s="8">
        <v>55</v>
      </c>
      <c r="J1011" s="9">
        <v>1683</v>
      </c>
      <c r="K1011" s="9">
        <v>30.6</v>
      </c>
    </row>
    <row r="1012" spans="1:11" ht="14.25" customHeight="1" x14ac:dyDescent="0.35">
      <c r="A1012">
        <v>2025</v>
      </c>
      <c r="B1012" t="str">
        <f t="shared" si="15"/>
        <v>S2</v>
      </c>
      <c r="C1012" t="s">
        <v>234</v>
      </c>
      <c r="D1012" t="s">
        <v>300</v>
      </c>
      <c r="E1012">
        <v>9</v>
      </c>
      <c r="F1012" t="s">
        <v>310</v>
      </c>
      <c r="G1012" t="s">
        <v>28</v>
      </c>
      <c r="H1012" t="s">
        <v>33</v>
      </c>
      <c r="I1012" s="8">
        <v>36</v>
      </c>
      <c r="J1012" s="9">
        <v>1040.4000000000001</v>
      </c>
      <c r="K1012" s="9">
        <v>28.9</v>
      </c>
    </row>
    <row r="1013" spans="1:11" ht="14.25" customHeight="1" x14ac:dyDescent="0.35">
      <c r="A1013">
        <v>2025</v>
      </c>
      <c r="B1013" t="str">
        <f t="shared" si="15"/>
        <v>S2</v>
      </c>
      <c r="C1013" t="s">
        <v>234</v>
      </c>
      <c r="D1013" t="s">
        <v>300</v>
      </c>
      <c r="E1013">
        <v>9</v>
      </c>
      <c r="F1013" t="s">
        <v>310</v>
      </c>
      <c r="G1013" t="s">
        <v>28</v>
      </c>
      <c r="H1013" t="s">
        <v>34</v>
      </c>
      <c r="I1013" s="8">
        <v>18</v>
      </c>
      <c r="J1013" s="9">
        <v>489.6</v>
      </c>
      <c r="K1013" s="9">
        <v>27.2</v>
      </c>
    </row>
    <row r="1014" spans="1:11" ht="14.25" customHeight="1" x14ac:dyDescent="0.35">
      <c r="A1014">
        <v>2025</v>
      </c>
      <c r="B1014" t="str">
        <f t="shared" si="15"/>
        <v>S2</v>
      </c>
      <c r="C1014" t="s">
        <v>234</v>
      </c>
      <c r="D1014" t="s">
        <v>300</v>
      </c>
      <c r="E1014">
        <v>9</v>
      </c>
      <c r="F1014" t="s">
        <v>311</v>
      </c>
      <c r="G1014" t="s">
        <v>36</v>
      </c>
      <c r="H1014" t="s">
        <v>29</v>
      </c>
      <c r="I1014" s="8">
        <v>78</v>
      </c>
      <c r="J1014" s="9">
        <v>2652</v>
      </c>
      <c r="K1014" s="9">
        <v>34</v>
      </c>
    </row>
    <row r="1015" spans="1:11" ht="14.25" customHeight="1" x14ac:dyDescent="0.35">
      <c r="A1015">
        <v>2025</v>
      </c>
      <c r="B1015" t="str">
        <f t="shared" si="15"/>
        <v>S2</v>
      </c>
      <c r="C1015" t="s">
        <v>234</v>
      </c>
      <c r="D1015" t="s">
        <v>300</v>
      </c>
      <c r="E1015">
        <v>9</v>
      </c>
      <c r="F1015" t="s">
        <v>311</v>
      </c>
      <c r="G1015" t="s">
        <v>36</v>
      </c>
      <c r="H1015" t="s">
        <v>32</v>
      </c>
      <c r="I1015" s="8">
        <v>58</v>
      </c>
      <c r="J1015" s="9">
        <v>1774.8</v>
      </c>
      <c r="K1015" s="9">
        <v>30.6</v>
      </c>
    </row>
    <row r="1016" spans="1:11" ht="14.25" customHeight="1" x14ac:dyDescent="0.35">
      <c r="A1016">
        <v>2025</v>
      </c>
      <c r="B1016" t="str">
        <f t="shared" si="15"/>
        <v>S2</v>
      </c>
      <c r="C1016" t="s">
        <v>234</v>
      </c>
      <c r="D1016" t="s">
        <v>300</v>
      </c>
      <c r="E1016">
        <v>9</v>
      </c>
      <c r="F1016" t="s">
        <v>311</v>
      </c>
      <c r="G1016" t="s">
        <v>36</v>
      </c>
      <c r="H1016" t="s">
        <v>33</v>
      </c>
      <c r="I1016" s="8">
        <v>39</v>
      </c>
      <c r="J1016" s="9">
        <v>1127.0999999999999</v>
      </c>
      <c r="K1016" s="9">
        <v>28.9</v>
      </c>
    </row>
    <row r="1017" spans="1:11" ht="14.25" customHeight="1" x14ac:dyDescent="0.35">
      <c r="A1017">
        <v>2025</v>
      </c>
      <c r="B1017" t="str">
        <f t="shared" si="15"/>
        <v>S2</v>
      </c>
      <c r="C1017" t="s">
        <v>234</v>
      </c>
      <c r="D1017" t="s">
        <v>300</v>
      </c>
      <c r="E1017">
        <v>9</v>
      </c>
      <c r="F1017" t="s">
        <v>311</v>
      </c>
      <c r="G1017" t="s">
        <v>36</v>
      </c>
      <c r="H1017" t="s">
        <v>34</v>
      </c>
      <c r="I1017" s="8">
        <v>19</v>
      </c>
      <c r="J1017" s="9">
        <v>516.79999999999995</v>
      </c>
      <c r="K1017" s="9">
        <v>27.2</v>
      </c>
    </row>
    <row r="1018" spans="1:11" ht="14.25" customHeight="1" x14ac:dyDescent="0.35">
      <c r="A1018">
        <v>2025</v>
      </c>
      <c r="B1018" t="str">
        <f t="shared" si="15"/>
        <v>S2</v>
      </c>
      <c r="C1018" t="s">
        <v>234</v>
      </c>
      <c r="D1018" t="s">
        <v>300</v>
      </c>
      <c r="E1018">
        <v>9</v>
      </c>
      <c r="F1018" t="s">
        <v>312</v>
      </c>
      <c r="G1018" t="s">
        <v>38</v>
      </c>
      <c r="H1018" t="s">
        <v>29</v>
      </c>
      <c r="I1018" s="8">
        <v>84</v>
      </c>
      <c r="J1018" s="9">
        <v>2856</v>
      </c>
      <c r="K1018" s="9">
        <v>34</v>
      </c>
    </row>
    <row r="1019" spans="1:11" ht="14.25" customHeight="1" x14ac:dyDescent="0.35">
      <c r="A1019">
        <v>2025</v>
      </c>
      <c r="B1019" t="str">
        <f t="shared" si="15"/>
        <v>S2</v>
      </c>
      <c r="C1019" t="s">
        <v>234</v>
      </c>
      <c r="D1019" t="s">
        <v>300</v>
      </c>
      <c r="E1019">
        <v>9</v>
      </c>
      <c r="F1019" t="s">
        <v>312</v>
      </c>
      <c r="G1019" t="s">
        <v>38</v>
      </c>
      <c r="H1019" t="s">
        <v>32</v>
      </c>
      <c r="I1019" s="8">
        <v>63</v>
      </c>
      <c r="J1019" s="9">
        <v>1927.8</v>
      </c>
      <c r="K1019" s="9">
        <v>30.6</v>
      </c>
    </row>
    <row r="1020" spans="1:11" ht="14.25" customHeight="1" x14ac:dyDescent="0.35">
      <c r="A1020">
        <v>2025</v>
      </c>
      <c r="B1020" t="str">
        <f t="shared" si="15"/>
        <v>S2</v>
      </c>
      <c r="C1020" t="s">
        <v>234</v>
      </c>
      <c r="D1020" t="s">
        <v>300</v>
      </c>
      <c r="E1020">
        <v>9</v>
      </c>
      <c r="F1020" t="s">
        <v>312</v>
      </c>
      <c r="G1020" t="s">
        <v>38</v>
      </c>
      <c r="H1020" t="s">
        <v>33</v>
      </c>
      <c r="I1020" s="8">
        <v>42</v>
      </c>
      <c r="J1020" s="9">
        <v>1213.8</v>
      </c>
      <c r="K1020" s="9">
        <v>28.9</v>
      </c>
    </row>
    <row r="1021" spans="1:11" ht="14.25" customHeight="1" x14ac:dyDescent="0.35">
      <c r="A1021">
        <v>2025</v>
      </c>
      <c r="B1021" t="str">
        <f t="shared" si="15"/>
        <v>S2</v>
      </c>
      <c r="C1021" t="s">
        <v>234</v>
      </c>
      <c r="D1021" t="s">
        <v>300</v>
      </c>
      <c r="E1021">
        <v>9</v>
      </c>
      <c r="F1021" t="s">
        <v>312</v>
      </c>
      <c r="G1021" t="s">
        <v>38</v>
      </c>
      <c r="H1021" t="s">
        <v>34</v>
      </c>
      <c r="I1021" s="8">
        <v>21</v>
      </c>
      <c r="J1021" s="9">
        <v>571.20000000000005</v>
      </c>
      <c r="K1021" s="9">
        <v>27.2</v>
      </c>
    </row>
    <row r="1022" spans="1:11" ht="14.25" customHeight="1" x14ac:dyDescent="0.35">
      <c r="A1022">
        <v>2025</v>
      </c>
      <c r="B1022" t="str">
        <f t="shared" si="15"/>
        <v>S2</v>
      </c>
      <c r="C1022" t="s">
        <v>234</v>
      </c>
      <c r="D1022" t="s">
        <v>300</v>
      </c>
      <c r="E1022">
        <v>9</v>
      </c>
      <c r="F1022" t="s">
        <v>313</v>
      </c>
      <c r="G1022" t="s">
        <v>40</v>
      </c>
      <c r="H1022" t="s">
        <v>29</v>
      </c>
      <c r="I1022" s="8">
        <v>83</v>
      </c>
      <c r="J1022" s="9">
        <v>2822</v>
      </c>
      <c r="K1022" s="9">
        <v>34</v>
      </c>
    </row>
    <row r="1023" spans="1:11" ht="14.25" customHeight="1" x14ac:dyDescent="0.35">
      <c r="A1023">
        <v>2025</v>
      </c>
      <c r="B1023" t="str">
        <f t="shared" si="15"/>
        <v>S2</v>
      </c>
      <c r="C1023" t="s">
        <v>234</v>
      </c>
      <c r="D1023" t="s">
        <v>300</v>
      </c>
      <c r="E1023">
        <v>9</v>
      </c>
      <c r="F1023" t="s">
        <v>313</v>
      </c>
      <c r="G1023" t="s">
        <v>40</v>
      </c>
      <c r="H1023" t="s">
        <v>32</v>
      </c>
      <c r="I1023" s="8">
        <v>62</v>
      </c>
      <c r="J1023" s="9">
        <v>1897.2</v>
      </c>
      <c r="K1023" s="9">
        <v>30.6</v>
      </c>
    </row>
    <row r="1024" spans="1:11" ht="14.25" customHeight="1" x14ac:dyDescent="0.35">
      <c r="A1024">
        <v>2025</v>
      </c>
      <c r="B1024" t="str">
        <f t="shared" si="15"/>
        <v>S2</v>
      </c>
      <c r="C1024" t="s">
        <v>234</v>
      </c>
      <c r="D1024" t="s">
        <v>300</v>
      </c>
      <c r="E1024">
        <v>9</v>
      </c>
      <c r="F1024" t="s">
        <v>313</v>
      </c>
      <c r="G1024" t="s">
        <v>40</v>
      </c>
      <c r="H1024" t="s">
        <v>33</v>
      </c>
      <c r="I1024" s="8">
        <v>41</v>
      </c>
      <c r="J1024" s="9">
        <v>1184.9000000000001</v>
      </c>
      <c r="K1024" s="9">
        <v>28.9</v>
      </c>
    </row>
    <row r="1025" spans="1:11" ht="14.25" customHeight="1" x14ac:dyDescent="0.35">
      <c r="A1025">
        <v>2025</v>
      </c>
      <c r="B1025" t="str">
        <f t="shared" si="15"/>
        <v>S2</v>
      </c>
      <c r="C1025" t="s">
        <v>234</v>
      </c>
      <c r="D1025" t="s">
        <v>300</v>
      </c>
      <c r="E1025">
        <v>9</v>
      </c>
      <c r="F1025" t="s">
        <v>313</v>
      </c>
      <c r="G1025" t="s">
        <v>40</v>
      </c>
      <c r="H1025" t="s">
        <v>34</v>
      </c>
      <c r="I1025" s="8">
        <v>20</v>
      </c>
      <c r="J1025" s="9">
        <v>544</v>
      </c>
      <c r="K1025" s="9">
        <v>27.2</v>
      </c>
    </row>
    <row r="1026" spans="1:11" ht="14.25" customHeight="1" x14ac:dyDescent="0.35">
      <c r="A1026">
        <v>2025</v>
      </c>
      <c r="B1026" t="str">
        <f t="shared" ref="B1026:B1089" si="16">IF(OR(C1026="Q1",C1026="Q2"),"S1",IF(OR(C1026="Q3",C1026="Q4"),"S2",""))</f>
        <v>S2</v>
      </c>
      <c r="C1026" t="s">
        <v>234</v>
      </c>
      <c r="D1026" t="s">
        <v>300</v>
      </c>
      <c r="E1026">
        <v>9</v>
      </c>
      <c r="F1026" t="s">
        <v>314</v>
      </c>
      <c r="G1026" t="s">
        <v>42</v>
      </c>
      <c r="H1026" t="s">
        <v>29</v>
      </c>
      <c r="I1026" s="8">
        <v>67</v>
      </c>
      <c r="J1026" s="9">
        <v>2278</v>
      </c>
      <c r="K1026" s="9">
        <v>34</v>
      </c>
    </row>
    <row r="1027" spans="1:11" ht="14.25" customHeight="1" x14ac:dyDescent="0.35">
      <c r="A1027">
        <v>2025</v>
      </c>
      <c r="B1027" t="str">
        <f t="shared" si="16"/>
        <v>S2</v>
      </c>
      <c r="C1027" t="s">
        <v>234</v>
      </c>
      <c r="D1027" t="s">
        <v>300</v>
      </c>
      <c r="E1027">
        <v>9</v>
      </c>
      <c r="F1027" t="s">
        <v>314</v>
      </c>
      <c r="G1027" t="s">
        <v>42</v>
      </c>
      <c r="H1027" t="s">
        <v>32</v>
      </c>
      <c r="I1027" s="8">
        <v>50</v>
      </c>
      <c r="J1027" s="9">
        <v>1530</v>
      </c>
      <c r="K1027" s="9">
        <v>30.6</v>
      </c>
    </row>
    <row r="1028" spans="1:11" ht="14.25" customHeight="1" x14ac:dyDescent="0.35">
      <c r="A1028">
        <v>2025</v>
      </c>
      <c r="B1028" t="str">
        <f t="shared" si="16"/>
        <v>S2</v>
      </c>
      <c r="C1028" t="s">
        <v>234</v>
      </c>
      <c r="D1028" t="s">
        <v>300</v>
      </c>
      <c r="E1028">
        <v>9</v>
      </c>
      <c r="F1028" t="s">
        <v>314</v>
      </c>
      <c r="G1028" t="s">
        <v>42</v>
      </c>
      <c r="H1028" t="s">
        <v>33</v>
      </c>
      <c r="I1028" s="8">
        <v>33</v>
      </c>
      <c r="J1028" s="9">
        <v>953.7</v>
      </c>
      <c r="K1028" s="9">
        <v>28.9</v>
      </c>
    </row>
    <row r="1029" spans="1:11" ht="14.25" customHeight="1" x14ac:dyDescent="0.35">
      <c r="A1029">
        <v>2025</v>
      </c>
      <c r="B1029" t="str">
        <f t="shared" si="16"/>
        <v>S2</v>
      </c>
      <c r="C1029" t="s">
        <v>234</v>
      </c>
      <c r="D1029" t="s">
        <v>300</v>
      </c>
      <c r="E1029">
        <v>9</v>
      </c>
      <c r="F1029" t="s">
        <v>314</v>
      </c>
      <c r="G1029" t="s">
        <v>42</v>
      </c>
      <c r="H1029" t="s">
        <v>34</v>
      </c>
      <c r="I1029" s="8">
        <v>16</v>
      </c>
      <c r="J1029" s="9">
        <v>435.2</v>
      </c>
      <c r="K1029" s="9">
        <v>27.2</v>
      </c>
    </row>
    <row r="1030" spans="1:11" ht="14.25" customHeight="1" x14ac:dyDescent="0.35">
      <c r="A1030">
        <v>2025</v>
      </c>
      <c r="B1030" t="str">
        <f t="shared" si="16"/>
        <v>S2</v>
      </c>
      <c r="C1030" t="s">
        <v>234</v>
      </c>
      <c r="D1030" t="s">
        <v>300</v>
      </c>
      <c r="E1030">
        <v>9</v>
      </c>
      <c r="F1030" t="s">
        <v>315</v>
      </c>
      <c r="G1030" t="s">
        <v>44</v>
      </c>
      <c r="H1030" t="s">
        <v>29</v>
      </c>
      <c r="I1030" s="8">
        <v>72</v>
      </c>
      <c r="J1030" s="9">
        <v>2448</v>
      </c>
      <c r="K1030" s="9">
        <v>34</v>
      </c>
    </row>
    <row r="1031" spans="1:11" ht="14.25" customHeight="1" x14ac:dyDescent="0.35">
      <c r="A1031">
        <v>2025</v>
      </c>
      <c r="B1031" t="str">
        <f t="shared" si="16"/>
        <v>S2</v>
      </c>
      <c r="C1031" t="s">
        <v>234</v>
      </c>
      <c r="D1031" t="s">
        <v>300</v>
      </c>
      <c r="E1031">
        <v>9</v>
      </c>
      <c r="F1031" t="s">
        <v>315</v>
      </c>
      <c r="G1031" t="s">
        <v>44</v>
      </c>
      <c r="H1031" t="s">
        <v>32</v>
      </c>
      <c r="I1031" s="8">
        <v>54</v>
      </c>
      <c r="J1031" s="9">
        <v>1652.4</v>
      </c>
      <c r="K1031" s="9">
        <v>30.6</v>
      </c>
    </row>
    <row r="1032" spans="1:11" ht="14.25" customHeight="1" x14ac:dyDescent="0.35">
      <c r="A1032">
        <v>2025</v>
      </c>
      <c r="B1032" t="str">
        <f t="shared" si="16"/>
        <v>S2</v>
      </c>
      <c r="C1032" t="s">
        <v>234</v>
      </c>
      <c r="D1032" t="s">
        <v>300</v>
      </c>
      <c r="E1032">
        <v>9</v>
      </c>
      <c r="F1032" t="s">
        <v>315</v>
      </c>
      <c r="G1032" t="s">
        <v>44</v>
      </c>
      <c r="H1032" t="s">
        <v>33</v>
      </c>
      <c r="I1032" s="8">
        <v>36</v>
      </c>
      <c r="J1032" s="9">
        <v>1040.4000000000001</v>
      </c>
      <c r="K1032" s="9">
        <v>28.9</v>
      </c>
    </row>
    <row r="1033" spans="1:11" ht="14.25" customHeight="1" x14ac:dyDescent="0.35">
      <c r="A1033">
        <v>2025</v>
      </c>
      <c r="B1033" t="str">
        <f t="shared" si="16"/>
        <v>S2</v>
      </c>
      <c r="C1033" t="s">
        <v>234</v>
      </c>
      <c r="D1033" t="s">
        <v>300</v>
      </c>
      <c r="E1033">
        <v>9</v>
      </c>
      <c r="F1033" t="s">
        <v>315</v>
      </c>
      <c r="G1033" t="s">
        <v>44</v>
      </c>
      <c r="H1033" t="s">
        <v>34</v>
      </c>
      <c r="I1033" s="8">
        <v>18</v>
      </c>
      <c r="J1033" s="9">
        <v>489.6</v>
      </c>
      <c r="K1033" s="9">
        <v>27.2</v>
      </c>
    </row>
    <row r="1034" spans="1:11" ht="14.25" customHeight="1" x14ac:dyDescent="0.35">
      <c r="A1034">
        <v>2025</v>
      </c>
      <c r="B1034" t="str">
        <f t="shared" si="16"/>
        <v>S2</v>
      </c>
      <c r="C1034" t="s">
        <v>234</v>
      </c>
      <c r="D1034" t="s">
        <v>300</v>
      </c>
      <c r="E1034">
        <v>9</v>
      </c>
      <c r="F1034" t="s">
        <v>316</v>
      </c>
      <c r="G1034" t="s">
        <v>48</v>
      </c>
      <c r="H1034" t="s">
        <v>29</v>
      </c>
      <c r="I1034" s="8">
        <v>71</v>
      </c>
      <c r="J1034" s="9">
        <v>2414</v>
      </c>
      <c r="K1034" s="9">
        <v>34</v>
      </c>
    </row>
    <row r="1035" spans="1:11" ht="14.25" customHeight="1" x14ac:dyDescent="0.35">
      <c r="A1035">
        <v>2025</v>
      </c>
      <c r="B1035" t="str">
        <f t="shared" si="16"/>
        <v>S2</v>
      </c>
      <c r="C1035" t="s">
        <v>234</v>
      </c>
      <c r="D1035" t="s">
        <v>300</v>
      </c>
      <c r="E1035">
        <v>9</v>
      </c>
      <c r="F1035" t="s">
        <v>316</v>
      </c>
      <c r="G1035" t="s">
        <v>48</v>
      </c>
      <c r="H1035" t="s">
        <v>32</v>
      </c>
      <c r="I1035" s="8">
        <v>53</v>
      </c>
      <c r="J1035" s="9">
        <v>1621.8</v>
      </c>
      <c r="K1035" s="9">
        <v>30.6</v>
      </c>
    </row>
    <row r="1036" spans="1:11" ht="14.25" customHeight="1" x14ac:dyDescent="0.35">
      <c r="A1036">
        <v>2025</v>
      </c>
      <c r="B1036" t="str">
        <f t="shared" si="16"/>
        <v>S2</v>
      </c>
      <c r="C1036" t="s">
        <v>234</v>
      </c>
      <c r="D1036" t="s">
        <v>300</v>
      </c>
      <c r="E1036">
        <v>9</v>
      </c>
      <c r="F1036" t="s">
        <v>316</v>
      </c>
      <c r="G1036" t="s">
        <v>48</v>
      </c>
      <c r="H1036" t="s">
        <v>33</v>
      </c>
      <c r="I1036" s="8">
        <v>35</v>
      </c>
      <c r="J1036" s="9">
        <v>1011.5</v>
      </c>
      <c r="K1036" s="9">
        <v>28.9</v>
      </c>
    </row>
    <row r="1037" spans="1:11" ht="14.25" customHeight="1" x14ac:dyDescent="0.35">
      <c r="A1037">
        <v>2025</v>
      </c>
      <c r="B1037" t="str">
        <f t="shared" si="16"/>
        <v>S2</v>
      </c>
      <c r="C1037" t="s">
        <v>234</v>
      </c>
      <c r="D1037" t="s">
        <v>300</v>
      </c>
      <c r="E1037">
        <v>9</v>
      </c>
      <c r="F1037" t="s">
        <v>316</v>
      </c>
      <c r="G1037" t="s">
        <v>48</v>
      </c>
      <c r="H1037" t="s">
        <v>34</v>
      </c>
      <c r="I1037" s="8">
        <v>17</v>
      </c>
      <c r="J1037" s="9">
        <v>462.4</v>
      </c>
      <c r="K1037" s="9">
        <v>27.2</v>
      </c>
    </row>
    <row r="1038" spans="1:11" ht="14.25" customHeight="1" x14ac:dyDescent="0.35">
      <c r="A1038">
        <v>2025</v>
      </c>
      <c r="B1038" t="str">
        <f t="shared" si="16"/>
        <v>S2</v>
      </c>
      <c r="C1038" t="s">
        <v>234</v>
      </c>
      <c r="D1038" t="s">
        <v>300</v>
      </c>
      <c r="E1038">
        <v>9</v>
      </c>
      <c r="F1038" t="s">
        <v>317</v>
      </c>
      <c r="G1038" t="s">
        <v>28</v>
      </c>
      <c r="H1038" t="s">
        <v>29</v>
      </c>
      <c r="I1038" s="8">
        <v>76</v>
      </c>
      <c r="J1038" s="9">
        <v>2584</v>
      </c>
      <c r="K1038" s="9">
        <v>34</v>
      </c>
    </row>
    <row r="1039" spans="1:11" ht="14.25" customHeight="1" x14ac:dyDescent="0.35">
      <c r="A1039">
        <v>2025</v>
      </c>
      <c r="B1039" t="str">
        <f t="shared" si="16"/>
        <v>S2</v>
      </c>
      <c r="C1039" t="s">
        <v>234</v>
      </c>
      <c r="D1039" t="s">
        <v>300</v>
      </c>
      <c r="E1039">
        <v>9</v>
      </c>
      <c r="F1039" t="s">
        <v>317</v>
      </c>
      <c r="G1039" t="s">
        <v>28</v>
      </c>
      <c r="H1039" t="s">
        <v>32</v>
      </c>
      <c r="I1039" s="8">
        <v>57</v>
      </c>
      <c r="J1039" s="9">
        <v>1744.2</v>
      </c>
      <c r="K1039" s="9">
        <v>30.6</v>
      </c>
    </row>
    <row r="1040" spans="1:11" ht="14.25" customHeight="1" x14ac:dyDescent="0.35">
      <c r="A1040">
        <v>2025</v>
      </c>
      <c r="B1040" t="str">
        <f t="shared" si="16"/>
        <v>S2</v>
      </c>
      <c r="C1040" t="s">
        <v>234</v>
      </c>
      <c r="D1040" t="s">
        <v>300</v>
      </c>
      <c r="E1040">
        <v>9</v>
      </c>
      <c r="F1040" t="s">
        <v>317</v>
      </c>
      <c r="G1040" t="s">
        <v>28</v>
      </c>
      <c r="H1040" t="s">
        <v>33</v>
      </c>
      <c r="I1040" s="8">
        <v>38</v>
      </c>
      <c r="J1040" s="9">
        <v>1098.2</v>
      </c>
      <c r="K1040" s="9">
        <v>28.9</v>
      </c>
    </row>
    <row r="1041" spans="1:11" ht="14.25" customHeight="1" x14ac:dyDescent="0.35">
      <c r="A1041">
        <v>2025</v>
      </c>
      <c r="B1041" t="str">
        <f t="shared" si="16"/>
        <v>S2</v>
      </c>
      <c r="C1041" t="s">
        <v>234</v>
      </c>
      <c r="D1041" t="s">
        <v>300</v>
      </c>
      <c r="E1041">
        <v>9</v>
      </c>
      <c r="F1041" t="s">
        <v>317</v>
      </c>
      <c r="G1041" t="s">
        <v>28</v>
      </c>
      <c r="H1041" t="s">
        <v>34</v>
      </c>
      <c r="I1041" s="8">
        <v>19</v>
      </c>
      <c r="J1041" s="9">
        <v>516.79999999999995</v>
      </c>
      <c r="K1041" s="9">
        <v>27.2</v>
      </c>
    </row>
    <row r="1042" spans="1:11" ht="14.25" customHeight="1" x14ac:dyDescent="0.35">
      <c r="A1042">
        <v>2025</v>
      </c>
      <c r="B1042" t="str">
        <f t="shared" si="16"/>
        <v>S2</v>
      </c>
      <c r="C1042" t="s">
        <v>234</v>
      </c>
      <c r="D1042" t="s">
        <v>300</v>
      </c>
      <c r="E1042">
        <v>9</v>
      </c>
      <c r="F1042" t="s">
        <v>318</v>
      </c>
      <c r="G1042" t="s">
        <v>36</v>
      </c>
      <c r="H1042" t="s">
        <v>29</v>
      </c>
      <c r="I1042" s="8">
        <v>78</v>
      </c>
      <c r="J1042" s="9">
        <v>2652</v>
      </c>
      <c r="K1042" s="9">
        <v>34</v>
      </c>
    </row>
    <row r="1043" spans="1:11" ht="14.25" customHeight="1" x14ac:dyDescent="0.35">
      <c r="A1043">
        <v>2025</v>
      </c>
      <c r="B1043" t="str">
        <f t="shared" si="16"/>
        <v>S2</v>
      </c>
      <c r="C1043" t="s">
        <v>234</v>
      </c>
      <c r="D1043" t="s">
        <v>300</v>
      </c>
      <c r="E1043">
        <v>9</v>
      </c>
      <c r="F1043" t="s">
        <v>318</v>
      </c>
      <c r="G1043" t="s">
        <v>36</v>
      </c>
      <c r="H1043" t="s">
        <v>32</v>
      </c>
      <c r="I1043" s="8">
        <v>59</v>
      </c>
      <c r="J1043" s="9">
        <v>1805.4</v>
      </c>
      <c r="K1043" s="9">
        <v>30.6</v>
      </c>
    </row>
    <row r="1044" spans="1:11" ht="14.25" customHeight="1" x14ac:dyDescent="0.35">
      <c r="A1044">
        <v>2025</v>
      </c>
      <c r="B1044" t="str">
        <f t="shared" si="16"/>
        <v>S2</v>
      </c>
      <c r="C1044" t="s">
        <v>234</v>
      </c>
      <c r="D1044" t="s">
        <v>300</v>
      </c>
      <c r="E1044">
        <v>9</v>
      </c>
      <c r="F1044" t="s">
        <v>318</v>
      </c>
      <c r="G1044" t="s">
        <v>36</v>
      </c>
      <c r="H1044" t="s">
        <v>33</v>
      </c>
      <c r="I1044" s="8">
        <v>39</v>
      </c>
      <c r="J1044" s="9">
        <v>1127.0999999999999</v>
      </c>
      <c r="K1044" s="9">
        <v>28.9</v>
      </c>
    </row>
    <row r="1045" spans="1:11" ht="14.25" customHeight="1" x14ac:dyDescent="0.35">
      <c r="A1045">
        <v>2025</v>
      </c>
      <c r="B1045" t="str">
        <f t="shared" si="16"/>
        <v>S2</v>
      </c>
      <c r="C1045" t="s">
        <v>234</v>
      </c>
      <c r="D1045" t="s">
        <v>300</v>
      </c>
      <c r="E1045">
        <v>9</v>
      </c>
      <c r="F1045" t="s">
        <v>318</v>
      </c>
      <c r="G1045" t="s">
        <v>36</v>
      </c>
      <c r="H1045" t="s">
        <v>34</v>
      </c>
      <c r="I1045" s="8">
        <v>19</v>
      </c>
      <c r="J1045" s="9">
        <v>516.79999999999995</v>
      </c>
      <c r="K1045" s="9">
        <v>27.2</v>
      </c>
    </row>
    <row r="1046" spans="1:11" ht="14.25" customHeight="1" x14ac:dyDescent="0.35">
      <c r="A1046">
        <v>2025</v>
      </c>
      <c r="B1046" t="str">
        <f t="shared" si="16"/>
        <v>S2</v>
      </c>
      <c r="C1046" t="s">
        <v>234</v>
      </c>
      <c r="D1046" t="s">
        <v>300</v>
      </c>
      <c r="E1046">
        <v>9</v>
      </c>
      <c r="F1046" t="s">
        <v>319</v>
      </c>
      <c r="G1046" t="s">
        <v>38</v>
      </c>
      <c r="H1046" t="s">
        <v>29</v>
      </c>
      <c r="I1046" s="8">
        <v>82</v>
      </c>
      <c r="J1046" s="9">
        <v>2788</v>
      </c>
      <c r="K1046" s="9">
        <v>34</v>
      </c>
    </row>
    <row r="1047" spans="1:11" ht="14.25" customHeight="1" x14ac:dyDescent="0.35">
      <c r="A1047">
        <v>2025</v>
      </c>
      <c r="B1047" t="str">
        <f t="shared" si="16"/>
        <v>S2</v>
      </c>
      <c r="C1047" t="s">
        <v>234</v>
      </c>
      <c r="D1047" t="s">
        <v>300</v>
      </c>
      <c r="E1047">
        <v>9</v>
      </c>
      <c r="F1047" t="s">
        <v>319</v>
      </c>
      <c r="G1047" t="s">
        <v>38</v>
      </c>
      <c r="H1047" t="s">
        <v>32</v>
      </c>
      <c r="I1047" s="8">
        <v>62</v>
      </c>
      <c r="J1047" s="9">
        <v>1897.2</v>
      </c>
      <c r="K1047" s="9">
        <v>30.6</v>
      </c>
    </row>
    <row r="1048" spans="1:11" ht="14.25" customHeight="1" x14ac:dyDescent="0.35">
      <c r="A1048">
        <v>2025</v>
      </c>
      <c r="B1048" t="str">
        <f t="shared" si="16"/>
        <v>S2</v>
      </c>
      <c r="C1048" t="s">
        <v>234</v>
      </c>
      <c r="D1048" t="s">
        <v>300</v>
      </c>
      <c r="E1048">
        <v>9</v>
      </c>
      <c r="F1048" t="s">
        <v>319</v>
      </c>
      <c r="G1048" t="s">
        <v>38</v>
      </c>
      <c r="H1048" t="s">
        <v>33</v>
      </c>
      <c r="I1048" s="8">
        <v>41</v>
      </c>
      <c r="J1048" s="9">
        <v>1184.9000000000001</v>
      </c>
      <c r="K1048" s="9">
        <v>28.9</v>
      </c>
    </row>
    <row r="1049" spans="1:11" ht="14.25" customHeight="1" x14ac:dyDescent="0.35">
      <c r="A1049">
        <v>2025</v>
      </c>
      <c r="B1049" t="str">
        <f t="shared" si="16"/>
        <v>S2</v>
      </c>
      <c r="C1049" t="s">
        <v>234</v>
      </c>
      <c r="D1049" t="s">
        <v>300</v>
      </c>
      <c r="E1049">
        <v>9</v>
      </c>
      <c r="F1049" t="s">
        <v>319</v>
      </c>
      <c r="G1049" t="s">
        <v>38</v>
      </c>
      <c r="H1049" t="s">
        <v>34</v>
      </c>
      <c r="I1049" s="8">
        <v>20</v>
      </c>
      <c r="J1049" s="9">
        <v>544</v>
      </c>
      <c r="K1049" s="9">
        <v>27.2</v>
      </c>
    </row>
    <row r="1050" spans="1:11" ht="14.25" customHeight="1" x14ac:dyDescent="0.35">
      <c r="A1050">
        <v>2025</v>
      </c>
      <c r="B1050" t="str">
        <f t="shared" si="16"/>
        <v>S2</v>
      </c>
      <c r="C1050" t="s">
        <v>234</v>
      </c>
      <c r="D1050" t="s">
        <v>300</v>
      </c>
      <c r="E1050">
        <v>9</v>
      </c>
      <c r="F1050" t="s">
        <v>320</v>
      </c>
      <c r="G1050" t="s">
        <v>40</v>
      </c>
      <c r="H1050" t="s">
        <v>29</v>
      </c>
      <c r="I1050" s="8">
        <v>83</v>
      </c>
      <c r="J1050" s="9">
        <v>2822</v>
      </c>
      <c r="K1050" s="9">
        <v>34</v>
      </c>
    </row>
    <row r="1051" spans="1:11" ht="14.25" customHeight="1" x14ac:dyDescent="0.35">
      <c r="A1051">
        <v>2025</v>
      </c>
      <c r="B1051" t="str">
        <f t="shared" si="16"/>
        <v>S2</v>
      </c>
      <c r="C1051" t="s">
        <v>234</v>
      </c>
      <c r="D1051" t="s">
        <v>300</v>
      </c>
      <c r="E1051">
        <v>9</v>
      </c>
      <c r="F1051" t="s">
        <v>320</v>
      </c>
      <c r="G1051" t="s">
        <v>40</v>
      </c>
      <c r="H1051" t="s">
        <v>32</v>
      </c>
      <c r="I1051" s="8">
        <v>62</v>
      </c>
      <c r="J1051" s="9">
        <v>1897.2</v>
      </c>
      <c r="K1051" s="9">
        <v>30.6</v>
      </c>
    </row>
    <row r="1052" spans="1:11" ht="14.25" customHeight="1" x14ac:dyDescent="0.35">
      <c r="A1052">
        <v>2025</v>
      </c>
      <c r="B1052" t="str">
        <f t="shared" si="16"/>
        <v>S2</v>
      </c>
      <c r="C1052" t="s">
        <v>234</v>
      </c>
      <c r="D1052" t="s">
        <v>300</v>
      </c>
      <c r="E1052">
        <v>9</v>
      </c>
      <c r="F1052" t="s">
        <v>320</v>
      </c>
      <c r="G1052" t="s">
        <v>40</v>
      </c>
      <c r="H1052" t="s">
        <v>33</v>
      </c>
      <c r="I1052" s="8">
        <v>41</v>
      </c>
      <c r="J1052" s="9">
        <v>1184.9000000000001</v>
      </c>
      <c r="K1052" s="9">
        <v>28.9</v>
      </c>
    </row>
    <row r="1053" spans="1:11" ht="14.25" customHeight="1" x14ac:dyDescent="0.35">
      <c r="A1053">
        <v>2025</v>
      </c>
      <c r="B1053" t="str">
        <f t="shared" si="16"/>
        <v>S2</v>
      </c>
      <c r="C1053" t="s">
        <v>234</v>
      </c>
      <c r="D1053" t="s">
        <v>300</v>
      </c>
      <c r="E1053">
        <v>9</v>
      </c>
      <c r="F1053" t="s">
        <v>320</v>
      </c>
      <c r="G1053" t="s">
        <v>40</v>
      </c>
      <c r="H1053" t="s">
        <v>34</v>
      </c>
      <c r="I1053" s="8">
        <v>20</v>
      </c>
      <c r="J1053" s="9">
        <v>544</v>
      </c>
      <c r="K1053" s="9">
        <v>27.2</v>
      </c>
    </row>
    <row r="1054" spans="1:11" ht="14.25" customHeight="1" x14ac:dyDescent="0.35">
      <c r="A1054">
        <v>2025</v>
      </c>
      <c r="B1054" t="str">
        <f t="shared" si="16"/>
        <v>S2</v>
      </c>
      <c r="C1054" t="s">
        <v>234</v>
      </c>
      <c r="D1054" t="s">
        <v>300</v>
      </c>
      <c r="E1054">
        <v>9</v>
      </c>
      <c r="F1054" t="s">
        <v>321</v>
      </c>
      <c r="G1054" t="s">
        <v>42</v>
      </c>
      <c r="H1054" t="s">
        <v>29</v>
      </c>
      <c r="I1054" s="8">
        <v>72</v>
      </c>
      <c r="J1054" s="9">
        <v>2448</v>
      </c>
      <c r="K1054" s="9">
        <v>34</v>
      </c>
    </row>
    <row r="1055" spans="1:11" ht="14.25" customHeight="1" x14ac:dyDescent="0.35">
      <c r="A1055">
        <v>2025</v>
      </c>
      <c r="B1055" t="str">
        <f t="shared" si="16"/>
        <v>S2</v>
      </c>
      <c r="C1055" t="s">
        <v>234</v>
      </c>
      <c r="D1055" t="s">
        <v>300</v>
      </c>
      <c r="E1055">
        <v>9</v>
      </c>
      <c r="F1055" t="s">
        <v>321</v>
      </c>
      <c r="G1055" t="s">
        <v>42</v>
      </c>
      <c r="H1055" t="s">
        <v>32</v>
      </c>
      <c r="I1055" s="8">
        <v>54</v>
      </c>
      <c r="J1055" s="9">
        <v>1652.4</v>
      </c>
      <c r="K1055" s="9">
        <v>30.6</v>
      </c>
    </row>
    <row r="1056" spans="1:11" ht="14.25" customHeight="1" x14ac:dyDescent="0.35">
      <c r="A1056">
        <v>2025</v>
      </c>
      <c r="B1056" t="str">
        <f t="shared" si="16"/>
        <v>S2</v>
      </c>
      <c r="C1056" t="s">
        <v>234</v>
      </c>
      <c r="D1056" t="s">
        <v>300</v>
      </c>
      <c r="E1056">
        <v>9</v>
      </c>
      <c r="F1056" t="s">
        <v>321</v>
      </c>
      <c r="G1056" t="s">
        <v>42</v>
      </c>
      <c r="H1056" t="s">
        <v>33</v>
      </c>
      <c r="I1056" s="8">
        <v>36</v>
      </c>
      <c r="J1056" s="9">
        <v>1040.4000000000001</v>
      </c>
      <c r="K1056" s="9">
        <v>28.9</v>
      </c>
    </row>
    <row r="1057" spans="1:11" ht="14.25" customHeight="1" x14ac:dyDescent="0.35">
      <c r="A1057">
        <v>2025</v>
      </c>
      <c r="B1057" t="str">
        <f t="shared" si="16"/>
        <v>S2</v>
      </c>
      <c r="C1057" t="s">
        <v>234</v>
      </c>
      <c r="D1057" t="s">
        <v>300</v>
      </c>
      <c r="E1057">
        <v>9</v>
      </c>
      <c r="F1057" t="s">
        <v>321</v>
      </c>
      <c r="G1057" t="s">
        <v>42</v>
      </c>
      <c r="H1057" t="s">
        <v>34</v>
      </c>
      <c r="I1057" s="8">
        <v>18</v>
      </c>
      <c r="J1057" s="9">
        <v>489.6</v>
      </c>
      <c r="K1057" s="9">
        <v>27.2</v>
      </c>
    </row>
    <row r="1058" spans="1:11" ht="14.25" customHeight="1" x14ac:dyDescent="0.35">
      <c r="A1058">
        <v>2025</v>
      </c>
      <c r="B1058" t="str">
        <f t="shared" si="16"/>
        <v>S2</v>
      </c>
      <c r="C1058" t="s">
        <v>234</v>
      </c>
      <c r="D1058" t="s">
        <v>300</v>
      </c>
      <c r="E1058">
        <v>9</v>
      </c>
      <c r="F1058" t="s">
        <v>322</v>
      </c>
      <c r="G1058" t="s">
        <v>44</v>
      </c>
      <c r="H1058" t="s">
        <v>29</v>
      </c>
      <c r="I1058" s="8">
        <v>78</v>
      </c>
      <c r="J1058" s="9">
        <v>2652</v>
      </c>
      <c r="K1058" s="9">
        <v>34</v>
      </c>
    </row>
    <row r="1059" spans="1:11" ht="14.25" customHeight="1" x14ac:dyDescent="0.35">
      <c r="A1059">
        <v>2025</v>
      </c>
      <c r="B1059" t="str">
        <f t="shared" si="16"/>
        <v>S2</v>
      </c>
      <c r="C1059" t="s">
        <v>234</v>
      </c>
      <c r="D1059" t="s">
        <v>300</v>
      </c>
      <c r="E1059">
        <v>9</v>
      </c>
      <c r="F1059" t="s">
        <v>322</v>
      </c>
      <c r="G1059" t="s">
        <v>44</v>
      </c>
      <c r="H1059" t="s">
        <v>32</v>
      </c>
      <c r="I1059" s="8">
        <v>58</v>
      </c>
      <c r="J1059" s="9">
        <v>1774.8</v>
      </c>
      <c r="K1059" s="9">
        <v>30.6</v>
      </c>
    </row>
    <row r="1060" spans="1:11" ht="14.25" customHeight="1" x14ac:dyDescent="0.35">
      <c r="A1060">
        <v>2025</v>
      </c>
      <c r="B1060" t="str">
        <f t="shared" si="16"/>
        <v>S2</v>
      </c>
      <c r="C1060" t="s">
        <v>234</v>
      </c>
      <c r="D1060" t="s">
        <v>300</v>
      </c>
      <c r="E1060">
        <v>9</v>
      </c>
      <c r="F1060" t="s">
        <v>322</v>
      </c>
      <c r="G1060" t="s">
        <v>44</v>
      </c>
      <c r="H1060" t="s">
        <v>33</v>
      </c>
      <c r="I1060" s="8">
        <v>39</v>
      </c>
      <c r="J1060" s="9">
        <v>1127.0999999999999</v>
      </c>
      <c r="K1060" s="9">
        <v>28.9</v>
      </c>
    </row>
    <row r="1061" spans="1:11" ht="14.25" customHeight="1" x14ac:dyDescent="0.35">
      <c r="A1061">
        <v>2025</v>
      </c>
      <c r="B1061" t="str">
        <f t="shared" si="16"/>
        <v>S2</v>
      </c>
      <c r="C1061" t="s">
        <v>234</v>
      </c>
      <c r="D1061" t="s">
        <v>300</v>
      </c>
      <c r="E1061">
        <v>9</v>
      </c>
      <c r="F1061" t="s">
        <v>322</v>
      </c>
      <c r="G1061" t="s">
        <v>44</v>
      </c>
      <c r="H1061" t="s">
        <v>34</v>
      </c>
      <c r="I1061" s="8">
        <v>19</v>
      </c>
      <c r="J1061" s="9">
        <v>516.79999999999995</v>
      </c>
      <c r="K1061" s="9">
        <v>27.2</v>
      </c>
    </row>
    <row r="1062" spans="1:11" ht="14.25" customHeight="1" x14ac:dyDescent="0.35">
      <c r="A1062">
        <v>2025</v>
      </c>
      <c r="B1062" t="str">
        <f t="shared" si="16"/>
        <v>S2</v>
      </c>
      <c r="C1062" t="s">
        <v>234</v>
      </c>
      <c r="D1062" t="s">
        <v>300</v>
      </c>
      <c r="E1062">
        <v>9</v>
      </c>
      <c r="F1062" t="s">
        <v>323</v>
      </c>
      <c r="G1062" t="s">
        <v>48</v>
      </c>
      <c r="H1062" t="s">
        <v>29</v>
      </c>
      <c r="I1062" s="8">
        <v>81</v>
      </c>
      <c r="J1062" s="9">
        <v>2754</v>
      </c>
      <c r="K1062" s="9">
        <v>34</v>
      </c>
    </row>
    <row r="1063" spans="1:11" ht="14.25" customHeight="1" x14ac:dyDescent="0.35">
      <c r="A1063">
        <v>2025</v>
      </c>
      <c r="B1063" t="str">
        <f t="shared" si="16"/>
        <v>S2</v>
      </c>
      <c r="C1063" t="s">
        <v>234</v>
      </c>
      <c r="D1063" t="s">
        <v>300</v>
      </c>
      <c r="E1063">
        <v>9</v>
      </c>
      <c r="F1063" t="s">
        <v>323</v>
      </c>
      <c r="G1063" t="s">
        <v>48</v>
      </c>
      <c r="H1063" t="s">
        <v>32</v>
      </c>
      <c r="I1063" s="8">
        <v>61</v>
      </c>
      <c r="J1063" s="9">
        <v>1866.6</v>
      </c>
      <c r="K1063" s="9">
        <v>30.6</v>
      </c>
    </row>
    <row r="1064" spans="1:11" ht="14.25" customHeight="1" x14ac:dyDescent="0.35">
      <c r="A1064">
        <v>2025</v>
      </c>
      <c r="B1064" t="str">
        <f t="shared" si="16"/>
        <v>S2</v>
      </c>
      <c r="C1064" t="s">
        <v>234</v>
      </c>
      <c r="D1064" t="s">
        <v>300</v>
      </c>
      <c r="E1064">
        <v>9</v>
      </c>
      <c r="F1064" t="s">
        <v>323</v>
      </c>
      <c r="G1064" t="s">
        <v>48</v>
      </c>
      <c r="H1064" t="s">
        <v>33</v>
      </c>
      <c r="I1064" s="8">
        <v>40</v>
      </c>
      <c r="J1064" s="9">
        <v>1156</v>
      </c>
      <c r="K1064" s="9">
        <v>28.9</v>
      </c>
    </row>
    <row r="1065" spans="1:11" ht="14.25" customHeight="1" x14ac:dyDescent="0.35">
      <c r="A1065">
        <v>2025</v>
      </c>
      <c r="B1065" t="str">
        <f t="shared" si="16"/>
        <v>S2</v>
      </c>
      <c r="C1065" t="s">
        <v>234</v>
      </c>
      <c r="D1065" t="s">
        <v>300</v>
      </c>
      <c r="E1065">
        <v>9</v>
      </c>
      <c r="F1065" t="s">
        <v>323</v>
      </c>
      <c r="G1065" t="s">
        <v>48</v>
      </c>
      <c r="H1065" t="s">
        <v>34</v>
      </c>
      <c r="I1065" s="8">
        <v>20</v>
      </c>
      <c r="J1065" s="9">
        <v>544</v>
      </c>
      <c r="K1065" s="9">
        <v>27.2</v>
      </c>
    </row>
    <row r="1066" spans="1:11" ht="14.25" customHeight="1" x14ac:dyDescent="0.35">
      <c r="A1066">
        <v>2025</v>
      </c>
      <c r="B1066" t="str">
        <f t="shared" si="16"/>
        <v>S2</v>
      </c>
      <c r="C1066" t="s">
        <v>234</v>
      </c>
      <c r="D1066" t="s">
        <v>300</v>
      </c>
      <c r="E1066">
        <v>9</v>
      </c>
      <c r="F1066" t="s">
        <v>324</v>
      </c>
      <c r="G1066" t="s">
        <v>28</v>
      </c>
      <c r="H1066" t="s">
        <v>29</v>
      </c>
      <c r="I1066" s="8">
        <v>76</v>
      </c>
      <c r="J1066" s="9">
        <v>2584</v>
      </c>
      <c r="K1066" s="9">
        <v>34</v>
      </c>
    </row>
    <row r="1067" spans="1:11" ht="14.25" customHeight="1" x14ac:dyDescent="0.35">
      <c r="A1067">
        <v>2025</v>
      </c>
      <c r="B1067" t="str">
        <f t="shared" si="16"/>
        <v>S2</v>
      </c>
      <c r="C1067" t="s">
        <v>234</v>
      </c>
      <c r="D1067" t="s">
        <v>300</v>
      </c>
      <c r="E1067">
        <v>9</v>
      </c>
      <c r="F1067" t="s">
        <v>324</v>
      </c>
      <c r="G1067" t="s">
        <v>28</v>
      </c>
      <c r="H1067" t="s">
        <v>32</v>
      </c>
      <c r="I1067" s="8">
        <v>57</v>
      </c>
      <c r="J1067" s="9">
        <v>1744.2</v>
      </c>
      <c r="K1067" s="9">
        <v>30.6</v>
      </c>
    </row>
    <row r="1068" spans="1:11" ht="14.25" customHeight="1" x14ac:dyDescent="0.35">
      <c r="A1068">
        <v>2025</v>
      </c>
      <c r="B1068" t="str">
        <f t="shared" si="16"/>
        <v>S2</v>
      </c>
      <c r="C1068" t="s">
        <v>234</v>
      </c>
      <c r="D1068" t="s">
        <v>300</v>
      </c>
      <c r="E1068">
        <v>9</v>
      </c>
      <c r="F1068" t="s">
        <v>324</v>
      </c>
      <c r="G1068" t="s">
        <v>28</v>
      </c>
      <c r="H1068" t="s">
        <v>33</v>
      </c>
      <c r="I1068" s="8">
        <v>38</v>
      </c>
      <c r="J1068" s="9">
        <v>1098.2</v>
      </c>
      <c r="K1068" s="9">
        <v>28.9</v>
      </c>
    </row>
    <row r="1069" spans="1:11" ht="14.25" customHeight="1" x14ac:dyDescent="0.35">
      <c r="A1069">
        <v>2025</v>
      </c>
      <c r="B1069" t="str">
        <f t="shared" si="16"/>
        <v>S2</v>
      </c>
      <c r="C1069" t="s">
        <v>234</v>
      </c>
      <c r="D1069" t="s">
        <v>300</v>
      </c>
      <c r="E1069">
        <v>9</v>
      </c>
      <c r="F1069" t="s">
        <v>324</v>
      </c>
      <c r="G1069" t="s">
        <v>28</v>
      </c>
      <c r="H1069" t="s">
        <v>34</v>
      </c>
      <c r="I1069" s="8">
        <v>19</v>
      </c>
      <c r="J1069" s="9">
        <v>516.79999999999995</v>
      </c>
      <c r="K1069" s="9">
        <v>27.2</v>
      </c>
    </row>
    <row r="1070" spans="1:11" ht="14.25" customHeight="1" x14ac:dyDescent="0.35">
      <c r="A1070">
        <v>2025</v>
      </c>
      <c r="B1070" t="str">
        <f t="shared" si="16"/>
        <v>S2</v>
      </c>
      <c r="C1070" t="s">
        <v>234</v>
      </c>
      <c r="D1070" t="s">
        <v>300</v>
      </c>
      <c r="E1070">
        <v>9</v>
      </c>
      <c r="F1070" t="s">
        <v>325</v>
      </c>
      <c r="G1070" t="s">
        <v>36</v>
      </c>
      <c r="H1070" t="s">
        <v>29</v>
      </c>
      <c r="I1070" s="8">
        <v>73</v>
      </c>
      <c r="J1070" s="9">
        <v>2482</v>
      </c>
      <c r="K1070" s="9">
        <v>34</v>
      </c>
    </row>
    <row r="1071" spans="1:11" ht="14.25" customHeight="1" x14ac:dyDescent="0.35">
      <c r="A1071">
        <v>2025</v>
      </c>
      <c r="B1071" t="str">
        <f t="shared" si="16"/>
        <v>S2</v>
      </c>
      <c r="C1071" t="s">
        <v>234</v>
      </c>
      <c r="D1071" t="s">
        <v>300</v>
      </c>
      <c r="E1071">
        <v>9</v>
      </c>
      <c r="F1071" t="s">
        <v>325</v>
      </c>
      <c r="G1071" t="s">
        <v>36</v>
      </c>
      <c r="H1071" t="s">
        <v>32</v>
      </c>
      <c r="I1071" s="8">
        <v>54</v>
      </c>
      <c r="J1071" s="9">
        <v>1652.4</v>
      </c>
      <c r="K1071" s="9">
        <v>30.6</v>
      </c>
    </row>
    <row r="1072" spans="1:11" ht="14.25" customHeight="1" x14ac:dyDescent="0.35">
      <c r="A1072">
        <v>2025</v>
      </c>
      <c r="B1072" t="str">
        <f t="shared" si="16"/>
        <v>S2</v>
      </c>
      <c r="C1072" t="s">
        <v>234</v>
      </c>
      <c r="D1072" t="s">
        <v>300</v>
      </c>
      <c r="E1072">
        <v>9</v>
      </c>
      <c r="F1072" t="s">
        <v>325</v>
      </c>
      <c r="G1072" t="s">
        <v>36</v>
      </c>
      <c r="H1072" t="s">
        <v>33</v>
      </c>
      <c r="I1072" s="8">
        <v>36</v>
      </c>
      <c r="J1072" s="9">
        <v>1040.4000000000001</v>
      </c>
      <c r="K1072" s="9">
        <v>28.9</v>
      </c>
    </row>
    <row r="1073" spans="1:11" ht="14.25" customHeight="1" x14ac:dyDescent="0.35">
      <c r="A1073">
        <v>2025</v>
      </c>
      <c r="B1073" t="str">
        <f t="shared" si="16"/>
        <v>S2</v>
      </c>
      <c r="C1073" t="s">
        <v>234</v>
      </c>
      <c r="D1073" t="s">
        <v>300</v>
      </c>
      <c r="E1073">
        <v>9</v>
      </c>
      <c r="F1073" t="s">
        <v>325</v>
      </c>
      <c r="G1073" t="s">
        <v>36</v>
      </c>
      <c r="H1073" t="s">
        <v>34</v>
      </c>
      <c r="I1073" s="8">
        <v>18</v>
      </c>
      <c r="J1073" s="9">
        <v>489.6</v>
      </c>
      <c r="K1073" s="9">
        <v>27.2</v>
      </c>
    </row>
    <row r="1074" spans="1:11" ht="14.25" customHeight="1" x14ac:dyDescent="0.35">
      <c r="A1074">
        <v>2025</v>
      </c>
      <c r="B1074" t="str">
        <f t="shared" si="16"/>
        <v>S2</v>
      </c>
      <c r="C1074" t="s">
        <v>234</v>
      </c>
      <c r="D1074" t="s">
        <v>300</v>
      </c>
      <c r="E1074">
        <v>9</v>
      </c>
      <c r="F1074" t="s">
        <v>326</v>
      </c>
      <c r="G1074" t="s">
        <v>38</v>
      </c>
      <c r="H1074" t="s">
        <v>29</v>
      </c>
      <c r="I1074" s="8">
        <v>81</v>
      </c>
      <c r="J1074" s="9">
        <v>2754</v>
      </c>
      <c r="K1074" s="9">
        <v>34</v>
      </c>
    </row>
    <row r="1075" spans="1:11" ht="14.25" customHeight="1" x14ac:dyDescent="0.35">
      <c r="A1075">
        <v>2025</v>
      </c>
      <c r="B1075" t="str">
        <f t="shared" si="16"/>
        <v>S2</v>
      </c>
      <c r="C1075" t="s">
        <v>234</v>
      </c>
      <c r="D1075" t="s">
        <v>300</v>
      </c>
      <c r="E1075">
        <v>9</v>
      </c>
      <c r="F1075" t="s">
        <v>326</v>
      </c>
      <c r="G1075" t="s">
        <v>38</v>
      </c>
      <c r="H1075" t="s">
        <v>32</v>
      </c>
      <c r="I1075" s="8">
        <v>61</v>
      </c>
      <c r="J1075" s="9">
        <v>1866.6</v>
      </c>
      <c r="K1075" s="9">
        <v>30.6</v>
      </c>
    </row>
    <row r="1076" spans="1:11" ht="14.25" customHeight="1" x14ac:dyDescent="0.35">
      <c r="A1076">
        <v>2025</v>
      </c>
      <c r="B1076" t="str">
        <f t="shared" si="16"/>
        <v>S2</v>
      </c>
      <c r="C1076" t="s">
        <v>234</v>
      </c>
      <c r="D1076" t="s">
        <v>300</v>
      </c>
      <c r="E1076">
        <v>9</v>
      </c>
      <c r="F1076" t="s">
        <v>326</v>
      </c>
      <c r="G1076" t="s">
        <v>38</v>
      </c>
      <c r="H1076" t="s">
        <v>33</v>
      </c>
      <c r="I1076" s="8">
        <v>40</v>
      </c>
      <c r="J1076" s="9">
        <v>1156</v>
      </c>
      <c r="K1076" s="9">
        <v>28.9</v>
      </c>
    </row>
    <row r="1077" spans="1:11" ht="14.25" customHeight="1" x14ac:dyDescent="0.35">
      <c r="A1077">
        <v>2025</v>
      </c>
      <c r="B1077" t="str">
        <f t="shared" si="16"/>
        <v>S2</v>
      </c>
      <c r="C1077" t="s">
        <v>234</v>
      </c>
      <c r="D1077" t="s">
        <v>300</v>
      </c>
      <c r="E1077">
        <v>9</v>
      </c>
      <c r="F1077" t="s">
        <v>326</v>
      </c>
      <c r="G1077" t="s">
        <v>38</v>
      </c>
      <c r="H1077" t="s">
        <v>34</v>
      </c>
      <c r="I1077" s="8">
        <v>20</v>
      </c>
      <c r="J1077" s="9">
        <v>544</v>
      </c>
      <c r="K1077" s="9">
        <v>27.2</v>
      </c>
    </row>
    <row r="1078" spans="1:11" ht="14.25" customHeight="1" x14ac:dyDescent="0.35">
      <c r="A1078">
        <v>2025</v>
      </c>
      <c r="B1078" t="str">
        <f t="shared" si="16"/>
        <v>S2</v>
      </c>
      <c r="C1078" t="s">
        <v>234</v>
      </c>
      <c r="D1078" t="s">
        <v>300</v>
      </c>
      <c r="E1078">
        <v>9</v>
      </c>
      <c r="F1078" t="s">
        <v>327</v>
      </c>
      <c r="G1078" t="s">
        <v>40</v>
      </c>
      <c r="H1078" t="s">
        <v>29</v>
      </c>
      <c r="I1078" s="8">
        <v>82</v>
      </c>
      <c r="J1078" s="9">
        <v>2788</v>
      </c>
      <c r="K1078" s="9">
        <v>34</v>
      </c>
    </row>
    <row r="1079" spans="1:11" ht="14.25" customHeight="1" x14ac:dyDescent="0.35">
      <c r="A1079">
        <v>2025</v>
      </c>
      <c r="B1079" t="str">
        <f t="shared" si="16"/>
        <v>S2</v>
      </c>
      <c r="C1079" t="s">
        <v>234</v>
      </c>
      <c r="D1079" t="s">
        <v>300</v>
      </c>
      <c r="E1079">
        <v>9</v>
      </c>
      <c r="F1079" t="s">
        <v>327</v>
      </c>
      <c r="G1079" t="s">
        <v>40</v>
      </c>
      <c r="H1079" t="s">
        <v>32</v>
      </c>
      <c r="I1079" s="8">
        <v>62</v>
      </c>
      <c r="J1079" s="9">
        <v>1897.2</v>
      </c>
      <c r="K1079" s="9">
        <v>30.6</v>
      </c>
    </row>
    <row r="1080" spans="1:11" ht="14.25" customHeight="1" x14ac:dyDescent="0.35">
      <c r="A1080">
        <v>2025</v>
      </c>
      <c r="B1080" t="str">
        <f t="shared" si="16"/>
        <v>S2</v>
      </c>
      <c r="C1080" t="s">
        <v>234</v>
      </c>
      <c r="D1080" t="s">
        <v>300</v>
      </c>
      <c r="E1080">
        <v>9</v>
      </c>
      <c r="F1080" t="s">
        <v>327</v>
      </c>
      <c r="G1080" t="s">
        <v>40</v>
      </c>
      <c r="H1080" t="s">
        <v>33</v>
      </c>
      <c r="I1080" s="8">
        <v>41</v>
      </c>
      <c r="J1080" s="9">
        <v>1184.9000000000001</v>
      </c>
      <c r="K1080" s="9">
        <v>28.9</v>
      </c>
    </row>
    <row r="1081" spans="1:11" ht="14.25" customHeight="1" x14ac:dyDescent="0.35">
      <c r="A1081">
        <v>2025</v>
      </c>
      <c r="B1081" t="str">
        <f t="shared" si="16"/>
        <v>S2</v>
      </c>
      <c r="C1081" t="s">
        <v>234</v>
      </c>
      <c r="D1081" t="s">
        <v>300</v>
      </c>
      <c r="E1081">
        <v>9</v>
      </c>
      <c r="F1081" t="s">
        <v>327</v>
      </c>
      <c r="G1081" t="s">
        <v>40</v>
      </c>
      <c r="H1081" t="s">
        <v>34</v>
      </c>
      <c r="I1081" s="8">
        <v>20</v>
      </c>
      <c r="J1081" s="9">
        <v>544</v>
      </c>
      <c r="K1081" s="9">
        <v>27.2</v>
      </c>
    </row>
    <row r="1082" spans="1:11" ht="14.25" customHeight="1" x14ac:dyDescent="0.35">
      <c r="A1082">
        <v>2025</v>
      </c>
      <c r="B1082" t="str">
        <f t="shared" si="16"/>
        <v>S2</v>
      </c>
      <c r="C1082" t="s">
        <v>234</v>
      </c>
      <c r="D1082" t="s">
        <v>300</v>
      </c>
      <c r="E1082">
        <v>9</v>
      </c>
      <c r="F1082" t="s">
        <v>328</v>
      </c>
      <c r="G1082" t="s">
        <v>42</v>
      </c>
      <c r="H1082" t="s">
        <v>29</v>
      </c>
      <c r="I1082" s="8">
        <v>68</v>
      </c>
      <c r="J1082" s="9">
        <v>2312</v>
      </c>
      <c r="K1082" s="9">
        <v>34</v>
      </c>
    </row>
    <row r="1083" spans="1:11" ht="14.25" customHeight="1" x14ac:dyDescent="0.35">
      <c r="A1083">
        <v>2025</v>
      </c>
      <c r="B1083" t="str">
        <f t="shared" si="16"/>
        <v>S2</v>
      </c>
      <c r="C1083" t="s">
        <v>234</v>
      </c>
      <c r="D1083" t="s">
        <v>300</v>
      </c>
      <c r="E1083">
        <v>9</v>
      </c>
      <c r="F1083" t="s">
        <v>328</v>
      </c>
      <c r="G1083" t="s">
        <v>42</v>
      </c>
      <c r="H1083" t="s">
        <v>32</v>
      </c>
      <c r="I1083" s="8">
        <v>51</v>
      </c>
      <c r="J1083" s="9">
        <v>1560.6</v>
      </c>
      <c r="K1083" s="9">
        <v>30.6</v>
      </c>
    </row>
    <row r="1084" spans="1:11" ht="14.25" customHeight="1" x14ac:dyDescent="0.35">
      <c r="A1084">
        <v>2025</v>
      </c>
      <c r="B1084" t="str">
        <f t="shared" si="16"/>
        <v>S2</v>
      </c>
      <c r="C1084" t="s">
        <v>234</v>
      </c>
      <c r="D1084" t="s">
        <v>300</v>
      </c>
      <c r="E1084">
        <v>9</v>
      </c>
      <c r="F1084" t="s">
        <v>328</v>
      </c>
      <c r="G1084" t="s">
        <v>42</v>
      </c>
      <c r="H1084" t="s">
        <v>33</v>
      </c>
      <c r="I1084" s="8">
        <v>34</v>
      </c>
      <c r="J1084" s="9">
        <v>982.6</v>
      </c>
      <c r="K1084" s="9">
        <v>28.9</v>
      </c>
    </row>
    <row r="1085" spans="1:11" ht="14.25" customHeight="1" x14ac:dyDescent="0.35">
      <c r="A1085">
        <v>2025</v>
      </c>
      <c r="B1085" t="str">
        <f t="shared" si="16"/>
        <v>S2</v>
      </c>
      <c r="C1085" t="s">
        <v>234</v>
      </c>
      <c r="D1085" t="s">
        <v>300</v>
      </c>
      <c r="E1085">
        <v>9</v>
      </c>
      <c r="F1085" t="s">
        <v>328</v>
      </c>
      <c r="G1085" t="s">
        <v>42</v>
      </c>
      <c r="H1085" t="s">
        <v>34</v>
      </c>
      <c r="I1085" s="8">
        <v>17</v>
      </c>
      <c r="J1085" s="9">
        <v>462.4</v>
      </c>
      <c r="K1085" s="9">
        <v>27.2</v>
      </c>
    </row>
    <row r="1086" spans="1:11" ht="14.25" customHeight="1" x14ac:dyDescent="0.35">
      <c r="A1086">
        <v>2025</v>
      </c>
      <c r="B1086" t="str">
        <f t="shared" si="16"/>
        <v>S2</v>
      </c>
      <c r="C1086" t="s">
        <v>234</v>
      </c>
      <c r="D1086" t="s">
        <v>300</v>
      </c>
      <c r="E1086">
        <v>9</v>
      </c>
      <c r="F1086" t="s">
        <v>329</v>
      </c>
      <c r="G1086" t="s">
        <v>44</v>
      </c>
      <c r="H1086" t="s">
        <v>29</v>
      </c>
      <c r="I1086" s="8">
        <v>72</v>
      </c>
      <c r="J1086" s="9">
        <v>2448</v>
      </c>
      <c r="K1086" s="9">
        <v>34</v>
      </c>
    </row>
    <row r="1087" spans="1:11" ht="14.25" customHeight="1" x14ac:dyDescent="0.35">
      <c r="A1087">
        <v>2025</v>
      </c>
      <c r="B1087" t="str">
        <f t="shared" si="16"/>
        <v>S2</v>
      </c>
      <c r="C1087" t="s">
        <v>234</v>
      </c>
      <c r="D1087" t="s">
        <v>300</v>
      </c>
      <c r="E1087">
        <v>9</v>
      </c>
      <c r="F1087" t="s">
        <v>329</v>
      </c>
      <c r="G1087" t="s">
        <v>44</v>
      </c>
      <c r="H1087" t="s">
        <v>32</v>
      </c>
      <c r="I1087" s="8">
        <v>54</v>
      </c>
      <c r="J1087" s="9">
        <v>1652.4</v>
      </c>
      <c r="K1087" s="9">
        <v>30.6</v>
      </c>
    </row>
    <row r="1088" spans="1:11" ht="14.25" customHeight="1" x14ac:dyDescent="0.35">
      <c r="A1088">
        <v>2025</v>
      </c>
      <c r="B1088" t="str">
        <f t="shared" si="16"/>
        <v>S2</v>
      </c>
      <c r="C1088" t="s">
        <v>234</v>
      </c>
      <c r="D1088" t="s">
        <v>300</v>
      </c>
      <c r="E1088">
        <v>9</v>
      </c>
      <c r="F1088" t="s">
        <v>329</v>
      </c>
      <c r="G1088" t="s">
        <v>44</v>
      </c>
      <c r="H1088" t="s">
        <v>33</v>
      </c>
      <c r="I1088" s="8">
        <v>36</v>
      </c>
      <c r="J1088" s="9">
        <v>1040.4000000000001</v>
      </c>
      <c r="K1088" s="9">
        <v>28.9</v>
      </c>
    </row>
    <row r="1089" spans="1:11" ht="14.25" customHeight="1" x14ac:dyDescent="0.35">
      <c r="A1089">
        <v>2025</v>
      </c>
      <c r="B1089" t="str">
        <f t="shared" si="16"/>
        <v>S2</v>
      </c>
      <c r="C1089" t="s">
        <v>234</v>
      </c>
      <c r="D1089" t="s">
        <v>300</v>
      </c>
      <c r="E1089">
        <v>9</v>
      </c>
      <c r="F1089" t="s">
        <v>329</v>
      </c>
      <c r="G1089" t="s">
        <v>44</v>
      </c>
      <c r="H1089" t="s">
        <v>34</v>
      </c>
      <c r="I1089" s="8">
        <v>18</v>
      </c>
      <c r="J1089" s="9">
        <v>489.6</v>
      </c>
      <c r="K1089" s="9">
        <v>27.2</v>
      </c>
    </row>
    <row r="1090" spans="1:11" ht="14.25" customHeight="1" x14ac:dyDescent="0.35">
      <c r="A1090">
        <v>2025</v>
      </c>
      <c r="B1090" t="str">
        <f t="shared" ref="B1090:B1153" si="17">IF(OR(C1090="Q1",C1090="Q2"),"S1",IF(OR(C1090="Q3",C1090="Q4"),"S2",""))</f>
        <v>S2</v>
      </c>
      <c r="C1090" t="s">
        <v>234</v>
      </c>
      <c r="D1090" t="s">
        <v>300</v>
      </c>
      <c r="E1090">
        <v>9</v>
      </c>
      <c r="F1090" t="s">
        <v>330</v>
      </c>
      <c r="G1090" t="s">
        <v>48</v>
      </c>
      <c r="H1090" t="s">
        <v>29</v>
      </c>
      <c r="I1090" s="8">
        <v>70</v>
      </c>
      <c r="J1090" s="9">
        <v>2380</v>
      </c>
      <c r="K1090" s="9">
        <v>34</v>
      </c>
    </row>
    <row r="1091" spans="1:11" ht="14.25" customHeight="1" x14ac:dyDescent="0.35">
      <c r="A1091">
        <v>2025</v>
      </c>
      <c r="B1091" t="str">
        <f t="shared" si="17"/>
        <v>S2</v>
      </c>
      <c r="C1091" t="s">
        <v>234</v>
      </c>
      <c r="D1091" t="s">
        <v>300</v>
      </c>
      <c r="E1091">
        <v>9</v>
      </c>
      <c r="F1091" t="s">
        <v>330</v>
      </c>
      <c r="G1091" t="s">
        <v>48</v>
      </c>
      <c r="H1091" t="s">
        <v>32</v>
      </c>
      <c r="I1091" s="8">
        <v>52</v>
      </c>
      <c r="J1091" s="9">
        <v>1591.2</v>
      </c>
      <c r="K1091" s="9">
        <v>30.6</v>
      </c>
    </row>
    <row r="1092" spans="1:11" ht="14.25" customHeight="1" x14ac:dyDescent="0.35">
      <c r="A1092">
        <v>2025</v>
      </c>
      <c r="B1092" t="str">
        <f t="shared" si="17"/>
        <v>S2</v>
      </c>
      <c r="C1092" t="s">
        <v>234</v>
      </c>
      <c r="D1092" t="s">
        <v>300</v>
      </c>
      <c r="E1092">
        <v>9</v>
      </c>
      <c r="F1092" t="s">
        <v>330</v>
      </c>
      <c r="G1092" t="s">
        <v>48</v>
      </c>
      <c r="H1092" t="s">
        <v>33</v>
      </c>
      <c r="I1092" s="8">
        <v>35</v>
      </c>
      <c r="J1092" s="9">
        <v>1011.5</v>
      </c>
      <c r="K1092" s="9">
        <v>28.9</v>
      </c>
    </row>
    <row r="1093" spans="1:11" ht="14.25" customHeight="1" x14ac:dyDescent="0.35">
      <c r="A1093">
        <v>2025</v>
      </c>
      <c r="B1093" t="str">
        <f t="shared" si="17"/>
        <v>S2</v>
      </c>
      <c r="C1093" t="s">
        <v>234</v>
      </c>
      <c r="D1093" t="s">
        <v>300</v>
      </c>
      <c r="E1093">
        <v>9</v>
      </c>
      <c r="F1093" t="s">
        <v>330</v>
      </c>
      <c r="G1093" t="s">
        <v>48</v>
      </c>
      <c r="H1093" t="s">
        <v>34</v>
      </c>
      <c r="I1093" s="8">
        <v>17</v>
      </c>
      <c r="J1093" s="9">
        <v>462.4</v>
      </c>
      <c r="K1093" s="9">
        <v>27.2</v>
      </c>
    </row>
    <row r="1094" spans="1:11" ht="14.25" customHeight="1" x14ac:dyDescent="0.35">
      <c r="A1094">
        <v>2025</v>
      </c>
      <c r="B1094" t="str">
        <f t="shared" si="17"/>
        <v>S2</v>
      </c>
      <c r="C1094" t="s">
        <v>331</v>
      </c>
      <c r="D1094" t="s">
        <v>332</v>
      </c>
      <c r="E1094">
        <v>10</v>
      </c>
      <c r="F1094" t="s">
        <v>333</v>
      </c>
      <c r="G1094" t="s">
        <v>28</v>
      </c>
      <c r="H1094" t="s">
        <v>29</v>
      </c>
      <c r="I1094" s="8">
        <v>76</v>
      </c>
      <c r="J1094" s="9">
        <v>2584</v>
      </c>
      <c r="K1094" s="9">
        <v>34</v>
      </c>
    </row>
    <row r="1095" spans="1:11" ht="14.25" customHeight="1" x14ac:dyDescent="0.35">
      <c r="A1095">
        <v>2025</v>
      </c>
      <c r="B1095" t="str">
        <f t="shared" si="17"/>
        <v>S2</v>
      </c>
      <c r="C1095" t="s">
        <v>331</v>
      </c>
      <c r="D1095" t="s">
        <v>332</v>
      </c>
      <c r="E1095">
        <v>10</v>
      </c>
      <c r="F1095" t="s">
        <v>333</v>
      </c>
      <c r="G1095" t="s">
        <v>28</v>
      </c>
      <c r="H1095" t="s">
        <v>32</v>
      </c>
      <c r="I1095" s="8">
        <v>57</v>
      </c>
      <c r="J1095" s="9">
        <v>1744.2</v>
      </c>
      <c r="K1095" s="9">
        <v>30.6</v>
      </c>
    </row>
    <row r="1096" spans="1:11" ht="14.25" customHeight="1" x14ac:dyDescent="0.35">
      <c r="A1096">
        <v>2025</v>
      </c>
      <c r="B1096" t="str">
        <f t="shared" si="17"/>
        <v>S2</v>
      </c>
      <c r="C1096" t="s">
        <v>331</v>
      </c>
      <c r="D1096" t="s">
        <v>332</v>
      </c>
      <c r="E1096">
        <v>10</v>
      </c>
      <c r="F1096" t="s">
        <v>333</v>
      </c>
      <c r="G1096" t="s">
        <v>28</v>
      </c>
      <c r="H1096" t="s">
        <v>33</v>
      </c>
      <c r="I1096" s="8">
        <v>38</v>
      </c>
      <c r="J1096" s="9">
        <v>1098.2</v>
      </c>
      <c r="K1096" s="9">
        <v>28.9</v>
      </c>
    </row>
    <row r="1097" spans="1:11" ht="14.25" customHeight="1" x14ac:dyDescent="0.35">
      <c r="A1097">
        <v>2025</v>
      </c>
      <c r="B1097" t="str">
        <f t="shared" si="17"/>
        <v>S2</v>
      </c>
      <c r="C1097" t="s">
        <v>331</v>
      </c>
      <c r="D1097" t="s">
        <v>332</v>
      </c>
      <c r="E1097">
        <v>10</v>
      </c>
      <c r="F1097" t="s">
        <v>333</v>
      </c>
      <c r="G1097" t="s">
        <v>28</v>
      </c>
      <c r="H1097" t="s">
        <v>34</v>
      </c>
      <c r="I1097" s="8">
        <v>19</v>
      </c>
      <c r="J1097" s="9">
        <v>516.79999999999995</v>
      </c>
      <c r="K1097" s="9">
        <v>27.2</v>
      </c>
    </row>
    <row r="1098" spans="1:11" ht="14.25" customHeight="1" x14ac:dyDescent="0.35">
      <c r="A1098">
        <v>2025</v>
      </c>
      <c r="B1098" t="str">
        <f t="shared" si="17"/>
        <v>S2</v>
      </c>
      <c r="C1098" t="s">
        <v>331</v>
      </c>
      <c r="D1098" t="s">
        <v>332</v>
      </c>
      <c r="E1098">
        <v>10</v>
      </c>
      <c r="F1098" t="s">
        <v>334</v>
      </c>
      <c r="G1098" t="s">
        <v>36</v>
      </c>
      <c r="H1098" t="s">
        <v>29</v>
      </c>
      <c r="I1098" s="8">
        <v>73</v>
      </c>
      <c r="J1098" s="9">
        <v>2482</v>
      </c>
      <c r="K1098" s="9">
        <v>34</v>
      </c>
    </row>
    <row r="1099" spans="1:11" ht="14.25" customHeight="1" x14ac:dyDescent="0.35">
      <c r="A1099">
        <v>2025</v>
      </c>
      <c r="B1099" t="str">
        <f t="shared" si="17"/>
        <v>S2</v>
      </c>
      <c r="C1099" t="s">
        <v>331</v>
      </c>
      <c r="D1099" t="s">
        <v>332</v>
      </c>
      <c r="E1099">
        <v>10</v>
      </c>
      <c r="F1099" t="s">
        <v>334</v>
      </c>
      <c r="G1099" t="s">
        <v>36</v>
      </c>
      <c r="H1099" t="s">
        <v>32</v>
      </c>
      <c r="I1099" s="8">
        <v>54</v>
      </c>
      <c r="J1099" s="9">
        <v>1652.4</v>
      </c>
      <c r="K1099" s="9">
        <v>30.6</v>
      </c>
    </row>
    <row r="1100" spans="1:11" ht="14.25" customHeight="1" x14ac:dyDescent="0.35">
      <c r="A1100">
        <v>2025</v>
      </c>
      <c r="B1100" t="str">
        <f t="shared" si="17"/>
        <v>S2</v>
      </c>
      <c r="C1100" t="s">
        <v>331</v>
      </c>
      <c r="D1100" t="s">
        <v>332</v>
      </c>
      <c r="E1100">
        <v>10</v>
      </c>
      <c r="F1100" t="s">
        <v>334</v>
      </c>
      <c r="G1100" t="s">
        <v>36</v>
      </c>
      <c r="H1100" t="s">
        <v>33</v>
      </c>
      <c r="I1100" s="8">
        <v>36</v>
      </c>
      <c r="J1100" s="9">
        <v>1040.4000000000001</v>
      </c>
      <c r="K1100" s="9">
        <v>28.9</v>
      </c>
    </row>
    <row r="1101" spans="1:11" ht="14.25" customHeight="1" x14ac:dyDescent="0.35">
      <c r="A1101">
        <v>2025</v>
      </c>
      <c r="B1101" t="str">
        <f t="shared" si="17"/>
        <v>S2</v>
      </c>
      <c r="C1101" t="s">
        <v>331</v>
      </c>
      <c r="D1101" t="s">
        <v>332</v>
      </c>
      <c r="E1101">
        <v>10</v>
      </c>
      <c r="F1101" t="s">
        <v>334</v>
      </c>
      <c r="G1101" t="s">
        <v>36</v>
      </c>
      <c r="H1101" t="s">
        <v>34</v>
      </c>
      <c r="I1101" s="8">
        <v>18</v>
      </c>
      <c r="J1101" s="9">
        <v>489.6</v>
      </c>
      <c r="K1101" s="9">
        <v>27.2</v>
      </c>
    </row>
    <row r="1102" spans="1:11" ht="14.25" customHeight="1" x14ac:dyDescent="0.35">
      <c r="A1102">
        <v>2025</v>
      </c>
      <c r="B1102" t="str">
        <f t="shared" si="17"/>
        <v>S2</v>
      </c>
      <c r="C1102" t="s">
        <v>331</v>
      </c>
      <c r="D1102" t="s">
        <v>332</v>
      </c>
      <c r="E1102">
        <v>10</v>
      </c>
      <c r="F1102" t="s">
        <v>335</v>
      </c>
      <c r="G1102" t="s">
        <v>38</v>
      </c>
      <c r="H1102" t="s">
        <v>29</v>
      </c>
      <c r="I1102" s="8">
        <v>94</v>
      </c>
      <c r="J1102" s="9">
        <v>3196</v>
      </c>
      <c r="K1102" s="9">
        <v>34</v>
      </c>
    </row>
    <row r="1103" spans="1:11" ht="14.25" customHeight="1" x14ac:dyDescent="0.35">
      <c r="A1103">
        <v>2025</v>
      </c>
      <c r="B1103" t="str">
        <f t="shared" si="17"/>
        <v>S2</v>
      </c>
      <c r="C1103" t="s">
        <v>331</v>
      </c>
      <c r="D1103" t="s">
        <v>332</v>
      </c>
      <c r="E1103">
        <v>10</v>
      </c>
      <c r="F1103" t="s">
        <v>335</v>
      </c>
      <c r="G1103" t="s">
        <v>38</v>
      </c>
      <c r="H1103" t="s">
        <v>32</v>
      </c>
      <c r="I1103" s="8">
        <v>70</v>
      </c>
      <c r="J1103" s="9">
        <v>2142</v>
      </c>
      <c r="K1103" s="9">
        <v>30.6</v>
      </c>
    </row>
    <row r="1104" spans="1:11" ht="14.25" customHeight="1" x14ac:dyDescent="0.35">
      <c r="A1104">
        <v>2025</v>
      </c>
      <c r="B1104" t="str">
        <f t="shared" si="17"/>
        <v>S2</v>
      </c>
      <c r="C1104" t="s">
        <v>331</v>
      </c>
      <c r="D1104" t="s">
        <v>332</v>
      </c>
      <c r="E1104">
        <v>10</v>
      </c>
      <c r="F1104" t="s">
        <v>335</v>
      </c>
      <c r="G1104" t="s">
        <v>38</v>
      </c>
      <c r="H1104" t="s">
        <v>33</v>
      </c>
      <c r="I1104" s="8">
        <v>47</v>
      </c>
      <c r="J1104" s="9">
        <v>1358.3</v>
      </c>
      <c r="K1104" s="9">
        <v>28.9</v>
      </c>
    </row>
    <row r="1105" spans="1:11" ht="14.25" customHeight="1" x14ac:dyDescent="0.35">
      <c r="A1105">
        <v>2025</v>
      </c>
      <c r="B1105" t="str">
        <f t="shared" si="17"/>
        <v>S2</v>
      </c>
      <c r="C1105" t="s">
        <v>331</v>
      </c>
      <c r="D1105" t="s">
        <v>332</v>
      </c>
      <c r="E1105">
        <v>10</v>
      </c>
      <c r="F1105" t="s">
        <v>335</v>
      </c>
      <c r="G1105" t="s">
        <v>38</v>
      </c>
      <c r="H1105" t="s">
        <v>34</v>
      </c>
      <c r="I1105" s="8">
        <v>23</v>
      </c>
      <c r="J1105" s="9">
        <v>625.6</v>
      </c>
      <c r="K1105" s="9">
        <v>27.2</v>
      </c>
    </row>
    <row r="1106" spans="1:11" ht="14.25" customHeight="1" x14ac:dyDescent="0.35">
      <c r="A1106">
        <v>2025</v>
      </c>
      <c r="B1106" t="str">
        <f t="shared" si="17"/>
        <v>S2</v>
      </c>
      <c r="C1106" t="s">
        <v>331</v>
      </c>
      <c r="D1106" t="s">
        <v>332</v>
      </c>
      <c r="E1106">
        <v>10</v>
      </c>
      <c r="F1106" t="s">
        <v>336</v>
      </c>
      <c r="G1106" t="s">
        <v>40</v>
      </c>
      <c r="H1106" t="s">
        <v>29</v>
      </c>
      <c r="I1106" s="8">
        <v>88</v>
      </c>
      <c r="J1106" s="9">
        <v>2992</v>
      </c>
      <c r="K1106" s="9">
        <v>34</v>
      </c>
    </row>
    <row r="1107" spans="1:11" ht="14.25" customHeight="1" x14ac:dyDescent="0.35">
      <c r="A1107">
        <v>2025</v>
      </c>
      <c r="B1107" t="str">
        <f t="shared" si="17"/>
        <v>S2</v>
      </c>
      <c r="C1107" t="s">
        <v>331</v>
      </c>
      <c r="D1107" t="s">
        <v>332</v>
      </c>
      <c r="E1107">
        <v>10</v>
      </c>
      <c r="F1107" t="s">
        <v>336</v>
      </c>
      <c r="G1107" t="s">
        <v>40</v>
      </c>
      <c r="H1107" t="s">
        <v>32</v>
      </c>
      <c r="I1107" s="8">
        <v>66</v>
      </c>
      <c r="J1107" s="9">
        <v>2019.6</v>
      </c>
      <c r="K1107" s="9">
        <v>30.6</v>
      </c>
    </row>
    <row r="1108" spans="1:11" ht="14.25" customHeight="1" x14ac:dyDescent="0.35">
      <c r="A1108">
        <v>2025</v>
      </c>
      <c r="B1108" t="str">
        <f t="shared" si="17"/>
        <v>S2</v>
      </c>
      <c r="C1108" t="s">
        <v>331</v>
      </c>
      <c r="D1108" t="s">
        <v>332</v>
      </c>
      <c r="E1108">
        <v>10</v>
      </c>
      <c r="F1108" t="s">
        <v>336</v>
      </c>
      <c r="G1108" t="s">
        <v>40</v>
      </c>
      <c r="H1108" t="s">
        <v>33</v>
      </c>
      <c r="I1108" s="8">
        <v>44</v>
      </c>
      <c r="J1108" s="9">
        <v>1271.5999999999999</v>
      </c>
      <c r="K1108" s="9">
        <v>28.9</v>
      </c>
    </row>
    <row r="1109" spans="1:11" ht="14.25" customHeight="1" x14ac:dyDescent="0.35">
      <c r="A1109">
        <v>2025</v>
      </c>
      <c r="B1109" t="str">
        <f t="shared" si="17"/>
        <v>S2</v>
      </c>
      <c r="C1109" t="s">
        <v>331</v>
      </c>
      <c r="D1109" t="s">
        <v>332</v>
      </c>
      <c r="E1109">
        <v>10</v>
      </c>
      <c r="F1109" t="s">
        <v>336</v>
      </c>
      <c r="G1109" t="s">
        <v>40</v>
      </c>
      <c r="H1109" t="s">
        <v>34</v>
      </c>
      <c r="I1109" s="8">
        <v>22</v>
      </c>
      <c r="J1109" s="9">
        <v>598.4</v>
      </c>
      <c r="K1109" s="9">
        <v>27.2</v>
      </c>
    </row>
    <row r="1110" spans="1:11" ht="14.25" customHeight="1" x14ac:dyDescent="0.35">
      <c r="A1110">
        <v>2025</v>
      </c>
      <c r="B1110" t="str">
        <f t="shared" si="17"/>
        <v>S2</v>
      </c>
      <c r="C1110" t="s">
        <v>331</v>
      </c>
      <c r="D1110" t="s">
        <v>332</v>
      </c>
      <c r="E1110">
        <v>10</v>
      </c>
      <c r="F1110" t="s">
        <v>337</v>
      </c>
      <c r="G1110" t="s">
        <v>42</v>
      </c>
      <c r="H1110" t="s">
        <v>29</v>
      </c>
      <c r="I1110" s="8">
        <v>74</v>
      </c>
      <c r="J1110" s="9">
        <v>2516</v>
      </c>
      <c r="K1110" s="9">
        <v>34</v>
      </c>
    </row>
    <row r="1111" spans="1:11" ht="14.25" customHeight="1" x14ac:dyDescent="0.35">
      <c r="A1111">
        <v>2025</v>
      </c>
      <c r="B1111" t="str">
        <f t="shared" si="17"/>
        <v>S2</v>
      </c>
      <c r="C1111" t="s">
        <v>331</v>
      </c>
      <c r="D1111" t="s">
        <v>332</v>
      </c>
      <c r="E1111">
        <v>10</v>
      </c>
      <c r="F1111" t="s">
        <v>337</v>
      </c>
      <c r="G1111" t="s">
        <v>42</v>
      </c>
      <c r="H1111" t="s">
        <v>32</v>
      </c>
      <c r="I1111" s="8">
        <v>55</v>
      </c>
      <c r="J1111" s="9">
        <v>1683</v>
      </c>
      <c r="K1111" s="9">
        <v>30.6</v>
      </c>
    </row>
    <row r="1112" spans="1:11" ht="14.25" customHeight="1" x14ac:dyDescent="0.35">
      <c r="A1112">
        <v>2025</v>
      </c>
      <c r="B1112" t="str">
        <f t="shared" si="17"/>
        <v>S2</v>
      </c>
      <c r="C1112" t="s">
        <v>331</v>
      </c>
      <c r="D1112" t="s">
        <v>332</v>
      </c>
      <c r="E1112">
        <v>10</v>
      </c>
      <c r="F1112" t="s">
        <v>337</v>
      </c>
      <c r="G1112" t="s">
        <v>42</v>
      </c>
      <c r="H1112" t="s">
        <v>33</v>
      </c>
      <c r="I1112" s="8">
        <v>37</v>
      </c>
      <c r="J1112" s="9">
        <v>1069.3</v>
      </c>
      <c r="K1112" s="9">
        <v>28.9</v>
      </c>
    </row>
    <row r="1113" spans="1:11" ht="14.25" customHeight="1" x14ac:dyDescent="0.35">
      <c r="A1113">
        <v>2025</v>
      </c>
      <c r="B1113" t="str">
        <f t="shared" si="17"/>
        <v>S2</v>
      </c>
      <c r="C1113" t="s">
        <v>331</v>
      </c>
      <c r="D1113" t="s">
        <v>332</v>
      </c>
      <c r="E1113">
        <v>10</v>
      </c>
      <c r="F1113" t="s">
        <v>337</v>
      </c>
      <c r="G1113" t="s">
        <v>42</v>
      </c>
      <c r="H1113" t="s">
        <v>34</v>
      </c>
      <c r="I1113" s="8">
        <v>18</v>
      </c>
      <c r="J1113" s="9">
        <v>489.6</v>
      </c>
      <c r="K1113" s="9">
        <v>27.2</v>
      </c>
    </row>
    <row r="1114" spans="1:11" ht="14.25" customHeight="1" x14ac:dyDescent="0.35">
      <c r="A1114">
        <v>2025</v>
      </c>
      <c r="B1114" t="str">
        <f t="shared" si="17"/>
        <v>S2</v>
      </c>
      <c r="C1114" t="s">
        <v>331</v>
      </c>
      <c r="D1114" t="s">
        <v>332</v>
      </c>
      <c r="E1114">
        <v>10</v>
      </c>
      <c r="F1114" t="s">
        <v>338</v>
      </c>
      <c r="G1114" t="s">
        <v>44</v>
      </c>
      <c r="H1114" t="s">
        <v>29</v>
      </c>
      <c r="I1114" s="8">
        <v>71</v>
      </c>
      <c r="J1114" s="9">
        <v>2414</v>
      </c>
      <c r="K1114" s="9">
        <v>34</v>
      </c>
    </row>
    <row r="1115" spans="1:11" ht="14.25" customHeight="1" x14ac:dyDescent="0.35">
      <c r="A1115">
        <v>2025</v>
      </c>
      <c r="B1115" t="str">
        <f t="shared" si="17"/>
        <v>S2</v>
      </c>
      <c r="C1115" t="s">
        <v>331</v>
      </c>
      <c r="D1115" t="s">
        <v>332</v>
      </c>
      <c r="E1115">
        <v>10</v>
      </c>
      <c r="F1115" t="s">
        <v>338</v>
      </c>
      <c r="G1115" t="s">
        <v>44</v>
      </c>
      <c r="H1115" t="s">
        <v>32</v>
      </c>
      <c r="I1115" s="8">
        <v>53</v>
      </c>
      <c r="J1115" s="9">
        <v>1621.8</v>
      </c>
      <c r="K1115" s="9">
        <v>30.6</v>
      </c>
    </row>
    <row r="1116" spans="1:11" ht="14.25" customHeight="1" x14ac:dyDescent="0.35">
      <c r="A1116">
        <v>2025</v>
      </c>
      <c r="B1116" t="str">
        <f t="shared" si="17"/>
        <v>S2</v>
      </c>
      <c r="C1116" t="s">
        <v>331</v>
      </c>
      <c r="D1116" t="s">
        <v>332</v>
      </c>
      <c r="E1116">
        <v>10</v>
      </c>
      <c r="F1116" t="s">
        <v>338</v>
      </c>
      <c r="G1116" t="s">
        <v>44</v>
      </c>
      <c r="H1116" t="s">
        <v>33</v>
      </c>
      <c r="I1116" s="8">
        <v>35</v>
      </c>
      <c r="J1116" s="9">
        <v>1011.5</v>
      </c>
      <c r="K1116" s="9">
        <v>28.9</v>
      </c>
    </row>
    <row r="1117" spans="1:11" ht="14.25" customHeight="1" x14ac:dyDescent="0.35">
      <c r="A1117">
        <v>2025</v>
      </c>
      <c r="B1117" t="str">
        <f t="shared" si="17"/>
        <v>S2</v>
      </c>
      <c r="C1117" t="s">
        <v>331</v>
      </c>
      <c r="D1117" t="s">
        <v>332</v>
      </c>
      <c r="E1117">
        <v>10</v>
      </c>
      <c r="F1117" t="s">
        <v>338</v>
      </c>
      <c r="G1117" t="s">
        <v>44</v>
      </c>
      <c r="H1117" t="s">
        <v>34</v>
      </c>
      <c r="I1117" s="8">
        <v>17</v>
      </c>
      <c r="J1117" s="9">
        <v>462.4</v>
      </c>
      <c r="K1117" s="9">
        <v>27.2</v>
      </c>
    </row>
    <row r="1118" spans="1:11" ht="14.25" customHeight="1" x14ac:dyDescent="0.35">
      <c r="A1118">
        <v>2025</v>
      </c>
      <c r="B1118" t="str">
        <f t="shared" si="17"/>
        <v>S2</v>
      </c>
      <c r="C1118" t="s">
        <v>331</v>
      </c>
      <c r="D1118" t="s">
        <v>332</v>
      </c>
      <c r="E1118">
        <v>10</v>
      </c>
      <c r="F1118" t="s">
        <v>339</v>
      </c>
      <c r="G1118" t="s">
        <v>48</v>
      </c>
      <c r="H1118" t="s">
        <v>29</v>
      </c>
      <c r="I1118" s="8">
        <v>80</v>
      </c>
      <c r="J1118" s="9">
        <v>2720</v>
      </c>
      <c r="K1118" s="9">
        <v>34</v>
      </c>
    </row>
    <row r="1119" spans="1:11" ht="14.25" customHeight="1" x14ac:dyDescent="0.35">
      <c r="A1119">
        <v>2025</v>
      </c>
      <c r="B1119" t="str">
        <f t="shared" si="17"/>
        <v>S2</v>
      </c>
      <c r="C1119" t="s">
        <v>331</v>
      </c>
      <c r="D1119" t="s">
        <v>332</v>
      </c>
      <c r="E1119">
        <v>10</v>
      </c>
      <c r="F1119" t="s">
        <v>339</v>
      </c>
      <c r="G1119" t="s">
        <v>48</v>
      </c>
      <c r="H1119" t="s">
        <v>32</v>
      </c>
      <c r="I1119" s="8">
        <v>60</v>
      </c>
      <c r="J1119" s="9">
        <v>1836</v>
      </c>
      <c r="K1119" s="9">
        <v>30.6</v>
      </c>
    </row>
    <row r="1120" spans="1:11" ht="14.25" customHeight="1" x14ac:dyDescent="0.35">
      <c r="A1120">
        <v>2025</v>
      </c>
      <c r="B1120" t="str">
        <f t="shared" si="17"/>
        <v>S2</v>
      </c>
      <c r="C1120" t="s">
        <v>331</v>
      </c>
      <c r="D1120" t="s">
        <v>332</v>
      </c>
      <c r="E1120">
        <v>10</v>
      </c>
      <c r="F1120" t="s">
        <v>339</v>
      </c>
      <c r="G1120" t="s">
        <v>48</v>
      </c>
      <c r="H1120" t="s">
        <v>33</v>
      </c>
      <c r="I1120" s="8">
        <v>40</v>
      </c>
      <c r="J1120" s="9">
        <v>1156</v>
      </c>
      <c r="K1120" s="9">
        <v>28.9</v>
      </c>
    </row>
    <row r="1121" spans="1:11" ht="14.25" customHeight="1" x14ac:dyDescent="0.35">
      <c r="A1121">
        <v>2025</v>
      </c>
      <c r="B1121" t="str">
        <f t="shared" si="17"/>
        <v>S2</v>
      </c>
      <c r="C1121" t="s">
        <v>331</v>
      </c>
      <c r="D1121" t="s">
        <v>332</v>
      </c>
      <c r="E1121">
        <v>10</v>
      </c>
      <c r="F1121" t="s">
        <v>339</v>
      </c>
      <c r="G1121" t="s">
        <v>48</v>
      </c>
      <c r="H1121" t="s">
        <v>34</v>
      </c>
      <c r="I1121" s="8">
        <v>20</v>
      </c>
      <c r="J1121" s="9">
        <v>544</v>
      </c>
      <c r="K1121" s="9">
        <v>27.2</v>
      </c>
    </row>
    <row r="1122" spans="1:11" ht="14.25" customHeight="1" x14ac:dyDescent="0.35">
      <c r="A1122">
        <v>2025</v>
      </c>
      <c r="B1122" t="str">
        <f t="shared" si="17"/>
        <v>S2</v>
      </c>
      <c r="C1122" t="s">
        <v>331</v>
      </c>
      <c r="D1122" t="s">
        <v>332</v>
      </c>
      <c r="E1122">
        <v>10</v>
      </c>
      <c r="F1122" t="s">
        <v>340</v>
      </c>
      <c r="G1122" t="s">
        <v>28</v>
      </c>
      <c r="H1122" t="s">
        <v>29</v>
      </c>
      <c r="I1122" s="8">
        <v>75</v>
      </c>
      <c r="J1122" s="9">
        <v>2550</v>
      </c>
      <c r="K1122" s="9">
        <v>34</v>
      </c>
    </row>
    <row r="1123" spans="1:11" ht="14.25" customHeight="1" x14ac:dyDescent="0.35">
      <c r="A1123">
        <v>2025</v>
      </c>
      <c r="B1123" t="str">
        <f t="shared" si="17"/>
        <v>S2</v>
      </c>
      <c r="C1123" t="s">
        <v>331</v>
      </c>
      <c r="D1123" t="s">
        <v>332</v>
      </c>
      <c r="E1123">
        <v>10</v>
      </c>
      <c r="F1123" t="s">
        <v>340</v>
      </c>
      <c r="G1123" t="s">
        <v>28</v>
      </c>
      <c r="H1123" t="s">
        <v>32</v>
      </c>
      <c r="I1123" s="8">
        <v>56</v>
      </c>
      <c r="J1123" s="9">
        <v>1713.6</v>
      </c>
      <c r="K1123" s="9">
        <v>30.6</v>
      </c>
    </row>
    <row r="1124" spans="1:11" ht="14.25" customHeight="1" x14ac:dyDescent="0.35">
      <c r="A1124">
        <v>2025</v>
      </c>
      <c r="B1124" t="str">
        <f t="shared" si="17"/>
        <v>S2</v>
      </c>
      <c r="C1124" t="s">
        <v>331</v>
      </c>
      <c r="D1124" t="s">
        <v>332</v>
      </c>
      <c r="E1124">
        <v>10</v>
      </c>
      <c r="F1124" t="s">
        <v>340</v>
      </c>
      <c r="G1124" t="s">
        <v>28</v>
      </c>
      <c r="H1124" t="s">
        <v>33</v>
      </c>
      <c r="I1124" s="8">
        <v>37</v>
      </c>
      <c r="J1124" s="9">
        <v>1069.3</v>
      </c>
      <c r="K1124" s="9">
        <v>28.9</v>
      </c>
    </row>
    <row r="1125" spans="1:11" ht="14.25" customHeight="1" x14ac:dyDescent="0.35">
      <c r="A1125">
        <v>2025</v>
      </c>
      <c r="B1125" t="str">
        <f t="shared" si="17"/>
        <v>S2</v>
      </c>
      <c r="C1125" t="s">
        <v>331</v>
      </c>
      <c r="D1125" t="s">
        <v>332</v>
      </c>
      <c r="E1125">
        <v>10</v>
      </c>
      <c r="F1125" t="s">
        <v>340</v>
      </c>
      <c r="G1125" t="s">
        <v>28</v>
      </c>
      <c r="H1125" t="s">
        <v>34</v>
      </c>
      <c r="I1125" s="8">
        <v>18</v>
      </c>
      <c r="J1125" s="9">
        <v>489.6</v>
      </c>
      <c r="K1125" s="9">
        <v>27.2</v>
      </c>
    </row>
    <row r="1126" spans="1:11" ht="14.25" customHeight="1" x14ac:dyDescent="0.35">
      <c r="A1126">
        <v>2025</v>
      </c>
      <c r="B1126" t="str">
        <f t="shared" si="17"/>
        <v>S2</v>
      </c>
      <c r="C1126" t="s">
        <v>331</v>
      </c>
      <c r="D1126" t="s">
        <v>332</v>
      </c>
      <c r="E1126">
        <v>10</v>
      </c>
      <c r="F1126" t="s">
        <v>341</v>
      </c>
      <c r="G1126" t="s">
        <v>36</v>
      </c>
      <c r="H1126" t="s">
        <v>29</v>
      </c>
      <c r="I1126" s="8">
        <v>80</v>
      </c>
      <c r="J1126" s="9">
        <v>2720</v>
      </c>
      <c r="K1126" s="9">
        <v>34</v>
      </c>
    </row>
    <row r="1127" spans="1:11" ht="14.25" customHeight="1" x14ac:dyDescent="0.35">
      <c r="A1127">
        <v>2025</v>
      </c>
      <c r="B1127" t="str">
        <f t="shared" si="17"/>
        <v>S2</v>
      </c>
      <c r="C1127" t="s">
        <v>331</v>
      </c>
      <c r="D1127" t="s">
        <v>332</v>
      </c>
      <c r="E1127">
        <v>10</v>
      </c>
      <c r="F1127" t="s">
        <v>341</v>
      </c>
      <c r="G1127" t="s">
        <v>36</v>
      </c>
      <c r="H1127" t="s">
        <v>32</v>
      </c>
      <c r="I1127" s="8">
        <v>60</v>
      </c>
      <c r="J1127" s="9">
        <v>1836</v>
      </c>
      <c r="K1127" s="9">
        <v>30.6</v>
      </c>
    </row>
    <row r="1128" spans="1:11" ht="14.25" customHeight="1" x14ac:dyDescent="0.35">
      <c r="A1128">
        <v>2025</v>
      </c>
      <c r="B1128" t="str">
        <f t="shared" si="17"/>
        <v>S2</v>
      </c>
      <c r="C1128" t="s">
        <v>331</v>
      </c>
      <c r="D1128" t="s">
        <v>332</v>
      </c>
      <c r="E1128">
        <v>10</v>
      </c>
      <c r="F1128" t="s">
        <v>341</v>
      </c>
      <c r="G1128" t="s">
        <v>36</v>
      </c>
      <c r="H1128" t="s">
        <v>33</v>
      </c>
      <c r="I1128" s="8">
        <v>40</v>
      </c>
      <c r="J1128" s="9">
        <v>1156</v>
      </c>
      <c r="K1128" s="9">
        <v>28.9</v>
      </c>
    </row>
    <row r="1129" spans="1:11" ht="14.25" customHeight="1" x14ac:dyDescent="0.35">
      <c r="A1129">
        <v>2025</v>
      </c>
      <c r="B1129" t="str">
        <f t="shared" si="17"/>
        <v>S2</v>
      </c>
      <c r="C1129" t="s">
        <v>331</v>
      </c>
      <c r="D1129" t="s">
        <v>332</v>
      </c>
      <c r="E1129">
        <v>10</v>
      </c>
      <c r="F1129" t="s">
        <v>341</v>
      </c>
      <c r="G1129" t="s">
        <v>36</v>
      </c>
      <c r="H1129" t="s">
        <v>34</v>
      </c>
      <c r="I1129" s="8">
        <v>20</v>
      </c>
      <c r="J1129" s="9">
        <v>544</v>
      </c>
      <c r="K1129" s="9">
        <v>27.2</v>
      </c>
    </row>
    <row r="1130" spans="1:11" ht="14.25" customHeight="1" x14ac:dyDescent="0.35">
      <c r="A1130">
        <v>2025</v>
      </c>
      <c r="B1130" t="str">
        <f t="shared" si="17"/>
        <v>S2</v>
      </c>
      <c r="C1130" t="s">
        <v>331</v>
      </c>
      <c r="D1130" t="s">
        <v>332</v>
      </c>
      <c r="E1130">
        <v>10</v>
      </c>
      <c r="F1130" t="s">
        <v>342</v>
      </c>
      <c r="G1130" t="s">
        <v>38</v>
      </c>
      <c r="H1130" t="s">
        <v>29</v>
      </c>
      <c r="I1130" s="8">
        <v>88</v>
      </c>
      <c r="J1130" s="9">
        <v>2992</v>
      </c>
      <c r="K1130" s="9">
        <v>34</v>
      </c>
    </row>
    <row r="1131" spans="1:11" ht="14.25" customHeight="1" x14ac:dyDescent="0.35">
      <c r="A1131">
        <v>2025</v>
      </c>
      <c r="B1131" t="str">
        <f t="shared" si="17"/>
        <v>S2</v>
      </c>
      <c r="C1131" t="s">
        <v>331</v>
      </c>
      <c r="D1131" t="s">
        <v>332</v>
      </c>
      <c r="E1131">
        <v>10</v>
      </c>
      <c r="F1131" t="s">
        <v>342</v>
      </c>
      <c r="G1131" t="s">
        <v>38</v>
      </c>
      <c r="H1131" t="s">
        <v>32</v>
      </c>
      <c r="I1131" s="8">
        <v>66</v>
      </c>
      <c r="J1131" s="9">
        <v>2019.6</v>
      </c>
      <c r="K1131" s="9">
        <v>30.6</v>
      </c>
    </row>
    <row r="1132" spans="1:11" ht="14.25" customHeight="1" x14ac:dyDescent="0.35">
      <c r="A1132">
        <v>2025</v>
      </c>
      <c r="B1132" t="str">
        <f t="shared" si="17"/>
        <v>S2</v>
      </c>
      <c r="C1132" t="s">
        <v>331</v>
      </c>
      <c r="D1132" t="s">
        <v>332</v>
      </c>
      <c r="E1132">
        <v>10</v>
      </c>
      <c r="F1132" t="s">
        <v>342</v>
      </c>
      <c r="G1132" t="s">
        <v>38</v>
      </c>
      <c r="H1132" t="s">
        <v>33</v>
      </c>
      <c r="I1132" s="8">
        <v>44</v>
      </c>
      <c r="J1132" s="9">
        <v>1271.5999999999999</v>
      </c>
      <c r="K1132" s="9">
        <v>28.9</v>
      </c>
    </row>
    <row r="1133" spans="1:11" ht="14.25" customHeight="1" x14ac:dyDescent="0.35">
      <c r="A1133">
        <v>2025</v>
      </c>
      <c r="B1133" t="str">
        <f t="shared" si="17"/>
        <v>S2</v>
      </c>
      <c r="C1133" t="s">
        <v>331</v>
      </c>
      <c r="D1133" t="s">
        <v>332</v>
      </c>
      <c r="E1133">
        <v>10</v>
      </c>
      <c r="F1133" t="s">
        <v>342</v>
      </c>
      <c r="G1133" t="s">
        <v>38</v>
      </c>
      <c r="H1133" t="s">
        <v>34</v>
      </c>
      <c r="I1133" s="8">
        <v>22</v>
      </c>
      <c r="J1133" s="9">
        <v>598.4</v>
      </c>
      <c r="K1133" s="9">
        <v>27.2</v>
      </c>
    </row>
    <row r="1134" spans="1:11" ht="14.25" customHeight="1" x14ac:dyDescent="0.35">
      <c r="A1134">
        <v>2025</v>
      </c>
      <c r="B1134" t="str">
        <f t="shared" si="17"/>
        <v>S2</v>
      </c>
      <c r="C1134" t="s">
        <v>331</v>
      </c>
      <c r="D1134" t="s">
        <v>332</v>
      </c>
      <c r="E1134">
        <v>10</v>
      </c>
      <c r="F1134" t="s">
        <v>343</v>
      </c>
      <c r="G1134" t="s">
        <v>40</v>
      </c>
      <c r="H1134" t="s">
        <v>29</v>
      </c>
      <c r="I1134" s="8">
        <v>86</v>
      </c>
      <c r="J1134" s="9">
        <v>2924</v>
      </c>
      <c r="K1134" s="9">
        <v>34</v>
      </c>
    </row>
    <row r="1135" spans="1:11" ht="14.25" customHeight="1" x14ac:dyDescent="0.35">
      <c r="A1135">
        <v>2025</v>
      </c>
      <c r="B1135" t="str">
        <f t="shared" si="17"/>
        <v>S2</v>
      </c>
      <c r="C1135" t="s">
        <v>331</v>
      </c>
      <c r="D1135" t="s">
        <v>332</v>
      </c>
      <c r="E1135">
        <v>10</v>
      </c>
      <c r="F1135" t="s">
        <v>343</v>
      </c>
      <c r="G1135" t="s">
        <v>40</v>
      </c>
      <c r="H1135" t="s">
        <v>32</v>
      </c>
      <c r="I1135" s="8">
        <v>65</v>
      </c>
      <c r="J1135" s="9">
        <v>1989</v>
      </c>
      <c r="K1135" s="9">
        <v>30.6</v>
      </c>
    </row>
    <row r="1136" spans="1:11" ht="14.25" customHeight="1" x14ac:dyDescent="0.35">
      <c r="A1136">
        <v>2025</v>
      </c>
      <c r="B1136" t="str">
        <f t="shared" si="17"/>
        <v>S2</v>
      </c>
      <c r="C1136" t="s">
        <v>331</v>
      </c>
      <c r="D1136" t="s">
        <v>332</v>
      </c>
      <c r="E1136">
        <v>10</v>
      </c>
      <c r="F1136" t="s">
        <v>343</v>
      </c>
      <c r="G1136" t="s">
        <v>40</v>
      </c>
      <c r="H1136" t="s">
        <v>33</v>
      </c>
      <c r="I1136" s="8">
        <v>43</v>
      </c>
      <c r="J1136" s="9">
        <v>1242.7</v>
      </c>
      <c r="K1136" s="9">
        <v>28.9</v>
      </c>
    </row>
    <row r="1137" spans="1:11" ht="14.25" customHeight="1" x14ac:dyDescent="0.35">
      <c r="A1137">
        <v>2025</v>
      </c>
      <c r="B1137" t="str">
        <f t="shared" si="17"/>
        <v>S2</v>
      </c>
      <c r="C1137" t="s">
        <v>331</v>
      </c>
      <c r="D1137" t="s">
        <v>332</v>
      </c>
      <c r="E1137">
        <v>10</v>
      </c>
      <c r="F1137" t="s">
        <v>343</v>
      </c>
      <c r="G1137" t="s">
        <v>40</v>
      </c>
      <c r="H1137" t="s">
        <v>34</v>
      </c>
      <c r="I1137" s="8">
        <v>21</v>
      </c>
      <c r="J1137" s="9">
        <v>571.20000000000005</v>
      </c>
      <c r="K1137" s="9">
        <v>27.2</v>
      </c>
    </row>
    <row r="1138" spans="1:11" ht="14.25" customHeight="1" x14ac:dyDescent="0.35">
      <c r="A1138">
        <v>2025</v>
      </c>
      <c r="B1138" t="str">
        <f t="shared" si="17"/>
        <v>S2</v>
      </c>
      <c r="C1138" t="s">
        <v>331</v>
      </c>
      <c r="D1138" t="s">
        <v>332</v>
      </c>
      <c r="E1138">
        <v>10</v>
      </c>
      <c r="F1138" t="s">
        <v>344</v>
      </c>
      <c r="G1138" t="s">
        <v>42</v>
      </c>
      <c r="H1138" t="s">
        <v>29</v>
      </c>
      <c r="I1138" s="8">
        <v>71</v>
      </c>
      <c r="J1138" s="9">
        <v>2414</v>
      </c>
      <c r="K1138" s="9">
        <v>34</v>
      </c>
    </row>
    <row r="1139" spans="1:11" ht="14.25" customHeight="1" x14ac:dyDescent="0.35">
      <c r="A1139">
        <v>2025</v>
      </c>
      <c r="B1139" t="str">
        <f t="shared" si="17"/>
        <v>S2</v>
      </c>
      <c r="C1139" t="s">
        <v>331</v>
      </c>
      <c r="D1139" t="s">
        <v>332</v>
      </c>
      <c r="E1139">
        <v>10</v>
      </c>
      <c r="F1139" t="s">
        <v>344</v>
      </c>
      <c r="G1139" t="s">
        <v>42</v>
      </c>
      <c r="H1139" t="s">
        <v>32</v>
      </c>
      <c r="I1139" s="8">
        <v>53</v>
      </c>
      <c r="J1139" s="9">
        <v>1621.8</v>
      </c>
      <c r="K1139" s="9">
        <v>30.6</v>
      </c>
    </row>
    <row r="1140" spans="1:11" ht="14.25" customHeight="1" x14ac:dyDescent="0.35">
      <c r="A1140">
        <v>2025</v>
      </c>
      <c r="B1140" t="str">
        <f t="shared" si="17"/>
        <v>S2</v>
      </c>
      <c r="C1140" t="s">
        <v>331</v>
      </c>
      <c r="D1140" t="s">
        <v>332</v>
      </c>
      <c r="E1140">
        <v>10</v>
      </c>
      <c r="F1140" t="s">
        <v>344</v>
      </c>
      <c r="G1140" t="s">
        <v>42</v>
      </c>
      <c r="H1140" t="s">
        <v>33</v>
      </c>
      <c r="I1140" s="8">
        <v>35</v>
      </c>
      <c r="J1140" s="9">
        <v>1011.5</v>
      </c>
      <c r="K1140" s="9">
        <v>28.9</v>
      </c>
    </row>
    <row r="1141" spans="1:11" ht="14.25" customHeight="1" x14ac:dyDescent="0.35">
      <c r="A1141">
        <v>2025</v>
      </c>
      <c r="B1141" t="str">
        <f t="shared" si="17"/>
        <v>S2</v>
      </c>
      <c r="C1141" t="s">
        <v>331</v>
      </c>
      <c r="D1141" t="s">
        <v>332</v>
      </c>
      <c r="E1141">
        <v>10</v>
      </c>
      <c r="F1141" t="s">
        <v>344</v>
      </c>
      <c r="G1141" t="s">
        <v>42</v>
      </c>
      <c r="H1141" t="s">
        <v>34</v>
      </c>
      <c r="I1141" s="8">
        <v>17</v>
      </c>
      <c r="J1141" s="9">
        <v>462.4</v>
      </c>
      <c r="K1141" s="9">
        <v>27.2</v>
      </c>
    </row>
    <row r="1142" spans="1:11" ht="14.25" customHeight="1" x14ac:dyDescent="0.35">
      <c r="A1142">
        <v>2025</v>
      </c>
      <c r="B1142" t="str">
        <f t="shared" si="17"/>
        <v>S2</v>
      </c>
      <c r="C1142" t="s">
        <v>331</v>
      </c>
      <c r="D1142" t="s">
        <v>332</v>
      </c>
      <c r="E1142">
        <v>10</v>
      </c>
      <c r="F1142" t="s">
        <v>345</v>
      </c>
      <c r="G1142" t="s">
        <v>44</v>
      </c>
      <c r="H1142" t="s">
        <v>29</v>
      </c>
      <c r="I1142" s="8">
        <v>72</v>
      </c>
      <c r="J1142" s="9">
        <v>2448</v>
      </c>
      <c r="K1142" s="9">
        <v>34</v>
      </c>
    </row>
    <row r="1143" spans="1:11" ht="14.25" customHeight="1" x14ac:dyDescent="0.35">
      <c r="A1143">
        <v>2025</v>
      </c>
      <c r="B1143" t="str">
        <f t="shared" si="17"/>
        <v>S2</v>
      </c>
      <c r="C1143" t="s">
        <v>331</v>
      </c>
      <c r="D1143" t="s">
        <v>332</v>
      </c>
      <c r="E1143">
        <v>10</v>
      </c>
      <c r="F1143" t="s">
        <v>345</v>
      </c>
      <c r="G1143" t="s">
        <v>44</v>
      </c>
      <c r="H1143" t="s">
        <v>32</v>
      </c>
      <c r="I1143" s="8">
        <v>54</v>
      </c>
      <c r="J1143" s="9">
        <v>1652.4</v>
      </c>
      <c r="K1143" s="9">
        <v>30.6</v>
      </c>
    </row>
    <row r="1144" spans="1:11" ht="14.25" customHeight="1" x14ac:dyDescent="0.35">
      <c r="A1144">
        <v>2025</v>
      </c>
      <c r="B1144" t="str">
        <f t="shared" si="17"/>
        <v>S2</v>
      </c>
      <c r="C1144" t="s">
        <v>331</v>
      </c>
      <c r="D1144" t="s">
        <v>332</v>
      </c>
      <c r="E1144">
        <v>10</v>
      </c>
      <c r="F1144" t="s">
        <v>345</v>
      </c>
      <c r="G1144" t="s">
        <v>44</v>
      </c>
      <c r="H1144" t="s">
        <v>33</v>
      </c>
      <c r="I1144" s="8">
        <v>36</v>
      </c>
      <c r="J1144" s="9">
        <v>1040.4000000000001</v>
      </c>
      <c r="K1144" s="9">
        <v>28.9</v>
      </c>
    </row>
    <row r="1145" spans="1:11" ht="14.25" customHeight="1" x14ac:dyDescent="0.35">
      <c r="A1145">
        <v>2025</v>
      </c>
      <c r="B1145" t="str">
        <f t="shared" si="17"/>
        <v>S2</v>
      </c>
      <c r="C1145" t="s">
        <v>331</v>
      </c>
      <c r="D1145" t="s">
        <v>332</v>
      </c>
      <c r="E1145">
        <v>10</v>
      </c>
      <c r="F1145" t="s">
        <v>345</v>
      </c>
      <c r="G1145" t="s">
        <v>44</v>
      </c>
      <c r="H1145" t="s">
        <v>34</v>
      </c>
      <c r="I1145" s="8">
        <v>18</v>
      </c>
      <c r="J1145" s="9">
        <v>489.6</v>
      </c>
      <c r="K1145" s="9">
        <v>27.2</v>
      </c>
    </row>
    <row r="1146" spans="1:11" ht="14.25" customHeight="1" x14ac:dyDescent="0.35">
      <c r="A1146">
        <v>2025</v>
      </c>
      <c r="B1146" t="str">
        <f t="shared" si="17"/>
        <v>S2</v>
      </c>
      <c r="C1146" t="s">
        <v>331</v>
      </c>
      <c r="D1146" t="s">
        <v>332</v>
      </c>
      <c r="E1146">
        <v>10</v>
      </c>
      <c r="F1146" t="s">
        <v>346</v>
      </c>
      <c r="G1146" t="s">
        <v>48</v>
      </c>
      <c r="H1146" t="s">
        <v>29</v>
      </c>
      <c r="I1146" s="8">
        <v>70</v>
      </c>
      <c r="J1146" s="9">
        <v>2380</v>
      </c>
      <c r="K1146" s="9">
        <v>34</v>
      </c>
    </row>
    <row r="1147" spans="1:11" ht="14.25" customHeight="1" x14ac:dyDescent="0.35">
      <c r="A1147">
        <v>2025</v>
      </c>
      <c r="B1147" t="str">
        <f t="shared" si="17"/>
        <v>S2</v>
      </c>
      <c r="C1147" t="s">
        <v>331</v>
      </c>
      <c r="D1147" t="s">
        <v>332</v>
      </c>
      <c r="E1147">
        <v>10</v>
      </c>
      <c r="F1147" t="s">
        <v>346</v>
      </c>
      <c r="G1147" t="s">
        <v>48</v>
      </c>
      <c r="H1147" t="s">
        <v>32</v>
      </c>
      <c r="I1147" s="8">
        <v>52</v>
      </c>
      <c r="J1147" s="9">
        <v>1591.2</v>
      </c>
      <c r="K1147" s="9">
        <v>30.6</v>
      </c>
    </row>
    <row r="1148" spans="1:11" ht="14.25" customHeight="1" x14ac:dyDescent="0.35">
      <c r="A1148">
        <v>2025</v>
      </c>
      <c r="B1148" t="str">
        <f t="shared" si="17"/>
        <v>S2</v>
      </c>
      <c r="C1148" t="s">
        <v>331</v>
      </c>
      <c r="D1148" t="s">
        <v>332</v>
      </c>
      <c r="E1148">
        <v>10</v>
      </c>
      <c r="F1148" t="s">
        <v>346</v>
      </c>
      <c r="G1148" t="s">
        <v>48</v>
      </c>
      <c r="H1148" t="s">
        <v>33</v>
      </c>
      <c r="I1148" s="8">
        <v>35</v>
      </c>
      <c r="J1148" s="9">
        <v>1011.5</v>
      </c>
      <c r="K1148" s="9">
        <v>28.9</v>
      </c>
    </row>
    <row r="1149" spans="1:11" ht="14.25" customHeight="1" x14ac:dyDescent="0.35">
      <c r="A1149">
        <v>2025</v>
      </c>
      <c r="B1149" t="str">
        <f t="shared" si="17"/>
        <v>S2</v>
      </c>
      <c r="C1149" t="s">
        <v>331</v>
      </c>
      <c r="D1149" t="s">
        <v>332</v>
      </c>
      <c r="E1149">
        <v>10</v>
      </c>
      <c r="F1149" t="s">
        <v>346</v>
      </c>
      <c r="G1149" t="s">
        <v>48</v>
      </c>
      <c r="H1149" t="s">
        <v>34</v>
      </c>
      <c r="I1149" s="8">
        <v>17</v>
      </c>
      <c r="J1149" s="9">
        <v>462.4</v>
      </c>
      <c r="K1149" s="9">
        <v>27.2</v>
      </c>
    </row>
    <row r="1150" spans="1:11" ht="14.25" customHeight="1" x14ac:dyDescent="0.35">
      <c r="A1150">
        <v>2025</v>
      </c>
      <c r="B1150" t="str">
        <f t="shared" si="17"/>
        <v>S2</v>
      </c>
      <c r="C1150" t="s">
        <v>331</v>
      </c>
      <c r="D1150" t="s">
        <v>332</v>
      </c>
      <c r="E1150">
        <v>10</v>
      </c>
      <c r="F1150" t="s">
        <v>347</v>
      </c>
      <c r="G1150" t="s">
        <v>28</v>
      </c>
      <c r="H1150" t="s">
        <v>29</v>
      </c>
      <c r="I1150" s="8">
        <v>81</v>
      </c>
      <c r="J1150" s="9">
        <v>2754</v>
      </c>
      <c r="K1150" s="9">
        <v>34</v>
      </c>
    </row>
    <row r="1151" spans="1:11" ht="14.25" customHeight="1" x14ac:dyDescent="0.35">
      <c r="A1151">
        <v>2025</v>
      </c>
      <c r="B1151" t="str">
        <f t="shared" si="17"/>
        <v>S2</v>
      </c>
      <c r="C1151" t="s">
        <v>331</v>
      </c>
      <c r="D1151" t="s">
        <v>332</v>
      </c>
      <c r="E1151">
        <v>10</v>
      </c>
      <c r="F1151" t="s">
        <v>347</v>
      </c>
      <c r="G1151" t="s">
        <v>28</v>
      </c>
      <c r="H1151" t="s">
        <v>32</v>
      </c>
      <c r="I1151" s="8">
        <v>60</v>
      </c>
      <c r="J1151" s="9">
        <v>1836</v>
      </c>
      <c r="K1151" s="9">
        <v>30.6</v>
      </c>
    </row>
    <row r="1152" spans="1:11" ht="14.25" customHeight="1" x14ac:dyDescent="0.35">
      <c r="A1152">
        <v>2025</v>
      </c>
      <c r="B1152" t="str">
        <f t="shared" si="17"/>
        <v>S2</v>
      </c>
      <c r="C1152" t="s">
        <v>331</v>
      </c>
      <c r="D1152" t="s">
        <v>332</v>
      </c>
      <c r="E1152">
        <v>10</v>
      </c>
      <c r="F1152" t="s">
        <v>347</v>
      </c>
      <c r="G1152" t="s">
        <v>28</v>
      </c>
      <c r="H1152" t="s">
        <v>33</v>
      </c>
      <c r="I1152" s="8">
        <v>40</v>
      </c>
      <c r="J1152" s="9">
        <v>1156</v>
      </c>
      <c r="K1152" s="9">
        <v>28.9</v>
      </c>
    </row>
    <row r="1153" spans="1:11" ht="14.25" customHeight="1" x14ac:dyDescent="0.35">
      <c r="A1153">
        <v>2025</v>
      </c>
      <c r="B1153" t="str">
        <f t="shared" si="17"/>
        <v>S2</v>
      </c>
      <c r="C1153" t="s">
        <v>331</v>
      </c>
      <c r="D1153" t="s">
        <v>332</v>
      </c>
      <c r="E1153">
        <v>10</v>
      </c>
      <c r="F1153" t="s">
        <v>347</v>
      </c>
      <c r="G1153" t="s">
        <v>28</v>
      </c>
      <c r="H1153" t="s">
        <v>34</v>
      </c>
      <c r="I1153" s="8">
        <v>20</v>
      </c>
      <c r="J1153" s="9">
        <v>544</v>
      </c>
      <c r="K1153" s="9">
        <v>27.2</v>
      </c>
    </row>
    <row r="1154" spans="1:11" ht="14.25" customHeight="1" x14ac:dyDescent="0.35">
      <c r="A1154">
        <v>2025</v>
      </c>
      <c r="B1154" t="str">
        <f t="shared" ref="B1154:B1217" si="18">IF(OR(C1154="Q1",C1154="Q2"),"S1",IF(OR(C1154="Q3",C1154="Q4"),"S2",""))</f>
        <v>S2</v>
      </c>
      <c r="C1154" t="s">
        <v>331</v>
      </c>
      <c r="D1154" t="s">
        <v>332</v>
      </c>
      <c r="E1154">
        <v>10</v>
      </c>
      <c r="F1154" t="s">
        <v>348</v>
      </c>
      <c r="G1154" t="s">
        <v>36</v>
      </c>
      <c r="H1154" t="s">
        <v>29</v>
      </c>
      <c r="I1154" s="8">
        <v>75</v>
      </c>
      <c r="J1154" s="9">
        <v>2550</v>
      </c>
      <c r="K1154" s="9">
        <v>34</v>
      </c>
    </row>
    <row r="1155" spans="1:11" ht="14.25" customHeight="1" x14ac:dyDescent="0.35">
      <c r="A1155">
        <v>2025</v>
      </c>
      <c r="B1155" t="str">
        <f t="shared" si="18"/>
        <v>S2</v>
      </c>
      <c r="C1155" t="s">
        <v>331</v>
      </c>
      <c r="D1155" t="s">
        <v>332</v>
      </c>
      <c r="E1155">
        <v>10</v>
      </c>
      <c r="F1155" t="s">
        <v>348</v>
      </c>
      <c r="G1155" t="s">
        <v>36</v>
      </c>
      <c r="H1155" t="s">
        <v>32</v>
      </c>
      <c r="I1155" s="8">
        <v>56</v>
      </c>
      <c r="J1155" s="9">
        <v>1713.6</v>
      </c>
      <c r="K1155" s="9">
        <v>30.6</v>
      </c>
    </row>
    <row r="1156" spans="1:11" ht="14.25" customHeight="1" x14ac:dyDescent="0.35">
      <c r="A1156">
        <v>2025</v>
      </c>
      <c r="B1156" t="str">
        <f t="shared" si="18"/>
        <v>S2</v>
      </c>
      <c r="C1156" t="s">
        <v>331</v>
      </c>
      <c r="D1156" t="s">
        <v>332</v>
      </c>
      <c r="E1156">
        <v>10</v>
      </c>
      <c r="F1156" t="s">
        <v>348</v>
      </c>
      <c r="G1156" t="s">
        <v>36</v>
      </c>
      <c r="H1156" t="s">
        <v>33</v>
      </c>
      <c r="I1156" s="8">
        <v>37</v>
      </c>
      <c r="J1156" s="9">
        <v>1069.3</v>
      </c>
      <c r="K1156" s="9">
        <v>28.9</v>
      </c>
    </row>
    <row r="1157" spans="1:11" ht="14.25" customHeight="1" x14ac:dyDescent="0.35">
      <c r="A1157">
        <v>2025</v>
      </c>
      <c r="B1157" t="str">
        <f t="shared" si="18"/>
        <v>S2</v>
      </c>
      <c r="C1157" t="s">
        <v>331</v>
      </c>
      <c r="D1157" t="s">
        <v>332</v>
      </c>
      <c r="E1157">
        <v>10</v>
      </c>
      <c r="F1157" t="s">
        <v>348</v>
      </c>
      <c r="G1157" t="s">
        <v>36</v>
      </c>
      <c r="H1157" t="s">
        <v>34</v>
      </c>
      <c r="I1157" s="8">
        <v>18</v>
      </c>
      <c r="J1157" s="9">
        <v>489.6</v>
      </c>
      <c r="K1157" s="9">
        <v>27.2</v>
      </c>
    </row>
    <row r="1158" spans="1:11" ht="14.25" customHeight="1" x14ac:dyDescent="0.35">
      <c r="A1158">
        <v>2025</v>
      </c>
      <c r="B1158" t="str">
        <f t="shared" si="18"/>
        <v>S2</v>
      </c>
      <c r="C1158" t="s">
        <v>331</v>
      </c>
      <c r="D1158" t="s">
        <v>332</v>
      </c>
      <c r="E1158">
        <v>10</v>
      </c>
      <c r="F1158" t="s">
        <v>349</v>
      </c>
      <c r="G1158" t="s">
        <v>38</v>
      </c>
      <c r="H1158" t="s">
        <v>29</v>
      </c>
      <c r="I1158" s="8">
        <v>91</v>
      </c>
      <c r="J1158" s="9">
        <v>3094</v>
      </c>
      <c r="K1158" s="9">
        <v>34</v>
      </c>
    </row>
    <row r="1159" spans="1:11" ht="14.25" customHeight="1" x14ac:dyDescent="0.35">
      <c r="A1159">
        <v>2025</v>
      </c>
      <c r="B1159" t="str">
        <f t="shared" si="18"/>
        <v>S2</v>
      </c>
      <c r="C1159" t="s">
        <v>331</v>
      </c>
      <c r="D1159" t="s">
        <v>332</v>
      </c>
      <c r="E1159">
        <v>10</v>
      </c>
      <c r="F1159" t="s">
        <v>349</v>
      </c>
      <c r="G1159" t="s">
        <v>38</v>
      </c>
      <c r="H1159" t="s">
        <v>32</v>
      </c>
      <c r="I1159" s="8">
        <v>68</v>
      </c>
      <c r="J1159" s="9">
        <v>2080.8000000000002</v>
      </c>
      <c r="K1159" s="9">
        <v>30.6</v>
      </c>
    </row>
    <row r="1160" spans="1:11" ht="14.25" customHeight="1" x14ac:dyDescent="0.35">
      <c r="A1160">
        <v>2025</v>
      </c>
      <c r="B1160" t="str">
        <f t="shared" si="18"/>
        <v>S2</v>
      </c>
      <c r="C1160" t="s">
        <v>331</v>
      </c>
      <c r="D1160" t="s">
        <v>332</v>
      </c>
      <c r="E1160">
        <v>10</v>
      </c>
      <c r="F1160" t="s">
        <v>349</v>
      </c>
      <c r="G1160" t="s">
        <v>38</v>
      </c>
      <c r="H1160" t="s">
        <v>33</v>
      </c>
      <c r="I1160" s="8">
        <v>45</v>
      </c>
      <c r="J1160" s="9">
        <v>1300.5</v>
      </c>
      <c r="K1160" s="9">
        <v>28.9</v>
      </c>
    </row>
    <row r="1161" spans="1:11" ht="14.25" customHeight="1" x14ac:dyDescent="0.35">
      <c r="A1161">
        <v>2025</v>
      </c>
      <c r="B1161" t="str">
        <f t="shared" si="18"/>
        <v>S2</v>
      </c>
      <c r="C1161" t="s">
        <v>331</v>
      </c>
      <c r="D1161" t="s">
        <v>332</v>
      </c>
      <c r="E1161">
        <v>10</v>
      </c>
      <c r="F1161" t="s">
        <v>349</v>
      </c>
      <c r="G1161" t="s">
        <v>38</v>
      </c>
      <c r="H1161" t="s">
        <v>34</v>
      </c>
      <c r="I1161" s="8">
        <v>22</v>
      </c>
      <c r="J1161" s="9">
        <v>598.4</v>
      </c>
      <c r="K1161" s="9">
        <v>27.2</v>
      </c>
    </row>
    <row r="1162" spans="1:11" ht="14.25" customHeight="1" x14ac:dyDescent="0.35">
      <c r="A1162">
        <v>2025</v>
      </c>
      <c r="B1162" t="str">
        <f t="shared" si="18"/>
        <v>S2</v>
      </c>
      <c r="C1162" t="s">
        <v>331</v>
      </c>
      <c r="D1162" t="s">
        <v>332</v>
      </c>
      <c r="E1162">
        <v>10</v>
      </c>
      <c r="F1162" t="s">
        <v>350</v>
      </c>
      <c r="G1162" t="s">
        <v>40</v>
      </c>
      <c r="H1162" t="s">
        <v>29</v>
      </c>
      <c r="I1162" s="8">
        <v>86</v>
      </c>
      <c r="J1162" s="9">
        <v>2924</v>
      </c>
      <c r="K1162" s="9">
        <v>34</v>
      </c>
    </row>
    <row r="1163" spans="1:11" ht="14.25" customHeight="1" x14ac:dyDescent="0.35">
      <c r="A1163">
        <v>2025</v>
      </c>
      <c r="B1163" t="str">
        <f t="shared" si="18"/>
        <v>S2</v>
      </c>
      <c r="C1163" t="s">
        <v>331</v>
      </c>
      <c r="D1163" t="s">
        <v>332</v>
      </c>
      <c r="E1163">
        <v>10</v>
      </c>
      <c r="F1163" t="s">
        <v>350</v>
      </c>
      <c r="G1163" t="s">
        <v>40</v>
      </c>
      <c r="H1163" t="s">
        <v>32</v>
      </c>
      <c r="I1163" s="8">
        <v>64</v>
      </c>
      <c r="J1163" s="9">
        <v>1958.4</v>
      </c>
      <c r="K1163" s="9">
        <v>30.6</v>
      </c>
    </row>
    <row r="1164" spans="1:11" ht="14.25" customHeight="1" x14ac:dyDescent="0.35">
      <c r="A1164">
        <v>2025</v>
      </c>
      <c r="B1164" t="str">
        <f t="shared" si="18"/>
        <v>S2</v>
      </c>
      <c r="C1164" t="s">
        <v>331</v>
      </c>
      <c r="D1164" t="s">
        <v>332</v>
      </c>
      <c r="E1164">
        <v>10</v>
      </c>
      <c r="F1164" t="s">
        <v>350</v>
      </c>
      <c r="G1164" t="s">
        <v>40</v>
      </c>
      <c r="H1164" t="s">
        <v>33</v>
      </c>
      <c r="I1164" s="8">
        <v>43</v>
      </c>
      <c r="J1164" s="9">
        <v>1242.7</v>
      </c>
      <c r="K1164" s="9">
        <v>28.9</v>
      </c>
    </row>
    <row r="1165" spans="1:11" ht="14.25" customHeight="1" x14ac:dyDescent="0.35">
      <c r="A1165">
        <v>2025</v>
      </c>
      <c r="B1165" t="str">
        <f t="shared" si="18"/>
        <v>S2</v>
      </c>
      <c r="C1165" t="s">
        <v>331</v>
      </c>
      <c r="D1165" t="s">
        <v>332</v>
      </c>
      <c r="E1165">
        <v>10</v>
      </c>
      <c r="F1165" t="s">
        <v>350</v>
      </c>
      <c r="G1165" t="s">
        <v>40</v>
      </c>
      <c r="H1165" t="s">
        <v>34</v>
      </c>
      <c r="I1165" s="8">
        <v>21</v>
      </c>
      <c r="J1165" s="9">
        <v>571.20000000000005</v>
      </c>
      <c r="K1165" s="9">
        <v>27.2</v>
      </c>
    </row>
    <row r="1166" spans="1:11" ht="14.25" customHeight="1" x14ac:dyDescent="0.35">
      <c r="A1166">
        <v>2025</v>
      </c>
      <c r="B1166" t="str">
        <f t="shared" si="18"/>
        <v>S2</v>
      </c>
      <c r="C1166" t="s">
        <v>331</v>
      </c>
      <c r="D1166" t="s">
        <v>332</v>
      </c>
      <c r="E1166">
        <v>10</v>
      </c>
      <c r="F1166" t="s">
        <v>351</v>
      </c>
      <c r="G1166" t="s">
        <v>42</v>
      </c>
      <c r="H1166" t="s">
        <v>29</v>
      </c>
      <c r="I1166" s="8">
        <v>67</v>
      </c>
      <c r="J1166" s="9">
        <v>2278</v>
      </c>
      <c r="K1166" s="9">
        <v>34</v>
      </c>
    </row>
    <row r="1167" spans="1:11" ht="14.25" customHeight="1" x14ac:dyDescent="0.35">
      <c r="A1167">
        <v>2025</v>
      </c>
      <c r="B1167" t="str">
        <f t="shared" si="18"/>
        <v>S2</v>
      </c>
      <c r="C1167" t="s">
        <v>331</v>
      </c>
      <c r="D1167" t="s">
        <v>332</v>
      </c>
      <c r="E1167">
        <v>10</v>
      </c>
      <c r="F1167" t="s">
        <v>351</v>
      </c>
      <c r="G1167" t="s">
        <v>42</v>
      </c>
      <c r="H1167" t="s">
        <v>32</v>
      </c>
      <c r="I1167" s="8">
        <v>50</v>
      </c>
      <c r="J1167" s="9">
        <v>1530</v>
      </c>
      <c r="K1167" s="9">
        <v>30.6</v>
      </c>
    </row>
    <row r="1168" spans="1:11" ht="14.25" customHeight="1" x14ac:dyDescent="0.35">
      <c r="A1168">
        <v>2025</v>
      </c>
      <c r="B1168" t="str">
        <f t="shared" si="18"/>
        <v>S2</v>
      </c>
      <c r="C1168" t="s">
        <v>331</v>
      </c>
      <c r="D1168" t="s">
        <v>332</v>
      </c>
      <c r="E1168">
        <v>10</v>
      </c>
      <c r="F1168" t="s">
        <v>351</v>
      </c>
      <c r="G1168" t="s">
        <v>42</v>
      </c>
      <c r="H1168" t="s">
        <v>33</v>
      </c>
      <c r="I1168" s="8">
        <v>33</v>
      </c>
      <c r="J1168" s="9">
        <v>953.7</v>
      </c>
      <c r="K1168" s="9">
        <v>28.9</v>
      </c>
    </row>
    <row r="1169" spans="1:11" ht="14.25" customHeight="1" x14ac:dyDescent="0.35">
      <c r="A1169">
        <v>2025</v>
      </c>
      <c r="B1169" t="str">
        <f t="shared" si="18"/>
        <v>S2</v>
      </c>
      <c r="C1169" t="s">
        <v>331</v>
      </c>
      <c r="D1169" t="s">
        <v>332</v>
      </c>
      <c r="E1169">
        <v>10</v>
      </c>
      <c r="F1169" t="s">
        <v>351</v>
      </c>
      <c r="G1169" t="s">
        <v>42</v>
      </c>
      <c r="H1169" t="s">
        <v>34</v>
      </c>
      <c r="I1169" s="8">
        <v>16</v>
      </c>
      <c r="J1169" s="9">
        <v>435.2</v>
      </c>
      <c r="K1169" s="9">
        <v>27.2</v>
      </c>
    </row>
    <row r="1170" spans="1:11" ht="14.25" customHeight="1" x14ac:dyDescent="0.35">
      <c r="A1170">
        <v>2025</v>
      </c>
      <c r="B1170" t="str">
        <f t="shared" si="18"/>
        <v>S2</v>
      </c>
      <c r="C1170" t="s">
        <v>331</v>
      </c>
      <c r="D1170" t="s">
        <v>332</v>
      </c>
      <c r="E1170">
        <v>10</v>
      </c>
      <c r="F1170" t="s">
        <v>352</v>
      </c>
      <c r="G1170" t="s">
        <v>44</v>
      </c>
      <c r="H1170" t="s">
        <v>29</v>
      </c>
      <c r="I1170" s="8">
        <v>77</v>
      </c>
      <c r="J1170" s="9">
        <v>2618</v>
      </c>
      <c r="K1170" s="9">
        <v>34</v>
      </c>
    </row>
    <row r="1171" spans="1:11" ht="14.25" customHeight="1" x14ac:dyDescent="0.35">
      <c r="A1171">
        <v>2025</v>
      </c>
      <c r="B1171" t="str">
        <f t="shared" si="18"/>
        <v>S2</v>
      </c>
      <c r="C1171" t="s">
        <v>331</v>
      </c>
      <c r="D1171" t="s">
        <v>332</v>
      </c>
      <c r="E1171">
        <v>10</v>
      </c>
      <c r="F1171" t="s">
        <v>352</v>
      </c>
      <c r="G1171" t="s">
        <v>44</v>
      </c>
      <c r="H1171" t="s">
        <v>32</v>
      </c>
      <c r="I1171" s="8">
        <v>57</v>
      </c>
      <c r="J1171" s="9">
        <v>1744.2</v>
      </c>
      <c r="K1171" s="9">
        <v>30.6</v>
      </c>
    </row>
    <row r="1172" spans="1:11" ht="14.25" customHeight="1" x14ac:dyDescent="0.35">
      <c r="A1172">
        <v>2025</v>
      </c>
      <c r="B1172" t="str">
        <f t="shared" si="18"/>
        <v>S2</v>
      </c>
      <c r="C1172" t="s">
        <v>331</v>
      </c>
      <c r="D1172" t="s">
        <v>332</v>
      </c>
      <c r="E1172">
        <v>10</v>
      </c>
      <c r="F1172" t="s">
        <v>352</v>
      </c>
      <c r="G1172" t="s">
        <v>44</v>
      </c>
      <c r="H1172" t="s">
        <v>33</v>
      </c>
      <c r="I1172" s="8">
        <v>38</v>
      </c>
      <c r="J1172" s="9">
        <v>1098.2</v>
      </c>
      <c r="K1172" s="9">
        <v>28.9</v>
      </c>
    </row>
    <row r="1173" spans="1:11" ht="14.25" customHeight="1" x14ac:dyDescent="0.35">
      <c r="A1173">
        <v>2025</v>
      </c>
      <c r="B1173" t="str">
        <f t="shared" si="18"/>
        <v>S2</v>
      </c>
      <c r="C1173" t="s">
        <v>331</v>
      </c>
      <c r="D1173" t="s">
        <v>332</v>
      </c>
      <c r="E1173">
        <v>10</v>
      </c>
      <c r="F1173" t="s">
        <v>352</v>
      </c>
      <c r="G1173" t="s">
        <v>44</v>
      </c>
      <c r="H1173" t="s">
        <v>34</v>
      </c>
      <c r="I1173" s="8">
        <v>19</v>
      </c>
      <c r="J1173" s="9">
        <v>516.79999999999995</v>
      </c>
      <c r="K1173" s="9">
        <v>27.2</v>
      </c>
    </row>
    <row r="1174" spans="1:11" ht="14.25" customHeight="1" x14ac:dyDescent="0.35">
      <c r="A1174">
        <v>2025</v>
      </c>
      <c r="B1174" t="str">
        <f t="shared" si="18"/>
        <v>S2</v>
      </c>
      <c r="C1174" t="s">
        <v>331</v>
      </c>
      <c r="D1174" t="s">
        <v>332</v>
      </c>
      <c r="E1174">
        <v>10</v>
      </c>
      <c r="F1174" t="s">
        <v>353</v>
      </c>
      <c r="G1174" t="s">
        <v>48</v>
      </c>
      <c r="H1174" t="s">
        <v>29</v>
      </c>
      <c r="I1174" s="8">
        <v>70</v>
      </c>
      <c r="J1174" s="9">
        <v>2380</v>
      </c>
      <c r="K1174" s="9">
        <v>34</v>
      </c>
    </row>
    <row r="1175" spans="1:11" ht="14.25" customHeight="1" x14ac:dyDescent="0.35">
      <c r="A1175">
        <v>2025</v>
      </c>
      <c r="B1175" t="str">
        <f t="shared" si="18"/>
        <v>S2</v>
      </c>
      <c r="C1175" t="s">
        <v>331</v>
      </c>
      <c r="D1175" t="s">
        <v>332</v>
      </c>
      <c r="E1175">
        <v>10</v>
      </c>
      <c r="F1175" t="s">
        <v>353</v>
      </c>
      <c r="G1175" t="s">
        <v>48</v>
      </c>
      <c r="H1175" t="s">
        <v>32</v>
      </c>
      <c r="I1175" s="8">
        <v>52</v>
      </c>
      <c r="J1175" s="9">
        <v>1591.2</v>
      </c>
      <c r="K1175" s="9">
        <v>30.6</v>
      </c>
    </row>
    <row r="1176" spans="1:11" ht="14.25" customHeight="1" x14ac:dyDescent="0.35">
      <c r="A1176">
        <v>2025</v>
      </c>
      <c r="B1176" t="str">
        <f t="shared" si="18"/>
        <v>S2</v>
      </c>
      <c r="C1176" t="s">
        <v>331</v>
      </c>
      <c r="D1176" t="s">
        <v>332</v>
      </c>
      <c r="E1176">
        <v>10</v>
      </c>
      <c r="F1176" t="s">
        <v>353</v>
      </c>
      <c r="G1176" t="s">
        <v>48</v>
      </c>
      <c r="H1176" t="s">
        <v>33</v>
      </c>
      <c r="I1176" s="8">
        <v>35</v>
      </c>
      <c r="J1176" s="9">
        <v>1011.5</v>
      </c>
      <c r="K1176" s="9">
        <v>28.9</v>
      </c>
    </row>
    <row r="1177" spans="1:11" ht="14.25" customHeight="1" x14ac:dyDescent="0.35">
      <c r="A1177">
        <v>2025</v>
      </c>
      <c r="B1177" t="str">
        <f t="shared" si="18"/>
        <v>S2</v>
      </c>
      <c r="C1177" t="s">
        <v>331</v>
      </c>
      <c r="D1177" t="s">
        <v>332</v>
      </c>
      <c r="E1177">
        <v>10</v>
      </c>
      <c r="F1177" t="s">
        <v>353</v>
      </c>
      <c r="G1177" t="s">
        <v>48</v>
      </c>
      <c r="H1177" t="s">
        <v>34</v>
      </c>
      <c r="I1177" s="8">
        <v>17</v>
      </c>
      <c r="J1177" s="9">
        <v>462.4</v>
      </c>
      <c r="K1177" s="9">
        <v>27.2</v>
      </c>
    </row>
    <row r="1178" spans="1:11" ht="14.25" customHeight="1" x14ac:dyDescent="0.35">
      <c r="A1178">
        <v>2025</v>
      </c>
      <c r="B1178" t="str">
        <f t="shared" si="18"/>
        <v>S2</v>
      </c>
      <c r="C1178" t="s">
        <v>331</v>
      </c>
      <c r="D1178" t="s">
        <v>332</v>
      </c>
      <c r="E1178">
        <v>10</v>
      </c>
      <c r="F1178" t="s">
        <v>354</v>
      </c>
      <c r="G1178" t="s">
        <v>28</v>
      </c>
      <c r="H1178" t="s">
        <v>29</v>
      </c>
      <c r="I1178" s="8">
        <v>71</v>
      </c>
      <c r="J1178" s="9">
        <v>2414</v>
      </c>
      <c r="K1178" s="9">
        <v>34</v>
      </c>
    </row>
    <row r="1179" spans="1:11" ht="14.25" customHeight="1" x14ac:dyDescent="0.35">
      <c r="A1179">
        <v>2025</v>
      </c>
      <c r="B1179" t="str">
        <f t="shared" si="18"/>
        <v>S2</v>
      </c>
      <c r="C1179" t="s">
        <v>331</v>
      </c>
      <c r="D1179" t="s">
        <v>332</v>
      </c>
      <c r="E1179">
        <v>10</v>
      </c>
      <c r="F1179" t="s">
        <v>354</v>
      </c>
      <c r="G1179" t="s">
        <v>28</v>
      </c>
      <c r="H1179" t="s">
        <v>32</v>
      </c>
      <c r="I1179" s="8">
        <v>53</v>
      </c>
      <c r="J1179" s="9">
        <v>1621.8</v>
      </c>
      <c r="K1179" s="9">
        <v>30.6</v>
      </c>
    </row>
    <row r="1180" spans="1:11" ht="14.25" customHeight="1" x14ac:dyDescent="0.35">
      <c r="A1180">
        <v>2025</v>
      </c>
      <c r="B1180" t="str">
        <f t="shared" si="18"/>
        <v>S2</v>
      </c>
      <c r="C1180" t="s">
        <v>331</v>
      </c>
      <c r="D1180" t="s">
        <v>332</v>
      </c>
      <c r="E1180">
        <v>10</v>
      </c>
      <c r="F1180" t="s">
        <v>354</v>
      </c>
      <c r="G1180" t="s">
        <v>28</v>
      </c>
      <c r="H1180" t="s">
        <v>33</v>
      </c>
      <c r="I1180" s="8">
        <v>35</v>
      </c>
      <c r="J1180" s="9">
        <v>1011.5</v>
      </c>
      <c r="K1180" s="9">
        <v>28.9</v>
      </c>
    </row>
    <row r="1181" spans="1:11" ht="14.25" customHeight="1" x14ac:dyDescent="0.35">
      <c r="A1181">
        <v>2025</v>
      </c>
      <c r="B1181" t="str">
        <f t="shared" si="18"/>
        <v>S2</v>
      </c>
      <c r="C1181" t="s">
        <v>331</v>
      </c>
      <c r="D1181" t="s">
        <v>332</v>
      </c>
      <c r="E1181">
        <v>10</v>
      </c>
      <c r="F1181" t="s">
        <v>354</v>
      </c>
      <c r="G1181" t="s">
        <v>28</v>
      </c>
      <c r="H1181" t="s">
        <v>34</v>
      </c>
      <c r="I1181" s="8">
        <v>17</v>
      </c>
      <c r="J1181" s="9">
        <v>462.4</v>
      </c>
      <c r="K1181" s="9">
        <v>27.2</v>
      </c>
    </row>
    <row r="1182" spans="1:11" ht="14.25" customHeight="1" x14ac:dyDescent="0.35">
      <c r="A1182">
        <v>2025</v>
      </c>
      <c r="B1182" t="str">
        <f t="shared" si="18"/>
        <v>S2</v>
      </c>
      <c r="C1182" t="s">
        <v>331</v>
      </c>
      <c r="D1182" t="s">
        <v>332</v>
      </c>
      <c r="E1182">
        <v>10</v>
      </c>
      <c r="F1182" t="s">
        <v>355</v>
      </c>
      <c r="G1182" t="s">
        <v>36</v>
      </c>
      <c r="H1182" t="s">
        <v>29</v>
      </c>
      <c r="I1182" s="8">
        <v>76</v>
      </c>
      <c r="J1182" s="9">
        <v>2584</v>
      </c>
      <c r="K1182" s="9">
        <v>34</v>
      </c>
    </row>
    <row r="1183" spans="1:11" ht="14.25" customHeight="1" x14ac:dyDescent="0.35">
      <c r="A1183">
        <v>2025</v>
      </c>
      <c r="B1183" t="str">
        <f t="shared" si="18"/>
        <v>S2</v>
      </c>
      <c r="C1183" t="s">
        <v>331</v>
      </c>
      <c r="D1183" t="s">
        <v>332</v>
      </c>
      <c r="E1183">
        <v>10</v>
      </c>
      <c r="F1183" t="s">
        <v>355</v>
      </c>
      <c r="G1183" t="s">
        <v>36</v>
      </c>
      <c r="H1183" t="s">
        <v>32</v>
      </c>
      <c r="I1183" s="8">
        <v>57</v>
      </c>
      <c r="J1183" s="9">
        <v>1744.2</v>
      </c>
      <c r="K1183" s="9">
        <v>30.6</v>
      </c>
    </row>
    <row r="1184" spans="1:11" ht="14.25" customHeight="1" x14ac:dyDescent="0.35">
      <c r="A1184">
        <v>2025</v>
      </c>
      <c r="B1184" t="str">
        <f t="shared" si="18"/>
        <v>S2</v>
      </c>
      <c r="C1184" t="s">
        <v>331</v>
      </c>
      <c r="D1184" t="s">
        <v>332</v>
      </c>
      <c r="E1184">
        <v>10</v>
      </c>
      <c r="F1184" t="s">
        <v>355</v>
      </c>
      <c r="G1184" t="s">
        <v>36</v>
      </c>
      <c r="H1184" t="s">
        <v>33</v>
      </c>
      <c r="I1184" s="8">
        <v>38</v>
      </c>
      <c r="J1184" s="9">
        <v>1098.2</v>
      </c>
      <c r="K1184" s="9">
        <v>28.9</v>
      </c>
    </row>
    <row r="1185" spans="1:11" ht="14.25" customHeight="1" x14ac:dyDescent="0.35">
      <c r="A1185">
        <v>2025</v>
      </c>
      <c r="B1185" t="str">
        <f t="shared" si="18"/>
        <v>S2</v>
      </c>
      <c r="C1185" t="s">
        <v>331</v>
      </c>
      <c r="D1185" t="s">
        <v>332</v>
      </c>
      <c r="E1185">
        <v>10</v>
      </c>
      <c r="F1185" t="s">
        <v>355</v>
      </c>
      <c r="G1185" t="s">
        <v>36</v>
      </c>
      <c r="H1185" t="s">
        <v>34</v>
      </c>
      <c r="I1185" s="8">
        <v>19</v>
      </c>
      <c r="J1185" s="9">
        <v>516.79999999999995</v>
      </c>
      <c r="K1185" s="9">
        <v>27.2</v>
      </c>
    </row>
    <row r="1186" spans="1:11" ht="14.25" customHeight="1" x14ac:dyDescent="0.35">
      <c r="A1186">
        <v>2025</v>
      </c>
      <c r="B1186" t="str">
        <f t="shared" si="18"/>
        <v>S2</v>
      </c>
      <c r="C1186" t="s">
        <v>331</v>
      </c>
      <c r="D1186" t="s">
        <v>332</v>
      </c>
      <c r="E1186">
        <v>10</v>
      </c>
      <c r="F1186" t="s">
        <v>356</v>
      </c>
      <c r="G1186" t="s">
        <v>38</v>
      </c>
      <c r="H1186" t="s">
        <v>29</v>
      </c>
      <c r="I1186" s="8">
        <v>84</v>
      </c>
      <c r="J1186" s="9">
        <v>2856</v>
      </c>
      <c r="K1186" s="9">
        <v>34</v>
      </c>
    </row>
    <row r="1187" spans="1:11" ht="14.25" customHeight="1" x14ac:dyDescent="0.35">
      <c r="A1187">
        <v>2025</v>
      </c>
      <c r="B1187" t="str">
        <f t="shared" si="18"/>
        <v>S2</v>
      </c>
      <c r="C1187" t="s">
        <v>331</v>
      </c>
      <c r="D1187" t="s">
        <v>332</v>
      </c>
      <c r="E1187">
        <v>10</v>
      </c>
      <c r="F1187" t="s">
        <v>356</v>
      </c>
      <c r="G1187" t="s">
        <v>38</v>
      </c>
      <c r="H1187" t="s">
        <v>32</v>
      </c>
      <c r="I1187" s="8">
        <v>63</v>
      </c>
      <c r="J1187" s="9">
        <v>1927.8</v>
      </c>
      <c r="K1187" s="9">
        <v>30.6</v>
      </c>
    </row>
    <row r="1188" spans="1:11" ht="14.25" customHeight="1" x14ac:dyDescent="0.35">
      <c r="A1188">
        <v>2025</v>
      </c>
      <c r="B1188" t="str">
        <f t="shared" si="18"/>
        <v>S2</v>
      </c>
      <c r="C1188" t="s">
        <v>331</v>
      </c>
      <c r="D1188" t="s">
        <v>332</v>
      </c>
      <c r="E1188">
        <v>10</v>
      </c>
      <c r="F1188" t="s">
        <v>356</v>
      </c>
      <c r="G1188" t="s">
        <v>38</v>
      </c>
      <c r="H1188" t="s">
        <v>33</v>
      </c>
      <c r="I1188" s="8">
        <v>42</v>
      </c>
      <c r="J1188" s="9">
        <v>1213.8</v>
      </c>
      <c r="K1188" s="9">
        <v>28.9</v>
      </c>
    </row>
    <row r="1189" spans="1:11" ht="14.25" customHeight="1" x14ac:dyDescent="0.35">
      <c r="A1189">
        <v>2025</v>
      </c>
      <c r="B1189" t="str">
        <f t="shared" si="18"/>
        <v>S2</v>
      </c>
      <c r="C1189" t="s">
        <v>331</v>
      </c>
      <c r="D1189" t="s">
        <v>332</v>
      </c>
      <c r="E1189">
        <v>10</v>
      </c>
      <c r="F1189" t="s">
        <v>356</v>
      </c>
      <c r="G1189" t="s">
        <v>38</v>
      </c>
      <c r="H1189" t="s">
        <v>34</v>
      </c>
      <c r="I1189" s="8">
        <v>21</v>
      </c>
      <c r="J1189" s="9">
        <v>571.20000000000005</v>
      </c>
      <c r="K1189" s="9">
        <v>27.2</v>
      </c>
    </row>
    <row r="1190" spans="1:11" ht="14.25" customHeight="1" x14ac:dyDescent="0.35">
      <c r="A1190">
        <v>2025</v>
      </c>
      <c r="B1190" t="str">
        <f t="shared" si="18"/>
        <v>S2</v>
      </c>
      <c r="C1190" t="s">
        <v>331</v>
      </c>
      <c r="D1190" t="s">
        <v>332</v>
      </c>
      <c r="E1190">
        <v>10</v>
      </c>
      <c r="F1190" t="s">
        <v>357</v>
      </c>
      <c r="G1190" t="s">
        <v>40</v>
      </c>
      <c r="H1190" t="s">
        <v>29</v>
      </c>
      <c r="I1190" s="8">
        <v>94</v>
      </c>
      <c r="J1190" s="9">
        <v>3196</v>
      </c>
      <c r="K1190" s="9">
        <v>34</v>
      </c>
    </row>
    <row r="1191" spans="1:11" ht="14.25" customHeight="1" x14ac:dyDescent="0.35">
      <c r="A1191">
        <v>2025</v>
      </c>
      <c r="B1191" t="str">
        <f t="shared" si="18"/>
        <v>S2</v>
      </c>
      <c r="C1191" t="s">
        <v>331</v>
      </c>
      <c r="D1191" t="s">
        <v>332</v>
      </c>
      <c r="E1191">
        <v>10</v>
      </c>
      <c r="F1191" t="s">
        <v>357</v>
      </c>
      <c r="G1191" t="s">
        <v>40</v>
      </c>
      <c r="H1191" t="s">
        <v>32</v>
      </c>
      <c r="I1191" s="8">
        <v>70</v>
      </c>
      <c r="J1191" s="9">
        <v>2142</v>
      </c>
      <c r="K1191" s="9">
        <v>30.6</v>
      </c>
    </row>
    <row r="1192" spans="1:11" ht="14.25" customHeight="1" x14ac:dyDescent="0.35">
      <c r="A1192">
        <v>2025</v>
      </c>
      <c r="B1192" t="str">
        <f t="shared" si="18"/>
        <v>S2</v>
      </c>
      <c r="C1192" t="s">
        <v>331</v>
      </c>
      <c r="D1192" t="s">
        <v>332</v>
      </c>
      <c r="E1192">
        <v>10</v>
      </c>
      <c r="F1192" t="s">
        <v>357</v>
      </c>
      <c r="G1192" t="s">
        <v>40</v>
      </c>
      <c r="H1192" t="s">
        <v>33</v>
      </c>
      <c r="I1192" s="8">
        <v>47</v>
      </c>
      <c r="J1192" s="9">
        <v>1358.3</v>
      </c>
      <c r="K1192" s="9">
        <v>28.9</v>
      </c>
    </row>
    <row r="1193" spans="1:11" ht="14.25" customHeight="1" x14ac:dyDescent="0.35">
      <c r="A1193">
        <v>2025</v>
      </c>
      <c r="B1193" t="str">
        <f t="shared" si="18"/>
        <v>S2</v>
      </c>
      <c r="C1193" t="s">
        <v>331</v>
      </c>
      <c r="D1193" t="s">
        <v>332</v>
      </c>
      <c r="E1193">
        <v>10</v>
      </c>
      <c r="F1193" t="s">
        <v>357</v>
      </c>
      <c r="G1193" t="s">
        <v>40</v>
      </c>
      <c r="H1193" t="s">
        <v>34</v>
      </c>
      <c r="I1193" s="8">
        <v>23</v>
      </c>
      <c r="J1193" s="9">
        <v>625.6</v>
      </c>
      <c r="K1193" s="9">
        <v>27.2</v>
      </c>
    </row>
    <row r="1194" spans="1:11" ht="14.25" customHeight="1" x14ac:dyDescent="0.35">
      <c r="A1194">
        <v>2025</v>
      </c>
      <c r="B1194" t="str">
        <f t="shared" si="18"/>
        <v>S2</v>
      </c>
      <c r="C1194" t="s">
        <v>331</v>
      </c>
      <c r="D1194" t="s">
        <v>332</v>
      </c>
      <c r="E1194">
        <v>10</v>
      </c>
      <c r="F1194" t="s">
        <v>358</v>
      </c>
      <c r="G1194" t="s">
        <v>42</v>
      </c>
      <c r="H1194" t="s">
        <v>29</v>
      </c>
      <c r="I1194" s="8">
        <v>67</v>
      </c>
      <c r="J1194" s="9">
        <v>2278</v>
      </c>
      <c r="K1194" s="9">
        <v>34</v>
      </c>
    </row>
    <row r="1195" spans="1:11" ht="14.25" customHeight="1" x14ac:dyDescent="0.35">
      <c r="A1195">
        <v>2025</v>
      </c>
      <c r="B1195" t="str">
        <f t="shared" si="18"/>
        <v>S2</v>
      </c>
      <c r="C1195" t="s">
        <v>331</v>
      </c>
      <c r="D1195" t="s">
        <v>332</v>
      </c>
      <c r="E1195">
        <v>10</v>
      </c>
      <c r="F1195" t="s">
        <v>358</v>
      </c>
      <c r="G1195" t="s">
        <v>42</v>
      </c>
      <c r="H1195" t="s">
        <v>32</v>
      </c>
      <c r="I1195" s="8">
        <v>50</v>
      </c>
      <c r="J1195" s="9">
        <v>1530</v>
      </c>
      <c r="K1195" s="9">
        <v>30.6</v>
      </c>
    </row>
    <row r="1196" spans="1:11" ht="14.25" customHeight="1" x14ac:dyDescent="0.35">
      <c r="A1196">
        <v>2025</v>
      </c>
      <c r="B1196" t="str">
        <f t="shared" si="18"/>
        <v>S2</v>
      </c>
      <c r="C1196" t="s">
        <v>331</v>
      </c>
      <c r="D1196" t="s">
        <v>332</v>
      </c>
      <c r="E1196">
        <v>10</v>
      </c>
      <c r="F1196" t="s">
        <v>358</v>
      </c>
      <c r="G1196" t="s">
        <v>42</v>
      </c>
      <c r="H1196" t="s">
        <v>33</v>
      </c>
      <c r="I1196" s="8">
        <v>33</v>
      </c>
      <c r="J1196" s="9">
        <v>953.7</v>
      </c>
      <c r="K1196" s="9">
        <v>28.9</v>
      </c>
    </row>
    <row r="1197" spans="1:11" ht="14.25" customHeight="1" x14ac:dyDescent="0.35">
      <c r="A1197">
        <v>2025</v>
      </c>
      <c r="B1197" t="str">
        <f t="shared" si="18"/>
        <v>S2</v>
      </c>
      <c r="C1197" t="s">
        <v>331</v>
      </c>
      <c r="D1197" t="s">
        <v>332</v>
      </c>
      <c r="E1197">
        <v>10</v>
      </c>
      <c r="F1197" t="s">
        <v>358</v>
      </c>
      <c r="G1197" t="s">
        <v>42</v>
      </c>
      <c r="H1197" t="s">
        <v>34</v>
      </c>
      <c r="I1197" s="8">
        <v>16</v>
      </c>
      <c r="J1197" s="9">
        <v>435.2</v>
      </c>
      <c r="K1197" s="9">
        <v>27.2</v>
      </c>
    </row>
    <row r="1198" spans="1:11" ht="14.25" customHeight="1" x14ac:dyDescent="0.35">
      <c r="A1198">
        <v>2025</v>
      </c>
      <c r="B1198" t="str">
        <f t="shared" si="18"/>
        <v>S2</v>
      </c>
      <c r="C1198" t="s">
        <v>331</v>
      </c>
      <c r="D1198" t="s">
        <v>332</v>
      </c>
      <c r="E1198">
        <v>10</v>
      </c>
      <c r="F1198" t="s">
        <v>359</v>
      </c>
      <c r="G1198" t="s">
        <v>44</v>
      </c>
      <c r="H1198" t="s">
        <v>29</v>
      </c>
      <c r="I1198" s="8">
        <v>79</v>
      </c>
      <c r="J1198" s="9">
        <v>2686</v>
      </c>
      <c r="K1198" s="9">
        <v>34</v>
      </c>
    </row>
    <row r="1199" spans="1:11" ht="14.25" customHeight="1" x14ac:dyDescent="0.35">
      <c r="A1199">
        <v>2025</v>
      </c>
      <c r="B1199" t="str">
        <f t="shared" si="18"/>
        <v>S2</v>
      </c>
      <c r="C1199" t="s">
        <v>331</v>
      </c>
      <c r="D1199" t="s">
        <v>332</v>
      </c>
      <c r="E1199">
        <v>10</v>
      </c>
      <c r="F1199" t="s">
        <v>359</v>
      </c>
      <c r="G1199" t="s">
        <v>44</v>
      </c>
      <c r="H1199" t="s">
        <v>32</v>
      </c>
      <c r="I1199" s="8">
        <v>59</v>
      </c>
      <c r="J1199" s="9">
        <v>1805.4</v>
      </c>
      <c r="K1199" s="9">
        <v>30.6</v>
      </c>
    </row>
    <row r="1200" spans="1:11" ht="14.25" customHeight="1" x14ac:dyDescent="0.35">
      <c r="A1200">
        <v>2025</v>
      </c>
      <c r="B1200" t="str">
        <f t="shared" si="18"/>
        <v>S2</v>
      </c>
      <c r="C1200" t="s">
        <v>331</v>
      </c>
      <c r="D1200" t="s">
        <v>332</v>
      </c>
      <c r="E1200">
        <v>10</v>
      </c>
      <c r="F1200" t="s">
        <v>359</v>
      </c>
      <c r="G1200" t="s">
        <v>44</v>
      </c>
      <c r="H1200" t="s">
        <v>33</v>
      </c>
      <c r="I1200" s="8">
        <v>39</v>
      </c>
      <c r="J1200" s="9">
        <v>1127.0999999999999</v>
      </c>
      <c r="K1200" s="9">
        <v>28.9</v>
      </c>
    </row>
    <row r="1201" spans="1:11" ht="14.25" customHeight="1" x14ac:dyDescent="0.35">
      <c r="A1201">
        <v>2025</v>
      </c>
      <c r="B1201" t="str">
        <f t="shared" si="18"/>
        <v>S2</v>
      </c>
      <c r="C1201" t="s">
        <v>331</v>
      </c>
      <c r="D1201" t="s">
        <v>332</v>
      </c>
      <c r="E1201">
        <v>10</v>
      </c>
      <c r="F1201" t="s">
        <v>359</v>
      </c>
      <c r="G1201" t="s">
        <v>44</v>
      </c>
      <c r="H1201" t="s">
        <v>34</v>
      </c>
      <c r="I1201" s="8">
        <v>19</v>
      </c>
      <c r="J1201" s="9">
        <v>516.79999999999995</v>
      </c>
      <c r="K1201" s="9">
        <v>27.2</v>
      </c>
    </row>
    <row r="1202" spans="1:11" ht="14.25" customHeight="1" x14ac:dyDescent="0.35">
      <c r="A1202">
        <v>2025</v>
      </c>
      <c r="B1202" t="str">
        <f t="shared" si="18"/>
        <v>S2</v>
      </c>
      <c r="C1202" t="s">
        <v>331</v>
      </c>
      <c r="D1202" t="s">
        <v>332</v>
      </c>
      <c r="E1202">
        <v>10</v>
      </c>
      <c r="F1202" t="s">
        <v>360</v>
      </c>
      <c r="G1202" t="s">
        <v>48</v>
      </c>
      <c r="H1202" t="s">
        <v>29</v>
      </c>
      <c r="I1202" s="8">
        <v>77</v>
      </c>
      <c r="J1202" s="9">
        <v>2618</v>
      </c>
      <c r="K1202" s="9">
        <v>34</v>
      </c>
    </row>
    <row r="1203" spans="1:11" ht="14.25" customHeight="1" x14ac:dyDescent="0.35">
      <c r="A1203">
        <v>2025</v>
      </c>
      <c r="B1203" t="str">
        <f t="shared" si="18"/>
        <v>S2</v>
      </c>
      <c r="C1203" t="s">
        <v>331</v>
      </c>
      <c r="D1203" t="s">
        <v>332</v>
      </c>
      <c r="E1203">
        <v>10</v>
      </c>
      <c r="F1203" t="s">
        <v>360</v>
      </c>
      <c r="G1203" t="s">
        <v>48</v>
      </c>
      <c r="H1203" t="s">
        <v>32</v>
      </c>
      <c r="I1203" s="8">
        <v>57</v>
      </c>
      <c r="J1203" s="9">
        <v>1744.2</v>
      </c>
      <c r="K1203" s="9">
        <v>30.6</v>
      </c>
    </row>
    <row r="1204" spans="1:11" ht="14.25" customHeight="1" x14ac:dyDescent="0.35">
      <c r="A1204">
        <v>2025</v>
      </c>
      <c r="B1204" t="str">
        <f t="shared" si="18"/>
        <v>S2</v>
      </c>
      <c r="C1204" t="s">
        <v>331</v>
      </c>
      <c r="D1204" t="s">
        <v>332</v>
      </c>
      <c r="E1204">
        <v>10</v>
      </c>
      <c r="F1204" t="s">
        <v>360</v>
      </c>
      <c r="G1204" t="s">
        <v>48</v>
      </c>
      <c r="H1204" t="s">
        <v>33</v>
      </c>
      <c r="I1204" s="8">
        <v>38</v>
      </c>
      <c r="J1204" s="9">
        <v>1098.2</v>
      </c>
      <c r="K1204" s="9">
        <v>28.9</v>
      </c>
    </row>
    <row r="1205" spans="1:11" ht="14.25" customHeight="1" x14ac:dyDescent="0.35">
      <c r="A1205">
        <v>2025</v>
      </c>
      <c r="B1205" t="str">
        <f t="shared" si="18"/>
        <v>S2</v>
      </c>
      <c r="C1205" t="s">
        <v>331</v>
      </c>
      <c r="D1205" t="s">
        <v>332</v>
      </c>
      <c r="E1205">
        <v>10</v>
      </c>
      <c r="F1205" t="s">
        <v>360</v>
      </c>
      <c r="G1205" t="s">
        <v>48</v>
      </c>
      <c r="H1205" t="s">
        <v>34</v>
      </c>
      <c r="I1205" s="8">
        <v>19</v>
      </c>
      <c r="J1205" s="9">
        <v>516.79999999999995</v>
      </c>
      <c r="K1205" s="9">
        <v>27.2</v>
      </c>
    </row>
    <row r="1206" spans="1:11" ht="14.25" customHeight="1" x14ac:dyDescent="0.35">
      <c r="A1206">
        <v>2025</v>
      </c>
      <c r="B1206" t="str">
        <f t="shared" si="18"/>
        <v>S2</v>
      </c>
      <c r="C1206" t="s">
        <v>331</v>
      </c>
      <c r="D1206" t="s">
        <v>332</v>
      </c>
      <c r="E1206">
        <v>10</v>
      </c>
      <c r="F1206" t="s">
        <v>361</v>
      </c>
      <c r="G1206" t="s">
        <v>28</v>
      </c>
      <c r="H1206" t="s">
        <v>29</v>
      </c>
      <c r="I1206" s="8">
        <v>79</v>
      </c>
      <c r="J1206" s="9">
        <v>2686</v>
      </c>
      <c r="K1206" s="9">
        <v>34</v>
      </c>
    </row>
    <row r="1207" spans="1:11" ht="14.25" customHeight="1" x14ac:dyDescent="0.35">
      <c r="A1207">
        <v>2025</v>
      </c>
      <c r="B1207" t="str">
        <f t="shared" si="18"/>
        <v>S2</v>
      </c>
      <c r="C1207" t="s">
        <v>331</v>
      </c>
      <c r="D1207" t="s">
        <v>332</v>
      </c>
      <c r="E1207">
        <v>10</v>
      </c>
      <c r="F1207" t="s">
        <v>361</v>
      </c>
      <c r="G1207" t="s">
        <v>28</v>
      </c>
      <c r="H1207" t="s">
        <v>32</v>
      </c>
      <c r="I1207" s="8">
        <v>59</v>
      </c>
      <c r="J1207" s="9">
        <v>1805.4</v>
      </c>
      <c r="K1207" s="9">
        <v>30.6</v>
      </c>
    </row>
    <row r="1208" spans="1:11" ht="14.25" customHeight="1" x14ac:dyDescent="0.35">
      <c r="A1208">
        <v>2025</v>
      </c>
      <c r="B1208" t="str">
        <f t="shared" si="18"/>
        <v>S2</v>
      </c>
      <c r="C1208" t="s">
        <v>331</v>
      </c>
      <c r="D1208" t="s">
        <v>332</v>
      </c>
      <c r="E1208">
        <v>10</v>
      </c>
      <c r="F1208" t="s">
        <v>361</v>
      </c>
      <c r="G1208" t="s">
        <v>28</v>
      </c>
      <c r="H1208" t="s">
        <v>33</v>
      </c>
      <c r="I1208" s="8">
        <v>39</v>
      </c>
      <c r="J1208" s="9">
        <v>1127.0999999999999</v>
      </c>
      <c r="K1208" s="9">
        <v>28.9</v>
      </c>
    </row>
    <row r="1209" spans="1:11" ht="14.25" customHeight="1" x14ac:dyDescent="0.35">
      <c r="A1209">
        <v>2025</v>
      </c>
      <c r="B1209" t="str">
        <f t="shared" si="18"/>
        <v>S2</v>
      </c>
      <c r="C1209" t="s">
        <v>331</v>
      </c>
      <c r="D1209" t="s">
        <v>332</v>
      </c>
      <c r="E1209">
        <v>10</v>
      </c>
      <c r="F1209" t="s">
        <v>361</v>
      </c>
      <c r="G1209" t="s">
        <v>28</v>
      </c>
      <c r="H1209" t="s">
        <v>34</v>
      </c>
      <c r="I1209" s="8">
        <v>19</v>
      </c>
      <c r="J1209" s="9">
        <v>516.79999999999995</v>
      </c>
      <c r="K1209" s="9">
        <v>27.2</v>
      </c>
    </row>
    <row r="1210" spans="1:11" ht="14.25" customHeight="1" x14ac:dyDescent="0.35">
      <c r="A1210">
        <v>2025</v>
      </c>
      <c r="B1210" t="str">
        <f t="shared" si="18"/>
        <v>S2</v>
      </c>
      <c r="C1210" t="s">
        <v>331</v>
      </c>
      <c r="D1210" t="s">
        <v>332</v>
      </c>
      <c r="E1210">
        <v>10</v>
      </c>
      <c r="F1210" t="s">
        <v>362</v>
      </c>
      <c r="G1210" t="s">
        <v>36</v>
      </c>
      <c r="H1210" t="s">
        <v>29</v>
      </c>
      <c r="I1210" s="8">
        <v>72</v>
      </c>
      <c r="J1210" s="9">
        <v>2448</v>
      </c>
      <c r="K1210" s="9">
        <v>34</v>
      </c>
    </row>
    <row r="1211" spans="1:11" ht="14.25" customHeight="1" x14ac:dyDescent="0.35">
      <c r="A1211">
        <v>2025</v>
      </c>
      <c r="B1211" t="str">
        <f t="shared" si="18"/>
        <v>S2</v>
      </c>
      <c r="C1211" t="s">
        <v>331</v>
      </c>
      <c r="D1211" t="s">
        <v>332</v>
      </c>
      <c r="E1211">
        <v>10</v>
      </c>
      <c r="F1211" t="s">
        <v>362</v>
      </c>
      <c r="G1211" t="s">
        <v>36</v>
      </c>
      <c r="H1211" t="s">
        <v>32</v>
      </c>
      <c r="I1211" s="8">
        <v>54</v>
      </c>
      <c r="J1211" s="9">
        <v>1652.4</v>
      </c>
      <c r="K1211" s="9">
        <v>30.6</v>
      </c>
    </row>
    <row r="1212" spans="1:11" ht="14.25" customHeight="1" x14ac:dyDescent="0.35">
      <c r="A1212">
        <v>2025</v>
      </c>
      <c r="B1212" t="str">
        <f t="shared" si="18"/>
        <v>S2</v>
      </c>
      <c r="C1212" t="s">
        <v>331</v>
      </c>
      <c r="D1212" t="s">
        <v>332</v>
      </c>
      <c r="E1212">
        <v>10</v>
      </c>
      <c r="F1212" t="s">
        <v>362</v>
      </c>
      <c r="G1212" t="s">
        <v>36</v>
      </c>
      <c r="H1212" t="s">
        <v>33</v>
      </c>
      <c r="I1212" s="8">
        <v>36</v>
      </c>
      <c r="J1212" s="9">
        <v>1040.4000000000001</v>
      </c>
      <c r="K1212" s="9">
        <v>28.9</v>
      </c>
    </row>
    <row r="1213" spans="1:11" ht="14.25" customHeight="1" x14ac:dyDescent="0.35">
      <c r="A1213">
        <v>2025</v>
      </c>
      <c r="B1213" t="str">
        <f t="shared" si="18"/>
        <v>S2</v>
      </c>
      <c r="C1213" t="s">
        <v>331</v>
      </c>
      <c r="D1213" t="s">
        <v>332</v>
      </c>
      <c r="E1213">
        <v>10</v>
      </c>
      <c r="F1213" t="s">
        <v>362</v>
      </c>
      <c r="G1213" t="s">
        <v>36</v>
      </c>
      <c r="H1213" t="s">
        <v>34</v>
      </c>
      <c r="I1213" s="8">
        <v>18</v>
      </c>
      <c r="J1213" s="9">
        <v>489.6</v>
      </c>
      <c r="K1213" s="9">
        <v>27.2</v>
      </c>
    </row>
    <row r="1214" spans="1:11" ht="14.25" customHeight="1" x14ac:dyDescent="0.35">
      <c r="A1214">
        <v>2025</v>
      </c>
      <c r="B1214" t="str">
        <f t="shared" si="18"/>
        <v>S2</v>
      </c>
      <c r="C1214" t="s">
        <v>331</v>
      </c>
      <c r="D1214" t="s">
        <v>332</v>
      </c>
      <c r="E1214">
        <v>10</v>
      </c>
      <c r="F1214" t="s">
        <v>363</v>
      </c>
      <c r="G1214" t="s">
        <v>38</v>
      </c>
      <c r="H1214" t="s">
        <v>29</v>
      </c>
      <c r="I1214" s="8">
        <v>87</v>
      </c>
      <c r="J1214" s="9">
        <v>2958</v>
      </c>
      <c r="K1214" s="9">
        <v>34</v>
      </c>
    </row>
    <row r="1215" spans="1:11" ht="14.25" customHeight="1" x14ac:dyDescent="0.35">
      <c r="A1215">
        <v>2025</v>
      </c>
      <c r="B1215" t="str">
        <f t="shared" si="18"/>
        <v>S2</v>
      </c>
      <c r="C1215" t="s">
        <v>331</v>
      </c>
      <c r="D1215" t="s">
        <v>332</v>
      </c>
      <c r="E1215">
        <v>10</v>
      </c>
      <c r="F1215" t="s">
        <v>363</v>
      </c>
      <c r="G1215" t="s">
        <v>38</v>
      </c>
      <c r="H1215" t="s">
        <v>32</v>
      </c>
      <c r="I1215" s="8">
        <v>65</v>
      </c>
      <c r="J1215" s="9">
        <v>1989</v>
      </c>
      <c r="K1215" s="9">
        <v>30.6</v>
      </c>
    </row>
    <row r="1216" spans="1:11" ht="14.25" customHeight="1" x14ac:dyDescent="0.35">
      <c r="A1216">
        <v>2025</v>
      </c>
      <c r="B1216" t="str">
        <f t="shared" si="18"/>
        <v>S2</v>
      </c>
      <c r="C1216" t="s">
        <v>331</v>
      </c>
      <c r="D1216" t="s">
        <v>332</v>
      </c>
      <c r="E1216">
        <v>10</v>
      </c>
      <c r="F1216" t="s">
        <v>363</v>
      </c>
      <c r="G1216" t="s">
        <v>38</v>
      </c>
      <c r="H1216" t="s">
        <v>33</v>
      </c>
      <c r="I1216" s="8">
        <v>43</v>
      </c>
      <c r="J1216" s="9">
        <v>1242.7</v>
      </c>
      <c r="K1216" s="9">
        <v>28.9</v>
      </c>
    </row>
    <row r="1217" spans="1:11" ht="14.25" customHeight="1" x14ac:dyDescent="0.35">
      <c r="A1217">
        <v>2025</v>
      </c>
      <c r="B1217" t="str">
        <f t="shared" si="18"/>
        <v>S2</v>
      </c>
      <c r="C1217" t="s">
        <v>331</v>
      </c>
      <c r="D1217" t="s">
        <v>332</v>
      </c>
      <c r="E1217">
        <v>10</v>
      </c>
      <c r="F1217" t="s">
        <v>363</v>
      </c>
      <c r="G1217" t="s">
        <v>38</v>
      </c>
      <c r="H1217" t="s">
        <v>34</v>
      </c>
      <c r="I1217" s="8">
        <v>21</v>
      </c>
      <c r="J1217" s="9">
        <v>571.20000000000005</v>
      </c>
      <c r="K1217" s="9">
        <v>27.2</v>
      </c>
    </row>
    <row r="1218" spans="1:11" ht="14.25" customHeight="1" x14ac:dyDescent="0.35">
      <c r="A1218">
        <v>2025</v>
      </c>
      <c r="B1218" t="str">
        <f t="shared" ref="B1218:B1281" si="19">IF(OR(C1218="Q1",C1218="Q2"),"S1",IF(OR(C1218="Q3",C1218="Q4"),"S2",""))</f>
        <v>S2</v>
      </c>
      <c r="C1218" t="s">
        <v>331</v>
      </c>
      <c r="D1218" t="s">
        <v>364</v>
      </c>
      <c r="E1218">
        <v>11</v>
      </c>
      <c r="F1218" t="s">
        <v>365</v>
      </c>
      <c r="G1218" t="s">
        <v>40</v>
      </c>
      <c r="H1218" t="s">
        <v>29</v>
      </c>
      <c r="I1218" s="8">
        <v>108</v>
      </c>
      <c r="J1218" s="9">
        <v>3672</v>
      </c>
      <c r="K1218" s="9">
        <v>34</v>
      </c>
    </row>
    <row r="1219" spans="1:11" ht="14.25" customHeight="1" x14ac:dyDescent="0.35">
      <c r="A1219">
        <v>2025</v>
      </c>
      <c r="B1219" t="str">
        <f t="shared" si="19"/>
        <v>S2</v>
      </c>
      <c r="C1219" t="s">
        <v>331</v>
      </c>
      <c r="D1219" t="s">
        <v>364</v>
      </c>
      <c r="E1219">
        <v>11</v>
      </c>
      <c r="F1219" t="s">
        <v>365</v>
      </c>
      <c r="G1219" t="s">
        <v>40</v>
      </c>
      <c r="H1219" t="s">
        <v>32</v>
      </c>
      <c r="I1219" s="8">
        <v>81</v>
      </c>
      <c r="J1219" s="9">
        <v>2478.6</v>
      </c>
      <c r="K1219" s="9">
        <v>30.6</v>
      </c>
    </row>
    <row r="1220" spans="1:11" ht="14.25" customHeight="1" x14ac:dyDescent="0.35">
      <c r="A1220">
        <v>2025</v>
      </c>
      <c r="B1220" t="str">
        <f t="shared" si="19"/>
        <v>S2</v>
      </c>
      <c r="C1220" t="s">
        <v>331</v>
      </c>
      <c r="D1220" t="s">
        <v>364</v>
      </c>
      <c r="E1220">
        <v>11</v>
      </c>
      <c r="F1220" t="s">
        <v>365</v>
      </c>
      <c r="G1220" t="s">
        <v>40</v>
      </c>
      <c r="H1220" t="s">
        <v>33</v>
      </c>
      <c r="I1220" s="8">
        <v>54</v>
      </c>
      <c r="J1220" s="9">
        <v>1560.6</v>
      </c>
      <c r="K1220" s="9">
        <v>28.9</v>
      </c>
    </row>
    <row r="1221" spans="1:11" ht="14.25" customHeight="1" x14ac:dyDescent="0.35">
      <c r="A1221">
        <v>2025</v>
      </c>
      <c r="B1221" t="str">
        <f t="shared" si="19"/>
        <v>S2</v>
      </c>
      <c r="C1221" t="s">
        <v>331</v>
      </c>
      <c r="D1221" t="s">
        <v>364</v>
      </c>
      <c r="E1221">
        <v>11</v>
      </c>
      <c r="F1221" t="s">
        <v>365</v>
      </c>
      <c r="G1221" t="s">
        <v>40</v>
      </c>
      <c r="H1221" t="s">
        <v>34</v>
      </c>
      <c r="I1221" s="8">
        <v>27</v>
      </c>
      <c r="J1221" s="9">
        <v>734.4</v>
      </c>
      <c r="K1221" s="9">
        <v>27.2</v>
      </c>
    </row>
    <row r="1222" spans="1:11" ht="14.25" customHeight="1" x14ac:dyDescent="0.35">
      <c r="A1222">
        <v>2025</v>
      </c>
      <c r="B1222" t="str">
        <f t="shared" si="19"/>
        <v>S2</v>
      </c>
      <c r="C1222" t="s">
        <v>331</v>
      </c>
      <c r="D1222" t="s">
        <v>364</v>
      </c>
      <c r="E1222">
        <v>11</v>
      </c>
      <c r="F1222" t="s">
        <v>366</v>
      </c>
      <c r="G1222" t="s">
        <v>42</v>
      </c>
      <c r="H1222" t="s">
        <v>29</v>
      </c>
      <c r="I1222" s="8">
        <v>89</v>
      </c>
      <c r="J1222" s="9">
        <v>3026</v>
      </c>
      <c r="K1222" s="9">
        <v>34</v>
      </c>
    </row>
    <row r="1223" spans="1:11" ht="14.25" customHeight="1" x14ac:dyDescent="0.35">
      <c r="A1223">
        <v>2025</v>
      </c>
      <c r="B1223" t="str">
        <f t="shared" si="19"/>
        <v>S2</v>
      </c>
      <c r="C1223" t="s">
        <v>331</v>
      </c>
      <c r="D1223" t="s">
        <v>364</v>
      </c>
      <c r="E1223">
        <v>11</v>
      </c>
      <c r="F1223" t="s">
        <v>366</v>
      </c>
      <c r="G1223" t="s">
        <v>42</v>
      </c>
      <c r="H1223" t="s">
        <v>32</v>
      </c>
      <c r="I1223" s="8">
        <v>66</v>
      </c>
      <c r="J1223" s="9">
        <v>2019.6</v>
      </c>
      <c r="K1223" s="9">
        <v>30.6</v>
      </c>
    </row>
    <row r="1224" spans="1:11" ht="14.25" customHeight="1" x14ac:dyDescent="0.35">
      <c r="A1224">
        <v>2025</v>
      </c>
      <c r="B1224" t="str">
        <f t="shared" si="19"/>
        <v>S2</v>
      </c>
      <c r="C1224" t="s">
        <v>331</v>
      </c>
      <c r="D1224" t="s">
        <v>364</v>
      </c>
      <c r="E1224">
        <v>11</v>
      </c>
      <c r="F1224" t="s">
        <v>366</v>
      </c>
      <c r="G1224" t="s">
        <v>42</v>
      </c>
      <c r="H1224" t="s">
        <v>33</v>
      </c>
      <c r="I1224" s="8">
        <v>44</v>
      </c>
      <c r="J1224" s="9">
        <v>1271.5999999999999</v>
      </c>
      <c r="K1224" s="9">
        <v>28.9</v>
      </c>
    </row>
    <row r="1225" spans="1:11" ht="14.25" customHeight="1" x14ac:dyDescent="0.35">
      <c r="A1225">
        <v>2025</v>
      </c>
      <c r="B1225" t="str">
        <f t="shared" si="19"/>
        <v>S2</v>
      </c>
      <c r="C1225" t="s">
        <v>331</v>
      </c>
      <c r="D1225" t="s">
        <v>364</v>
      </c>
      <c r="E1225">
        <v>11</v>
      </c>
      <c r="F1225" t="s">
        <v>366</v>
      </c>
      <c r="G1225" t="s">
        <v>42</v>
      </c>
      <c r="H1225" t="s">
        <v>34</v>
      </c>
      <c r="I1225" s="8">
        <v>22</v>
      </c>
      <c r="J1225" s="9">
        <v>598.4</v>
      </c>
      <c r="K1225" s="9">
        <v>27.2</v>
      </c>
    </row>
    <row r="1226" spans="1:11" ht="14.25" customHeight="1" x14ac:dyDescent="0.35">
      <c r="A1226">
        <v>2025</v>
      </c>
      <c r="B1226" t="str">
        <f t="shared" si="19"/>
        <v>S2</v>
      </c>
      <c r="C1226" t="s">
        <v>331</v>
      </c>
      <c r="D1226" t="s">
        <v>364</v>
      </c>
      <c r="E1226">
        <v>11</v>
      </c>
      <c r="F1226" t="s">
        <v>367</v>
      </c>
      <c r="G1226" t="s">
        <v>44</v>
      </c>
      <c r="H1226" t="s">
        <v>29</v>
      </c>
      <c r="I1226" s="8">
        <v>100</v>
      </c>
      <c r="J1226" s="9">
        <v>3400</v>
      </c>
      <c r="K1226" s="9">
        <v>34</v>
      </c>
    </row>
    <row r="1227" spans="1:11" ht="14.25" customHeight="1" x14ac:dyDescent="0.35">
      <c r="A1227">
        <v>2025</v>
      </c>
      <c r="B1227" t="str">
        <f t="shared" si="19"/>
        <v>S2</v>
      </c>
      <c r="C1227" t="s">
        <v>331</v>
      </c>
      <c r="D1227" t="s">
        <v>364</v>
      </c>
      <c r="E1227">
        <v>11</v>
      </c>
      <c r="F1227" t="s">
        <v>367</v>
      </c>
      <c r="G1227" t="s">
        <v>44</v>
      </c>
      <c r="H1227" t="s">
        <v>32</v>
      </c>
      <c r="I1227" s="8">
        <v>75</v>
      </c>
      <c r="J1227" s="9">
        <v>2295</v>
      </c>
      <c r="K1227" s="9">
        <v>30.6</v>
      </c>
    </row>
    <row r="1228" spans="1:11" ht="14.25" customHeight="1" x14ac:dyDescent="0.35">
      <c r="A1228">
        <v>2025</v>
      </c>
      <c r="B1228" t="str">
        <f t="shared" si="19"/>
        <v>S2</v>
      </c>
      <c r="C1228" t="s">
        <v>331</v>
      </c>
      <c r="D1228" t="s">
        <v>364</v>
      </c>
      <c r="E1228">
        <v>11</v>
      </c>
      <c r="F1228" t="s">
        <v>367</v>
      </c>
      <c r="G1228" t="s">
        <v>44</v>
      </c>
      <c r="H1228" t="s">
        <v>33</v>
      </c>
      <c r="I1228" s="8">
        <v>50</v>
      </c>
      <c r="J1228" s="9">
        <v>1445</v>
      </c>
      <c r="K1228" s="9">
        <v>28.9</v>
      </c>
    </row>
    <row r="1229" spans="1:11" ht="14.25" customHeight="1" x14ac:dyDescent="0.35">
      <c r="A1229">
        <v>2025</v>
      </c>
      <c r="B1229" t="str">
        <f t="shared" si="19"/>
        <v>S2</v>
      </c>
      <c r="C1229" t="s">
        <v>331</v>
      </c>
      <c r="D1229" t="s">
        <v>364</v>
      </c>
      <c r="E1229">
        <v>11</v>
      </c>
      <c r="F1229" t="s">
        <v>367</v>
      </c>
      <c r="G1229" t="s">
        <v>44</v>
      </c>
      <c r="H1229" t="s">
        <v>34</v>
      </c>
      <c r="I1229" s="8">
        <v>25</v>
      </c>
      <c r="J1229" s="9">
        <v>680</v>
      </c>
      <c r="K1229" s="9">
        <v>27.2</v>
      </c>
    </row>
    <row r="1230" spans="1:11" ht="14.25" customHeight="1" x14ac:dyDescent="0.35">
      <c r="A1230">
        <v>2025</v>
      </c>
      <c r="B1230" t="str">
        <f t="shared" si="19"/>
        <v>S2</v>
      </c>
      <c r="C1230" t="s">
        <v>331</v>
      </c>
      <c r="D1230" t="s">
        <v>364</v>
      </c>
      <c r="E1230">
        <v>11</v>
      </c>
      <c r="F1230" t="s">
        <v>368</v>
      </c>
      <c r="G1230" t="s">
        <v>48</v>
      </c>
      <c r="H1230" t="s">
        <v>29</v>
      </c>
      <c r="I1230" s="8">
        <v>102</v>
      </c>
      <c r="J1230" s="9">
        <v>3468</v>
      </c>
      <c r="K1230" s="9">
        <v>34</v>
      </c>
    </row>
    <row r="1231" spans="1:11" ht="14.25" customHeight="1" x14ac:dyDescent="0.35">
      <c r="A1231">
        <v>2025</v>
      </c>
      <c r="B1231" t="str">
        <f t="shared" si="19"/>
        <v>S2</v>
      </c>
      <c r="C1231" t="s">
        <v>331</v>
      </c>
      <c r="D1231" t="s">
        <v>364</v>
      </c>
      <c r="E1231">
        <v>11</v>
      </c>
      <c r="F1231" t="s">
        <v>368</v>
      </c>
      <c r="G1231" t="s">
        <v>48</v>
      </c>
      <c r="H1231" t="s">
        <v>32</v>
      </c>
      <c r="I1231" s="8">
        <v>76</v>
      </c>
      <c r="J1231" s="9">
        <v>2325.6</v>
      </c>
      <c r="K1231" s="9">
        <v>30.6</v>
      </c>
    </row>
    <row r="1232" spans="1:11" ht="14.25" customHeight="1" x14ac:dyDescent="0.35">
      <c r="A1232">
        <v>2025</v>
      </c>
      <c r="B1232" t="str">
        <f t="shared" si="19"/>
        <v>S2</v>
      </c>
      <c r="C1232" t="s">
        <v>331</v>
      </c>
      <c r="D1232" t="s">
        <v>364</v>
      </c>
      <c r="E1232">
        <v>11</v>
      </c>
      <c r="F1232" t="s">
        <v>368</v>
      </c>
      <c r="G1232" t="s">
        <v>48</v>
      </c>
      <c r="H1232" t="s">
        <v>33</v>
      </c>
      <c r="I1232" s="8">
        <v>51</v>
      </c>
      <c r="J1232" s="9">
        <v>1473.9</v>
      </c>
      <c r="K1232" s="9">
        <v>28.9</v>
      </c>
    </row>
    <row r="1233" spans="1:11" ht="14.25" customHeight="1" x14ac:dyDescent="0.35">
      <c r="A1233">
        <v>2025</v>
      </c>
      <c r="B1233" t="str">
        <f t="shared" si="19"/>
        <v>S2</v>
      </c>
      <c r="C1233" t="s">
        <v>331</v>
      </c>
      <c r="D1233" t="s">
        <v>364</v>
      </c>
      <c r="E1233">
        <v>11</v>
      </c>
      <c r="F1233" t="s">
        <v>368</v>
      </c>
      <c r="G1233" t="s">
        <v>48</v>
      </c>
      <c r="H1233" t="s">
        <v>34</v>
      </c>
      <c r="I1233" s="8">
        <v>25</v>
      </c>
      <c r="J1233" s="9">
        <v>680</v>
      </c>
      <c r="K1233" s="9">
        <v>27.2</v>
      </c>
    </row>
    <row r="1234" spans="1:11" ht="14.25" customHeight="1" x14ac:dyDescent="0.35">
      <c r="A1234">
        <v>2025</v>
      </c>
      <c r="B1234" t="str">
        <f t="shared" si="19"/>
        <v>S2</v>
      </c>
      <c r="C1234" t="s">
        <v>331</v>
      </c>
      <c r="D1234" t="s">
        <v>364</v>
      </c>
      <c r="E1234">
        <v>11</v>
      </c>
      <c r="F1234" t="s">
        <v>369</v>
      </c>
      <c r="G1234" t="s">
        <v>28</v>
      </c>
      <c r="H1234" t="s">
        <v>29</v>
      </c>
      <c r="I1234" s="8">
        <v>92</v>
      </c>
      <c r="J1234" s="9">
        <v>3128</v>
      </c>
      <c r="K1234" s="9">
        <v>34</v>
      </c>
    </row>
    <row r="1235" spans="1:11" ht="14.25" customHeight="1" x14ac:dyDescent="0.35">
      <c r="A1235">
        <v>2025</v>
      </c>
      <c r="B1235" t="str">
        <f t="shared" si="19"/>
        <v>S2</v>
      </c>
      <c r="C1235" t="s">
        <v>331</v>
      </c>
      <c r="D1235" t="s">
        <v>364</v>
      </c>
      <c r="E1235">
        <v>11</v>
      </c>
      <c r="F1235" t="s">
        <v>369</v>
      </c>
      <c r="G1235" t="s">
        <v>28</v>
      </c>
      <c r="H1235" t="s">
        <v>32</v>
      </c>
      <c r="I1235" s="8">
        <v>69</v>
      </c>
      <c r="J1235" s="9">
        <v>2111.4</v>
      </c>
      <c r="K1235" s="9">
        <v>30.6</v>
      </c>
    </row>
    <row r="1236" spans="1:11" ht="14.25" customHeight="1" x14ac:dyDescent="0.35">
      <c r="A1236">
        <v>2025</v>
      </c>
      <c r="B1236" t="str">
        <f t="shared" si="19"/>
        <v>S2</v>
      </c>
      <c r="C1236" t="s">
        <v>331</v>
      </c>
      <c r="D1236" t="s">
        <v>364</v>
      </c>
      <c r="E1236">
        <v>11</v>
      </c>
      <c r="F1236" t="s">
        <v>369</v>
      </c>
      <c r="G1236" t="s">
        <v>28</v>
      </c>
      <c r="H1236" t="s">
        <v>33</v>
      </c>
      <c r="I1236" s="8">
        <v>46</v>
      </c>
      <c r="J1236" s="9">
        <v>1329.4</v>
      </c>
      <c r="K1236" s="9">
        <v>28.9</v>
      </c>
    </row>
    <row r="1237" spans="1:11" ht="14.25" customHeight="1" x14ac:dyDescent="0.35">
      <c r="A1237">
        <v>2025</v>
      </c>
      <c r="B1237" t="str">
        <f t="shared" si="19"/>
        <v>S2</v>
      </c>
      <c r="C1237" t="s">
        <v>331</v>
      </c>
      <c r="D1237" t="s">
        <v>364</v>
      </c>
      <c r="E1237">
        <v>11</v>
      </c>
      <c r="F1237" t="s">
        <v>369</v>
      </c>
      <c r="G1237" t="s">
        <v>28</v>
      </c>
      <c r="H1237" t="s">
        <v>34</v>
      </c>
      <c r="I1237" s="8">
        <v>23</v>
      </c>
      <c r="J1237" s="9">
        <v>625.6</v>
      </c>
      <c r="K1237" s="9">
        <v>27.2</v>
      </c>
    </row>
    <row r="1238" spans="1:11" ht="14.25" customHeight="1" x14ac:dyDescent="0.35">
      <c r="A1238">
        <v>2025</v>
      </c>
      <c r="B1238" t="str">
        <f t="shared" si="19"/>
        <v>S2</v>
      </c>
      <c r="C1238" t="s">
        <v>331</v>
      </c>
      <c r="D1238" t="s">
        <v>364</v>
      </c>
      <c r="E1238">
        <v>11</v>
      </c>
      <c r="F1238" t="s">
        <v>370</v>
      </c>
      <c r="G1238" t="s">
        <v>36</v>
      </c>
      <c r="H1238" t="s">
        <v>29</v>
      </c>
      <c r="I1238" s="8">
        <v>96</v>
      </c>
      <c r="J1238" s="9">
        <v>3264</v>
      </c>
      <c r="K1238" s="9">
        <v>34</v>
      </c>
    </row>
    <row r="1239" spans="1:11" ht="14.25" customHeight="1" x14ac:dyDescent="0.35">
      <c r="A1239">
        <v>2025</v>
      </c>
      <c r="B1239" t="str">
        <f t="shared" si="19"/>
        <v>S2</v>
      </c>
      <c r="C1239" t="s">
        <v>331</v>
      </c>
      <c r="D1239" t="s">
        <v>364</v>
      </c>
      <c r="E1239">
        <v>11</v>
      </c>
      <c r="F1239" t="s">
        <v>370</v>
      </c>
      <c r="G1239" t="s">
        <v>36</v>
      </c>
      <c r="H1239" t="s">
        <v>32</v>
      </c>
      <c r="I1239" s="8">
        <v>72</v>
      </c>
      <c r="J1239" s="9">
        <v>2203.1999999999998</v>
      </c>
      <c r="K1239" s="9">
        <v>30.6</v>
      </c>
    </row>
    <row r="1240" spans="1:11" ht="14.25" customHeight="1" x14ac:dyDescent="0.35">
      <c r="A1240">
        <v>2025</v>
      </c>
      <c r="B1240" t="str">
        <f t="shared" si="19"/>
        <v>S2</v>
      </c>
      <c r="C1240" t="s">
        <v>331</v>
      </c>
      <c r="D1240" t="s">
        <v>364</v>
      </c>
      <c r="E1240">
        <v>11</v>
      </c>
      <c r="F1240" t="s">
        <v>370</v>
      </c>
      <c r="G1240" t="s">
        <v>36</v>
      </c>
      <c r="H1240" t="s">
        <v>33</v>
      </c>
      <c r="I1240" s="8">
        <v>48</v>
      </c>
      <c r="J1240" s="9">
        <v>1387.2</v>
      </c>
      <c r="K1240" s="9">
        <v>28.9</v>
      </c>
    </row>
    <row r="1241" spans="1:11" ht="14.25" customHeight="1" x14ac:dyDescent="0.35">
      <c r="A1241">
        <v>2025</v>
      </c>
      <c r="B1241" t="str">
        <f t="shared" si="19"/>
        <v>S2</v>
      </c>
      <c r="C1241" t="s">
        <v>331</v>
      </c>
      <c r="D1241" t="s">
        <v>364</v>
      </c>
      <c r="E1241">
        <v>11</v>
      </c>
      <c r="F1241" t="s">
        <v>370</v>
      </c>
      <c r="G1241" t="s">
        <v>36</v>
      </c>
      <c r="H1241" t="s">
        <v>34</v>
      </c>
      <c r="I1241" s="8">
        <v>24</v>
      </c>
      <c r="J1241" s="9">
        <v>652.79999999999995</v>
      </c>
      <c r="K1241" s="9">
        <v>27.2</v>
      </c>
    </row>
    <row r="1242" spans="1:11" ht="14.25" customHeight="1" x14ac:dyDescent="0.35">
      <c r="A1242">
        <v>2025</v>
      </c>
      <c r="B1242" t="str">
        <f t="shared" si="19"/>
        <v>S2</v>
      </c>
      <c r="C1242" t="s">
        <v>331</v>
      </c>
      <c r="D1242" t="s">
        <v>364</v>
      </c>
      <c r="E1242">
        <v>11</v>
      </c>
      <c r="F1242" t="s">
        <v>371</v>
      </c>
      <c r="G1242" t="s">
        <v>38</v>
      </c>
      <c r="H1242" t="s">
        <v>29</v>
      </c>
      <c r="I1242" s="8">
        <v>110</v>
      </c>
      <c r="J1242" s="9">
        <v>3740</v>
      </c>
      <c r="K1242" s="9">
        <v>34</v>
      </c>
    </row>
    <row r="1243" spans="1:11" ht="14.25" customHeight="1" x14ac:dyDescent="0.35">
      <c r="A1243">
        <v>2025</v>
      </c>
      <c r="B1243" t="str">
        <f t="shared" si="19"/>
        <v>S2</v>
      </c>
      <c r="C1243" t="s">
        <v>331</v>
      </c>
      <c r="D1243" t="s">
        <v>364</v>
      </c>
      <c r="E1243">
        <v>11</v>
      </c>
      <c r="F1243" t="s">
        <v>371</v>
      </c>
      <c r="G1243" t="s">
        <v>38</v>
      </c>
      <c r="H1243" t="s">
        <v>32</v>
      </c>
      <c r="I1243" s="8">
        <v>83</v>
      </c>
      <c r="J1243" s="9">
        <v>2539.8000000000002</v>
      </c>
      <c r="K1243" s="9">
        <v>30.6</v>
      </c>
    </row>
    <row r="1244" spans="1:11" ht="14.25" customHeight="1" x14ac:dyDescent="0.35">
      <c r="A1244">
        <v>2025</v>
      </c>
      <c r="B1244" t="str">
        <f t="shared" si="19"/>
        <v>S2</v>
      </c>
      <c r="C1244" t="s">
        <v>331</v>
      </c>
      <c r="D1244" t="s">
        <v>364</v>
      </c>
      <c r="E1244">
        <v>11</v>
      </c>
      <c r="F1244" t="s">
        <v>371</v>
      </c>
      <c r="G1244" t="s">
        <v>38</v>
      </c>
      <c r="H1244" t="s">
        <v>33</v>
      </c>
      <c r="I1244" s="8">
        <v>55</v>
      </c>
      <c r="J1244" s="9">
        <v>1589.5</v>
      </c>
      <c r="K1244" s="9">
        <v>28.9</v>
      </c>
    </row>
    <row r="1245" spans="1:11" ht="14.25" customHeight="1" x14ac:dyDescent="0.35">
      <c r="A1245">
        <v>2025</v>
      </c>
      <c r="B1245" t="str">
        <f t="shared" si="19"/>
        <v>S2</v>
      </c>
      <c r="C1245" t="s">
        <v>331</v>
      </c>
      <c r="D1245" t="s">
        <v>364</v>
      </c>
      <c r="E1245">
        <v>11</v>
      </c>
      <c r="F1245" t="s">
        <v>371</v>
      </c>
      <c r="G1245" t="s">
        <v>38</v>
      </c>
      <c r="H1245" t="s">
        <v>34</v>
      </c>
      <c r="I1245" s="8">
        <v>27</v>
      </c>
      <c r="J1245" s="9">
        <v>734.4</v>
      </c>
      <c r="K1245" s="9">
        <v>27.2</v>
      </c>
    </row>
    <row r="1246" spans="1:11" ht="14.25" customHeight="1" x14ac:dyDescent="0.35">
      <c r="A1246">
        <v>2025</v>
      </c>
      <c r="B1246" t="str">
        <f t="shared" si="19"/>
        <v>S2</v>
      </c>
      <c r="C1246" t="s">
        <v>331</v>
      </c>
      <c r="D1246" t="s">
        <v>364</v>
      </c>
      <c r="E1246">
        <v>11</v>
      </c>
      <c r="F1246" t="s">
        <v>372</v>
      </c>
      <c r="G1246" t="s">
        <v>40</v>
      </c>
      <c r="H1246" t="s">
        <v>29</v>
      </c>
      <c r="I1246" s="8">
        <v>113</v>
      </c>
      <c r="J1246" s="9">
        <v>3842</v>
      </c>
      <c r="K1246" s="9">
        <v>34</v>
      </c>
    </row>
    <row r="1247" spans="1:11" ht="14.25" customHeight="1" x14ac:dyDescent="0.35">
      <c r="A1247">
        <v>2025</v>
      </c>
      <c r="B1247" t="str">
        <f t="shared" si="19"/>
        <v>S2</v>
      </c>
      <c r="C1247" t="s">
        <v>331</v>
      </c>
      <c r="D1247" t="s">
        <v>364</v>
      </c>
      <c r="E1247">
        <v>11</v>
      </c>
      <c r="F1247" t="s">
        <v>372</v>
      </c>
      <c r="G1247" t="s">
        <v>40</v>
      </c>
      <c r="H1247" t="s">
        <v>32</v>
      </c>
      <c r="I1247" s="8">
        <v>84</v>
      </c>
      <c r="J1247" s="9">
        <v>2570.4</v>
      </c>
      <c r="K1247" s="9">
        <v>30.6</v>
      </c>
    </row>
    <row r="1248" spans="1:11" ht="14.25" customHeight="1" x14ac:dyDescent="0.35">
      <c r="A1248">
        <v>2025</v>
      </c>
      <c r="B1248" t="str">
        <f t="shared" si="19"/>
        <v>S2</v>
      </c>
      <c r="C1248" t="s">
        <v>331</v>
      </c>
      <c r="D1248" t="s">
        <v>364</v>
      </c>
      <c r="E1248">
        <v>11</v>
      </c>
      <c r="F1248" t="s">
        <v>372</v>
      </c>
      <c r="G1248" t="s">
        <v>40</v>
      </c>
      <c r="H1248" t="s">
        <v>33</v>
      </c>
      <c r="I1248" s="8">
        <v>56</v>
      </c>
      <c r="J1248" s="9">
        <v>1618.4</v>
      </c>
      <c r="K1248" s="9">
        <v>28.9</v>
      </c>
    </row>
    <row r="1249" spans="1:11" ht="14.25" customHeight="1" x14ac:dyDescent="0.35">
      <c r="A1249">
        <v>2025</v>
      </c>
      <c r="B1249" t="str">
        <f t="shared" si="19"/>
        <v>S2</v>
      </c>
      <c r="C1249" t="s">
        <v>331</v>
      </c>
      <c r="D1249" t="s">
        <v>364</v>
      </c>
      <c r="E1249">
        <v>11</v>
      </c>
      <c r="F1249" t="s">
        <v>372</v>
      </c>
      <c r="G1249" t="s">
        <v>40</v>
      </c>
      <c r="H1249" t="s">
        <v>34</v>
      </c>
      <c r="I1249" s="8">
        <v>28</v>
      </c>
      <c r="J1249" s="9">
        <v>761.6</v>
      </c>
      <c r="K1249" s="9">
        <v>27.2</v>
      </c>
    </row>
    <row r="1250" spans="1:11" ht="14.25" customHeight="1" x14ac:dyDescent="0.35">
      <c r="A1250">
        <v>2025</v>
      </c>
      <c r="B1250" t="str">
        <f t="shared" si="19"/>
        <v>S2</v>
      </c>
      <c r="C1250" t="s">
        <v>331</v>
      </c>
      <c r="D1250" t="s">
        <v>364</v>
      </c>
      <c r="E1250">
        <v>11</v>
      </c>
      <c r="F1250" t="s">
        <v>373</v>
      </c>
      <c r="G1250" t="s">
        <v>42</v>
      </c>
      <c r="H1250" t="s">
        <v>29</v>
      </c>
      <c r="I1250" s="8">
        <v>96</v>
      </c>
      <c r="J1250" s="9">
        <v>3264</v>
      </c>
      <c r="K1250" s="9">
        <v>34</v>
      </c>
    </row>
    <row r="1251" spans="1:11" ht="14.25" customHeight="1" x14ac:dyDescent="0.35">
      <c r="A1251">
        <v>2025</v>
      </c>
      <c r="B1251" t="str">
        <f t="shared" si="19"/>
        <v>S2</v>
      </c>
      <c r="C1251" t="s">
        <v>331</v>
      </c>
      <c r="D1251" t="s">
        <v>364</v>
      </c>
      <c r="E1251">
        <v>11</v>
      </c>
      <c r="F1251" t="s">
        <v>373</v>
      </c>
      <c r="G1251" t="s">
        <v>42</v>
      </c>
      <c r="H1251" t="s">
        <v>32</v>
      </c>
      <c r="I1251" s="8">
        <v>72</v>
      </c>
      <c r="J1251" s="9">
        <v>2203.1999999999998</v>
      </c>
      <c r="K1251" s="9">
        <v>30.6</v>
      </c>
    </row>
    <row r="1252" spans="1:11" ht="14.25" customHeight="1" x14ac:dyDescent="0.35">
      <c r="A1252">
        <v>2025</v>
      </c>
      <c r="B1252" t="str">
        <f t="shared" si="19"/>
        <v>S2</v>
      </c>
      <c r="C1252" t="s">
        <v>331</v>
      </c>
      <c r="D1252" t="s">
        <v>364</v>
      </c>
      <c r="E1252">
        <v>11</v>
      </c>
      <c r="F1252" t="s">
        <v>373</v>
      </c>
      <c r="G1252" t="s">
        <v>42</v>
      </c>
      <c r="H1252" t="s">
        <v>33</v>
      </c>
      <c r="I1252" s="8">
        <v>48</v>
      </c>
      <c r="J1252" s="9">
        <v>1387.2</v>
      </c>
      <c r="K1252" s="9">
        <v>28.9</v>
      </c>
    </row>
    <row r="1253" spans="1:11" ht="14.25" customHeight="1" x14ac:dyDescent="0.35">
      <c r="A1253">
        <v>2025</v>
      </c>
      <c r="B1253" t="str">
        <f t="shared" si="19"/>
        <v>S2</v>
      </c>
      <c r="C1253" t="s">
        <v>331</v>
      </c>
      <c r="D1253" t="s">
        <v>364</v>
      </c>
      <c r="E1253">
        <v>11</v>
      </c>
      <c r="F1253" t="s">
        <v>373</v>
      </c>
      <c r="G1253" t="s">
        <v>42</v>
      </c>
      <c r="H1253" t="s">
        <v>34</v>
      </c>
      <c r="I1253" s="8">
        <v>24</v>
      </c>
      <c r="J1253" s="9">
        <v>652.79999999999995</v>
      </c>
      <c r="K1253" s="9">
        <v>27.2</v>
      </c>
    </row>
    <row r="1254" spans="1:11" ht="14.25" customHeight="1" x14ac:dyDescent="0.35">
      <c r="A1254">
        <v>2025</v>
      </c>
      <c r="B1254" t="str">
        <f t="shared" si="19"/>
        <v>S2</v>
      </c>
      <c r="C1254" t="s">
        <v>331</v>
      </c>
      <c r="D1254" t="s">
        <v>364</v>
      </c>
      <c r="E1254">
        <v>11</v>
      </c>
      <c r="F1254" t="s">
        <v>374</v>
      </c>
      <c r="G1254" t="s">
        <v>44</v>
      </c>
      <c r="H1254" t="s">
        <v>29</v>
      </c>
      <c r="I1254" s="8">
        <v>90</v>
      </c>
      <c r="J1254" s="9">
        <v>3060</v>
      </c>
      <c r="K1254" s="9">
        <v>34</v>
      </c>
    </row>
    <row r="1255" spans="1:11" ht="14.25" customHeight="1" x14ac:dyDescent="0.35">
      <c r="A1255">
        <v>2025</v>
      </c>
      <c r="B1255" t="str">
        <f t="shared" si="19"/>
        <v>S2</v>
      </c>
      <c r="C1255" t="s">
        <v>331</v>
      </c>
      <c r="D1255" t="s">
        <v>364</v>
      </c>
      <c r="E1255">
        <v>11</v>
      </c>
      <c r="F1255" t="s">
        <v>374</v>
      </c>
      <c r="G1255" t="s">
        <v>44</v>
      </c>
      <c r="H1255" t="s">
        <v>32</v>
      </c>
      <c r="I1255" s="8">
        <v>67</v>
      </c>
      <c r="J1255" s="9">
        <v>2050.1999999999998</v>
      </c>
      <c r="K1255" s="9">
        <v>30.6</v>
      </c>
    </row>
    <row r="1256" spans="1:11" ht="14.25" customHeight="1" x14ac:dyDescent="0.35">
      <c r="A1256">
        <v>2025</v>
      </c>
      <c r="B1256" t="str">
        <f t="shared" si="19"/>
        <v>S2</v>
      </c>
      <c r="C1256" t="s">
        <v>331</v>
      </c>
      <c r="D1256" t="s">
        <v>364</v>
      </c>
      <c r="E1256">
        <v>11</v>
      </c>
      <c r="F1256" t="s">
        <v>374</v>
      </c>
      <c r="G1256" t="s">
        <v>44</v>
      </c>
      <c r="H1256" t="s">
        <v>33</v>
      </c>
      <c r="I1256" s="8">
        <v>45</v>
      </c>
      <c r="J1256" s="9">
        <v>1300.5</v>
      </c>
      <c r="K1256" s="9">
        <v>28.9</v>
      </c>
    </row>
    <row r="1257" spans="1:11" ht="14.25" customHeight="1" x14ac:dyDescent="0.35">
      <c r="A1257">
        <v>2025</v>
      </c>
      <c r="B1257" t="str">
        <f t="shared" si="19"/>
        <v>S2</v>
      </c>
      <c r="C1257" t="s">
        <v>331</v>
      </c>
      <c r="D1257" t="s">
        <v>364</v>
      </c>
      <c r="E1257">
        <v>11</v>
      </c>
      <c r="F1257" t="s">
        <v>374</v>
      </c>
      <c r="G1257" t="s">
        <v>44</v>
      </c>
      <c r="H1257" t="s">
        <v>34</v>
      </c>
      <c r="I1257" s="8">
        <v>22</v>
      </c>
      <c r="J1257" s="9">
        <v>598.4</v>
      </c>
      <c r="K1257" s="9">
        <v>27.2</v>
      </c>
    </row>
    <row r="1258" spans="1:11" ht="14.25" customHeight="1" x14ac:dyDescent="0.35">
      <c r="A1258">
        <v>2025</v>
      </c>
      <c r="B1258" t="str">
        <f t="shared" si="19"/>
        <v>S2</v>
      </c>
      <c r="C1258" t="s">
        <v>331</v>
      </c>
      <c r="D1258" t="s">
        <v>364</v>
      </c>
      <c r="E1258">
        <v>11</v>
      </c>
      <c r="F1258" t="s">
        <v>375</v>
      </c>
      <c r="G1258" t="s">
        <v>48</v>
      </c>
      <c r="H1258" t="s">
        <v>29</v>
      </c>
      <c r="I1258" s="8">
        <v>90</v>
      </c>
      <c r="J1258" s="9">
        <v>3060</v>
      </c>
      <c r="K1258" s="9">
        <v>34</v>
      </c>
    </row>
    <row r="1259" spans="1:11" ht="14.25" customHeight="1" x14ac:dyDescent="0.35">
      <c r="A1259">
        <v>2025</v>
      </c>
      <c r="B1259" t="str">
        <f t="shared" si="19"/>
        <v>S2</v>
      </c>
      <c r="C1259" t="s">
        <v>331</v>
      </c>
      <c r="D1259" t="s">
        <v>364</v>
      </c>
      <c r="E1259">
        <v>11</v>
      </c>
      <c r="F1259" t="s">
        <v>375</v>
      </c>
      <c r="G1259" t="s">
        <v>48</v>
      </c>
      <c r="H1259" t="s">
        <v>32</v>
      </c>
      <c r="I1259" s="8">
        <v>67</v>
      </c>
      <c r="J1259" s="9">
        <v>2050.1999999999998</v>
      </c>
      <c r="K1259" s="9">
        <v>30.6</v>
      </c>
    </row>
    <row r="1260" spans="1:11" ht="14.25" customHeight="1" x14ac:dyDescent="0.35">
      <c r="A1260">
        <v>2025</v>
      </c>
      <c r="B1260" t="str">
        <f t="shared" si="19"/>
        <v>S2</v>
      </c>
      <c r="C1260" t="s">
        <v>331</v>
      </c>
      <c r="D1260" t="s">
        <v>364</v>
      </c>
      <c r="E1260">
        <v>11</v>
      </c>
      <c r="F1260" t="s">
        <v>375</v>
      </c>
      <c r="G1260" t="s">
        <v>48</v>
      </c>
      <c r="H1260" t="s">
        <v>33</v>
      </c>
      <c r="I1260" s="8">
        <v>45</v>
      </c>
      <c r="J1260" s="9">
        <v>1300.5</v>
      </c>
      <c r="K1260" s="9">
        <v>28.9</v>
      </c>
    </row>
    <row r="1261" spans="1:11" ht="14.25" customHeight="1" x14ac:dyDescent="0.35">
      <c r="A1261">
        <v>2025</v>
      </c>
      <c r="B1261" t="str">
        <f t="shared" si="19"/>
        <v>S2</v>
      </c>
      <c r="C1261" t="s">
        <v>331</v>
      </c>
      <c r="D1261" t="s">
        <v>364</v>
      </c>
      <c r="E1261">
        <v>11</v>
      </c>
      <c r="F1261" t="s">
        <v>375</v>
      </c>
      <c r="G1261" t="s">
        <v>48</v>
      </c>
      <c r="H1261" t="s">
        <v>34</v>
      </c>
      <c r="I1261" s="8">
        <v>22</v>
      </c>
      <c r="J1261" s="9">
        <v>598.4</v>
      </c>
      <c r="K1261" s="9">
        <v>27.2</v>
      </c>
    </row>
    <row r="1262" spans="1:11" ht="14.25" customHeight="1" x14ac:dyDescent="0.35">
      <c r="A1262">
        <v>2025</v>
      </c>
      <c r="B1262" t="str">
        <f t="shared" si="19"/>
        <v>S2</v>
      </c>
      <c r="C1262" t="s">
        <v>331</v>
      </c>
      <c r="D1262" t="s">
        <v>364</v>
      </c>
      <c r="E1262">
        <v>11</v>
      </c>
      <c r="F1262" t="s">
        <v>377</v>
      </c>
      <c r="G1262" t="s">
        <v>28</v>
      </c>
      <c r="H1262" t="s">
        <v>29</v>
      </c>
      <c r="I1262" s="8">
        <v>97</v>
      </c>
      <c r="J1262" s="9">
        <v>3298</v>
      </c>
      <c r="K1262" s="9">
        <v>34</v>
      </c>
    </row>
    <row r="1263" spans="1:11" ht="14.25" customHeight="1" x14ac:dyDescent="0.35">
      <c r="A1263">
        <v>2025</v>
      </c>
      <c r="B1263" t="str">
        <f t="shared" si="19"/>
        <v>S2</v>
      </c>
      <c r="C1263" t="s">
        <v>331</v>
      </c>
      <c r="D1263" t="s">
        <v>364</v>
      </c>
      <c r="E1263">
        <v>11</v>
      </c>
      <c r="F1263" t="s">
        <v>377</v>
      </c>
      <c r="G1263" t="s">
        <v>28</v>
      </c>
      <c r="H1263" t="s">
        <v>32</v>
      </c>
      <c r="I1263" s="8">
        <v>72</v>
      </c>
      <c r="J1263" s="9">
        <v>2203.1999999999998</v>
      </c>
      <c r="K1263" s="9">
        <v>30.6</v>
      </c>
    </row>
    <row r="1264" spans="1:11" ht="14.25" customHeight="1" x14ac:dyDescent="0.35">
      <c r="A1264">
        <v>2025</v>
      </c>
      <c r="B1264" t="str">
        <f t="shared" si="19"/>
        <v>S2</v>
      </c>
      <c r="C1264" t="s">
        <v>331</v>
      </c>
      <c r="D1264" t="s">
        <v>364</v>
      </c>
      <c r="E1264">
        <v>11</v>
      </c>
      <c r="F1264" t="s">
        <v>377</v>
      </c>
      <c r="G1264" t="s">
        <v>28</v>
      </c>
      <c r="H1264" t="s">
        <v>33</v>
      </c>
      <c r="I1264" s="8">
        <v>48</v>
      </c>
      <c r="J1264" s="9">
        <v>1387.2</v>
      </c>
      <c r="K1264" s="9">
        <v>28.9</v>
      </c>
    </row>
    <row r="1265" spans="1:11" ht="14.25" customHeight="1" x14ac:dyDescent="0.35">
      <c r="A1265">
        <v>2025</v>
      </c>
      <c r="B1265" t="str">
        <f t="shared" si="19"/>
        <v>S2</v>
      </c>
      <c r="C1265" t="s">
        <v>331</v>
      </c>
      <c r="D1265" t="s">
        <v>364</v>
      </c>
      <c r="E1265">
        <v>11</v>
      </c>
      <c r="F1265" t="s">
        <v>377</v>
      </c>
      <c r="G1265" t="s">
        <v>28</v>
      </c>
      <c r="H1265" t="s">
        <v>34</v>
      </c>
      <c r="I1265" s="8">
        <v>24</v>
      </c>
      <c r="J1265" s="9">
        <v>652.79999999999995</v>
      </c>
      <c r="K1265" s="9">
        <v>27.2</v>
      </c>
    </row>
    <row r="1266" spans="1:11" ht="14.25" customHeight="1" x14ac:dyDescent="0.35">
      <c r="A1266">
        <v>2025</v>
      </c>
      <c r="B1266" t="str">
        <f t="shared" si="19"/>
        <v>S2</v>
      </c>
      <c r="C1266" t="s">
        <v>331</v>
      </c>
      <c r="D1266" t="s">
        <v>364</v>
      </c>
      <c r="E1266">
        <v>11</v>
      </c>
      <c r="F1266" t="s">
        <v>378</v>
      </c>
      <c r="G1266" t="s">
        <v>36</v>
      </c>
      <c r="H1266" t="s">
        <v>29</v>
      </c>
      <c r="I1266" s="8">
        <v>89</v>
      </c>
      <c r="J1266" s="9">
        <v>3026</v>
      </c>
      <c r="K1266" s="9">
        <v>34</v>
      </c>
    </row>
    <row r="1267" spans="1:11" ht="14.25" customHeight="1" x14ac:dyDescent="0.35">
      <c r="A1267">
        <v>2025</v>
      </c>
      <c r="B1267" t="str">
        <f t="shared" si="19"/>
        <v>S2</v>
      </c>
      <c r="C1267" t="s">
        <v>331</v>
      </c>
      <c r="D1267" t="s">
        <v>364</v>
      </c>
      <c r="E1267">
        <v>11</v>
      </c>
      <c r="F1267" t="s">
        <v>378</v>
      </c>
      <c r="G1267" t="s">
        <v>36</v>
      </c>
      <c r="H1267" t="s">
        <v>32</v>
      </c>
      <c r="I1267" s="8">
        <v>67</v>
      </c>
      <c r="J1267" s="9">
        <v>2050.1999999999998</v>
      </c>
      <c r="K1267" s="9">
        <v>30.6</v>
      </c>
    </row>
    <row r="1268" spans="1:11" ht="14.25" customHeight="1" x14ac:dyDescent="0.35">
      <c r="A1268">
        <v>2025</v>
      </c>
      <c r="B1268" t="str">
        <f t="shared" si="19"/>
        <v>S2</v>
      </c>
      <c r="C1268" t="s">
        <v>331</v>
      </c>
      <c r="D1268" t="s">
        <v>364</v>
      </c>
      <c r="E1268">
        <v>11</v>
      </c>
      <c r="F1268" t="s">
        <v>378</v>
      </c>
      <c r="G1268" t="s">
        <v>36</v>
      </c>
      <c r="H1268" t="s">
        <v>33</v>
      </c>
      <c r="I1268" s="8">
        <v>44</v>
      </c>
      <c r="J1268" s="9">
        <v>1271.5999999999999</v>
      </c>
      <c r="K1268" s="9">
        <v>28.9</v>
      </c>
    </row>
    <row r="1269" spans="1:11" ht="14.25" customHeight="1" x14ac:dyDescent="0.35">
      <c r="A1269">
        <v>2025</v>
      </c>
      <c r="B1269" t="str">
        <f t="shared" si="19"/>
        <v>S2</v>
      </c>
      <c r="C1269" t="s">
        <v>331</v>
      </c>
      <c r="D1269" t="s">
        <v>364</v>
      </c>
      <c r="E1269">
        <v>11</v>
      </c>
      <c r="F1269" t="s">
        <v>378</v>
      </c>
      <c r="G1269" t="s">
        <v>36</v>
      </c>
      <c r="H1269" t="s">
        <v>34</v>
      </c>
      <c r="I1269" s="8">
        <v>22</v>
      </c>
      <c r="J1269" s="9">
        <v>598.4</v>
      </c>
      <c r="K1269" s="9">
        <v>27.2</v>
      </c>
    </row>
    <row r="1270" spans="1:11" ht="14.25" customHeight="1" x14ac:dyDescent="0.35">
      <c r="A1270">
        <v>2025</v>
      </c>
      <c r="B1270" t="str">
        <f t="shared" si="19"/>
        <v>S2</v>
      </c>
      <c r="C1270" t="s">
        <v>331</v>
      </c>
      <c r="D1270" t="s">
        <v>364</v>
      </c>
      <c r="E1270">
        <v>11</v>
      </c>
      <c r="F1270" t="s">
        <v>379</v>
      </c>
      <c r="G1270" t="s">
        <v>38</v>
      </c>
      <c r="H1270" t="s">
        <v>29</v>
      </c>
      <c r="I1270" s="8">
        <v>103</v>
      </c>
      <c r="J1270" s="9">
        <v>3502</v>
      </c>
      <c r="K1270" s="9">
        <v>34</v>
      </c>
    </row>
    <row r="1271" spans="1:11" ht="14.25" customHeight="1" x14ac:dyDescent="0.35">
      <c r="A1271">
        <v>2025</v>
      </c>
      <c r="B1271" t="str">
        <f t="shared" si="19"/>
        <v>S2</v>
      </c>
      <c r="C1271" t="s">
        <v>331</v>
      </c>
      <c r="D1271" t="s">
        <v>364</v>
      </c>
      <c r="E1271">
        <v>11</v>
      </c>
      <c r="F1271" t="s">
        <v>379</v>
      </c>
      <c r="G1271" t="s">
        <v>38</v>
      </c>
      <c r="H1271" t="s">
        <v>32</v>
      </c>
      <c r="I1271" s="8">
        <v>77</v>
      </c>
      <c r="J1271" s="9">
        <v>2356.1999999999998</v>
      </c>
      <c r="K1271" s="9">
        <v>30.6</v>
      </c>
    </row>
    <row r="1272" spans="1:11" ht="14.25" customHeight="1" x14ac:dyDescent="0.35">
      <c r="A1272">
        <v>2025</v>
      </c>
      <c r="B1272" t="str">
        <f t="shared" si="19"/>
        <v>S2</v>
      </c>
      <c r="C1272" t="s">
        <v>331</v>
      </c>
      <c r="D1272" t="s">
        <v>364</v>
      </c>
      <c r="E1272">
        <v>11</v>
      </c>
      <c r="F1272" t="s">
        <v>379</v>
      </c>
      <c r="G1272" t="s">
        <v>38</v>
      </c>
      <c r="H1272" t="s">
        <v>33</v>
      </c>
      <c r="I1272" s="8">
        <v>51</v>
      </c>
      <c r="J1272" s="9">
        <v>1473.9</v>
      </c>
      <c r="K1272" s="9">
        <v>28.9</v>
      </c>
    </row>
    <row r="1273" spans="1:11" ht="14.25" customHeight="1" x14ac:dyDescent="0.35">
      <c r="A1273">
        <v>2025</v>
      </c>
      <c r="B1273" t="str">
        <f t="shared" si="19"/>
        <v>S2</v>
      </c>
      <c r="C1273" t="s">
        <v>331</v>
      </c>
      <c r="D1273" t="s">
        <v>364</v>
      </c>
      <c r="E1273">
        <v>11</v>
      </c>
      <c r="F1273" t="s">
        <v>379</v>
      </c>
      <c r="G1273" t="s">
        <v>38</v>
      </c>
      <c r="H1273" t="s">
        <v>34</v>
      </c>
      <c r="I1273" s="8">
        <v>25</v>
      </c>
      <c r="J1273" s="9">
        <v>680</v>
      </c>
      <c r="K1273" s="9">
        <v>27.2</v>
      </c>
    </row>
    <row r="1274" spans="1:11" ht="14.25" customHeight="1" x14ac:dyDescent="0.35">
      <c r="A1274">
        <v>2025</v>
      </c>
      <c r="B1274" t="str">
        <f t="shared" si="19"/>
        <v>S2</v>
      </c>
      <c r="C1274" t="s">
        <v>331</v>
      </c>
      <c r="D1274" t="s">
        <v>364</v>
      </c>
      <c r="E1274">
        <v>11</v>
      </c>
      <c r="F1274" t="s">
        <v>380</v>
      </c>
      <c r="G1274" t="s">
        <v>40</v>
      </c>
      <c r="H1274" t="s">
        <v>29</v>
      </c>
      <c r="I1274" s="8">
        <v>101</v>
      </c>
      <c r="J1274" s="9">
        <v>3434</v>
      </c>
      <c r="K1274" s="9">
        <v>34</v>
      </c>
    </row>
    <row r="1275" spans="1:11" ht="14.25" customHeight="1" x14ac:dyDescent="0.35">
      <c r="A1275">
        <v>2025</v>
      </c>
      <c r="B1275" t="str">
        <f t="shared" si="19"/>
        <v>S2</v>
      </c>
      <c r="C1275" t="s">
        <v>331</v>
      </c>
      <c r="D1275" t="s">
        <v>364</v>
      </c>
      <c r="E1275">
        <v>11</v>
      </c>
      <c r="F1275" t="s">
        <v>380</v>
      </c>
      <c r="G1275" t="s">
        <v>40</v>
      </c>
      <c r="H1275" t="s">
        <v>32</v>
      </c>
      <c r="I1275" s="8">
        <v>76</v>
      </c>
      <c r="J1275" s="9">
        <v>2325.6</v>
      </c>
      <c r="K1275" s="9">
        <v>30.6</v>
      </c>
    </row>
    <row r="1276" spans="1:11" ht="14.25" customHeight="1" x14ac:dyDescent="0.35">
      <c r="A1276">
        <v>2025</v>
      </c>
      <c r="B1276" t="str">
        <f t="shared" si="19"/>
        <v>S2</v>
      </c>
      <c r="C1276" t="s">
        <v>331</v>
      </c>
      <c r="D1276" t="s">
        <v>364</v>
      </c>
      <c r="E1276">
        <v>11</v>
      </c>
      <c r="F1276" t="s">
        <v>380</v>
      </c>
      <c r="G1276" t="s">
        <v>40</v>
      </c>
      <c r="H1276" t="s">
        <v>33</v>
      </c>
      <c r="I1276" s="8">
        <v>50</v>
      </c>
      <c r="J1276" s="9">
        <v>1445</v>
      </c>
      <c r="K1276" s="9">
        <v>28.9</v>
      </c>
    </row>
    <row r="1277" spans="1:11" ht="14.25" customHeight="1" x14ac:dyDescent="0.35">
      <c r="A1277">
        <v>2025</v>
      </c>
      <c r="B1277" t="str">
        <f t="shared" si="19"/>
        <v>S2</v>
      </c>
      <c r="C1277" t="s">
        <v>331</v>
      </c>
      <c r="D1277" t="s">
        <v>364</v>
      </c>
      <c r="E1277">
        <v>11</v>
      </c>
      <c r="F1277" t="s">
        <v>380</v>
      </c>
      <c r="G1277" t="s">
        <v>40</v>
      </c>
      <c r="H1277" t="s">
        <v>34</v>
      </c>
      <c r="I1277" s="8">
        <v>25</v>
      </c>
      <c r="J1277" s="9">
        <v>680</v>
      </c>
      <c r="K1277" s="9">
        <v>27.2</v>
      </c>
    </row>
    <row r="1278" spans="1:11" ht="14.25" customHeight="1" x14ac:dyDescent="0.35">
      <c r="A1278">
        <v>2025</v>
      </c>
      <c r="B1278" t="str">
        <f t="shared" si="19"/>
        <v>S2</v>
      </c>
      <c r="C1278" t="s">
        <v>331</v>
      </c>
      <c r="D1278" t="s">
        <v>364</v>
      </c>
      <c r="E1278">
        <v>11</v>
      </c>
      <c r="F1278" t="s">
        <v>381</v>
      </c>
      <c r="G1278" t="s">
        <v>42</v>
      </c>
      <c r="H1278" t="s">
        <v>29</v>
      </c>
      <c r="I1278" s="8">
        <v>82</v>
      </c>
      <c r="J1278" s="9">
        <v>2788</v>
      </c>
      <c r="K1278" s="9">
        <v>34</v>
      </c>
    </row>
    <row r="1279" spans="1:11" ht="14.25" customHeight="1" x14ac:dyDescent="0.35">
      <c r="A1279">
        <v>2025</v>
      </c>
      <c r="B1279" t="str">
        <f t="shared" si="19"/>
        <v>S2</v>
      </c>
      <c r="C1279" t="s">
        <v>331</v>
      </c>
      <c r="D1279" t="s">
        <v>364</v>
      </c>
      <c r="E1279">
        <v>11</v>
      </c>
      <c r="F1279" t="s">
        <v>381</v>
      </c>
      <c r="G1279" t="s">
        <v>42</v>
      </c>
      <c r="H1279" t="s">
        <v>32</v>
      </c>
      <c r="I1279" s="8">
        <v>62</v>
      </c>
      <c r="J1279" s="9">
        <v>1897.2</v>
      </c>
      <c r="K1279" s="9">
        <v>30.6</v>
      </c>
    </row>
    <row r="1280" spans="1:11" ht="14.25" customHeight="1" x14ac:dyDescent="0.35">
      <c r="A1280">
        <v>2025</v>
      </c>
      <c r="B1280" t="str">
        <f t="shared" si="19"/>
        <v>S2</v>
      </c>
      <c r="C1280" t="s">
        <v>331</v>
      </c>
      <c r="D1280" t="s">
        <v>364</v>
      </c>
      <c r="E1280">
        <v>11</v>
      </c>
      <c r="F1280" t="s">
        <v>381</v>
      </c>
      <c r="G1280" t="s">
        <v>42</v>
      </c>
      <c r="H1280" t="s">
        <v>33</v>
      </c>
      <c r="I1280" s="8">
        <v>41</v>
      </c>
      <c r="J1280" s="9">
        <v>1184.9000000000001</v>
      </c>
      <c r="K1280" s="9">
        <v>28.9</v>
      </c>
    </row>
    <row r="1281" spans="1:11" ht="14.25" customHeight="1" x14ac:dyDescent="0.35">
      <c r="A1281">
        <v>2025</v>
      </c>
      <c r="B1281" t="str">
        <f t="shared" si="19"/>
        <v>S2</v>
      </c>
      <c r="C1281" t="s">
        <v>331</v>
      </c>
      <c r="D1281" t="s">
        <v>364</v>
      </c>
      <c r="E1281">
        <v>11</v>
      </c>
      <c r="F1281" t="s">
        <v>381</v>
      </c>
      <c r="G1281" t="s">
        <v>42</v>
      </c>
      <c r="H1281" t="s">
        <v>34</v>
      </c>
      <c r="I1281" s="8">
        <v>20</v>
      </c>
      <c r="J1281" s="9">
        <v>544</v>
      </c>
      <c r="K1281" s="9">
        <v>27.2</v>
      </c>
    </row>
    <row r="1282" spans="1:11" ht="14.25" customHeight="1" x14ac:dyDescent="0.35">
      <c r="A1282">
        <v>2025</v>
      </c>
      <c r="B1282" t="str">
        <f t="shared" ref="B1282:B1345" si="20">IF(OR(C1282="Q1",C1282="Q2"),"S1",IF(OR(C1282="Q3",C1282="Q4"),"S2",""))</f>
        <v>S2</v>
      </c>
      <c r="C1282" t="s">
        <v>331</v>
      </c>
      <c r="D1282" t="s">
        <v>364</v>
      </c>
      <c r="E1282">
        <v>11</v>
      </c>
      <c r="F1282" t="s">
        <v>382</v>
      </c>
      <c r="G1282" t="s">
        <v>44</v>
      </c>
      <c r="H1282" t="s">
        <v>29</v>
      </c>
      <c r="I1282" s="8">
        <v>94</v>
      </c>
      <c r="J1282" s="9">
        <v>3196</v>
      </c>
      <c r="K1282" s="9">
        <v>34</v>
      </c>
    </row>
    <row r="1283" spans="1:11" ht="14.25" customHeight="1" x14ac:dyDescent="0.35">
      <c r="A1283">
        <v>2025</v>
      </c>
      <c r="B1283" t="str">
        <f t="shared" si="20"/>
        <v>S2</v>
      </c>
      <c r="C1283" t="s">
        <v>331</v>
      </c>
      <c r="D1283" t="s">
        <v>364</v>
      </c>
      <c r="E1283">
        <v>11</v>
      </c>
      <c r="F1283" t="s">
        <v>382</v>
      </c>
      <c r="G1283" t="s">
        <v>44</v>
      </c>
      <c r="H1283" t="s">
        <v>32</v>
      </c>
      <c r="I1283" s="8">
        <v>70</v>
      </c>
      <c r="J1283" s="9">
        <v>2142</v>
      </c>
      <c r="K1283" s="9">
        <v>30.6</v>
      </c>
    </row>
    <row r="1284" spans="1:11" ht="14.25" customHeight="1" x14ac:dyDescent="0.35">
      <c r="A1284">
        <v>2025</v>
      </c>
      <c r="B1284" t="str">
        <f t="shared" si="20"/>
        <v>S2</v>
      </c>
      <c r="C1284" t="s">
        <v>331</v>
      </c>
      <c r="D1284" t="s">
        <v>364</v>
      </c>
      <c r="E1284">
        <v>11</v>
      </c>
      <c r="F1284" t="s">
        <v>382</v>
      </c>
      <c r="G1284" t="s">
        <v>44</v>
      </c>
      <c r="H1284" t="s">
        <v>33</v>
      </c>
      <c r="I1284" s="8">
        <v>47</v>
      </c>
      <c r="J1284" s="9">
        <v>1358.3</v>
      </c>
      <c r="K1284" s="9">
        <v>28.9</v>
      </c>
    </row>
    <row r="1285" spans="1:11" ht="14.25" customHeight="1" x14ac:dyDescent="0.35">
      <c r="A1285">
        <v>2025</v>
      </c>
      <c r="B1285" t="str">
        <f t="shared" si="20"/>
        <v>S2</v>
      </c>
      <c r="C1285" t="s">
        <v>331</v>
      </c>
      <c r="D1285" t="s">
        <v>364</v>
      </c>
      <c r="E1285">
        <v>11</v>
      </c>
      <c r="F1285" t="s">
        <v>382</v>
      </c>
      <c r="G1285" t="s">
        <v>44</v>
      </c>
      <c r="H1285" t="s">
        <v>34</v>
      </c>
      <c r="I1285" s="8">
        <v>23</v>
      </c>
      <c r="J1285" s="9">
        <v>625.6</v>
      </c>
      <c r="K1285" s="9">
        <v>27.2</v>
      </c>
    </row>
    <row r="1286" spans="1:11" ht="14.25" customHeight="1" x14ac:dyDescent="0.35">
      <c r="A1286">
        <v>2025</v>
      </c>
      <c r="B1286" t="str">
        <f t="shared" si="20"/>
        <v>S2</v>
      </c>
      <c r="C1286" t="s">
        <v>331</v>
      </c>
      <c r="D1286" t="s">
        <v>364</v>
      </c>
      <c r="E1286">
        <v>11</v>
      </c>
      <c r="F1286" t="s">
        <v>383</v>
      </c>
      <c r="G1286" t="s">
        <v>48</v>
      </c>
      <c r="H1286" t="s">
        <v>29</v>
      </c>
      <c r="I1286" s="8">
        <v>96</v>
      </c>
      <c r="J1286" s="9">
        <v>3264</v>
      </c>
      <c r="K1286" s="9">
        <v>34</v>
      </c>
    </row>
    <row r="1287" spans="1:11" ht="14.25" customHeight="1" x14ac:dyDescent="0.35">
      <c r="A1287">
        <v>2025</v>
      </c>
      <c r="B1287" t="str">
        <f t="shared" si="20"/>
        <v>S2</v>
      </c>
      <c r="C1287" t="s">
        <v>331</v>
      </c>
      <c r="D1287" t="s">
        <v>364</v>
      </c>
      <c r="E1287">
        <v>11</v>
      </c>
      <c r="F1287" t="s">
        <v>383</v>
      </c>
      <c r="G1287" t="s">
        <v>48</v>
      </c>
      <c r="H1287" t="s">
        <v>32</v>
      </c>
      <c r="I1287" s="8">
        <v>72</v>
      </c>
      <c r="J1287" s="9">
        <v>2203.1999999999998</v>
      </c>
      <c r="K1287" s="9">
        <v>30.6</v>
      </c>
    </row>
    <row r="1288" spans="1:11" ht="14.25" customHeight="1" x14ac:dyDescent="0.35">
      <c r="A1288">
        <v>2025</v>
      </c>
      <c r="B1288" t="str">
        <f t="shared" si="20"/>
        <v>S2</v>
      </c>
      <c r="C1288" t="s">
        <v>331</v>
      </c>
      <c r="D1288" t="s">
        <v>364</v>
      </c>
      <c r="E1288">
        <v>11</v>
      </c>
      <c r="F1288" t="s">
        <v>383</v>
      </c>
      <c r="G1288" t="s">
        <v>48</v>
      </c>
      <c r="H1288" t="s">
        <v>33</v>
      </c>
      <c r="I1288" s="8">
        <v>48</v>
      </c>
      <c r="J1288" s="9">
        <v>1387.2</v>
      </c>
      <c r="K1288" s="9">
        <v>28.9</v>
      </c>
    </row>
    <row r="1289" spans="1:11" ht="14.25" customHeight="1" x14ac:dyDescent="0.35">
      <c r="A1289">
        <v>2025</v>
      </c>
      <c r="B1289" t="str">
        <f t="shared" si="20"/>
        <v>S2</v>
      </c>
      <c r="C1289" t="s">
        <v>331</v>
      </c>
      <c r="D1289" t="s">
        <v>364</v>
      </c>
      <c r="E1289">
        <v>11</v>
      </c>
      <c r="F1289" t="s">
        <v>383</v>
      </c>
      <c r="G1289" t="s">
        <v>48</v>
      </c>
      <c r="H1289" t="s">
        <v>34</v>
      </c>
      <c r="I1289" s="8">
        <v>24</v>
      </c>
      <c r="J1289" s="9">
        <v>652.79999999999995</v>
      </c>
      <c r="K1289" s="9">
        <v>27.2</v>
      </c>
    </row>
    <row r="1290" spans="1:11" ht="14.25" customHeight="1" x14ac:dyDescent="0.35">
      <c r="A1290">
        <v>2025</v>
      </c>
      <c r="B1290" t="str">
        <f t="shared" si="20"/>
        <v>S2</v>
      </c>
      <c r="C1290" t="s">
        <v>331</v>
      </c>
      <c r="D1290" t="s">
        <v>364</v>
      </c>
      <c r="E1290">
        <v>11</v>
      </c>
      <c r="F1290" t="s">
        <v>384</v>
      </c>
      <c r="G1290" t="s">
        <v>28</v>
      </c>
      <c r="H1290" t="s">
        <v>29</v>
      </c>
      <c r="I1290" s="8">
        <v>91</v>
      </c>
      <c r="J1290" s="9">
        <v>3094</v>
      </c>
      <c r="K1290" s="9">
        <v>34</v>
      </c>
    </row>
    <row r="1291" spans="1:11" ht="14.25" customHeight="1" x14ac:dyDescent="0.35">
      <c r="A1291">
        <v>2025</v>
      </c>
      <c r="B1291" t="str">
        <f t="shared" si="20"/>
        <v>S2</v>
      </c>
      <c r="C1291" t="s">
        <v>331</v>
      </c>
      <c r="D1291" t="s">
        <v>364</v>
      </c>
      <c r="E1291">
        <v>11</v>
      </c>
      <c r="F1291" t="s">
        <v>384</v>
      </c>
      <c r="G1291" t="s">
        <v>28</v>
      </c>
      <c r="H1291" t="s">
        <v>32</v>
      </c>
      <c r="I1291" s="8">
        <v>68</v>
      </c>
      <c r="J1291" s="9">
        <v>2080.8000000000002</v>
      </c>
      <c r="K1291" s="9">
        <v>30.6</v>
      </c>
    </row>
    <row r="1292" spans="1:11" ht="14.25" customHeight="1" x14ac:dyDescent="0.35">
      <c r="A1292">
        <v>2025</v>
      </c>
      <c r="B1292" t="str">
        <f t="shared" si="20"/>
        <v>S2</v>
      </c>
      <c r="C1292" t="s">
        <v>331</v>
      </c>
      <c r="D1292" t="s">
        <v>364</v>
      </c>
      <c r="E1292">
        <v>11</v>
      </c>
      <c r="F1292" t="s">
        <v>384</v>
      </c>
      <c r="G1292" t="s">
        <v>28</v>
      </c>
      <c r="H1292" t="s">
        <v>33</v>
      </c>
      <c r="I1292" s="8">
        <v>45</v>
      </c>
      <c r="J1292" s="9">
        <v>1300.5</v>
      </c>
      <c r="K1292" s="9">
        <v>28.9</v>
      </c>
    </row>
    <row r="1293" spans="1:11" ht="14.25" customHeight="1" x14ac:dyDescent="0.35">
      <c r="A1293">
        <v>2025</v>
      </c>
      <c r="B1293" t="str">
        <f t="shared" si="20"/>
        <v>S2</v>
      </c>
      <c r="C1293" t="s">
        <v>331</v>
      </c>
      <c r="D1293" t="s">
        <v>364</v>
      </c>
      <c r="E1293">
        <v>11</v>
      </c>
      <c r="F1293" t="s">
        <v>384</v>
      </c>
      <c r="G1293" t="s">
        <v>28</v>
      </c>
      <c r="H1293" t="s">
        <v>34</v>
      </c>
      <c r="I1293" s="8">
        <v>22</v>
      </c>
      <c r="J1293" s="9">
        <v>598.4</v>
      </c>
      <c r="K1293" s="9">
        <v>27.2</v>
      </c>
    </row>
    <row r="1294" spans="1:11" ht="14.25" customHeight="1" x14ac:dyDescent="0.35">
      <c r="A1294">
        <v>2025</v>
      </c>
      <c r="B1294" t="str">
        <f t="shared" si="20"/>
        <v>S2</v>
      </c>
      <c r="C1294" t="s">
        <v>331</v>
      </c>
      <c r="D1294" t="s">
        <v>364</v>
      </c>
      <c r="E1294">
        <v>11</v>
      </c>
      <c r="F1294" t="s">
        <v>385</v>
      </c>
      <c r="G1294" t="s">
        <v>36</v>
      </c>
      <c r="H1294" t="s">
        <v>29</v>
      </c>
      <c r="I1294" s="8">
        <v>90</v>
      </c>
      <c r="J1294" s="9">
        <v>3060</v>
      </c>
      <c r="K1294" s="9">
        <v>34</v>
      </c>
    </row>
    <row r="1295" spans="1:11" ht="14.25" customHeight="1" x14ac:dyDescent="0.35">
      <c r="A1295">
        <v>2025</v>
      </c>
      <c r="B1295" t="str">
        <f t="shared" si="20"/>
        <v>S2</v>
      </c>
      <c r="C1295" t="s">
        <v>331</v>
      </c>
      <c r="D1295" t="s">
        <v>364</v>
      </c>
      <c r="E1295">
        <v>11</v>
      </c>
      <c r="F1295" t="s">
        <v>385</v>
      </c>
      <c r="G1295" t="s">
        <v>36</v>
      </c>
      <c r="H1295" t="s">
        <v>32</v>
      </c>
      <c r="I1295" s="8">
        <v>68</v>
      </c>
      <c r="J1295" s="9">
        <v>2080.8000000000002</v>
      </c>
      <c r="K1295" s="9">
        <v>30.6</v>
      </c>
    </row>
    <row r="1296" spans="1:11" ht="14.25" customHeight="1" x14ac:dyDescent="0.35">
      <c r="A1296">
        <v>2025</v>
      </c>
      <c r="B1296" t="str">
        <f t="shared" si="20"/>
        <v>S2</v>
      </c>
      <c r="C1296" t="s">
        <v>331</v>
      </c>
      <c r="D1296" t="s">
        <v>364</v>
      </c>
      <c r="E1296">
        <v>11</v>
      </c>
      <c r="F1296" t="s">
        <v>385</v>
      </c>
      <c r="G1296" t="s">
        <v>36</v>
      </c>
      <c r="H1296" t="s">
        <v>33</v>
      </c>
      <c r="I1296" s="8">
        <v>45</v>
      </c>
      <c r="J1296" s="9">
        <v>1300.5</v>
      </c>
      <c r="K1296" s="9">
        <v>28.9</v>
      </c>
    </row>
    <row r="1297" spans="1:11" ht="14.25" customHeight="1" x14ac:dyDescent="0.35">
      <c r="A1297">
        <v>2025</v>
      </c>
      <c r="B1297" t="str">
        <f t="shared" si="20"/>
        <v>S2</v>
      </c>
      <c r="C1297" t="s">
        <v>331</v>
      </c>
      <c r="D1297" t="s">
        <v>364</v>
      </c>
      <c r="E1297">
        <v>11</v>
      </c>
      <c r="F1297" t="s">
        <v>385</v>
      </c>
      <c r="G1297" t="s">
        <v>36</v>
      </c>
      <c r="H1297" t="s">
        <v>34</v>
      </c>
      <c r="I1297" s="8">
        <v>22</v>
      </c>
      <c r="J1297" s="9">
        <v>598.4</v>
      </c>
      <c r="K1297" s="9">
        <v>27.2</v>
      </c>
    </row>
    <row r="1298" spans="1:11" ht="14.25" customHeight="1" x14ac:dyDescent="0.35">
      <c r="A1298">
        <v>2025</v>
      </c>
      <c r="B1298" t="str">
        <f t="shared" si="20"/>
        <v>S2</v>
      </c>
      <c r="C1298" t="s">
        <v>331</v>
      </c>
      <c r="D1298" t="s">
        <v>364</v>
      </c>
      <c r="E1298">
        <v>11</v>
      </c>
      <c r="F1298" t="s">
        <v>386</v>
      </c>
      <c r="G1298" t="s">
        <v>38</v>
      </c>
      <c r="H1298" t="s">
        <v>29</v>
      </c>
      <c r="I1298" s="8">
        <v>112</v>
      </c>
      <c r="J1298" s="9">
        <v>3808</v>
      </c>
      <c r="K1298" s="9">
        <v>34</v>
      </c>
    </row>
    <row r="1299" spans="1:11" ht="14.25" customHeight="1" x14ac:dyDescent="0.35">
      <c r="A1299">
        <v>2025</v>
      </c>
      <c r="B1299" t="str">
        <f t="shared" si="20"/>
        <v>S2</v>
      </c>
      <c r="C1299" t="s">
        <v>331</v>
      </c>
      <c r="D1299" t="s">
        <v>364</v>
      </c>
      <c r="E1299">
        <v>11</v>
      </c>
      <c r="F1299" t="s">
        <v>386</v>
      </c>
      <c r="G1299" t="s">
        <v>38</v>
      </c>
      <c r="H1299" t="s">
        <v>32</v>
      </c>
      <c r="I1299" s="8">
        <v>84</v>
      </c>
      <c r="J1299" s="9">
        <v>2570.4</v>
      </c>
      <c r="K1299" s="9">
        <v>30.6</v>
      </c>
    </row>
    <row r="1300" spans="1:11" ht="14.25" customHeight="1" x14ac:dyDescent="0.35">
      <c r="A1300">
        <v>2025</v>
      </c>
      <c r="B1300" t="str">
        <f t="shared" si="20"/>
        <v>S2</v>
      </c>
      <c r="C1300" t="s">
        <v>331</v>
      </c>
      <c r="D1300" t="s">
        <v>364</v>
      </c>
      <c r="E1300">
        <v>11</v>
      </c>
      <c r="F1300" t="s">
        <v>386</v>
      </c>
      <c r="G1300" t="s">
        <v>38</v>
      </c>
      <c r="H1300" t="s">
        <v>33</v>
      </c>
      <c r="I1300" s="8">
        <v>56</v>
      </c>
      <c r="J1300" s="9">
        <v>1618.4</v>
      </c>
      <c r="K1300" s="9">
        <v>28.9</v>
      </c>
    </row>
    <row r="1301" spans="1:11" ht="14.25" customHeight="1" x14ac:dyDescent="0.35">
      <c r="A1301">
        <v>2025</v>
      </c>
      <c r="B1301" t="str">
        <f t="shared" si="20"/>
        <v>S2</v>
      </c>
      <c r="C1301" t="s">
        <v>331</v>
      </c>
      <c r="D1301" t="s">
        <v>364</v>
      </c>
      <c r="E1301">
        <v>11</v>
      </c>
      <c r="F1301" t="s">
        <v>386</v>
      </c>
      <c r="G1301" t="s">
        <v>38</v>
      </c>
      <c r="H1301" t="s">
        <v>34</v>
      </c>
      <c r="I1301" s="8">
        <v>28</v>
      </c>
      <c r="J1301" s="9">
        <v>761.6</v>
      </c>
      <c r="K1301" s="9">
        <v>27.2</v>
      </c>
    </row>
    <row r="1302" spans="1:11" ht="14.25" customHeight="1" x14ac:dyDescent="0.35">
      <c r="A1302">
        <v>2025</v>
      </c>
      <c r="B1302" t="str">
        <f t="shared" si="20"/>
        <v>S2</v>
      </c>
      <c r="C1302" t="s">
        <v>331</v>
      </c>
      <c r="D1302" t="s">
        <v>364</v>
      </c>
      <c r="E1302">
        <v>11</v>
      </c>
      <c r="F1302" t="s">
        <v>387</v>
      </c>
      <c r="G1302" t="s">
        <v>40</v>
      </c>
      <c r="H1302" t="s">
        <v>29</v>
      </c>
      <c r="I1302" s="8">
        <v>112</v>
      </c>
      <c r="J1302" s="9">
        <v>3808</v>
      </c>
      <c r="K1302" s="9">
        <v>34</v>
      </c>
    </row>
    <row r="1303" spans="1:11" ht="14.25" customHeight="1" x14ac:dyDescent="0.35">
      <c r="A1303">
        <v>2025</v>
      </c>
      <c r="B1303" t="str">
        <f t="shared" si="20"/>
        <v>S2</v>
      </c>
      <c r="C1303" t="s">
        <v>331</v>
      </c>
      <c r="D1303" t="s">
        <v>364</v>
      </c>
      <c r="E1303">
        <v>11</v>
      </c>
      <c r="F1303" t="s">
        <v>387</v>
      </c>
      <c r="G1303" t="s">
        <v>40</v>
      </c>
      <c r="H1303" t="s">
        <v>32</v>
      </c>
      <c r="I1303" s="8">
        <v>84</v>
      </c>
      <c r="J1303" s="9">
        <v>2570.4</v>
      </c>
      <c r="K1303" s="9">
        <v>30.6</v>
      </c>
    </row>
    <row r="1304" spans="1:11" ht="14.25" customHeight="1" x14ac:dyDescent="0.35">
      <c r="A1304">
        <v>2025</v>
      </c>
      <c r="B1304" t="str">
        <f t="shared" si="20"/>
        <v>S2</v>
      </c>
      <c r="C1304" t="s">
        <v>331</v>
      </c>
      <c r="D1304" t="s">
        <v>364</v>
      </c>
      <c r="E1304">
        <v>11</v>
      </c>
      <c r="F1304" t="s">
        <v>387</v>
      </c>
      <c r="G1304" t="s">
        <v>40</v>
      </c>
      <c r="H1304" t="s">
        <v>33</v>
      </c>
      <c r="I1304" s="8">
        <v>56</v>
      </c>
      <c r="J1304" s="9">
        <v>1618.4</v>
      </c>
      <c r="K1304" s="9">
        <v>28.9</v>
      </c>
    </row>
    <row r="1305" spans="1:11" ht="14.25" customHeight="1" x14ac:dyDescent="0.35">
      <c r="A1305">
        <v>2025</v>
      </c>
      <c r="B1305" t="str">
        <f t="shared" si="20"/>
        <v>S2</v>
      </c>
      <c r="C1305" t="s">
        <v>331</v>
      </c>
      <c r="D1305" t="s">
        <v>364</v>
      </c>
      <c r="E1305">
        <v>11</v>
      </c>
      <c r="F1305" t="s">
        <v>387</v>
      </c>
      <c r="G1305" t="s">
        <v>40</v>
      </c>
      <c r="H1305" t="s">
        <v>34</v>
      </c>
      <c r="I1305" s="8">
        <v>28</v>
      </c>
      <c r="J1305" s="9">
        <v>761.6</v>
      </c>
      <c r="K1305" s="9">
        <v>27.2</v>
      </c>
    </row>
    <row r="1306" spans="1:11" ht="14.25" customHeight="1" x14ac:dyDescent="0.35">
      <c r="A1306">
        <v>2025</v>
      </c>
      <c r="B1306" t="str">
        <f t="shared" si="20"/>
        <v>S2</v>
      </c>
      <c r="C1306" t="s">
        <v>331</v>
      </c>
      <c r="D1306" t="s">
        <v>364</v>
      </c>
      <c r="E1306">
        <v>11</v>
      </c>
      <c r="F1306" t="s">
        <v>388</v>
      </c>
      <c r="G1306" t="s">
        <v>42</v>
      </c>
      <c r="H1306" t="s">
        <v>29</v>
      </c>
      <c r="I1306" s="8">
        <v>89</v>
      </c>
      <c r="J1306" s="9">
        <v>3026</v>
      </c>
      <c r="K1306" s="9">
        <v>34</v>
      </c>
    </row>
    <row r="1307" spans="1:11" ht="14.25" customHeight="1" x14ac:dyDescent="0.35">
      <c r="A1307">
        <v>2025</v>
      </c>
      <c r="B1307" t="str">
        <f t="shared" si="20"/>
        <v>S2</v>
      </c>
      <c r="C1307" t="s">
        <v>331</v>
      </c>
      <c r="D1307" t="s">
        <v>364</v>
      </c>
      <c r="E1307">
        <v>11</v>
      </c>
      <c r="F1307" t="s">
        <v>388</v>
      </c>
      <c r="G1307" t="s">
        <v>42</v>
      </c>
      <c r="H1307" t="s">
        <v>32</v>
      </c>
      <c r="I1307" s="8">
        <v>66</v>
      </c>
      <c r="J1307" s="9">
        <v>2019.6</v>
      </c>
      <c r="K1307" s="9">
        <v>30.6</v>
      </c>
    </row>
    <row r="1308" spans="1:11" ht="14.25" customHeight="1" x14ac:dyDescent="0.35">
      <c r="A1308">
        <v>2025</v>
      </c>
      <c r="B1308" t="str">
        <f t="shared" si="20"/>
        <v>S2</v>
      </c>
      <c r="C1308" t="s">
        <v>331</v>
      </c>
      <c r="D1308" t="s">
        <v>364</v>
      </c>
      <c r="E1308">
        <v>11</v>
      </c>
      <c r="F1308" t="s">
        <v>388</v>
      </c>
      <c r="G1308" t="s">
        <v>42</v>
      </c>
      <c r="H1308" t="s">
        <v>33</v>
      </c>
      <c r="I1308" s="8">
        <v>44</v>
      </c>
      <c r="J1308" s="9">
        <v>1271.5999999999999</v>
      </c>
      <c r="K1308" s="9">
        <v>28.9</v>
      </c>
    </row>
    <row r="1309" spans="1:11" ht="14.25" customHeight="1" x14ac:dyDescent="0.35">
      <c r="A1309">
        <v>2025</v>
      </c>
      <c r="B1309" t="str">
        <f t="shared" si="20"/>
        <v>S2</v>
      </c>
      <c r="C1309" t="s">
        <v>331</v>
      </c>
      <c r="D1309" t="s">
        <v>364</v>
      </c>
      <c r="E1309">
        <v>11</v>
      </c>
      <c r="F1309" t="s">
        <v>388</v>
      </c>
      <c r="G1309" t="s">
        <v>42</v>
      </c>
      <c r="H1309" t="s">
        <v>34</v>
      </c>
      <c r="I1309" s="8">
        <v>22</v>
      </c>
      <c r="J1309" s="9">
        <v>598.4</v>
      </c>
      <c r="K1309" s="9">
        <v>27.2</v>
      </c>
    </row>
    <row r="1310" spans="1:11" ht="14.25" customHeight="1" x14ac:dyDescent="0.35">
      <c r="A1310">
        <v>2025</v>
      </c>
      <c r="B1310" t="str">
        <f t="shared" si="20"/>
        <v>S2</v>
      </c>
      <c r="C1310" t="s">
        <v>331</v>
      </c>
      <c r="D1310" t="s">
        <v>364</v>
      </c>
      <c r="E1310">
        <v>11</v>
      </c>
      <c r="F1310" t="s">
        <v>389</v>
      </c>
      <c r="G1310" t="s">
        <v>44</v>
      </c>
      <c r="H1310" t="s">
        <v>29</v>
      </c>
      <c r="I1310" s="8">
        <v>97</v>
      </c>
      <c r="J1310" s="9">
        <v>3298</v>
      </c>
      <c r="K1310" s="9">
        <v>34</v>
      </c>
    </row>
    <row r="1311" spans="1:11" ht="14.25" customHeight="1" x14ac:dyDescent="0.35">
      <c r="A1311">
        <v>2025</v>
      </c>
      <c r="B1311" t="str">
        <f t="shared" si="20"/>
        <v>S2</v>
      </c>
      <c r="C1311" t="s">
        <v>331</v>
      </c>
      <c r="D1311" t="s">
        <v>364</v>
      </c>
      <c r="E1311">
        <v>11</v>
      </c>
      <c r="F1311" t="s">
        <v>389</v>
      </c>
      <c r="G1311" t="s">
        <v>44</v>
      </c>
      <c r="H1311" t="s">
        <v>32</v>
      </c>
      <c r="I1311" s="8">
        <v>73</v>
      </c>
      <c r="J1311" s="9">
        <v>2233.8000000000002</v>
      </c>
      <c r="K1311" s="9">
        <v>30.6</v>
      </c>
    </row>
    <row r="1312" spans="1:11" ht="14.25" customHeight="1" x14ac:dyDescent="0.35">
      <c r="A1312">
        <v>2025</v>
      </c>
      <c r="B1312" t="str">
        <f t="shared" si="20"/>
        <v>S2</v>
      </c>
      <c r="C1312" t="s">
        <v>331</v>
      </c>
      <c r="D1312" t="s">
        <v>364</v>
      </c>
      <c r="E1312">
        <v>11</v>
      </c>
      <c r="F1312" t="s">
        <v>389</v>
      </c>
      <c r="G1312" t="s">
        <v>44</v>
      </c>
      <c r="H1312" t="s">
        <v>33</v>
      </c>
      <c r="I1312" s="8">
        <v>48</v>
      </c>
      <c r="J1312" s="9">
        <v>1387.2</v>
      </c>
      <c r="K1312" s="9">
        <v>28.9</v>
      </c>
    </row>
    <row r="1313" spans="1:11" ht="14.25" customHeight="1" x14ac:dyDescent="0.35">
      <c r="A1313">
        <v>2025</v>
      </c>
      <c r="B1313" t="str">
        <f t="shared" si="20"/>
        <v>S2</v>
      </c>
      <c r="C1313" t="s">
        <v>331</v>
      </c>
      <c r="D1313" t="s">
        <v>364</v>
      </c>
      <c r="E1313">
        <v>11</v>
      </c>
      <c r="F1313" t="s">
        <v>389</v>
      </c>
      <c r="G1313" t="s">
        <v>44</v>
      </c>
      <c r="H1313" t="s">
        <v>34</v>
      </c>
      <c r="I1313" s="8">
        <v>24</v>
      </c>
      <c r="J1313" s="9">
        <v>652.79999999999995</v>
      </c>
      <c r="K1313" s="9">
        <v>27.2</v>
      </c>
    </row>
    <row r="1314" spans="1:11" ht="14.25" customHeight="1" x14ac:dyDescent="0.35">
      <c r="A1314">
        <v>2025</v>
      </c>
      <c r="B1314" t="str">
        <f t="shared" si="20"/>
        <v>S2</v>
      </c>
      <c r="C1314" t="s">
        <v>331</v>
      </c>
      <c r="D1314" t="s">
        <v>364</v>
      </c>
      <c r="E1314">
        <v>11</v>
      </c>
      <c r="F1314" t="s">
        <v>390</v>
      </c>
      <c r="G1314" t="s">
        <v>48</v>
      </c>
      <c r="H1314" t="s">
        <v>29</v>
      </c>
      <c r="I1314" s="8">
        <v>101</v>
      </c>
      <c r="J1314" s="9">
        <v>3434</v>
      </c>
      <c r="K1314" s="9">
        <v>34</v>
      </c>
    </row>
    <row r="1315" spans="1:11" ht="14.25" customHeight="1" x14ac:dyDescent="0.35">
      <c r="A1315">
        <v>2025</v>
      </c>
      <c r="B1315" t="str">
        <f t="shared" si="20"/>
        <v>S2</v>
      </c>
      <c r="C1315" t="s">
        <v>331</v>
      </c>
      <c r="D1315" t="s">
        <v>364</v>
      </c>
      <c r="E1315">
        <v>11</v>
      </c>
      <c r="F1315" t="s">
        <v>390</v>
      </c>
      <c r="G1315" t="s">
        <v>48</v>
      </c>
      <c r="H1315" t="s">
        <v>32</v>
      </c>
      <c r="I1315" s="8">
        <v>75</v>
      </c>
      <c r="J1315" s="9">
        <v>2295</v>
      </c>
      <c r="K1315" s="9">
        <v>30.6</v>
      </c>
    </row>
    <row r="1316" spans="1:11" ht="14.25" customHeight="1" x14ac:dyDescent="0.35">
      <c r="A1316">
        <v>2025</v>
      </c>
      <c r="B1316" t="str">
        <f t="shared" si="20"/>
        <v>S2</v>
      </c>
      <c r="C1316" t="s">
        <v>331</v>
      </c>
      <c r="D1316" t="s">
        <v>364</v>
      </c>
      <c r="E1316">
        <v>11</v>
      </c>
      <c r="F1316" t="s">
        <v>390</v>
      </c>
      <c r="G1316" t="s">
        <v>48</v>
      </c>
      <c r="H1316" t="s">
        <v>33</v>
      </c>
      <c r="I1316" s="8">
        <v>50</v>
      </c>
      <c r="J1316" s="9">
        <v>1445</v>
      </c>
      <c r="K1316" s="9">
        <v>28.9</v>
      </c>
    </row>
    <row r="1317" spans="1:11" ht="14.25" customHeight="1" x14ac:dyDescent="0.35">
      <c r="A1317">
        <v>2025</v>
      </c>
      <c r="B1317" t="str">
        <f t="shared" si="20"/>
        <v>S2</v>
      </c>
      <c r="C1317" t="s">
        <v>331</v>
      </c>
      <c r="D1317" t="s">
        <v>364</v>
      </c>
      <c r="E1317">
        <v>11</v>
      </c>
      <c r="F1317" t="s">
        <v>390</v>
      </c>
      <c r="G1317" t="s">
        <v>48</v>
      </c>
      <c r="H1317" t="s">
        <v>34</v>
      </c>
      <c r="I1317" s="8">
        <v>25</v>
      </c>
      <c r="J1317" s="9">
        <v>680</v>
      </c>
      <c r="K1317" s="9">
        <v>27.2</v>
      </c>
    </row>
    <row r="1318" spans="1:11" ht="14.25" customHeight="1" x14ac:dyDescent="0.35">
      <c r="A1318">
        <v>2025</v>
      </c>
      <c r="B1318" t="str">
        <f t="shared" si="20"/>
        <v>S2</v>
      </c>
      <c r="C1318" t="s">
        <v>331</v>
      </c>
      <c r="D1318" t="s">
        <v>364</v>
      </c>
      <c r="E1318">
        <v>11</v>
      </c>
      <c r="F1318" t="s">
        <v>391</v>
      </c>
      <c r="G1318" t="s">
        <v>28</v>
      </c>
      <c r="H1318" t="s">
        <v>29</v>
      </c>
      <c r="I1318" s="8">
        <v>99</v>
      </c>
      <c r="J1318" s="9">
        <v>3366</v>
      </c>
      <c r="K1318" s="9">
        <v>34</v>
      </c>
    </row>
    <row r="1319" spans="1:11" ht="14.25" customHeight="1" x14ac:dyDescent="0.35">
      <c r="A1319">
        <v>2025</v>
      </c>
      <c r="B1319" t="str">
        <f t="shared" si="20"/>
        <v>S2</v>
      </c>
      <c r="C1319" t="s">
        <v>331</v>
      </c>
      <c r="D1319" t="s">
        <v>364</v>
      </c>
      <c r="E1319">
        <v>11</v>
      </c>
      <c r="F1319" t="s">
        <v>391</v>
      </c>
      <c r="G1319" t="s">
        <v>28</v>
      </c>
      <c r="H1319" t="s">
        <v>32</v>
      </c>
      <c r="I1319" s="8">
        <v>74</v>
      </c>
      <c r="J1319" s="9">
        <v>2264.4</v>
      </c>
      <c r="K1319" s="9">
        <v>30.6</v>
      </c>
    </row>
    <row r="1320" spans="1:11" ht="14.25" customHeight="1" x14ac:dyDescent="0.35">
      <c r="A1320">
        <v>2025</v>
      </c>
      <c r="B1320" t="str">
        <f t="shared" si="20"/>
        <v>S2</v>
      </c>
      <c r="C1320" t="s">
        <v>331</v>
      </c>
      <c r="D1320" t="s">
        <v>364</v>
      </c>
      <c r="E1320">
        <v>11</v>
      </c>
      <c r="F1320" t="s">
        <v>391</v>
      </c>
      <c r="G1320" t="s">
        <v>28</v>
      </c>
      <c r="H1320" t="s">
        <v>33</v>
      </c>
      <c r="I1320" s="8">
        <v>49</v>
      </c>
      <c r="J1320" s="9">
        <v>1416.1</v>
      </c>
      <c r="K1320" s="9">
        <v>28.9</v>
      </c>
    </row>
    <row r="1321" spans="1:11" ht="14.25" customHeight="1" x14ac:dyDescent="0.35">
      <c r="A1321">
        <v>2025</v>
      </c>
      <c r="B1321" t="str">
        <f t="shared" si="20"/>
        <v>S2</v>
      </c>
      <c r="C1321" t="s">
        <v>331</v>
      </c>
      <c r="D1321" t="s">
        <v>364</v>
      </c>
      <c r="E1321">
        <v>11</v>
      </c>
      <c r="F1321" t="s">
        <v>391</v>
      </c>
      <c r="G1321" t="s">
        <v>28</v>
      </c>
      <c r="H1321" t="s">
        <v>34</v>
      </c>
      <c r="I1321" s="8">
        <v>24</v>
      </c>
      <c r="J1321" s="9">
        <v>652.79999999999995</v>
      </c>
      <c r="K1321" s="9">
        <v>27.2</v>
      </c>
    </row>
    <row r="1322" spans="1:11" ht="14.25" customHeight="1" x14ac:dyDescent="0.35">
      <c r="A1322">
        <v>2025</v>
      </c>
      <c r="B1322" t="str">
        <f t="shared" si="20"/>
        <v>S2</v>
      </c>
      <c r="C1322" t="s">
        <v>331</v>
      </c>
      <c r="D1322" t="s">
        <v>364</v>
      </c>
      <c r="E1322">
        <v>11</v>
      </c>
      <c r="F1322" t="s">
        <v>392</v>
      </c>
      <c r="G1322" t="s">
        <v>36</v>
      </c>
      <c r="H1322" t="s">
        <v>29</v>
      </c>
      <c r="I1322" s="8">
        <v>96</v>
      </c>
      <c r="J1322" s="9">
        <v>3264</v>
      </c>
      <c r="K1322" s="9">
        <v>34</v>
      </c>
    </row>
    <row r="1323" spans="1:11" ht="14.25" customHeight="1" x14ac:dyDescent="0.35">
      <c r="A1323">
        <v>2025</v>
      </c>
      <c r="B1323" t="str">
        <f t="shared" si="20"/>
        <v>S2</v>
      </c>
      <c r="C1323" t="s">
        <v>331</v>
      </c>
      <c r="D1323" t="s">
        <v>364</v>
      </c>
      <c r="E1323">
        <v>11</v>
      </c>
      <c r="F1323" t="s">
        <v>392</v>
      </c>
      <c r="G1323" t="s">
        <v>36</v>
      </c>
      <c r="H1323" t="s">
        <v>32</v>
      </c>
      <c r="I1323" s="8">
        <v>72</v>
      </c>
      <c r="J1323" s="9">
        <v>2203.1999999999998</v>
      </c>
      <c r="K1323" s="9">
        <v>30.6</v>
      </c>
    </row>
    <row r="1324" spans="1:11" ht="14.25" customHeight="1" x14ac:dyDescent="0.35">
      <c r="A1324">
        <v>2025</v>
      </c>
      <c r="B1324" t="str">
        <f t="shared" si="20"/>
        <v>S2</v>
      </c>
      <c r="C1324" t="s">
        <v>331</v>
      </c>
      <c r="D1324" t="s">
        <v>364</v>
      </c>
      <c r="E1324">
        <v>11</v>
      </c>
      <c r="F1324" t="s">
        <v>392</v>
      </c>
      <c r="G1324" t="s">
        <v>36</v>
      </c>
      <c r="H1324" t="s">
        <v>33</v>
      </c>
      <c r="I1324" s="8">
        <v>48</v>
      </c>
      <c r="J1324" s="9">
        <v>1387.2</v>
      </c>
      <c r="K1324" s="9">
        <v>28.9</v>
      </c>
    </row>
    <row r="1325" spans="1:11" ht="14.25" customHeight="1" x14ac:dyDescent="0.35">
      <c r="A1325">
        <v>2025</v>
      </c>
      <c r="B1325" t="str">
        <f t="shared" si="20"/>
        <v>S2</v>
      </c>
      <c r="C1325" t="s">
        <v>331</v>
      </c>
      <c r="D1325" t="s">
        <v>364</v>
      </c>
      <c r="E1325">
        <v>11</v>
      </c>
      <c r="F1325" t="s">
        <v>392</v>
      </c>
      <c r="G1325" t="s">
        <v>36</v>
      </c>
      <c r="H1325" t="s">
        <v>34</v>
      </c>
      <c r="I1325" s="8">
        <v>24</v>
      </c>
      <c r="J1325" s="9">
        <v>652.79999999999995</v>
      </c>
      <c r="K1325" s="9">
        <v>27.2</v>
      </c>
    </row>
    <row r="1326" spans="1:11" ht="14.25" customHeight="1" x14ac:dyDescent="0.35">
      <c r="A1326">
        <v>2025</v>
      </c>
      <c r="B1326" t="str">
        <f t="shared" si="20"/>
        <v>S2</v>
      </c>
      <c r="C1326" t="s">
        <v>331</v>
      </c>
      <c r="D1326" t="s">
        <v>364</v>
      </c>
      <c r="E1326">
        <v>11</v>
      </c>
      <c r="F1326" t="s">
        <v>393</v>
      </c>
      <c r="G1326" t="s">
        <v>38</v>
      </c>
      <c r="H1326" t="s">
        <v>29</v>
      </c>
      <c r="I1326" s="8">
        <v>112</v>
      </c>
      <c r="J1326" s="9">
        <v>3808</v>
      </c>
      <c r="K1326" s="9">
        <v>34</v>
      </c>
    </row>
    <row r="1327" spans="1:11" ht="14.25" customHeight="1" x14ac:dyDescent="0.35">
      <c r="A1327">
        <v>2025</v>
      </c>
      <c r="B1327" t="str">
        <f t="shared" si="20"/>
        <v>S2</v>
      </c>
      <c r="C1327" t="s">
        <v>331</v>
      </c>
      <c r="D1327" t="s">
        <v>364</v>
      </c>
      <c r="E1327">
        <v>11</v>
      </c>
      <c r="F1327" t="s">
        <v>393</v>
      </c>
      <c r="G1327" t="s">
        <v>38</v>
      </c>
      <c r="H1327" t="s">
        <v>32</v>
      </c>
      <c r="I1327" s="8">
        <v>84</v>
      </c>
      <c r="J1327" s="9">
        <v>2570.4</v>
      </c>
      <c r="K1327" s="9">
        <v>30.6</v>
      </c>
    </row>
    <row r="1328" spans="1:11" ht="14.25" customHeight="1" x14ac:dyDescent="0.35">
      <c r="A1328">
        <v>2025</v>
      </c>
      <c r="B1328" t="str">
        <f t="shared" si="20"/>
        <v>S2</v>
      </c>
      <c r="C1328" t="s">
        <v>331</v>
      </c>
      <c r="D1328" t="s">
        <v>364</v>
      </c>
      <c r="E1328">
        <v>11</v>
      </c>
      <c r="F1328" t="s">
        <v>393</v>
      </c>
      <c r="G1328" t="s">
        <v>38</v>
      </c>
      <c r="H1328" t="s">
        <v>33</v>
      </c>
      <c r="I1328" s="8">
        <v>56</v>
      </c>
      <c r="J1328" s="9">
        <v>1618.4</v>
      </c>
      <c r="K1328" s="9">
        <v>28.9</v>
      </c>
    </row>
    <row r="1329" spans="1:11" ht="14.25" customHeight="1" x14ac:dyDescent="0.35">
      <c r="A1329">
        <v>2025</v>
      </c>
      <c r="B1329" t="str">
        <f t="shared" si="20"/>
        <v>S2</v>
      </c>
      <c r="C1329" t="s">
        <v>331</v>
      </c>
      <c r="D1329" t="s">
        <v>364</v>
      </c>
      <c r="E1329">
        <v>11</v>
      </c>
      <c r="F1329" t="s">
        <v>393</v>
      </c>
      <c r="G1329" t="s">
        <v>38</v>
      </c>
      <c r="H1329" t="s">
        <v>34</v>
      </c>
      <c r="I1329" s="8">
        <v>28</v>
      </c>
      <c r="J1329" s="9">
        <v>761.6</v>
      </c>
      <c r="K1329" s="9">
        <v>27.2</v>
      </c>
    </row>
    <row r="1330" spans="1:11" ht="14.25" customHeight="1" x14ac:dyDescent="0.35">
      <c r="A1330">
        <v>2025</v>
      </c>
      <c r="B1330" t="str">
        <f t="shared" si="20"/>
        <v>S2</v>
      </c>
      <c r="C1330" t="s">
        <v>331</v>
      </c>
      <c r="D1330" t="s">
        <v>364</v>
      </c>
      <c r="E1330">
        <v>11</v>
      </c>
      <c r="F1330" t="s">
        <v>395</v>
      </c>
      <c r="G1330" t="s">
        <v>40</v>
      </c>
      <c r="H1330" t="s">
        <v>29</v>
      </c>
      <c r="I1330" s="8">
        <v>116</v>
      </c>
      <c r="J1330" s="9">
        <v>3944</v>
      </c>
      <c r="K1330" s="9">
        <v>34</v>
      </c>
    </row>
    <row r="1331" spans="1:11" ht="14.25" customHeight="1" x14ac:dyDescent="0.35">
      <c r="A1331">
        <v>2025</v>
      </c>
      <c r="B1331" t="str">
        <f t="shared" si="20"/>
        <v>S2</v>
      </c>
      <c r="C1331" t="s">
        <v>331</v>
      </c>
      <c r="D1331" t="s">
        <v>364</v>
      </c>
      <c r="E1331">
        <v>11</v>
      </c>
      <c r="F1331" t="s">
        <v>395</v>
      </c>
      <c r="G1331" t="s">
        <v>40</v>
      </c>
      <c r="H1331" t="s">
        <v>32</v>
      </c>
      <c r="I1331" s="8">
        <v>87</v>
      </c>
      <c r="J1331" s="9">
        <v>2662.2</v>
      </c>
      <c r="K1331" s="9">
        <v>30.6</v>
      </c>
    </row>
    <row r="1332" spans="1:11" ht="14.25" customHeight="1" x14ac:dyDescent="0.35">
      <c r="A1332">
        <v>2025</v>
      </c>
      <c r="B1332" t="str">
        <f t="shared" si="20"/>
        <v>S2</v>
      </c>
      <c r="C1332" t="s">
        <v>331</v>
      </c>
      <c r="D1332" t="s">
        <v>364</v>
      </c>
      <c r="E1332">
        <v>11</v>
      </c>
      <c r="F1332" t="s">
        <v>395</v>
      </c>
      <c r="G1332" t="s">
        <v>40</v>
      </c>
      <c r="H1332" t="s">
        <v>33</v>
      </c>
      <c r="I1332" s="8">
        <v>58</v>
      </c>
      <c r="J1332" s="9">
        <v>1676.2</v>
      </c>
      <c r="K1332" s="9">
        <v>28.9</v>
      </c>
    </row>
    <row r="1333" spans="1:11" ht="14.25" customHeight="1" x14ac:dyDescent="0.35">
      <c r="A1333">
        <v>2025</v>
      </c>
      <c r="B1333" t="str">
        <f t="shared" si="20"/>
        <v>S2</v>
      </c>
      <c r="C1333" t="s">
        <v>331</v>
      </c>
      <c r="D1333" t="s">
        <v>364</v>
      </c>
      <c r="E1333">
        <v>11</v>
      </c>
      <c r="F1333" t="s">
        <v>395</v>
      </c>
      <c r="G1333" t="s">
        <v>40</v>
      </c>
      <c r="H1333" t="s">
        <v>34</v>
      </c>
      <c r="I1333" s="8">
        <v>29</v>
      </c>
      <c r="J1333" s="9">
        <v>788.8</v>
      </c>
      <c r="K1333" s="9">
        <v>27.2</v>
      </c>
    </row>
    <row r="1334" spans="1:11" ht="14.25" customHeight="1" x14ac:dyDescent="0.35">
      <c r="A1334">
        <v>2025</v>
      </c>
      <c r="B1334" t="str">
        <f t="shared" si="20"/>
        <v>S2</v>
      </c>
      <c r="C1334" t="s">
        <v>331</v>
      </c>
      <c r="D1334" t="s">
        <v>364</v>
      </c>
      <c r="E1334">
        <v>11</v>
      </c>
      <c r="F1334" t="s">
        <v>396</v>
      </c>
      <c r="G1334" t="s">
        <v>42</v>
      </c>
      <c r="H1334" t="s">
        <v>29</v>
      </c>
      <c r="I1334" s="8">
        <v>88</v>
      </c>
      <c r="J1334" s="9">
        <v>2992</v>
      </c>
      <c r="K1334" s="9">
        <v>34</v>
      </c>
    </row>
    <row r="1335" spans="1:11" ht="14.25" customHeight="1" x14ac:dyDescent="0.35">
      <c r="A1335">
        <v>2025</v>
      </c>
      <c r="B1335" t="str">
        <f t="shared" si="20"/>
        <v>S2</v>
      </c>
      <c r="C1335" t="s">
        <v>331</v>
      </c>
      <c r="D1335" t="s">
        <v>364</v>
      </c>
      <c r="E1335">
        <v>11</v>
      </c>
      <c r="F1335" t="s">
        <v>396</v>
      </c>
      <c r="G1335" t="s">
        <v>42</v>
      </c>
      <c r="H1335" t="s">
        <v>32</v>
      </c>
      <c r="I1335" s="8">
        <v>66</v>
      </c>
      <c r="J1335" s="9">
        <v>2019.6</v>
      </c>
      <c r="K1335" s="9">
        <v>30.6</v>
      </c>
    </row>
    <row r="1336" spans="1:11" ht="14.25" customHeight="1" x14ac:dyDescent="0.35">
      <c r="A1336">
        <v>2025</v>
      </c>
      <c r="B1336" t="str">
        <f t="shared" si="20"/>
        <v>S2</v>
      </c>
      <c r="C1336" t="s">
        <v>331</v>
      </c>
      <c r="D1336" t="s">
        <v>364</v>
      </c>
      <c r="E1336">
        <v>11</v>
      </c>
      <c r="F1336" t="s">
        <v>396</v>
      </c>
      <c r="G1336" t="s">
        <v>42</v>
      </c>
      <c r="H1336" t="s">
        <v>33</v>
      </c>
      <c r="I1336" s="8">
        <v>44</v>
      </c>
      <c r="J1336" s="9">
        <v>1271.5999999999999</v>
      </c>
      <c r="K1336" s="9">
        <v>28.9</v>
      </c>
    </row>
    <row r="1337" spans="1:11" ht="14.25" customHeight="1" x14ac:dyDescent="0.35">
      <c r="A1337">
        <v>2025</v>
      </c>
      <c r="B1337" t="str">
        <f t="shared" si="20"/>
        <v>S2</v>
      </c>
      <c r="C1337" t="s">
        <v>331</v>
      </c>
      <c r="D1337" t="s">
        <v>364</v>
      </c>
      <c r="E1337">
        <v>11</v>
      </c>
      <c r="F1337" t="s">
        <v>396</v>
      </c>
      <c r="G1337" t="s">
        <v>42</v>
      </c>
      <c r="H1337" t="s">
        <v>34</v>
      </c>
      <c r="I1337" s="8">
        <v>22</v>
      </c>
      <c r="J1337" s="9">
        <v>598.4</v>
      </c>
      <c r="K1337" s="9">
        <v>27.2</v>
      </c>
    </row>
    <row r="1338" spans="1:11" ht="14.25" customHeight="1" x14ac:dyDescent="0.35">
      <c r="A1338">
        <v>2025</v>
      </c>
      <c r="B1338" t="str">
        <f t="shared" si="20"/>
        <v>S2</v>
      </c>
      <c r="C1338" t="s">
        <v>331</v>
      </c>
      <c r="D1338" t="s">
        <v>397</v>
      </c>
      <c r="E1338">
        <v>12</v>
      </c>
      <c r="F1338" t="s">
        <v>398</v>
      </c>
      <c r="G1338" t="s">
        <v>44</v>
      </c>
      <c r="H1338" t="s">
        <v>29</v>
      </c>
      <c r="I1338" s="8">
        <v>95</v>
      </c>
      <c r="J1338" s="9">
        <v>3230</v>
      </c>
      <c r="K1338" s="9">
        <v>34</v>
      </c>
    </row>
    <row r="1339" spans="1:11" ht="14.25" customHeight="1" x14ac:dyDescent="0.35">
      <c r="A1339">
        <v>2025</v>
      </c>
      <c r="B1339" t="str">
        <f t="shared" si="20"/>
        <v>S2</v>
      </c>
      <c r="C1339" t="s">
        <v>331</v>
      </c>
      <c r="D1339" t="s">
        <v>397</v>
      </c>
      <c r="E1339">
        <v>12</v>
      </c>
      <c r="F1339" t="s">
        <v>398</v>
      </c>
      <c r="G1339" t="s">
        <v>44</v>
      </c>
      <c r="H1339" t="s">
        <v>32</v>
      </c>
      <c r="I1339" s="8">
        <v>71</v>
      </c>
      <c r="J1339" s="9">
        <v>2172.6</v>
      </c>
      <c r="K1339" s="9">
        <v>30.6</v>
      </c>
    </row>
    <row r="1340" spans="1:11" ht="14.25" customHeight="1" x14ac:dyDescent="0.35">
      <c r="A1340">
        <v>2025</v>
      </c>
      <c r="B1340" t="str">
        <f t="shared" si="20"/>
        <v>S2</v>
      </c>
      <c r="C1340" t="s">
        <v>331</v>
      </c>
      <c r="D1340" t="s">
        <v>397</v>
      </c>
      <c r="E1340">
        <v>12</v>
      </c>
      <c r="F1340" t="s">
        <v>398</v>
      </c>
      <c r="G1340" t="s">
        <v>44</v>
      </c>
      <c r="H1340" t="s">
        <v>33</v>
      </c>
      <c r="I1340" s="8">
        <v>47</v>
      </c>
      <c r="J1340" s="9">
        <v>1358.3</v>
      </c>
      <c r="K1340" s="9">
        <v>28.9</v>
      </c>
    </row>
    <row r="1341" spans="1:11" ht="14.25" customHeight="1" x14ac:dyDescent="0.35">
      <c r="A1341">
        <v>2025</v>
      </c>
      <c r="B1341" t="str">
        <f t="shared" si="20"/>
        <v>S2</v>
      </c>
      <c r="C1341" t="s">
        <v>331</v>
      </c>
      <c r="D1341" t="s">
        <v>397</v>
      </c>
      <c r="E1341">
        <v>12</v>
      </c>
      <c r="F1341" t="s">
        <v>398</v>
      </c>
      <c r="G1341" t="s">
        <v>44</v>
      </c>
      <c r="H1341" t="s">
        <v>34</v>
      </c>
      <c r="I1341" s="8">
        <v>23</v>
      </c>
      <c r="J1341" s="9">
        <v>625.6</v>
      </c>
      <c r="K1341" s="9">
        <v>27.2</v>
      </c>
    </row>
    <row r="1342" spans="1:11" ht="14.25" customHeight="1" x14ac:dyDescent="0.35">
      <c r="A1342">
        <v>2025</v>
      </c>
      <c r="B1342" t="str">
        <f t="shared" si="20"/>
        <v>S2</v>
      </c>
      <c r="C1342" t="s">
        <v>331</v>
      </c>
      <c r="D1342" t="s">
        <v>397</v>
      </c>
      <c r="E1342">
        <v>12</v>
      </c>
      <c r="F1342" t="s">
        <v>400</v>
      </c>
      <c r="G1342" t="s">
        <v>48</v>
      </c>
      <c r="H1342" t="s">
        <v>29</v>
      </c>
      <c r="I1342" s="8">
        <v>97</v>
      </c>
      <c r="J1342" s="9">
        <v>3298</v>
      </c>
      <c r="K1342" s="9">
        <v>34</v>
      </c>
    </row>
    <row r="1343" spans="1:11" ht="14.25" customHeight="1" x14ac:dyDescent="0.35">
      <c r="A1343">
        <v>2025</v>
      </c>
      <c r="B1343" t="str">
        <f t="shared" si="20"/>
        <v>S2</v>
      </c>
      <c r="C1343" t="s">
        <v>331</v>
      </c>
      <c r="D1343" t="s">
        <v>397</v>
      </c>
      <c r="E1343">
        <v>12</v>
      </c>
      <c r="F1343" t="s">
        <v>400</v>
      </c>
      <c r="G1343" t="s">
        <v>48</v>
      </c>
      <c r="H1343" t="s">
        <v>32</v>
      </c>
      <c r="I1343" s="8">
        <v>72</v>
      </c>
      <c r="J1343" s="9">
        <v>2203.1999999999998</v>
      </c>
      <c r="K1343" s="9">
        <v>30.6</v>
      </c>
    </row>
    <row r="1344" spans="1:11" ht="14.25" customHeight="1" x14ac:dyDescent="0.35">
      <c r="A1344">
        <v>2025</v>
      </c>
      <c r="B1344" t="str">
        <f t="shared" si="20"/>
        <v>S2</v>
      </c>
      <c r="C1344" t="s">
        <v>331</v>
      </c>
      <c r="D1344" t="s">
        <v>397</v>
      </c>
      <c r="E1344">
        <v>12</v>
      </c>
      <c r="F1344" t="s">
        <v>400</v>
      </c>
      <c r="G1344" t="s">
        <v>48</v>
      </c>
      <c r="H1344" t="s">
        <v>33</v>
      </c>
      <c r="I1344" s="8">
        <v>48</v>
      </c>
      <c r="J1344" s="9">
        <v>1387.2</v>
      </c>
      <c r="K1344" s="9">
        <v>28.9</v>
      </c>
    </row>
    <row r="1345" spans="1:11" ht="14.25" customHeight="1" x14ac:dyDescent="0.35">
      <c r="A1345">
        <v>2025</v>
      </c>
      <c r="B1345" t="str">
        <f t="shared" si="20"/>
        <v>S2</v>
      </c>
      <c r="C1345" t="s">
        <v>331</v>
      </c>
      <c r="D1345" t="s">
        <v>397</v>
      </c>
      <c r="E1345">
        <v>12</v>
      </c>
      <c r="F1345" t="s">
        <v>400</v>
      </c>
      <c r="G1345" t="s">
        <v>48</v>
      </c>
      <c r="H1345" t="s">
        <v>34</v>
      </c>
      <c r="I1345" s="8">
        <v>24</v>
      </c>
      <c r="J1345" s="9">
        <v>652.79999999999995</v>
      </c>
      <c r="K1345" s="9">
        <v>27.2</v>
      </c>
    </row>
    <row r="1346" spans="1:11" ht="14.25" customHeight="1" x14ac:dyDescent="0.35">
      <c r="A1346">
        <v>2025</v>
      </c>
      <c r="B1346" t="str">
        <f t="shared" ref="B1346:B1409" si="21">IF(OR(C1346="Q1",C1346="Q2"),"S1",IF(OR(C1346="Q3",C1346="Q4"),"S2",""))</f>
        <v>S2</v>
      </c>
      <c r="C1346" t="s">
        <v>331</v>
      </c>
      <c r="D1346" t="s">
        <v>397</v>
      </c>
      <c r="E1346">
        <v>12</v>
      </c>
      <c r="F1346" t="s">
        <v>401</v>
      </c>
      <c r="G1346" t="s">
        <v>28</v>
      </c>
      <c r="H1346" t="s">
        <v>29</v>
      </c>
      <c r="I1346" s="8">
        <v>101</v>
      </c>
      <c r="J1346" s="9">
        <v>3434</v>
      </c>
      <c r="K1346" s="9">
        <v>34</v>
      </c>
    </row>
    <row r="1347" spans="1:11" ht="14.25" customHeight="1" x14ac:dyDescent="0.35">
      <c r="A1347">
        <v>2025</v>
      </c>
      <c r="B1347" t="str">
        <f t="shared" si="21"/>
        <v>S2</v>
      </c>
      <c r="C1347" t="s">
        <v>331</v>
      </c>
      <c r="D1347" t="s">
        <v>397</v>
      </c>
      <c r="E1347">
        <v>12</v>
      </c>
      <c r="F1347" t="s">
        <v>401</v>
      </c>
      <c r="G1347" t="s">
        <v>28</v>
      </c>
      <c r="H1347" t="s">
        <v>32</v>
      </c>
      <c r="I1347" s="8">
        <v>75</v>
      </c>
      <c r="J1347" s="9">
        <v>2295</v>
      </c>
      <c r="K1347" s="9">
        <v>30.6</v>
      </c>
    </row>
    <row r="1348" spans="1:11" ht="14.25" customHeight="1" x14ac:dyDescent="0.35">
      <c r="A1348">
        <v>2025</v>
      </c>
      <c r="B1348" t="str">
        <f t="shared" si="21"/>
        <v>S2</v>
      </c>
      <c r="C1348" t="s">
        <v>331</v>
      </c>
      <c r="D1348" t="s">
        <v>397</v>
      </c>
      <c r="E1348">
        <v>12</v>
      </c>
      <c r="F1348" t="s">
        <v>401</v>
      </c>
      <c r="G1348" t="s">
        <v>28</v>
      </c>
      <c r="H1348" t="s">
        <v>33</v>
      </c>
      <c r="I1348" s="8">
        <v>50</v>
      </c>
      <c r="J1348" s="9">
        <v>1445</v>
      </c>
      <c r="K1348" s="9">
        <v>28.9</v>
      </c>
    </row>
    <row r="1349" spans="1:11" ht="14.25" customHeight="1" x14ac:dyDescent="0.35">
      <c r="A1349">
        <v>2025</v>
      </c>
      <c r="B1349" t="str">
        <f t="shared" si="21"/>
        <v>S2</v>
      </c>
      <c r="C1349" t="s">
        <v>331</v>
      </c>
      <c r="D1349" t="s">
        <v>397</v>
      </c>
      <c r="E1349">
        <v>12</v>
      </c>
      <c r="F1349" t="s">
        <v>401</v>
      </c>
      <c r="G1349" t="s">
        <v>28</v>
      </c>
      <c r="H1349" t="s">
        <v>34</v>
      </c>
      <c r="I1349" s="8">
        <v>25</v>
      </c>
      <c r="J1349" s="9">
        <v>680</v>
      </c>
      <c r="K1349" s="9">
        <v>27.2</v>
      </c>
    </row>
    <row r="1350" spans="1:11" ht="14.25" customHeight="1" x14ac:dyDescent="0.35">
      <c r="A1350">
        <v>2025</v>
      </c>
      <c r="B1350" t="str">
        <f t="shared" si="21"/>
        <v>S2</v>
      </c>
      <c r="C1350" t="s">
        <v>331</v>
      </c>
      <c r="D1350" t="s">
        <v>397</v>
      </c>
      <c r="E1350">
        <v>12</v>
      </c>
      <c r="F1350" t="s">
        <v>402</v>
      </c>
      <c r="G1350" t="s">
        <v>36</v>
      </c>
      <c r="H1350" t="s">
        <v>29</v>
      </c>
      <c r="I1350" s="8">
        <v>99</v>
      </c>
      <c r="J1350" s="9">
        <v>3366</v>
      </c>
      <c r="K1350" s="9">
        <v>34</v>
      </c>
    </row>
    <row r="1351" spans="1:11" ht="14.25" customHeight="1" x14ac:dyDescent="0.35">
      <c r="A1351">
        <v>2025</v>
      </c>
      <c r="B1351" t="str">
        <f t="shared" si="21"/>
        <v>S2</v>
      </c>
      <c r="C1351" t="s">
        <v>331</v>
      </c>
      <c r="D1351" t="s">
        <v>397</v>
      </c>
      <c r="E1351">
        <v>12</v>
      </c>
      <c r="F1351" t="s">
        <v>402</v>
      </c>
      <c r="G1351" t="s">
        <v>36</v>
      </c>
      <c r="H1351" t="s">
        <v>32</v>
      </c>
      <c r="I1351" s="8">
        <v>74</v>
      </c>
      <c r="J1351" s="9">
        <v>2264.4</v>
      </c>
      <c r="K1351" s="9">
        <v>30.6</v>
      </c>
    </row>
    <row r="1352" spans="1:11" ht="14.25" customHeight="1" x14ac:dyDescent="0.35">
      <c r="A1352">
        <v>2025</v>
      </c>
      <c r="B1352" t="str">
        <f t="shared" si="21"/>
        <v>S2</v>
      </c>
      <c r="C1352" t="s">
        <v>331</v>
      </c>
      <c r="D1352" t="s">
        <v>397</v>
      </c>
      <c r="E1352">
        <v>12</v>
      </c>
      <c r="F1352" t="s">
        <v>402</v>
      </c>
      <c r="G1352" t="s">
        <v>36</v>
      </c>
      <c r="H1352" t="s">
        <v>33</v>
      </c>
      <c r="I1352" s="8">
        <v>49</v>
      </c>
      <c r="J1352" s="9">
        <v>1416.1</v>
      </c>
      <c r="K1352" s="9">
        <v>28.9</v>
      </c>
    </row>
    <row r="1353" spans="1:11" ht="14.25" customHeight="1" x14ac:dyDescent="0.35">
      <c r="A1353">
        <v>2025</v>
      </c>
      <c r="B1353" t="str">
        <f t="shared" si="21"/>
        <v>S2</v>
      </c>
      <c r="C1353" t="s">
        <v>331</v>
      </c>
      <c r="D1353" t="s">
        <v>397</v>
      </c>
      <c r="E1353">
        <v>12</v>
      </c>
      <c r="F1353" t="s">
        <v>402</v>
      </c>
      <c r="G1353" t="s">
        <v>36</v>
      </c>
      <c r="H1353" t="s">
        <v>34</v>
      </c>
      <c r="I1353" s="8">
        <v>24</v>
      </c>
      <c r="J1353" s="9">
        <v>652.79999999999995</v>
      </c>
      <c r="K1353" s="9">
        <v>27.2</v>
      </c>
    </row>
    <row r="1354" spans="1:11" ht="14.25" customHeight="1" x14ac:dyDescent="0.35">
      <c r="A1354">
        <v>2025</v>
      </c>
      <c r="B1354" t="str">
        <f t="shared" si="21"/>
        <v>S2</v>
      </c>
      <c r="C1354" t="s">
        <v>331</v>
      </c>
      <c r="D1354" t="s">
        <v>397</v>
      </c>
      <c r="E1354">
        <v>12</v>
      </c>
      <c r="F1354" t="s">
        <v>403</v>
      </c>
      <c r="G1354" t="s">
        <v>38</v>
      </c>
      <c r="H1354" t="s">
        <v>29</v>
      </c>
      <c r="I1354" s="8">
        <v>101</v>
      </c>
      <c r="J1354" s="9">
        <v>3434</v>
      </c>
      <c r="K1354" s="9">
        <v>34</v>
      </c>
    </row>
    <row r="1355" spans="1:11" ht="14.25" customHeight="1" x14ac:dyDescent="0.35">
      <c r="A1355">
        <v>2025</v>
      </c>
      <c r="B1355" t="str">
        <f t="shared" si="21"/>
        <v>S2</v>
      </c>
      <c r="C1355" t="s">
        <v>331</v>
      </c>
      <c r="D1355" t="s">
        <v>397</v>
      </c>
      <c r="E1355">
        <v>12</v>
      </c>
      <c r="F1355" t="s">
        <v>403</v>
      </c>
      <c r="G1355" t="s">
        <v>38</v>
      </c>
      <c r="H1355" t="s">
        <v>32</v>
      </c>
      <c r="I1355" s="8">
        <v>76</v>
      </c>
      <c r="J1355" s="9">
        <v>2325.6</v>
      </c>
      <c r="K1355" s="9">
        <v>30.6</v>
      </c>
    </row>
    <row r="1356" spans="1:11" ht="14.25" customHeight="1" x14ac:dyDescent="0.35">
      <c r="A1356">
        <v>2025</v>
      </c>
      <c r="B1356" t="str">
        <f t="shared" si="21"/>
        <v>S2</v>
      </c>
      <c r="C1356" t="s">
        <v>331</v>
      </c>
      <c r="D1356" t="s">
        <v>397</v>
      </c>
      <c r="E1356">
        <v>12</v>
      </c>
      <c r="F1356" t="s">
        <v>403</v>
      </c>
      <c r="G1356" t="s">
        <v>38</v>
      </c>
      <c r="H1356" t="s">
        <v>33</v>
      </c>
      <c r="I1356" s="8">
        <v>50</v>
      </c>
      <c r="J1356" s="9">
        <v>1445</v>
      </c>
      <c r="K1356" s="9">
        <v>28.9</v>
      </c>
    </row>
    <row r="1357" spans="1:11" ht="14.25" customHeight="1" x14ac:dyDescent="0.35">
      <c r="A1357">
        <v>2025</v>
      </c>
      <c r="B1357" t="str">
        <f t="shared" si="21"/>
        <v>S2</v>
      </c>
      <c r="C1357" t="s">
        <v>331</v>
      </c>
      <c r="D1357" t="s">
        <v>397</v>
      </c>
      <c r="E1357">
        <v>12</v>
      </c>
      <c r="F1357" t="s">
        <v>403</v>
      </c>
      <c r="G1357" t="s">
        <v>38</v>
      </c>
      <c r="H1357" t="s">
        <v>34</v>
      </c>
      <c r="I1357" s="8">
        <v>25</v>
      </c>
      <c r="J1357" s="9">
        <v>680</v>
      </c>
      <c r="K1357" s="9">
        <v>27.2</v>
      </c>
    </row>
    <row r="1358" spans="1:11" ht="14.25" customHeight="1" x14ac:dyDescent="0.35">
      <c r="A1358">
        <v>2025</v>
      </c>
      <c r="B1358" t="str">
        <f t="shared" si="21"/>
        <v>S2</v>
      </c>
      <c r="C1358" t="s">
        <v>331</v>
      </c>
      <c r="D1358" t="s">
        <v>397</v>
      </c>
      <c r="E1358">
        <v>12</v>
      </c>
      <c r="F1358" t="s">
        <v>404</v>
      </c>
      <c r="G1358" t="s">
        <v>40</v>
      </c>
      <c r="H1358" t="s">
        <v>29</v>
      </c>
      <c r="I1358" s="8">
        <v>103</v>
      </c>
      <c r="J1358" s="9">
        <v>3502</v>
      </c>
      <c r="K1358" s="9">
        <v>34</v>
      </c>
    </row>
    <row r="1359" spans="1:11" ht="14.25" customHeight="1" x14ac:dyDescent="0.35">
      <c r="A1359">
        <v>2025</v>
      </c>
      <c r="B1359" t="str">
        <f t="shared" si="21"/>
        <v>S2</v>
      </c>
      <c r="C1359" t="s">
        <v>331</v>
      </c>
      <c r="D1359" t="s">
        <v>397</v>
      </c>
      <c r="E1359">
        <v>12</v>
      </c>
      <c r="F1359" t="s">
        <v>404</v>
      </c>
      <c r="G1359" t="s">
        <v>40</v>
      </c>
      <c r="H1359" t="s">
        <v>32</v>
      </c>
      <c r="I1359" s="8">
        <v>77</v>
      </c>
      <c r="J1359" s="9">
        <v>2356.1999999999998</v>
      </c>
      <c r="K1359" s="9">
        <v>30.6</v>
      </c>
    </row>
    <row r="1360" spans="1:11" ht="14.25" customHeight="1" x14ac:dyDescent="0.35">
      <c r="A1360">
        <v>2025</v>
      </c>
      <c r="B1360" t="str">
        <f t="shared" si="21"/>
        <v>S2</v>
      </c>
      <c r="C1360" t="s">
        <v>331</v>
      </c>
      <c r="D1360" t="s">
        <v>397</v>
      </c>
      <c r="E1360">
        <v>12</v>
      </c>
      <c r="F1360" t="s">
        <v>404</v>
      </c>
      <c r="G1360" t="s">
        <v>40</v>
      </c>
      <c r="H1360" t="s">
        <v>33</v>
      </c>
      <c r="I1360" s="8">
        <v>51</v>
      </c>
      <c r="J1360" s="9">
        <v>1473.9</v>
      </c>
      <c r="K1360" s="9">
        <v>28.9</v>
      </c>
    </row>
    <row r="1361" spans="1:11" ht="14.25" customHeight="1" x14ac:dyDescent="0.35">
      <c r="A1361">
        <v>2025</v>
      </c>
      <c r="B1361" t="str">
        <f t="shared" si="21"/>
        <v>S2</v>
      </c>
      <c r="C1361" t="s">
        <v>331</v>
      </c>
      <c r="D1361" t="s">
        <v>397</v>
      </c>
      <c r="E1361">
        <v>12</v>
      </c>
      <c r="F1361" t="s">
        <v>404</v>
      </c>
      <c r="G1361" t="s">
        <v>40</v>
      </c>
      <c r="H1361" t="s">
        <v>34</v>
      </c>
      <c r="I1361" s="8">
        <v>25</v>
      </c>
      <c r="J1361" s="9">
        <v>680</v>
      </c>
      <c r="K1361" s="9">
        <v>27.2</v>
      </c>
    </row>
    <row r="1362" spans="1:11" ht="14.25" customHeight="1" x14ac:dyDescent="0.35">
      <c r="A1362">
        <v>2025</v>
      </c>
      <c r="B1362" t="str">
        <f t="shared" si="21"/>
        <v>S2</v>
      </c>
      <c r="C1362" t="s">
        <v>331</v>
      </c>
      <c r="D1362" t="s">
        <v>397</v>
      </c>
      <c r="E1362">
        <v>12</v>
      </c>
      <c r="F1362" t="s">
        <v>405</v>
      </c>
      <c r="G1362" t="s">
        <v>42</v>
      </c>
      <c r="H1362" t="s">
        <v>29</v>
      </c>
      <c r="I1362" s="8">
        <v>87</v>
      </c>
      <c r="J1362" s="9">
        <v>2958</v>
      </c>
      <c r="K1362" s="9">
        <v>34</v>
      </c>
    </row>
    <row r="1363" spans="1:11" ht="14.25" customHeight="1" x14ac:dyDescent="0.35">
      <c r="A1363">
        <v>2025</v>
      </c>
      <c r="B1363" t="str">
        <f t="shared" si="21"/>
        <v>S2</v>
      </c>
      <c r="C1363" t="s">
        <v>331</v>
      </c>
      <c r="D1363" t="s">
        <v>397</v>
      </c>
      <c r="E1363">
        <v>12</v>
      </c>
      <c r="F1363" t="s">
        <v>405</v>
      </c>
      <c r="G1363" t="s">
        <v>42</v>
      </c>
      <c r="H1363" t="s">
        <v>32</v>
      </c>
      <c r="I1363" s="8">
        <v>65</v>
      </c>
      <c r="J1363" s="9">
        <v>1989</v>
      </c>
      <c r="K1363" s="9">
        <v>30.6</v>
      </c>
    </row>
    <row r="1364" spans="1:11" ht="14.25" customHeight="1" x14ac:dyDescent="0.35">
      <c r="A1364">
        <v>2025</v>
      </c>
      <c r="B1364" t="str">
        <f t="shared" si="21"/>
        <v>S2</v>
      </c>
      <c r="C1364" t="s">
        <v>331</v>
      </c>
      <c r="D1364" t="s">
        <v>397</v>
      </c>
      <c r="E1364">
        <v>12</v>
      </c>
      <c r="F1364" t="s">
        <v>405</v>
      </c>
      <c r="G1364" t="s">
        <v>42</v>
      </c>
      <c r="H1364" t="s">
        <v>33</v>
      </c>
      <c r="I1364" s="8">
        <v>43</v>
      </c>
      <c r="J1364" s="9">
        <v>1242.7</v>
      </c>
      <c r="K1364" s="9">
        <v>28.9</v>
      </c>
    </row>
    <row r="1365" spans="1:11" ht="14.25" customHeight="1" x14ac:dyDescent="0.35">
      <c r="A1365">
        <v>2025</v>
      </c>
      <c r="B1365" t="str">
        <f t="shared" si="21"/>
        <v>S2</v>
      </c>
      <c r="C1365" t="s">
        <v>331</v>
      </c>
      <c r="D1365" t="s">
        <v>397</v>
      </c>
      <c r="E1365">
        <v>12</v>
      </c>
      <c r="F1365" t="s">
        <v>405</v>
      </c>
      <c r="G1365" t="s">
        <v>42</v>
      </c>
      <c r="H1365" t="s">
        <v>34</v>
      </c>
      <c r="I1365" s="8">
        <v>21</v>
      </c>
      <c r="J1365" s="9">
        <v>571.20000000000005</v>
      </c>
      <c r="K1365" s="9">
        <v>27.2</v>
      </c>
    </row>
    <row r="1366" spans="1:11" ht="14.25" customHeight="1" x14ac:dyDescent="0.35">
      <c r="A1366">
        <v>2025</v>
      </c>
      <c r="B1366" t="str">
        <f t="shared" si="21"/>
        <v>S2</v>
      </c>
      <c r="C1366" t="s">
        <v>331</v>
      </c>
      <c r="D1366" t="s">
        <v>397</v>
      </c>
      <c r="E1366">
        <v>12</v>
      </c>
      <c r="F1366" t="s">
        <v>406</v>
      </c>
      <c r="G1366" t="s">
        <v>44</v>
      </c>
      <c r="H1366" t="s">
        <v>29</v>
      </c>
      <c r="I1366" s="8">
        <v>98</v>
      </c>
      <c r="J1366" s="9">
        <v>3332</v>
      </c>
      <c r="K1366" s="9">
        <v>34</v>
      </c>
    </row>
    <row r="1367" spans="1:11" ht="14.25" customHeight="1" x14ac:dyDescent="0.35">
      <c r="A1367">
        <v>2025</v>
      </c>
      <c r="B1367" t="str">
        <f t="shared" si="21"/>
        <v>S2</v>
      </c>
      <c r="C1367" t="s">
        <v>331</v>
      </c>
      <c r="D1367" t="s">
        <v>397</v>
      </c>
      <c r="E1367">
        <v>12</v>
      </c>
      <c r="F1367" t="s">
        <v>406</v>
      </c>
      <c r="G1367" t="s">
        <v>44</v>
      </c>
      <c r="H1367" t="s">
        <v>32</v>
      </c>
      <c r="I1367" s="8">
        <v>73</v>
      </c>
      <c r="J1367" s="9">
        <v>2233.8000000000002</v>
      </c>
      <c r="K1367" s="9">
        <v>30.6</v>
      </c>
    </row>
    <row r="1368" spans="1:11" ht="14.25" customHeight="1" x14ac:dyDescent="0.35">
      <c r="A1368">
        <v>2025</v>
      </c>
      <c r="B1368" t="str">
        <f t="shared" si="21"/>
        <v>S2</v>
      </c>
      <c r="C1368" t="s">
        <v>331</v>
      </c>
      <c r="D1368" t="s">
        <v>397</v>
      </c>
      <c r="E1368">
        <v>12</v>
      </c>
      <c r="F1368" t="s">
        <v>406</v>
      </c>
      <c r="G1368" t="s">
        <v>44</v>
      </c>
      <c r="H1368" t="s">
        <v>33</v>
      </c>
      <c r="I1368" s="8">
        <v>49</v>
      </c>
      <c r="J1368" s="9">
        <v>1416.1</v>
      </c>
      <c r="K1368" s="9">
        <v>28.9</v>
      </c>
    </row>
    <row r="1369" spans="1:11" ht="14.25" customHeight="1" x14ac:dyDescent="0.35">
      <c r="A1369">
        <v>2025</v>
      </c>
      <c r="B1369" t="str">
        <f t="shared" si="21"/>
        <v>S2</v>
      </c>
      <c r="C1369" t="s">
        <v>331</v>
      </c>
      <c r="D1369" t="s">
        <v>397</v>
      </c>
      <c r="E1369">
        <v>12</v>
      </c>
      <c r="F1369" t="s">
        <v>406</v>
      </c>
      <c r="G1369" t="s">
        <v>44</v>
      </c>
      <c r="H1369" t="s">
        <v>34</v>
      </c>
      <c r="I1369" s="8">
        <v>24</v>
      </c>
      <c r="J1369" s="9">
        <v>652.79999999999995</v>
      </c>
      <c r="K1369" s="9">
        <v>27.2</v>
      </c>
    </row>
    <row r="1370" spans="1:11" ht="14.25" customHeight="1" x14ac:dyDescent="0.35">
      <c r="A1370">
        <v>2025</v>
      </c>
      <c r="B1370" t="str">
        <f t="shared" si="21"/>
        <v>S2</v>
      </c>
      <c r="C1370" t="s">
        <v>331</v>
      </c>
      <c r="D1370" t="s">
        <v>397</v>
      </c>
      <c r="E1370">
        <v>12</v>
      </c>
      <c r="F1370" t="s">
        <v>408</v>
      </c>
      <c r="G1370" t="s">
        <v>48</v>
      </c>
      <c r="H1370" t="s">
        <v>29</v>
      </c>
      <c r="I1370" s="8">
        <v>96</v>
      </c>
      <c r="J1370" s="9">
        <v>3264</v>
      </c>
      <c r="K1370" s="9">
        <v>34</v>
      </c>
    </row>
    <row r="1371" spans="1:11" ht="14.25" customHeight="1" x14ac:dyDescent="0.35">
      <c r="A1371">
        <v>2025</v>
      </c>
      <c r="B1371" t="str">
        <f t="shared" si="21"/>
        <v>S2</v>
      </c>
      <c r="C1371" t="s">
        <v>331</v>
      </c>
      <c r="D1371" t="s">
        <v>397</v>
      </c>
      <c r="E1371">
        <v>12</v>
      </c>
      <c r="F1371" t="s">
        <v>408</v>
      </c>
      <c r="G1371" t="s">
        <v>48</v>
      </c>
      <c r="H1371" t="s">
        <v>32</v>
      </c>
      <c r="I1371" s="8">
        <v>72</v>
      </c>
      <c r="J1371" s="9">
        <v>2203.1999999999998</v>
      </c>
      <c r="K1371" s="9">
        <v>30.6</v>
      </c>
    </row>
    <row r="1372" spans="1:11" ht="14.25" customHeight="1" x14ac:dyDescent="0.35">
      <c r="A1372">
        <v>2025</v>
      </c>
      <c r="B1372" t="str">
        <f t="shared" si="21"/>
        <v>S2</v>
      </c>
      <c r="C1372" t="s">
        <v>331</v>
      </c>
      <c r="D1372" t="s">
        <v>397</v>
      </c>
      <c r="E1372">
        <v>12</v>
      </c>
      <c r="F1372" t="s">
        <v>408</v>
      </c>
      <c r="G1372" t="s">
        <v>48</v>
      </c>
      <c r="H1372" t="s">
        <v>33</v>
      </c>
      <c r="I1372" s="8">
        <v>48</v>
      </c>
      <c r="J1372" s="9">
        <v>1387.2</v>
      </c>
      <c r="K1372" s="9">
        <v>28.9</v>
      </c>
    </row>
    <row r="1373" spans="1:11" ht="14.25" customHeight="1" x14ac:dyDescent="0.35">
      <c r="A1373">
        <v>2025</v>
      </c>
      <c r="B1373" t="str">
        <f t="shared" si="21"/>
        <v>S2</v>
      </c>
      <c r="C1373" t="s">
        <v>331</v>
      </c>
      <c r="D1373" t="s">
        <v>397</v>
      </c>
      <c r="E1373">
        <v>12</v>
      </c>
      <c r="F1373" t="s">
        <v>408</v>
      </c>
      <c r="G1373" t="s">
        <v>48</v>
      </c>
      <c r="H1373" t="s">
        <v>34</v>
      </c>
      <c r="I1373" s="8">
        <v>24</v>
      </c>
      <c r="J1373" s="9">
        <v>652.79999999999995</v>
      </c>
      <c r="K1373" s="9">
        <v>27.2</v>
      </c>
    </row>
    <row r="1374" spans="1:11" ht="14.25" customHeight="1" x14ac:dyDescent="0.35">
      <c r="A1374">
        <v>2025</v>
      </c>
      <c r="B1374" t="str">
        <f t="shared" si="21"/>
        <v>S2</v>
      </c>
      <c r="C1374" t="s">
        <v>331</v>
      </c>
      <c r="D1374" t="s">
        <v>397</v>
      </c>
      <c r="E1374">
        <v>12</v>
      </c>
      <c r="F1374" t="s">
        <v>409</v>
      </c>
      <c r="G1374" t="s">
        <v>28</v>
      </c>
      <c r="H1374" t="s">
        <v>29</v>
      </c>
      <c r="I1374" s="8">
        <v>91</v>
      </c>
      <c r="J1374" s="9">
        <v>3094</v>
      </c>
      <c r="K1374" s="9">
        <v>34</v>
      </c>
    </row>
    <row r="1375" spans="1:11" ht="14.25" customHeight="1" x14ac:dyDescent="0.35">
      <c r="A1375">
        <v>2025</v>
      </c>
      <c r="B1375" t="str">
        <f t="shared" si="21"/>
        <v>S2</v>
      </c>
      <c r="C1375" t="s">
        <v>331</v>
      </c>
      <c r="D1375" t="s">
        <v>397</v>
      </c>
      <c r="E1375">
        <v>12</v>
      </c>
      <c r="F1375" t="s">
        <v>409</v>
      </c>
      <c r="G1375" t="s">
        <v>28</v>
      </c>
      <c r="H1375" t="s">
        <v>32</v>
      </c>
      <c r="I1375" s="8">
        <v>68</v>
      </c>
      <c r="J1375" s="9">
        <v>2080.8000000000002</v>
      </c>
      <c r="K1375" s="9">
        <v>30.6</v>
      </c>
    </row>
    <row r="1376" spans="1:11" ht="14.25" customHeight="1" x14ac:dyDescent="0.35">
      <c r="A1376">
        <v>2025</v>
      </c>
      <c r="B1376" t="str">
        <f t="shared" si="21"/>
        <v>S2</v>
      </c>
      <c r="C1376" t="s">
        <v>331</v>
      </c>
      <c r="D1376" t="s">
        <v>397</v>
      </c>
      <c r="E1376">
        <v>12</v>
      </c>
      <c r="F1376" t="s">
        <v>409</v>
      </c>
      <c r="G1376" t="s">
        <v>28</v>
      </c>
      <c r="H1376" t="s">
        <v>33</v>
      </c>
      <c r="I1376" s="8">
        <v>45</v>
      </c>
      <c r="J1376" s="9">
        <v>1300.5</v>
      </c>
      <c r="K1376" s="9">
        <v>28.9</v>
      </c>
    </row>
    <row r="1377" spans="1:11" ht="14.25" customHeight="1" x14ac:dyDescent="0.35">
      <c r="A1377">
        <v>2025</v>
      </c>
      <c r="B1377" t="str">
        <f t="shared" si="21"/>
        <v>S2</v>
      </c>
      <c r="C1377" t="s">
        <v>331</v>
      </c>
      <c r="D1377" t="s">
        <v>397</v>
      </c>
      <c r="E1377">
        <v>12</v>
      </c>
      <c r="F1377" t="s">
        <v>409</v>
      </c>
      <c r="G1377" t="s">
        <v>28</v>
      </c>
      <c r="H1377" t="s">
        <v>34</v>
      </c>
      <c r="I1377" s="8">
        <v>22</v>
      </c>
      <c r="J1377" s="9">
        <v>598.4</v>
      </c>
      <c r="K1377" s="9">
        <v>27.2</v>
      </c>
    </row>
    <row r="1378" spans="1:11" ht="14.25" customHeight="1" x14ac:dyDescent="0.35">
      <c r="A1378">
        <v>2025</v>
      </c>
      <c r="B1378" t="str">
        <f t="shared" si="21"/>
        <v>S2</v>
      </c>
      <c r="C1378" t="s">
        <v>331</v>
      </c>
      <c r="D1378" t="s">
        <v>397</v>
      </c>
      <c r="E1378">
        <v>12</v>
      </c>
      <c r="F1378" t="s">
        <v>410</v>
      </c>
      <c r="G1378" t="s">
        <v>36</v>
      </c>
      <c r="H1378" t="s">
        <v>29</v>
      </c>
      <c r="I1378" s="8">
        <v>89</v>
      </c>
      <c r="J1378" s="9">
        <v>3026</v>
      </c>
      <c r="K1378" s="9">
        <v>34</v>
      </c>
    </row>
    <row r="1379" spans="1:11" ht="14.25" customHeight="1" x14ac:dyDescent="0.35">
      <c r="A1379">
        <v>2025</v>
      </c>
      <c r="B1379" t="str">
        <f t="shared" si="21"/>
        <v>S2</v>
      </c>
      <c r="C1379" t="s">
        <v>331</v>
      </c>
      <c r="D1379" t="s">
        <v>397</v>
      </c>
      <c r="E1379">
        <v>12</v>
      </c>
      <c r="F1379" t="s">
        <v>410</v>
      </c>
      <c r="G1379" t="s">
        <v>36</v>
      </c>
      <c r="H1379" t="s">
        <v>32</v>
      </c>
      <c r="I1379" s="8">
        <v>66</v>
      </c>
      <c r="J1379" s="9">
        <v>2019.6</v>
      </c>
      <c r="K1379" s="9">
        <v>30.6</v>
      </c>
    </row>
    <row r="1380" spans="1:11" ht="14.25" customHeight="1" x14ac:dyDescent="0.35">
      <c r="A1380">
        <v>2025</v>
      </c>
      <c r="B1380" t="str">
        <f t="shared" si="21"/>
        <v>S2</v>
      </c>
      <c r="C1380" t="s">
        <v>331</v>
      </c>
      <c r="D1380" t="s">
        <v>397</v>
      </c>
      <c r="E1380">
        <v>12</v>
      </c>
      <c r="F1380" t="s">
        <v>410</v>
      </c>
      <c r="G1380" t="s">
        <v>36</v>
      </c>
      <c r="H1380" t="s">
        <v>33</v>
      </c>
      <c r="I1380" s="8">
        <v>44</v>
      </c>
      <c r="J1380" s="9">
        <v>1271.5999999999999</v>
      </c>
      <c r="K1380" s="9">
        <v>28.9</v>
      </c>
    </row>
    <row r="1381" spans="1:11" ht="14.25" customHeight="1" x14ac:dyDescent="0.35">
      <c r="A1381">
        <v>2025</v>
      </c>
      <c r="B1381" t="str">
        <f t="shared" si="21"/>
        <v>S2</v>
      </c>
      <c r="C1381" t="s">
        <v>331</v>
      </c>
      <c r="D1381" t="s">
        <v>397</v>
      </c>
      <c r="E1381">
        <v>12</v>
      </c>
      <c r="F1381" t="s">
        <v>410</v>
      </c>
      <c r="G1381" t="s">
        <v>36</v>
      </c>
      <c r="H1381" t="s">
        <v>34</v>
      </c>
      <c r="I1381" s="8">
        <v>22</v>
      </c>
      <c r="J1381" s="9">
        <v>598.4</v>
      </c>
      <c r="K1381" s="9">
        <v>27.2</v>
      </c>
    </row>
    <row r="1382" spans="1:11" ht="14.25" customHeight="1" x14ac:dyDescent="0.35">
      <c r="A1382">
        <v>2025</v>
      </c>
      <c r="B1382" t="str">
        <f t="shared" si="21"/>
        <v>S2</v>
      </c>
      <c r="C1382" t="s">
        <v>331</v>
      </c>
      <c r="D1382" t="s">
        <v>397</v>
      </c>
      <c r="E1382">
        <v>12</v>
      </c>
      <c r="F1382" t="s">
        <v>411</v>
      </c>
      <c r="G1382" t="s">
        <v>38</v>
      </c>
      <c r="H1382" t="s">
        <v>29</v>
      </c>
      <c r="I1382" s="8">
        <v>112</v>
      </c>
      <c r="J1382" s="9">
        <v>3808</v>
      </c>
      <c r="K1382" s="9">
        <v>34</v>
      </c>
    </row>
    <row r="1383" spans="1:11" ht="14.25" customHeight="1" x14ac:dyDescent="0.35">
      <c r="A1383">
        <v>2025</v>
      </c>
      <c r="B1383" t="str">
        <f t="shared" si="21"/>
        <v>S2</v>
      </c>
      <c r="C1383" t="s">
        <v>331</v>
      </c>
      <c r="D1383" t="s">
        <v>397</v>
      </c>
      <c r="E1383">
        <v>12</v>
      </c>
      <c r="F1383" t="s">
        <v>411</v>
      </c>
      <c r="G1383" t="s">
        <v>38</v>
      </c>
      <c r="H1383" t="s">
        <v>32</v>
      </c>
      <c r="I1383" s="8">
        <v>84</v>
      </c>
      <c r="J1383" s="9">
        <v>2570.4</v>
      </c>
      <c r="K1383" s="9">
        <v>30.6</v>
      </c>
    </row>
    <row r="1384" spans="1:11" ht="14.25" customHeight="1" x14ac:dyDescent="0.35">
      <c r="A1384">
        <v>2025</v>
      </c>
      <c r="B1384" t="str">
        <f t="shared" si="21"/>
        <v>S2</v>
      </c>
      <c r="C1384" t="s">
        <v>331</v>
      </c>
      <c r="D1384" t="s">
        <v>397</v>
      </c>
      <c r="E1384">
        <v>12</v>
      </c>
      <c r="F1384" t="s">
        <v>411</v>
      </c>
      <c r="G1384" t="s">
        <v>38</v>
      </c>
      <c r="H1384" t="s">
        <v>33</v>
      </c>
      <c r="I1384" s="8">
        <v>56</v>
      </c>
      <c r="J1384" s="9">
        <v>1618.4</v>
      </c>
      <c r="K1384" s="9">
        <v>28.9</v>
      </c>
    </row>
    <row r="1385" spans="1:11" ht="14.25" customHeight="1" x14ac:dyDescent="0.35">
      <c r="A1385">
        <v>2025</v>
      </c>
      <c r="B1385" t="str">
        <f t="shared" si="21"/>
        <v>S2</v>
      </c>
      <c r="C1385" t="s">
        <v>331</v>
      </c>
      <c r="D1385" t="s">
        <v>397</v>
      </c>
      <c r="E1385">
        <v>12</v>
      </c>
      <c r="F1385" t="s">
        <v>411</v>
      </c>
      <c r="G1385" t="s">
        <v>38</v>
      </c>
      <c r="H1385" t="s">
        <v>34</v>
      </c>
      <c r="I1385" s="8">
        <v>28</v>
      </c>
      <c r="J1385" s="9">
        <v>761.6</v>
      </c>
      <c r="K1385" s="9">
        <v>27.2</v>
      </c>
    </row>
    <row r="1386" spans="1:11" ht="14.25" customHeight="1" x14ac:dyDescent="0.35">
      <c r="A1386">
        <v>2025</v>
      </c>
      <c r="B1386" t="str">
        <f t="shared" si="21"/>
        <v>S2</v>
      </c>
      <c r="C1386" t="s">
        <v>331</v>
      </c>
      <c r="D1386" t="s">
        <v>397</v>
      </c>
      <c r="E1386">
        <v>12</v>
      </c>
      <c r="F1386" t="s">
        <v>412</v>
      </c>
      <c r="G1386" t="s">
        <v>40</v>
      </c>
      <c r="H1386" t="s">
        <v>29</v>
      </c>
      <c r="I1386" s="8">
        <v>112</v>
      </c>
      <c r="J1386" s="9">
        <v>3808</v>
      </c>
      <c r="K1386" s="9">
        <v>34</v>
      </c>
    </row>
    <row r="1387" spans="1:11" ht="14.25" customHeight="1" x14ac:dyDescent="0.35">
      <c r="A1387">
        <v>2025</v>
      </c>
      <c r="B1387" t="str">
        <f t="shared" si="21"/>
        <v>S2</v>
      </c>
      <c r="C1387" t="s">
        <v>331</v>
      </c>
      <c r="D1387" t="s">
        <v>397</v>
      </c>
      <c r="E1387">
        <v>12</v>
      </c>
      <c r="F1387" t="s">
        <v>412</v>
      </c>
      <c r="G1387" t="s">
        <v>40</v>
      </c>
      <c r="H1387" t="s">
        <v>32</v>
      </c>
      <c r="I1387" s="8">
        <v>84</v>
      </c>
      <c r="J1387" s="9">
        <v>2570.4</v>
      </c>
      <c r="K1387" s="9">
        <v>30.6</v>
      </c>
    </row>
    <row r="1388" spans="1:11" ht="14.25" customHeight="1" x14ac:dyDescent="0.35">
      <c r="A1388">
        <v>2025</v>
      </c>
      <c r="B1388" t="str">
        <f t="shared" si="21"/>
        <v>S2</v>
      </c>
      <c r="C1388" t="s">
        <v>331</v>
      </c>
      <c r="D1388" t="s">
        <v>397</v>
      </c>
      <c r="E1388">
        <v>12</v>
      </c>
      <c r="F1388" t="s">
        <v>412</v>
      </c>
      <c r="G1388" t="s">
        <v>40</v>
      </c>
      <c r="H1388" t="s">
        <v>33</v>
      </c>
      <c r="I1388" s="8">
        <v>56</v>
      </c>
      <c r="J1388" s="9">
        <v>1618.4</v>
      </c>
      <c r="K1388" s="9">
        <v>28.9</v>
      </c>
    </row>
    <row r="1389" spans="1:11" ht="14.25" customHeight="1" x14ac:dyDescent="0.35">
      <c r="A1389">
        <v>2025</v>
      </c>
      <c r="B1389" t="str">
        <f t="shared" si="21"/>
        <v>S2</v>
      </c>
      <c r="C1389" t="s">
        <v>331</v>
      </c>
      <c r="D1389" t="s">
        <v>397</v>
      </c>
      <c r="E1389">
        <v>12</v>
      </c>
      <c r="F1389" t="s">
        <v>412</v>
      </c>
      <c r="G1389" t="s">
        <v>40</v>
      </c>
      <c r="H1389" t="s">
        <v>34</v>
      </c>
      <c r="I1389" s="8">
        <v>28</v>
      </c>
      <c r="J1389" s="9">
        <v>761.6</v>
      </c>
      <c r="K1389" s="9">
        <v>27.2</v>
      </c>
    </row>
    <row r="1390" spans="1:11" ht="14.25" customHeight="1" x14ac:dyDescent="0.35">
      <c r="A1390">
        <v>2025</v>
      </c>
      <c r="B1390" t="str">
        <f t="shared" si="21"/>
        <v>S2</v>
      </c>
      <c r="C1390" t="s">
        <v>331</v>
      </c>
      <c r="D1390" t="s">
        <v>397</v>
      </c>
      <c r="E1390">
        <v>12</v>
      </c>
      <c r="F1390" t="s">
        <v>413</v>
      </c>
      <c r="G1390" t="s">
        <v>42</v>
      </c>
      <c r="H1390" t="s">
        <v>29</v>
      </c>
      <c r="I1390" s="8">
        <v>96</v>
      </c>
      <c r="J1390" s="9">
        <v>3264</v>
      </c>
      <c r="K1390" s="9">
        <v>34</v>
      </c>
    </row>
    <row r="1391" spans="1:11" ht="14.25" customHeight="1" x14ac:dyDescent="0.35">
      <c r="A1391">
        <v>2025</v>
      </c>
      <c r="B1391" t="str">
        <f t="shared" si="21"/>
        <v>S2</v>
      </c>
      <c r="C1391" t="s">
        <v>331</v>
      </c>
      <c r="D1391" t="s">
        <v>397</v>
      </c>
      <c r="E1391">
        <v>12</v>
      </c>
      <c r="F1391" t="s">
        <v>413</v>
      </c>
      <c r="G1391" t="s">
        <v>42</v>
      </c>
      <c r="H1391" t="s">
        <v>32</v>
      </c>
      <c r="I1391" s="8">
        <v>72</v>
      </c>
      <c r="J1391" s="9">
        <v>2203.1999999999998</v>
      </c>
      <c r="K1391" s="9">
        <v>30.6</v>
      </c>
    </row>
    <row r="1392" spans="1:11" ht="14.25" customHeight="1" x14ac:dyDescent="0.35">
      <c r="A1392">
        <v>2025</v>
      </c>
      <c r="B1392" t="str">
        <f t="shared" si="21"/>
        <v>S2</v>
      </c>
      <c r="C1392" t="s">
        <v>331</v>
      </c>
      <c r="D1392" t="s">
        <v>397</v>
      </c>
      <c r="E1392">
        <v>12</v>
      </c>
      <c r="F1392" t="s">
        <v>413</v>
      </c>
      <c r="G1392" t="s">
        <v>42</v>
      </c>
      <c r="H1392" t="s">
        <v>33</v>
      </c>
      <c r="I1392" s="8">
        <v>48</v>
      </c>
      <c r="J1392" s="9">
        <v>1387.2</v>
      </c>
      <c r="K1392" s="9">
        <v>28.9</v>
      </c>
    </row>
    <row r="1393" spans="1:11" ht="14.25" customHeight="1" x14ac:dyDescent="0.35">
      <c r="A1393">
        <v>2025</v>
      </c>
      <c r="B1393" t="str">
        <f t="shared" si="21"/>
        <v>S2</v>
      </c>
      <c r="C1393" t="s">
        <v>331</v>
      </c>
      <c r="D1393" t="s">
        <v>397</v>
      </c>
      <c r="E1393">
        <v>12</v>
      </c>
      <c r="F1393" t="s">
        <v>413</v>
      </c>
      <c r="G1393" t="s">
        <v>42</v>
      </c>
      <c r="H1393" t="s">
        <v>34</v>
      </c>
      <c r="I1393" s="8">
        <v>24</v>
      </c>
      <c r="J1393" s="9">
        <v>652.79999999999995</v>
      </c>
      <c r="K1393" s="9">
        <v>27.2</v>
      </c>
    </row>
    <row r="1394" spans="1:11" ht="14.25" customHeight="1" x14ac:dyDescent="0.35">
      <c r="A1394">
        <v>2025</v>
      </c>
      <c r="B1394" t="str">
        <f t="shared" si="21"/>
        <v>S2</v>
      </c>
      <c r="C1394" t="s">
        <v>331</v>
      </c>
      <c r="D1394" t="s">
        <v>397</v>
      </c>
      <c r="E1394">
        <v>12</v>
      </c>
      <c r="F1394" t="s">
        <v>414</v>
      </c>
      <c r="G1394" t="s">
        <v>44</v>
      </c>
      <c r="H1394" t="s">
        <v>29</v>
      </c>
      <c r="I1394" s="8">
        <v>94</v>
      </c>
      <c r="J1394" s="9">
        <v>3196</v>
      </c>
      <c r="K1394" s="9">
        <v>34</v>
      </c>
    </row>
    <row r="1395" spans="1:11" ht="14.25" customHeight="1" x14ac:dyDescent="0.35">
      <c r="A1395">
        <v>2025</v>
      </c>
      <c r="B1395" t="str">
        <f t="shared" si="21"/>
        <v>S2</v>
      </c>
      <c r="C1395" t="s">
        <v>331</v>
      </c>
      <c r="D1395" t="s">
        <v>397</v>
      </c>
      <c r="E1395">
        <v>12</v>
      </c>
      <c r="F1395" t="s">
        <v>414</v>
      </c>
      <c r="G1395" t="s">
        <v>44</v>
      </c>
      <c r="H1395" t="s">
        <v>32</v>
      </c>
      <c r="I1395" s="8">
        <v>71</v>
      </c>
      <c r="J1395" s="9">
        <v>2172.6</v>
      </c>
      <c r="K1395" s="9">
        <v>30.6</v>
      </c>
    </row>
    <row r="1396" spans="1:11" ht="14.25" customHeight="1" x14ac:dyDescent="0.35">
      <c r="A1396">
        <v>2025</v>
      </c>
      <c r="B1396" t="str">
        <f t="shared" si="21"/>
        <v>S2</v>
      </c>
      <c r="C1396" t="s">
        <v>331</v>
      </c>
      <c r="D1396" t="s">
        <v>397</v>
      </c>
      <c r="E1396">
        <v>12</v>
      </c>
      <c r="F1396" t="s">
        <v>414</v>
      </c>
      <c r="G1396" t="s">
        <v>44</v>
      </c>
      <c r="H1396" t="s">
        <v>33</v>
      </c>
      <c r="I1396" s="8">
        <v>47</v>
      </c>
      <c r="J1396" s="9">
        <v>1358.3</v>
      </c>
      <c r="K1396" s="9">
        <v>28.9</v>
      </c>
    </row>
    <row r="1397" spans="1:11" ht="14.25" customHeight="1" x14ac:dyDescent="0.35">
      <c r="A1397">
        <v>2025</v>
      </c>
      <c r="B1397" t="str">
        <f t="shared" si="21"/>
        <v>S2</v>
      </c>
      <c r="C1397" t="s">
        <v>331</v>
      </c>
      <c r="D1397" t="s">
        <v>397</v>
      </c>
      <c r="E1397">
        <v>12</v>
      </c>
      <c r="F1397" t="s">
        <v>414</v>
      </c>
      <c r="G1397" t="s">
        <v>44</v>
      </c>
      <c r="H1397" t="s">
        <v>34</v>
      </c>
      <c r="I1397" s="8">
        <v>23</v>
      </c>
      <c r="J1397" s="9">
        <v>625.6</v>
      </c>
      <c r="K1397" s="9">
        <v>27.2</v>
      </c>
    </row>
    <row r="1398" spans="1:11" ht="14.25" customHeight="1" x14ac:dyDescent="0.35">
      <c r="A1398">
        <v>2025</v>
      </c>
      <c r="B1398" t="str">
        <f t="shared" si="21"/>
        <v>S2</v>
      </c>
      <c r="C1398" t="s">
        <v>331</v>
      </c>
      <c r="D1398" t="s">
        <v>397</v>
      </c>
      <c r="E1398">
        <v>12</v>
      </c>
      <c r="F1398" t="s">
        <v>415</v>
      </c>
      <c r="G1398" t="s">
        <v>48</v>
      </c>
      <c r="H1398" t="s">
        <v>29</v>
      </c>
      <c r="I1398" s="8">
        <v>94</v>
      </c>
      <c r="J1398" s="9">
        <v>3196</v>
      </c>
      <c r="K1398" s="9">
        <v>34</v>
      </c>
    </row>
    <row r="1399" spans="1:11" ht="14.25" customHeight="1" x14ac:dyDescent="0.35">
      <c r="A1399">
        <v>2025</v>
      </c>
      <c r="B1399" t="str">
        <f t="shared" si="21"/>
        <v>S2</v>
      </c>
      <c r="C1399" t="s">
        <v>331</v>
      </c>
      <c r="D1399" t="s">
        <v>397</v>
      </c>
      <c r="E1399">
        <v>12</v>
      </c>
      <c r="F1399" t="s">
        <v>415</v>
      </c>
      <c r="G1399" t="s">
        <v>48</v>
      </c>
      <c r="H1399" t="s">
        <v>32</v>
      </c>
      <c r="I1399" s="8">
        <v>71</v>
      </c>
      <c r="J1399" s="9">
        <v>2172.6</v>
      </c>
      <c r="K1399" s="9">
        <v>30.6</v>
      </c>
    </row>
    <row r="1400" spans="1:11" ht="14.25" customHeight="1" x14ac:dyDescent="0.35">
      <c r="A1400">
        <v>2025</v>
      </c>
      <c r="B1400" t="str">
        <f t="shared" si="21"/>
        <v>S2</v>
      </c>
      <c r="C1400" t="s">
        <v>331</v>
      </c>
      <c r="D1400" t="s">
        <v>397</v>
      </c>
      <c r="E1400">
        <v>12</v>
      </c>
      <c r="F1400" t="s">
        <v>415</v>
      </c>
      <c r="G1400" t="s">
        <v>48</v>
      </c>
      <c r="H1400" t="s">
        <v>33</v>
      </c>
      <c r="I1400" s="8">
        <v>47</v>
      </c>
      <c r="J1400" s="9">
        <v>1358.3</v>
      </c>
      <c r="K1400" s="9">
        <v>28.9</v>
      </c>
    </row>
    <row r="1401" spans="1:11" ht="14.25" customHeight="1" x14ac:dyDescent="0.35">
      <c r="A1401">
        <v>2025</v>
      </c>
      <c r="B1401" t="str">
        <f t="shared" si="21"/>
        <v>S2</v>
      </c>
      <c r="C1401" t="s">
        <v>331</v>
      </c>
      <c r="D1401" t="s">
        <v>397</v>
      </c>
      <c r="E1401">
        <v>12</v>
      </c>
      <c r="F1401" t="s">
        <v>415</v>
      </c>
      <c r="G1401" t="s">
        <v>48</v>
      </c>
      <c r="H1401" t="s">
        <v>34</v>
      </c>
      <c r="I1401" s="8">
        <v>23</v>
      </c>
      <c r="J1401" s="9">
        <v>625.6</v>
      </c>
      <c r="K1401" s="9">
        <v>27.2</v>
      </c>
    </row>
    <row r="1402" spans="1:11" ht="14.25" customHeight="1" x14ac:dyDescent="0.35">
      <c r="A1402">
        <v>2025</v>
      </c>
      <c r="B1402" t="str">
        <f t="shared" si="21"/>
        <v>S2</v>
      </c>
      <c r="C1402" t="s">
        <v>331</v>
      </c>
      <c r="D1402" t="s">
        <v>397</v>
      </c>
      <c r="E1402">
        <v>12</v>
      </c>
      <c r="F1402" t="s">
        <v>416</v>
      </c>
      <c r="G1402" t="s">
        <v>28</v>
      </c>
      <c r="H1402" t="s">
        <v>29</v>
      </c>
      <c r="I1402" s="8">
        <v>88</v>
      </c>
      <c r="J1402" s="9">
        <v>2992</v>
      </c>
      <c r="K1402" s="9">
        <v>34</v>
      </c>
    </row>
    <row r="1403" spans="1:11" ht="14.25" customHeight="1" x14ac:dyDescent="0.35">
      <c r="A1403">
        <v>2025</v>
      </c>
      <c r="B1403" t="str">
        <f t="shared" si="21"/>
        <v>S2</v>
      </c>
      <c r="C1403" t="s">
        <v>331</v>
      </c>
      <c r="D1403" t="s">
        <v>397</v>
      </c>
      <c r="E1403">
        <v>12</v>
      </c>
      <c r="F1403" t="s">
        <v>416</v>
      </c>
      <c r="G1403" t="s">
        <v>28</v>
      </c>
      <c r="H1403" t="s">
        <v>32</v>
      </c>
      <c r="I1403" s="8">
        <v>66</v>
      </c>
      <c r="J1403" s="9">
        <v>2019.6</v>
      </c>
      <c r="K1403" s="9">
        <v>30.6</v>
      </c>
    </row>
    <row r="1404" spans="1:11" ht="14.25" customHeight="1" x14ac:dyDescent="0.35">
      <c r="A1404">
        <v>2025</v>
      </c>
      <c r="B1404" t="str">
        <f t="shared" si="21"/>
        <v>S2</v>
      </c>
      <c r="C1404" t="s">
        <v>331</v>
      </c>
      <c r="D1404" t="s">
        <v>397</v>
      </c>
      <c r="E1404">
        <v>12</v>
      </c>
      <c r="F1404" t="s">
        <v>416</v>
      </c>
      <c r="G1404" t="s">
        <v>28</v>
      </c>
      <c r="H1404" t="s">
        <v>33</v>
      </c>
      <c r="I1404" s="8">
        <v>44</v>
      </c>
      <c r="J1404" s="9">
        <v>1271.5999999999999</v>
      </c>
      <c r="K1404" s="9">
        <v>28.9</v>
      </c>
    </row>
    <row r="1405" spans="1:11" ht="14.25" customHeight="1" x14ac:dyDescent="0.35">
      <c r="A1405">
        <v>2025</v>
      </c>
      <c r="B1405" t="str">
        <f t="shared" si="21"/>
        <v>S2</v>
      </c>
      <c r="C1405" t="s">
        <v>331</v>
      </c>
      <c r="D1405" t="s">
        <v>397</v>
      </c>
      <c r="E1405">
        <v>12</v>
      </c>
      <c r="F1405" t="s">
        <v>416</v>
      </c>
      <c r="G1405" t="s">
        <v>28</v>
      </c>
      <c r="H1405" t="s">
        <v>34</v>
      </c>
      <c r="I1405" s="8">
        <v>22</v>
      </c>
      <c r="J1405" s="9">
        <v>598.4</v>
      </c>
      <c r="K1405" s="9">
        <v>27.2</v>
      </c>
    </row>
    <row r="1406" spans="1:11" ht="14.25" customHeight="1" x14ac:dyDescent="0.35">
      <c r="A1406">
        <v>2025</v>
      </c>
      <c r="B1406" t="str">
        <f t="shared" si="21"/>
        <v>S2</v>
      </c>
      <c r="C1406" t="s">
        <v>331</v>
      </c>
      <c r="D1406" t="s">
        <v>397</v>
      </c>
      <c r="E1406">
        <v>12</v>
      </c>
      <c r="F1406" t="s">
        <v>417</v>
      </c>
      <c r="G1406" t="s">
        <v>36</v>
      </c>
      <c r="H1406" t="s">
        <v>29</v>
      </c>
      <c r="I1406" s="8">
        <v>88</v>
      </c>
      <c r="J1406" s="9">
        <v>2992</v>
      </c>
      <c r="K1406" s="9">
        <v>34</v>
      </c>
    </row>
    <row r="1407" spans="1:11" ht="14.25" customHeight="1" x14ac:dyDescent="0.35">
      <c r="A1407">
        <v>2025</v>
      </c>
      <c r="B1407" t="str">
        <f t="shared" si="21"/>
        <v>S2</v>
      </c>
      <c r="C1407" t="s">
        <v>331</v>
      </c>
      <c r="D1407" t="s">
        <v>397</v>
      </c>
      <c r="E1407">
        <v>12</v>
      </c>
      <c r="F1407" t="s">
        <v>417</v>
      </c>
      <c r="G1407" t="s">
        <v>36</v>
      </c>
      <c r="H1407" t="s">
        <v>32</v>
      </c>
      <c r="I1407" s="8">
        <v>66</v>
      </c>
      <c r="J1407" s="9">
        <v>2019.6</v>
      </c>
      <c r="K1407" s="9">
        <v>30.6</v>
      </c>
    </row>
    <row r="1408" spans="1:11" ht="14.25" customHeight="1" x14ac:dyDescent="0.35">
      <c r="A1408">
        <v>2025</v>
      </c>
      <c r="B1408" t="str">
        <f t="shared" si="21"/>
        <v>S2</v>
      </c>
      <c r="C1408" t="s">
        <v>331</v>
      </c>
      <c r="D1408" t="s">
        <v>397</v>
      </c>
      <c r="E1408">
        <v>12</v>
      </c>
      <c r="F1408" t="s">
        <v>417</v>
      </c>
      <c r="G1408" t="s">
        <v>36</v>
      </c>
      <c r="H1408" t="s">
        <v>33</v>
      </c>
      <c r="I1408" s="8">
        <v>44</v>
      </c>
      <c r="J1408" s="9">
        <v>1271.5999999999999</v>
      </c>
      <c r="K1408" s="9">
        <v>28.9</v>
      </c>
    </row>
    <row r="1409" spans="1:11" ht="14.25" customHeight="1" x14ac:dyDescent="0.35">
      <c r="A1409">
        <v>2025</v>
      </c>
      <c r="B1409" t="str">
        <f t="shared" si="21"/>
        <v>S2</v>
      </c>
      <c r="C1409" t="s">
        <v>331</v>
      </c>
      <c r="D1409" t="s">
        <v>397</v>
      </c>
      <c r="E1409">
        <v>12</v>
      </c>
      <c r="F1409" t="s">
        <v>417</v>
      </c>
      <c r="G1409" t="s">
        <v>36</v>
      </c>
      <c r="H1409" t="s">
        <v>34</v>
      </c>
      <c r="I1409" s="8">
        <v>22</v>
      </c>
      <c r="J1409" s="9">
        <v>598.4</v>
      </c>
      <c r="K1409" s="9">
        <v>27.2</v>
      </c>
    </row>
    <row r="1410" spans="1:11" ht="14.25" customHeight="1" x14ac:dyDescent="0.35">
      <c r="A1410">
        <v>2025</v>
      </c>
      <c r="B1410" t="str">
        <f t="shared" ref="B1410:B1461" si="22">IF(OR(C1410="Q1",C1410="Q2"),"S1",IF(OR(C1410="Q3",C1410="Q4"),"S2",""))</f>
        <v>S2</v>
      </c>
      <c r="C1410" t="s">
        <v>331</v>
      </c>
      <c r="D1410" t="s">
        <v>397</v>
      </c>
      <c r="E1410">
        <v>12</v>
      </c>
      <c r="F1410" t="s">
        <v>418</v>
      </c>
      <c r="G1410" t="s">
        <v>38</v>
      </c>
      <c r="H1410" t="s">
        <v>29</v>
      </c>
      <c r="I1410" s="8">
        <v>108</v>
      </c>
      <c r="J1410" s="9">
        <v>3672</v>
      </c>
      <c r="K1410" s="9">
        <v>34</v>
      </c>
    </row>
    <row r="1411" spans="1:11" ht="14.25" customHeight="1" x14ac:dyDescent="0.35">
      <c r="A1411">
        <v>2025</v>
      </c>
      <c r="B1411" t="str">
        <f t="shared" si="22"/>
        <v>S2</v>
      </c>
      <c r="C1411" t="s">
        <v>331</v>
      </c>
      <c r="D1411" t="s">
        <v>397</v>
      </c>
      <c r="E1411">
        <v>12</v>
      </c>
      <c r="F1411" t="s">
        <v>418</v>
      </c>
      <c r="G1411" t="s">
        <v>38</v>
      </c>
      <c r="H1411" t="s">
        <v>32</v>
      </c>
      <c r="I1411" s="8">
        <v>81</v>
      </c>
      <c r="J1411" s="9">
        <v>2478.6</v>
      </c>
      <c r="K1411" s="9">
        <v>30.6</v>
      </c>
    </row>
    <row r="1412" spans="1:11" ht="14.25" customHeight="1" x14ac:dyDescent="0.35">
      <c r="A1412">
        <v>2025</v>
      </c>
      <c r="B1412" t="str">
        <f t="shared" si="22"/>
        <v>S2</v>
      </c>
      <c r="C1412" t="s">
        <v>331</v>
      </c>
      <c r="D1412" t="s">
        <v>397</v>
      </c>
      <c r="E1412">
        <v>12</v>
      </c>
      <c r="F1412" t="s">
        <v>418</v>
      </c>
      <c r="G1412" t="s">
        <v>38</v>
      </c>
      <c r="H1412" t="s">
        <v>33</v>
      </c>
      <c r="I1412" s="8">
        <v>54</v>
      </c>
      <c r="J1412" s="9">
        <v>1560.6</v>
      </c>
      <c r="K1412" s="9">
        <v>28.9</v>
      </c>
    </row>
    <row r="1413" spans="1:11" ht="14.25" customHeight="1" x14ac:dyDescent="0.35">
      <c r="A1413">
        <v>2025</v>
      </c>
      <c r="B1413" t="str">
        <f t="shared" si="22"/>
        <v>S2</v>
      </c>
      <c r="C1413" t="s">
        <v>331</v>
      </c>
      <c r="D1413" t="s">
        <v>397</v>
      </c>
      <c r="E1413">
        <v>12</v>
      </c>
      <c r="F1413" t="s">
        <v>418</v>
      </c>
      <c r="G1413" t="s">
        <v>38</v>
      </c>
      <c r="H1413" t="s">
        <v>34</v>
      </c>
      <c r="I1413" s="8">
        <v>27</v>
      </c>
      <c r="J1413" s="9">
        <v>734.4</v>
      </c>
      <c r="K1413" s="9">
        <v>27.2</v>
      </c>
    </row>
    <row r="1414" spans="1:11" ht="14.25" customHeight="1" x14ac:dyDescent="0.35">
      <c r="A1414">
        <v>2025</v>
      </c>
      <c r="B1414" t="str">
        <f t="shared" si="22"/>
        <v>S2</v>
      </c>
      <c r="C1414" t="s">
        <v>331</v>
      </c>
      <c r="D1414" t="s">
        <v>397</v>
      </c>
      <c r="E1414">
        <v>12</v>
      </c>
      <c r="F1414" t="s">
        <v>419</v>
      </c>
      <c r="G1414" t="s">
        <v>40</v>
      </c>
      <c r="H1414" t="s">
        <v>29</v>
      </c>
      <c r="I1414" s="8">
        <v>106</v>
      </c>
      <c r="J1414" s="9">
        <v>3604</v>
      </c>
      <c r="K1414" s="9">
        <v>34</v>
      </c>
    </row>
    <row r="1415" spans="1:11" ht="14.25" customHeight="1" x14ac:dyDescent="0.35">
      <c r="A1415">
        <v>2025</v>
      </c>
      <c r="B1415" t="str">
        <f t="shared" si="22"/>
        <v>S2</v>
      </c>
      <c r="C1415" t="s">
        <v>331</v>
      </c>
      <c r="D1415" t="s">
        <v>397</v>
      </c>
      <c r="E1415">
        <v>12</v>
      </c>
      <c r="F1415" t="s">
        <v>419</v>
      </c>
      <c r="G1415" t="s">
        <v>40</v>
      </c>
      <c r="H1415" t="s">
        <v>32</v>
      </c>
      <c r="I1415" s="8">
        <v>79</v>
      </c>
      <c r="J1415" s="9">
        <v>2417.4</v>
      </c>
      <c r="K1415" s="9">
        <v>30.6</v>
      </c>
    </row>
    <row r="1416" spans="1:11" ht="14.25" customHeight="1" x14ac:dyDescent="0.35">
      <c r="A1416">
        <v>2025</v>
      </c>
      <c r="B1416" t="str">
        <f t="shared" si="22"/>
        <v>S2</v>
      </c>
      <c r="C1416" t="s">
        <v>331</v>
      </c>
      <c r="D1416" t="s">
        <v>397</v>
      </c>
      <c r="E1416">
        <v>12</v>
      </c>
      <c r="F1416" t="s">
        <v>419</v>
      </c>
      <c r="G1416" t="s">
        <v>40</v>
      </c>
      <c r="H1416" t="s">
        <v>33</v>
      </c>
      <c r="I1416" s="8">
        <v>53</v>
      </c>
      <c r="J1416" s="9">
        <v>1531.7</v>
      </c>
      <c r="K1416" s="9">
        <v>28.9</v>
      </c>
    </row>
    <row r="1417" spans="1:11" ht="14.25" customHeight="1" x14ac:dyDescent="0.35">
      <c r="A1417">
        <v>2025</v>
      </c>
      <c r="B1417" t="str">
        <f t="shared" si="22"/>
        <v>S2</v>
      </c>
      <c r="C1417" t="s">
        <v>331</v>
      </c>
      <c r="D1417" t="s">
        <v>397</v>
      </c>
      <c r="E1417">
        <v>12</v>
      </c>
      <c r="F1417" t="s">
        <v>419</v>
      </c>
      <c r="G1417" t="s">
        <v>40</v>
      </c>
      <c r="H1417" t="s">
        <v>34</v>
      </c>
      <c r="I1417" s="8">
        <v>26</v>
      </c>
      <c r="J1417" s="9">
        <v>707.2</v>
      </c>
      <c r="K1417" s="9">
        <v>27.2</v>
      </c>
    </row>
    <row r="1418" spans="1:11" ht="14.25" customHeight="1" x14ac:dyDescent="0.35">
      <c r="A1418">
        <v>2025</v>
      </c>
      <c r="B1418" t="str">
        <f t="shared" si="22"/>
        <v>S2</v>
      </c>
      <c r="C1418" t="s">
        <v>331</v>
      </c>
      <c r="D1418" t="s">
        <v>397</v>
      </c>
      <c r="E1418">
        <v>12</v>
      </c>
      <c r="F1418" t="s">
        <v>420</v>
      </c>
      <c r="G1418" t="s">
        <v>42</v>
      </c>
      <c r="H1418" t="s">
        <v>29</v>
      </c>
      <c r="I1418" s="8">
        <v>86</v>
      </c>
      <c r="J1418" s="9">
        <v>2924</v>
      </c>
      <c r="K1418" s="9">
        <v>34</v>
      </c>
    </row>
    <row r="1419" spans="1:11" ht="14.25" customHeight="1" x14ac:dyDescent="0.35">
      <c r="A1419">
        <v>2025</v>
      </c>
      <c r="B1419" t="str">
        <f t="shared" si="22"/>
        <v>S2</v>
      </c>
      <c r="C1419" t="s">
        <v>331</v>
      </c>
      <c r="D1419" t="s">
        <v>397</v>
      </c>
      <c r="E1419">
        <v>12</v>
      </c>
      <c r="F1419" t="s">
        <v>420</v>
      </c>
      <c r="G1419" t="s">
        <v>42</v>
      </c>
      <c r="H1419" t="s">
        <v>32</v>
      </c>
      <c r="I1419" s="8">
        <v>64</v>
      </c>
      <c r="J1419" s="9">
        <v>1958.4</v>
      </c>
      <c r="K1419" s="9">
        <v>30.6</v>
      </c>
    </row>
    <row r="1420" spans="1:11" ht="14.25" customHeight="1" x14ac:dyDescent="0.35">
      <c r="A1420">
        <v>2025</v>
      </c>
      <c r="B1420" t="str">
        <f t="shared" si="22"/>
        <v>S2</v>
      </c>
      <c r="C1420" t="s">
        <v>331</v>
      </c>
      <c r="D1420" t="s">
        <v>397</v>
      </c>
      <c r="E1420">
        <v>12</v>
      </c>
      <c r="F1420" t="s">
        <v>420</v>
      </c>
      <c r="G1420" t="s">
        <v>42</v>
      </c>
      <c r="H1420" t="s">
        <v>33</v>
      </c>
      <c r="I1420" s="8">
        <v>43</v>
      </c>
      <c r="J1420" s="9">
        <v>1242.7</v>
      </c>
      <c r="K1420" s="9">
        <v>28.9</v>
      </c>
    </row>
    <row r="1421" spans="1:11" ht="14.25" customHeight="1" x14ac:dyDescent="0.35">
      <c r="A1421">
        <v>2025</v>
      </c>
      <c r="B1421" t="str">
        <f t="shared" si="22"/>
        <v>S2</v>
      </c>
      <c r="C1421" t="s">
        <v>331</v>
      </c>
      <c r="D1421" t="s">
        <v>397</v>
      </c>
      <c r="E1421">
        <v>12</v>
      </c>
      <c r="F1421" t="s">
        <v>420</v>
      </c>
      <c r="G1421" t="s">
        <v>42</v>
      </c>
      <c r="H1421" t="s">
        <v>34</v>
      </c>
      <c r="I1421" s="8">
        <v>21</v>
      </c>
      <c r="J1421" s="9">
        <v>571.20000000000005</v>
      </c>
      <c r="K1421" s="9">
        <v>27.2</v>
      </c>
    </row>
    <row r="1422" spans="1:11" ht="14.25" customHeight="1" x14ac:dyDescent="0.35">
      <c r="A1422">
        <v>2025</v>
      </c>
      <c r="B1422" t="str">
        <f t="shared" si="22"/>
        <v>S2</v>
      </c>
      <c r="C1422" t="s">
        <v>331</v>
      </c>
      <c r="D1422" t="s">
        <v>397</v>
      </c>
      <c r="E1422">
        <v>12</v>
      </c>
      <c r="F1422" t="s">
        <v>421</v>
      </c>
      <c r="G1422" t="s">
        <v>44</v>
      </c>
      <c r="H1422" t="s">
        <v>29</v>
      </c>
      <c r="I1422" s="8">
        <v>88</v>
      </c>
      <c r="J1422" s="9">
        <v>2992</v>
      </c>
      <c r="K1422" s="9">
        <v>34</v>
      </c>
    </row>
    <row r="1423" spans="1:11" ht="14.25" customHeight="1" x14ac:dyDescent="0.35">
      <c r="A1423">
        <v>2025</v>
      </c>
      <c r="B1423" t="str">
        <f t="shared" si="22"/>
        <v>S2</v>
      </c>
      <c r="C1423" t="s">
        <v>331</v>
      </c>
      <c r="D1423" t="s">
        <v>397</v>
      </c>
      <c r="E1423">
        <v>12</v>
      </c>
      <c r="F1423" t="s">
        <v>421</v>
      </c>
      <c r="G1423" t="s">
        <v>44</v>
      </c>
      <c r="H1423" t="s">
        <v>32</v>
      </c>
      <c r="I1423" s="8">
        <v>66</v>
      </c>
      <c r="J1423" s="9">
        <v>2019.6</v>
      </c>
      <c r="K1423" s="9">
        <v>30.6</v>
      </c>
    </row>
    <row r="1424" spans="1:11" ht="14.25" customHeight="1" x14ac:dyDescent="0.35">
      <c r="A1424">
        <v>2025</v>
      </c>
      <c r="B1424" t="str">
        <f t="shared" si="22"/>
        <v>S2</v>
      </c>
      <c r="C1424" t="s">
        <v>331</v>
      </c>
      <c r="D1424" t="s">
        <v>397</v>
      </c>
      <c r="E1424">
        <v>12</v>
      </c>
      <c r="F1424" t="s">
        <v>421</v>
      </c>
      <c r="G1424" t="s">
        <v>44</v>
      </c>
      <c r="H1424" t="s">
        <v>33</v>
      </c>
      <c r="I1424" s="8">
        <v>44</v>
      </c>
      <c r="J1424" s="9">
        <v>1271.5999999999999</v>
      </c>
      <c r="K1424" s="9">
        <v>28.9</v>
      </c>
    </row>
    <row r="1425" spans="1:11" ht="14.25" customHeight="1" x14ac:dyDescent="0.35">
      <c r="A1425">
        <v>2025</v>
      </c>
      <c r="B1425" t="str">
        <f t="shared" si="22"/>
        <v>S2</v>
      </c>
      <c r="C1425" t="s">
        <v>331</v>
      </c>
      <c r="D1425" t="s">
        <v>397</v>
      </c>
      <c r="E1425">
        <v>12</v>
      </c>
      <c r="F1425" t="s">
        <v>421</v>
      </c>
      <c r="G1425" t="s">
        <v>44</v>
      </c>
      <c r="H1425" t="s">
        <v>34</v>
      </c>
      <c r="I1425" s="8">
        <v>22</v>
      </c>
      <c r="J1425" s="9">
        <v>598.4</v>
      </c>
      <c r="K1425" s="9">
        <v>27.2</v>
      </c>
    </row>
    <row r="1426" spans="1:11" ht="14.25" customHeight="1" x14ac:dyDescent="0.35">
      <c r="A1426">
        <v>2025</v>
      </c>
      <c r="B1426" t="str">
        <f t="shared" si="22"/>
        <v>S2</v>
      </c>
      <c r="C1426" t="s">
        <v>331</v>
      </c>
      <c r="D1426" t="s">
        <v>397</v>
      </c>
      <c r="E1426">
        <v>12</v>
      </c>
      <c r="F1426" t="s">
        <v>422</v>
      </c>
      <c r="G1426" t="s">
        <v>48</v>
      </c>
      <c r="H1426" t="s">
        <v>29</v>
      </c>
      <c r="I1426" s="8">
        <v>102</v>
      </c>
      <c r="J1426" s="9">
        <v>3468</v>
      </c>
      <c r="K1426" s="9">
        <v>34</v>
      </c>
    </row>
    <row r="1427" spans="1:11" ht="14.25" customHeight="1" x14ac:dyDescent="0.35">
      <c r="A1427">
        <v>2025</v>
      </c>
      <c r="B1427" t="str">
        <f t="shared" si="22"/>
        <v>S2</v>
      </c>
      <c r="C1427" t="s">
        <v>331</v>
      </c>
      <c r="D1427" t="s">
        <v>397</v>
      </c>
      <c r="E1427">
        <v>12</v>
      </c>
      <c r="F1427" t="s">
        <v>422</v>
      </c>
      <c r="G1427" t="s">
        <v>48</v>
      </c>
      <c r="H1427" t="s">
        <v>32</v>
      </c>
      <c r="I1427" s="8">
        <v>76</v>
      </c>
      <c r="J1427" s="9">
        <v>2325.6</v>
      </c>
      <c r="K1427" s="9">
        <v>30.6</v>
      </c>
    </row>
    <row r="1428" spans="1:11" ht="14.25" customHeight="1" x14ac:dyDescent="0.35">
      <c r="A1428">
        <v>2025</v>
      </c>
      <c r="B1428" t="str">
        <f t="shared" si="22"/>
        <v>S2</v>
      </c>
      <c r="C1428" t="s">
        <v>331</v>
      </c>
      <c r="D1428" t="s">
        <v>397</v>
      </c>
      <c r="E1428">
        <v>12</v>
      </c>
      <c r="F1428" t="s">
        <v>422</v>
      </c>
      <c r="G1428" t="s">
        <v>48</v>
      </c>
      <c r="H1428" t="s">
        <v>33</v>
      </c>
      <c r="I1428" s="8">
        <v>51</v>
      </c>
      <c r="J1428" s="9">
        <v>1473.9</v>
      </c>
      <c r="K1428" s="9">
        <v>28.9</v>
      </c>
    </row>
    <row r="1429" spans="1:11" ht="14.25" customHeight="1" x14ac:dyDescent="0.35">
      <c r="A1429">
        <v>2025</v>
      </c>
      <c r="B1429" t="str">
        <f t="shared" si="22"/>
        <v>S2</v>
      </c>
      <c r="C1429" t="s">
        <v>331</v>
      </c>
      <c r="D1429" t="s">
        <v>397</v>
      </c>
      <c r="E1429">
        <v>12</v>
      </c>
      <c r="F1429" t="s">
        <v>422</v>
      </c>
      <c r="G1429" t="s">
        <v>48</v>
      </c>
      <c r="H1429" t="s">
        <v>34</v>
      </c>
      <c r="I1429" s="8">
        <v>25</v>
      </c>
      <c r="J1429" s="9">
        <v>680</v>
      </c>
      <c r="K1429" s="9">
        <v>27.2</v>
      </c>
    </row>
    <row r="1430" spans="1:11" ht="14.25" customHeight="1" x14ac:dyDescent="0.35">
      <c r="A1430">
        <v>2025</v>
      </c>
      <c r="B1430" t="str">
        <f t="shared" si="22"/>
        <v>S2</v>
      </c>
      <c r="C1430" t="s">
        <v>331</v>
      </c>
      <c r="D1430" t="s">
        <v>397</v>
      </c>
      <c r="E1430">
        <v>12</v>
      </c>
      <c r="F1430" t="s">
        <v>423</v>
      </c>
      <c r="G1430" t="s">
        <v>28</v>
      </c>
      <c r="H1430" t="s">
        <v>29</v>
      </c>
      <c r="I1430" s="8">
        <v>100</v>
      </c>
      <c r="J1430" s="9">
        <v>3400</v>
      </c>
      <c r="K1430" s="9">
        <v>34</v>
      </c>
    </row>
    <row r="1431" spans="1:11" ht="14.25" customHeight="1" x14ac:dyDescent="0.35">
      <c r="A1431">
        <v>2025</v>
      </c>
      <c r="B1431" t="str">
        <f t="shared" si="22"/>
        <v>S2</v>
      </c>
      <c r="C1431" t="s">
        <v>331</v>
      </c>
      <c r="D1431" t="s">
        <v>397</v>
      </c>
      <c r="E1431">
        <v>12</v>
      </c>
      <c r="F1431" t="s">
        <v>423</v>
      </c>
      <c r="G1431" t="s">
        <v>28</v>
      </c>
      <c r="H1431" t="s">
        <v>32</v>
      </c>
      <c r="I1431" s="8">
        <v>75</v>
      </c>
      <c r="J1431" s="9">
        <v>2295</v>
      </c>
      <c r="K1431" s="9">
        <v>30.6</v>
      </c>
    </row>
    <row r="1432" spans="1:11" ht="14.25" customHeight="1" x14ac:dyDescent="0.35">
      <c r="A1432">
        <v>2025</v>
      </c>
      <c r="B1432" t="str">
        <f t="shared" si="22"/>
        <v>S2</v>
      </c>
      <c r="C1432" t="s">
        <v>331</v>
      </c>
      <c r="D1432" t="s">
        <v>397</v>
      </c>
      <c r="E1432">
        <v>12</v>
      </c>
      <c r="F1432" t="s">
        <v>423</v>
      </c>
      <c r="G1432" t="s">
        <v>28</v>
      </c>
      <c r="H1432" t="s">
        <v>33</v>
      </c>
      <c r="I1432" s="8">
        <v>50</v>
      </c>
      <c r="J1432" s="9">
        <v>1445</v>
      </c>
      <c r="K1432" s="9">
        <v>28.9</v>
      </c>
    </row>
    <row r="1433" spans="1:11" ht="14.25" customHeight="1" x14ac:dyDescent="0.35">
      <c r="A1433">
        <v>2025</v>
      </c>
      <c r="B1433" t="str">
        <f t="shared" si="22"/>
        <v>S2</v>
      </c>
      <c r="C1433" t="s">
        <v>331</v>
      </c>
      <c r="D1433" t="s">
        <v>397</v>
      </c>
      <c r="E1433">
        <v>12</v>
      </c>
      <c r="F1433" t="s">
        <v>423</v>
      </c>
      <c r="G1433" t="s">
        <v>28</v>
      </c>
      <c r="H1433" t="s">
        <v>34</v>
      </c>
      <c r="I1433" s="8">
        <v>25</v>
      </c>
      <c r="J1433" s="9">
        <v>680</v>
      </c>
      <c r="K1433" s="9">
        <v>27.2</v>
      </c>
    </row>
    <row r="1434" spans="1:11" ht="14.25" customHeight="1" x14ac:dyDescent="0.35">
      <c r="A1434">
        <v>2025</v>
      </c>
      <c r="B1434" t="str">
        <f t="shared" si="22"/>
        <v>S2</v>
      </c>
      <c r="C1434" t="s">
        <v>331</v>
      </c>
      <c r="D1434" t="s">
        <v>397</v>
      </c>
      <c r="E1434">
        <v>12</v>
      </c>
      <c r="F1434" t="s">
        <v>424</v>
      </c>
      <c r="G1434" t="s">
        <v>36</v>
      </c>
      <c r="H1434" t="s">
        <v>29</v>
      </c>
      <c r="I1434" s="8">
        <v>96</v>
      </c>
      <c r="J1434" s="9">
        <v>3264</v>
      </c>
      <c r="K1434" s="9">
        <v>34</v>
      </c>
    </row>
    <row r="1435" spans="1:11" ht="14.25" customHeight="1" x14ac:dyDescent="0.35">
      <c r="A1435">
        <v>2025</v>
      </c>
      <c r="B1435" t="str">
        <f t="shared" si="22"/>
        <v>S2</v>
      </c>
      <c r="C1435" t="s">
        <v>331</v>
      </c>
      <c r="D1435" t="s">
        <v>397</v>
      </c>
      <c r="E1435">
        <v>12</v>
      </c>
      <c r="F1435" t="s">
        <v>424</v>
      </c>
      <c r="G1435" t="s">
        <v>36</v>
      </c>
      <c r="H1435" t="s">
        <v>32</v>
      </c>
      <c r="I1435" s="8">
        <v>72</v>
      </c>
      <c r="J1435" s="9">
        <v>2203.1999999999998</v>
      </c>
      <c r="K1435" s="9">
        <v>30.6</v>
      </c>
    </row>
    <row r="1436" spans="1:11" ht="14.25" customHeight="1" x14ac:dyDescent="0.35">
      <c r="A1436">
        <v>2025</v>
      </c>
      <c r="B1436" t="str">
        <f t="shared" si="22"/>
        <v>S2</v>
      </c>
      <c r="C1436" t="s">
        <v>331</v>
      </c>
      <c r="D1436" t="s">
        <v>397</v>
      </c>
      <c r="E1436">
        <v>12</v>
      </c>
      <c r="F1436" t="s">
        <v>424</v>
      </c>
      <c r="G1436" t="s">
        <v>36</v>
      </c>
      <c r="H1436" t="s">
        <v>33</v>
      </c>
      <c r="I1436" s="8">
        <v>48</v>
      </c>
      <c r="J1436" s="9">
        <v>1387.2</v>
      </c>
      <c r="K1436" s="9">
        <v>28.9</v>
      </c>
    </row>
    <row r="1437" spans="1:11" ht="14.25" customHeight="1" x14ac:dyDescent="0.35">
      <c r="A1437">
        <v>2025</v>
      </c>
      <c r="B1437" t="str">
        <f t="shared" si="22"/>
        <v>S2</v>
      </c>
      <c r="C1437" t="s">
        <v>331</v>
      </c>
      <c r="D1437" t="s">
        <v>397</v>
      </c>
      <c r="E1437">
        <v>12</v>
      </c>
      <c r="F1437" t="s">
        <v>424</v>
      </c>
      <c r="G1437" t="s">
        <v>36</v>
      </c>
      <c r="H1437" t="s">
        <v>34</v>
      </c>
      <c r="I1437" s="8">
        <v>24</v>
      </c>
      <c r="J1437" s="9">
        <v>652.79999999999995</v>
      </c>
      <c r="K1437" s="9">
        <v>27.2</v>
      </c>
    </row>
    <row r="1438" spans="1:11" ht="14.25" customHeight="1" x14ac:dyDescent="0.35">
      <c r="A1438">
        <v>2025</v>
      </c>
      <c r="B1438" t="str">
        <f t="shared" si="22"/>
        <v>S2</v>
      </c>
      <c r="C1438" t="s">
        <v>331</v>
      </c>
      <c r="D1438" t="s">
        <v>397</v>
      </c>
      <c r="E1438">
        <v>12</v>
      </c>
      <c r="F1438" t="s">
        <v>425</v>
      </c>
      <c r="G1438" t="s">
        <v>38</v>
      </c>
      <c r="H1438" t="s">
        <v>29</v>
      </c>
      <c r="I1438" s="8">
        <v>116</v>
      </c>
      <c r="J1438" s="9">
        <v>3944</v>
      </c>
      <c r="K1438" s="9">
        <v>34</v>
      </c>
    </row>
    <row r="1439" spans="1:11" ht="14.25" customHeight="1" x14ac:dyDescent="0.35">
      <c r="A1439">
        <v>2025</v>
      </c>
      <c r="B1439" t="str">
        <f t="shared" si="22"/>
        <v>S2</v>
      </c>
      <c r="C1439" t="s">
        <v>331</v>
      </c>
      <c r="D1439" t="s">
        <v>397</v>
      </c>
      <c r="E1439">
        <v>12</v>
      </c>
      <c r="F1439" t="s">
        <v>425</v>
      </c>
      <c r="G1439" t="s">
        <v>38</v>
      </c>
      <c r="H1439" t="s">
        <v>32</v>
      </c>
      <c r="I1439" s="8">
        <v>87</v>
      </c>
      <c r="J1439" s="9">
        <v>2662.2</v>
      </c>
      <c r="K1439" s="9">
        <v>30.6</v>
      </c>
    </row>
    <row r="1440" spans="1:11" ht="14.25" customHeight="1" x14ac:dyDescent="0.35">
      <c r="A1440">
        <v>2025</v>
      </c>
      <c r="B1440" t="str">
        <f t="shared" si="22"/>
        <v>S2</v>
      </c>
      <c r="C1440" t="s">
        <v>331</v>
      </c>
      <c r="D1440" t="s">
        <v>397</v>
      </c>
      <c r="E1440">
        <v>12</v>
      </c>
      <c r="F1440" t="s">
        <v>425</v>
      </c>
      <c r="G1440" t="s">
        <v>38</v>
      </c>
      <c r="H1440" t="s">
        <v>33</v>
      </c>
      <c r="I1440" s="8">
        <v>58</v>
      </c>
      <c r="J1440" s="9">
        <v>1676.2</v>
      </c>
      <c r="K1440" s="9">
        <v>28.9</v>
      </c>
    </row>
    <row r="1441" spans="1:11" ht="14.25" customHeight="1" x14ac:dyDescent="0.35">
      <c r="A1441">
        <v>2025</v>
      </c>
      <c r="B1441" t="str">
        <f t="shared" si="22"/>
        <v>S2</v>
      </c>
      <c r="C1441" t="s">
        <v>331</v>
      </c>
      <c r="D1441" t="s">
        <v>397</v>
      </c>
      <c r="E1441">
        <v>12</v>
      </c>
      <c r="F1441" t="s">
        <v>425</v>
      </c>
      <c r="G1441" t="s">
        <v>38</v>
      </c>
      <c r="H1441" t="s">
        <v>34</v>
      </c>
      <c r="I1441" s="8">
        <v>29</v>
      </c>
      <c r="J1441" s="9">
        <v>788.8</v>
      </c>
      <c r="K1441" s="9">
        <v>27.2</v>
      </c>
    </row>
    <row r="1442" spans="1:11" ht="14.25" customHeight="1" x14ac:dyDescent="0.35">
      <c r="A1442">
        <v>2025</v>
      </c>
      <c r="B1442" t="str">
        <f t="shared" si="22"/>
        <v>S2</v>
      </c>
      <c r="C1442" t="s">
        <v>331</v>
      </c>
      <c r="D1442" t="s">
        <v>397</v>
      </c>
      <c r="E1442">
        <v>12</v>
      </c>
      <c r="F1442" t="s">
        <v>426</v>
      </c>
      <c r="G1442" t="s">
        <v>40</v>
      </c>
      <c r="H1442" t="s">
        <v>29</v>
      </c>
      <c r="I1442" s="8">
        <v>117</v>
      </c>
      <c r="J1442" s="9">
        <v>3978</v>
      </c>
      <c r="K1442" s="9">
        <v>34</v>
      </c>
    </row>
    <row r="1443" spans="1:11" ht="14.25" customHeight="1" x14ac:dyDescent="0.35">
      <c r="A1443">
        <v>2025</v>
      </c>
      <c r="B1443" t="str">
        <f t="shared" si="22"/>
        <v>S2</v>
      </c>
      <c r="C1443" t="s">
        <v>331</v>
      </c>
      <c r="D1443" t="s">
        <v>397</v>
      </c>
      <c r="E1443">
        <v>12</v>
      </c>
      <c r="F1443" t="s">
        <v>426</v>
      </c>
      <c r="G1443" t="s">
        <v>40</v>
      </c>
      <c r="H1443" t="s">
        <v>32</v>
      </c>
      <c r="I1443" s="8">
        <v>88</v>
      </c>
      <c r="J1443" s="9">
        <v>2692.8</v>
      </c>
      <c r="K1443" s="9">
        <v>30.6</v>
      </c>
    </row>
    <row r="1444" spans="1:11" ht="14.25" customHeight="1" x14ac:dyDescent="0.35">
      <c r="A1444">
        <v>2025</v>
      </c>
      <c r="B1444" t="str">
        <f t="shared" si="22"/>
        <v>S2</v>
      </c>
      <c r="C1444" t="s">
        <v>331</v>
      </c>
      <c r="D1444" t="s">
        <v>397</v>
      </c>
      <c r="E1444">
        <v>12</v>
      </c>
      <c r="F1444" t="s">
        <v>426</v>
      </c>
      <c r="G1444" t="s">
        <v>40</v>
      </c>
      <c r="H1444" t="s">
        <v>33</v>
      </c>
      <c r="I1444" s="8">
        <v>58</v>
      </c>
      <c r="J1444" s="9">
        <v>1676.2</v>
      </c>
      <c r="K1444" s="9">
        <v>28.9</v>
      </c>
    </row>
    <row r="1445" spans="1:11" ht="14.25" customHeight="1" x14ac:dyDescent="0.35">
      <c r="A1445">
        <v>2025</v>
      </c>
      <c r="B1445" t="str">
        <f t="shared" si="22"/>
        <v>S2</v>
      </c>
      <c r="C1445" t="s">
        <v>331</v>
      </c>
      <c r="D1445" t="s">
        <v>397</v>
      </c>
      <c r="E1445">
        <v>12</v>
      </c>
      <c r="F1445" t="s">
        <v>426</v>
      </c>
      <c r="G1445" t="s">
        <v>40</v>
      </c>
      <c r="H1445" t="s">
        <v>34</v>
      </c>
      <c r="I1445" s="8">
        <v>29</v>
      </c>
      <c r="J1445" s="9">
        <v>788.8</v>
      </c>
      <c r="K1445" s="9">
        <v>27.2</v>
      </c>
    </row>
    <row r="1446" spans="1:11" ht="14.25" customHeight="1" x14ac:dyDescent="0.35">
      <c r="A1446">
        <v>2025</v>
      </c>
      <c r="B1446" t="str">
        <f t="shared" si="22"/>
        <v>S2</v>
      </c>
      <c r="C1446" t="s">
        <v>331</v>
      </c>
      <c r="D1446" t="s">
        <v>397</v>
      </c>
      <c r="E1446">
        <v>12</v>
      </c>
      <c r="F1446" t="s">
        <v>427</v>
      </c>
      <c r="G1446" t="s">
        <v>42</v>
      </c>
      <c r="H1446" t="s">
        <v>29</v>
      </c>
      <c r="I1446" s="8">
        <v>92</v>
      </c>
      <c r="J1446" s="9">
        <v>3128</v>
      </c>
      <c r="K1446" s="9">
        <v>34</v>
      </c>
    </row>
    <row r="1447" spans="1:11" ht="14.25" customHeight="1" x14ac:dyDescent="0.35">
      <c r="A1447">
        <v>2025</v>
      </c>
      <c r="B1447" t="str">
        <f t="shared" si="22"/>
        <v>S2</v>
      </c>
      <c r="C1447" t="s">
        <v>331</v>
      </c>
      <c r="D1447" t="s">
        <v>397</v>
      </c>
      <c r="E1447">
        <v>12</v>
      </c>
      <c r="F1447" t="s">
        <v>427</v>
      </c>
      <c r="G1447" t="s">
        <v>42</v>
      </c>
      <c r="H1447" t="s">
        <v>32</v>
      </c>
      <c r="I1447" s="8">
        <v>69</v>
      </c>
      <c r="J1447" s="9">
        <v>2111.4</v>
      </c>
      <c r="K1447" s="9">
        <v>30.6</v>
      </c>
    </row>
    <row r="1448" spans="1:11" ht="14.25" customHeight="1" x14ac:dyDescent="0.35">
      <c r="A1448">
        <v>2025</v>
      </c>
      <c r="B1448" t="str">
        <f t="shared" si="22"/>
        <v>S2</v>
      </c>
      <c r="C1448" t="s">
        <v>331</v>
      </c>
      <c r="D1448" t="s">
        <v>397</v>
      </c>
      <c r="E1448">
        <v>12</v>
      </c>
      <c r="F1448" t="s">
        <v>427</v>
      </c>
      <c r="G1448" t="s">
        <v>42</v>
      </c>
      <c r="H1448" t="s">
        <v>33</v>
      </c>
      <c r="I1448" s="8">
        <v>46</v>
      </c>
      <c r="J1448" s="9">
        <v>1329.4</v>
      </c>
      <c r="K1448" s="9">
        <v>28.9</v>
      </c>
    </row>
    <row r="1449" spans="1:11" ht="14.25" customHeight="1" x14ac:dyDescent="0.35">
      <c r="A1449">
        <v>2025</v>
      </c>
      <c r="B1449" t="str">
        <f t="shared" si="22"/>
        <v>S2</v>
      </c>
      <c r="C1449" t="s">
        <v>331</v>
      </c>
      <c r="D1449" t="s">
        <v>397</v>
      </c>
      <c r="E1449">
        <v>12</v>
      </c>
      <c r="F1449" t="s">
        <v>427</v>
      </c>
      <c r="G1449" t="s">
        <v>42</v>
      </c>
      <c r="H1449" t="s">
        <v>34</v>
      </c>
      <c r="I1449" s="8">
        <v>23</v>
      </c>
      <c r="J1449" s="9">
        <v>625.6</v>
      </c>
      <c r="K1449" s="9">
        <v>27.2</v>
      </c>
    </row>
    <row r="1450" spans="1:11" ht="14.25" customHeight="1" x14ac:dyDescent="0.35">
      <c r="A1450">
        <v>2025</v>
      </c>
      <c r="B1450" t="str">
        <f t="shared" si="22"/>
        <v>S2</v>
      </c>
      <c r="C1450" t="s">
        <v>331</v>
      </c>
      <c r="D1450" t="s">
        <v>397</v>
      </c>
      <c r="E1450">
        <v>12</v>
      </c>
      <c r="F1450" t="s">
        <v>428</v>
      </c>
      <c r="G1450" t="s">
        <v>44</v>
      </c>
      <c r="H1450" t="s">
        <v>29</v>
      </c>
      <c r="I1450" s="8">
        <v>91</v>
      </c>
      <c r="J1450" s="9">
        <v>3094</v>
      </c>
      <c r="K1450" s="9">
        <v>34</v>
      </c>
    </row>
    <row r="1451" spans="1:11" ht="14.25" customHeight="1" x14ac:dyDescent="0.35">
      <c r="A1451">
        <v>2025</v>
      </c>
      <c r="B1451" t="str">
        <f t="shared" si="22"/>
        <v>S2</v>
      </c>
      <c r="C1451" t="s">
        <v>331</v>
      </c>
      <c r="D1451" t="s">
        <v>397</v>
      </c>
      <c r="E1451">
        <v>12</v>
      </c>
      <c r="F1451" t="s">
        <v>428</v>
      </c>
      <c r="G1451" t="s">
        <v>44</v>
      </c>
      <c r="H1451" t="s">
        <v>32</v>
      </c>
      <c r="I1451" s="8">
        <v>68</v>
      </c>
      <c r="J1451" s="9">
        <v>2080.8000000000002</v>
      </c>
      <c r="K1451" s="9">
        <v>30.6</v>
      </c>
    </row>
    <row r="1452" spans="1:11" ht="14.25" customHeight="1" x14ac:dyDescent="0.35">
      <c r="A1452">
        <v>2025</v>
      </c>
      <c r="B1452" t="str">
        <f t="shared" si="22"/>
        <v>S2</v>
      </c>
      <c r="C1452" t="s">
        <v>331</v>
      </c>
      <c r="D1452" t="s">
        <v>397</v>
      </c>
      <c r="E1452">
        <v>12</v>
      </c>
      <c r="F1452" t="s">
        <v>428</v>
      </c>
      <c r="G1452" t="s">
        <v>44</v>
      </c>
      <c r="H1452" t="s">
        <v>33</v>
      </c>
      <c r="I1452" s="8">
        <v>45</v>
      </c>
      <c r="J1452" s="9">
        <v>1300.5</v>
      </c>
      <c r="K1452" s="9">
        <v>28.9</v>
      </c>
    </row>
    <row r="1453" spans="1:11" ht="14.25" customHeight="1" x14ac:dyDescent="0.35">
      <c r="A1453">
        <v>2025</v>
      </c>
      <c r="B1453" t="str">
        <f t="shared" si="22"/>
        <v>S2</v>
      </c>
      <c r="C1453" t="s">
        <v>331</v>
      </c>
      <c r="D1453" t="s">
        <v>397</v>
      </c>
      <c r="E1453">
        <v>12</v>
      </c>
      <c r="F1453" t="s">
        <v>428</v>
      </c>
      <c r="G1453" t="s">
        <v>44</v>
      </c>
      <c r="H1453" t="s">
        <v>34</v>
      </c>
      <c r="I1453" s="8">
        <v>22</v>
      </c>
      <c r="J1453" s="9">
        <v>598.4</v>
      </c>
      <c r="K1453" s="9">
        <v>27.2</v>
      </c>
    </row>
    <row r="1454" spans="1:11" ht="14.25" customHeight="1" x14ac:dyDescent="0.35">
      <c r="A1454">
        <v>2025</v>
      </c>
      <c r="B1454" t="str">
        <f t="shared" si="22"/>
        <v>S2</v>
      </c>
      <c r="C1454" t="s">
        <v>331</v>
      </c>
      <c r="D1454" t="s">
        <v>397</v>
      </c>
      <c r="E1454">
        <v>12</v>
      </c>
      <c r="F1454" t="s">
        <v>429</v>
      </c>
      <c r="G1454" t="s">
        <v>48</v>
      </c>
      <c r="H1454" t="s">
        <v>29</v>
      </c>
      <c r="I1454" s="8">
        <v>88</v>
      </c>
      <c r="J1454" s="9">
        <v>2992</v>
      </c>
      <c r="K1454" s="9">
        <v>34</v>
      </c>
    </row>
    <row r="1455" spans="1:11" ht="14.25" customHeight="1" x14ac:dyDescent="0.35">
      <c r="A1455">
        <v>2025</v>
      </c>
      <c r="B1455" t="str">
        <f t="shared" si="22"/>
        <v>S2</v>
      </c>
      <c r="C1455" t="s">
        <v>331</v>
      </c>
      <c r="D1455" t="s">
        <v>397</v>
      </c>
      <c r="E1455">
        <v>12</v>
      </c>
      <c r="F1455" t="s">
        <v>429</v>
      </c>
      <c r="G1455" t="s">
        <v>48</v>
      </c>
      <c r="H1455" t="s">
        <v>32</v>
      </c>
      <c r="I1455" s="8">
        <v>66</v>
      </c>
      <c r="J1455" s="9">
        <v>2019.6</v>
      </c>
      <c r="K1455" s="9">
        <v>30.6</v>
      </c>
    </row>
    <row r="1456" spans="1:11" ht="14.25" customHeight="1" x14ac:dyDescent="0.35">
      <c r="A1456">
        <v>2025</v>
      </c>
      <c r="B1456" t="str">
        <f t="shared" si="22"/>
        <v>S2</v>
      </c>
      <c r="C1456" t="s">
        <v>331</v>
      </c>
      <c r="D1456" t="s">
        <v>397</v>
      </c>
      <c r="E1456">
        <v>12</v>
      </c>
      <c r="F1456" t="s">
        <v>429</v>
      </c>
      <c r="G1456" t="s">
        <v>48</v>
      </c>
      <c r="H1456" t="s">
        <v>33</v>
      </c>
      <c r="I1456" s="8">
        <v>44</v>
      </c>
      <c r="J1456" s="9">
        <v>1271.5999999999999</v>
      </c>
      <c r="K1456" s="9">
        <v>28.9</v>
      </c>
    </row>
    <row r="1457" spans="1:11" ht="14.25" customHeight="1" x14ac:dyDescent="0.35">
      <c r="A1457">
        <v>2025</v>
      </c>
      <c r="B1457" t="str">
        <f t="shared" si="22"/>
        <v>S2</v>
      </c>
      <c r="C1457" t="s">
        <v>331</v>
      </c>
      <c r="D1457" t="s">
        <v>397</v>
      </c>
      <c r="E1457">
        <v>12</v>
      </c>
      <c r="F1457" t="s">
        <v>429</v>
      </c>
      <c r="G1457" t="s">
        <v>48</v>
      </c>
      <c r="H1457" t="s">
        <v>34</v>
      </c>
      <c r="I1457" s="8">
        <v>22</v>
      </c>
      <c r="J1457" s="9">
        <v>598.4</v>
      </c>
      <c r="K1457" s="9">
        <v>27.2</v>
      </c>
    </row>
    <row r="1458" spans="1:11" ht="14.25" customHeight="1" x14ac:dyDescent="0.35">
      <c r="A1458">
        <v>2025</v>
      </c>
      <c r="B1458" t="str">
        <f t="shared" si="22"/>
        <v>S2</v>
      </c>
      <c r="C1458" t="s">
        <v>331</v>
      </c>
      <c r="D1458" t="s">
        <v>397</v>
      </c>
      <c r="E1458">
        <v>12</v>
      </c>
      <c r="F1458" t="s">
        <v>430</v>
      </c>
      <c r="G1458" t="s">
        <v>28</v>
      </c>
      <c r="H1458" t="s">
        <v>29</v>
      </c>
      <c r="I1458" s="8">
        <v>98</v>
      </c>
      <c r="J1458" s="9">
        <v>3332</v>
      </c>
      <c r="K1458" s="9">
        <v>34</v>
      </c>
    </row>
    <row r="1459" spans="1:11" ht="14.25" customHeight="1" x14ac:dyDescent="0.35">
      <c r="A1459">
        <v>2025</v>
      </c>
      <c r="B1459" t="str">
        <f t="shared" si="22"/>
        <v>S2</v>
      </c>
      <c r="C1459" t="s">
        <v>331</v>
      </c>
      <c r="D1459" t="s">
        <v>397</v>
      </c>
      <c r="E1459">
        <v>12</v>
      </c>
      <c r="F1459" t="s">
        <v>430</v>
      </c>
      <c r="G1459" t="s">
        <v>28</v>
      </c>
      <c r="H1459" t="s">
        <v>32</v>
      </c>
      <c r="I1459" s="8">
        <v>74</v>
      </c>
      <c r="J1459" s="9">
        <v>2264.4</v>
      </c>
      <c r="K1459" s="9">
        <v>30.6</v>
      </c>
    </row>
    <row r="1460" spans="1:11" ht="14.25" customHeight="1" x14ac:dyDescent="0.35">
      <c r="A1460">
        <v>2025</v>
      </c>
      <c r="B1460" t="str">
        <f t="shared" si="22"/>
        <v>S2</v>
      </c>
      <c r="C1460" t="s">
        <v>331</v>
      </c>
      <c r="D1460" t="s">
        <v>397</v>
      </c>
      <c r="E1460">
        <v>12</v>
      </c>
      <c r="F1460" t="s">
        <v>430</v>
      </c>
      <c r="G1460" t="s">
        <v>28</v>
      </c>
      <c r="H1460" t="s">
        <v>33</v>
      </c>
      <c r="I1460" s="8">
        <v>49</v>
      </c>
      <c r="J1460" s="9">
        <v>1416.1</v>
      </c>
      <c r="K1460" s="9">
        <v>28.9</v>
      </c>
    </row>
    <row r="1461" spans="1:11" ht="14.25" customHeight="1" x14ac:dyDescent="0.35">
      <c r="A1461">
        <v>2025</v>
      </c>
      <c r="B1461" t="str">
        <f t="shared" si="22"/>
        <v>S2</v>
      </c>
      <c r="C1461" t="s">
        <v>331</v>
      </c>
      <c r="D1461" t="s">
        <v>397</v>
      </c>
      <c r="E1461">
        <v>12</v>
      </c>
      <c r="F1461" t="s">
        <v>430</v>
      </c>
      <c r="G1461" t="s">
        <v>28</v>
      </c>
      <c r="H1461" t="s">
        <v>34</v>
      </c>
      <c r="I1461" s="8">
        <v>24</v>
      </c>
      <c r="J1461" s="9">
        <v>652.79999999999995</v>
      </c>
      <c r="K1461" s="9">
        <v>27.2</v>
      </c>
    </row>
  </sheetData>
  <autoFilter ref="A1:K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F2F2"/>
  </sheetPr>
  <dimension ref="A1:Q22"/>
  <sheetViews>
    <sheetView zoomScale="90" zoomScaleNormal="90" workbookViewId="0">
      <pane ySplit="4" topLeftCell="A5" activePane="bottomLeft" state="frozen"/>
      <selection activeCell="C1" sqref="C1"/>
      <selection pane="bottomLeft" activeCell="C30" sqref="C30"/>
    </sheetView>
  </sheetViews>
  <sheetFormatPr defaultColWidth="8.6328125" defaultRowHeight="14.5" x14ac:dyDescent="0.35"/>
  <cols>
    <col min="1" max="1" width="8" customWidth="1"/>
    <col min="2" max="2" width="22" customWidth="1"/>
    <col min="3" max="4" width="12" customWidth="1"/>
    <col min="5" max="5" width="10.90625" customWidth="1"/>
    <col min="6" max="6" width="14" customWidth="1"/>
    <col min="7" max="7" width="10" customWidth="1"/>
    <col min="8" max="8" width="35" customWidth="1"/>
    <col min="9" max="9" width="13" customWidth="1"/>
    <col min="10" max="10" width="16" customWidth="1"/>
    <col min="11" max="11" width="13" customWidth="1"/>
    <col min="12" max="12" width="12" customWidth="1"/>
    <col min="13" max="13" width="13" customWidth="1"/>
    <col min="14" max="14" width="20" customWidth="1"/>
    <col min="15" max="15" width="14" customWidth="1"/>
    <col min="16" max="16" width="8" customWidth="1"/>
    <col min="17" max="17" width="45" customWidth="1"/>
  </cols>
  <sheetData>
    <row r="1" spans="1:17" ht="19.5" customHeight="1" x14ac:dyDescent="0.4">
      <c r="A1" s="148" t="s">
        <v>803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7" ht="14.25" customHeight="1" x14ac:dyDescent="0.35">
      <c r="A2" s="146" t="s">
        <v>804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</row>
    <row r="4" spans="1:17" ht="24.75" customHeight="1" x14ac:dyDescent="0.35">
      <c r="A4" s="10" t="s">
        <v>805</v>
      </c>
      <c r="B4" s="10" t="s">
        <v>806</v>
      </c>
      <c r="C4" s="10" t="s">
        <v>807</v>
      </c>
      <c r="D4" s="10" t="s">
        <v>808</v>
      </c>
      <c r="E4" s="10" t="s">
        <v>809</v>
      </c>
      <c r="F4" s="10" t="s">
        <v>810</v>
      </c>
      <c r="G4" s="10" t="s">
        <v>811</v>
      </c>
      <c r="H4" s="10" t="s">
        <v>812</v>
      </c>
      <c r="I4" s="10" t="s">
        <v>813</v>
      </c>
      <c r="J4" s="10" t="s">
        <v>814</v>
      </c>
      <c r="K4" s="10" t="s">
        <v>815</v>
      </c>
      <c r="L4" s="10" t="s">
        <v>816</v>
      </c>
      <c r="M4" s="10" t="s">
        <v>817</v>
      </c>
      <c r="N4" s="10" t="s">
        <v>818</v>
      </c>
      <c r="O4" s="10" t="s">
        <v>819</v>
      </c>
      <c r="P4" s="10" t="s">
        <v>820</v>
      </c>
      <c r="Q4" s="10" t="s">
        <v>821</v>
      </c>
    </row>
    <row r="5" spans="1:17" ht="28.5" customHeight="1" x14ac:dyDescent="0.35">
      <c r="A5" s="11">
        <v>2025</v>
      </c>
      <c r="B5" s="11" t="s">
        <v>45</v>
      </c>
      <c r="C5" s="12" t="s">
        <v>43</v>
      </c>
      <c r="D5" s="12" t="s">
        <v>72</v>
      </c>
      <c r="E5" s="11">
        <v>26</v>
      </c>
      <c r="F5" s="11" t="s">
        <v>822</v>
      </c>
      <c r="G5" s="11">
        <v>0</v>
      </c>
      <c r="H5" s="11" t="s">
        <v>823</v>
      </c>
      <c r="I5" s="13" t="s">
        <v>824</v>
      </c>
      <c r="J5" s="14">
        <v>450000</v>
      </c>
      <c r="K5" s="14">
        <v>9000</v>
      </c>
      <c r="L5" s="15" t="s">
        <v>825</v>
      </c>
      <c r="M5" s="14">
        <v>11904</v>
      </c>
      <c r="N5" s="16" t="s">
        <v>826</v>
      </c>
      <c r="O5" s="14">
        <v>372419</v>
      </c>
      <c r="P5" s="11" t="s">
        <v>827</v>
      </c>
      <c r="Q5" s="11" t="s">
        <v>828</v>
      </c>
    </row>
    <row r="6" spans="1:17" ht="14.25" customHeight="1" x14ac:dyDescent="0.35">
      <c r="A6" s="11">
        <v>2025</v>
      </c>
      <c r="B6" s="11" t="s">
        <v>84</v>
      </c>
      <c r="C6" s="12" t="s">
        <v>83</v>
      </c>
      <c r="D6" s="12" t="s">
        <v>90</v>
      </c>
      <c r="E6" s="11">
        <v>7</v>
      </c>
      <c r="F6" s="11" t="s">
        <v>829</v>
      </c>
      <c r="G6" s="11">
        <v>0</v>
      </c>
      <c r="H6" s="11" t="s">
        <v>830</v>
      </c>
      <c r="I6" s="17" t="s">
        <v>831</v>
      </c>
      <c r="J6" s="14">
        <v>35000</v>
      </c>
      <c r="K6" s="14">
        <v>1500</v>
      </c>
      <c r="L6" s="15" t="s">
        <v>825</v>
      </c>
      <c r="M6" s="14">
        <v>1708</v>
      </c>
      <c r="N6" s="16" t="s">
        <v>832</v>
      </c>
      <c r="O6" s="14">
        <v>53439.5</v>
      </c>
      <c r="P6" s="11" t="s">
        <v>833</v>
      </c>
      <c r="Q6" s="11" t="s">
        <v>834</v>
      </c>
    </row>
    <row r="7" spans="1:17" ht="14.25" customHeight="1" x14ac:dyDescent="0.35">
      <c r="A7" s="11">
        <v>2025</v>
      </c>
      <c r="B7" s="11" t="s">
        <v>835</v>
      </c>
      <c r="C7" s="12" t="s">
        <v>120</v>
      </c>
      <c r="D7" s="12" t="s">
        <v>127</v>
      </c>
      <c r="E7" s="11">
        <v>7</v>
      </c>
      <c r="F7" s="11" t="s">
        <v>836</v>
      </c>
      <c r="G7" s="11">
        <v>15</v>
      </c>
      <c r="H7" s="11" t="s">
        <v>837</v>
      </c>
      <c r="I7" s="18" t="s">
        <v>838</v>
      </c>
      <c r="J7" s="14">
        <v>55000</v>
      </c>
      <c r="K7" s="14">
        <v>3000</v>
      </c>
      <c r="L7" s="15" t="s">
        <v>825</v>
      </c>
      <c r="M7" s="14">
        <v>4414</v>
      </c>
      <c r="N7" s="16" t="s">
        <v>839</v>
      </c>
      <c r="O7" s="14">
        <v>126816.6</v>
      </c>
      <c r="P7" s="11" t="s">
        <v>840</v>
      </c>
      <c r="Q7" s="11" t="s">
        <v>841</v>
      </c>
    </row>
    <row r="8" spans="1:17" ht="14.25" customHeight="1" x14ac:dyDescent="0.35">
      <c r="A8" s="11">
        <v>2025</v>
      </c>
      <c r="B8" s="11" t="s">
        <v>842</v>
      </c>
      <c r="C8" s="12" t="s">
        <v>187</v>
      </c>
      <c r="D8" s="12" t="s">
        <v>200</v>
      </c>
      <c r="E8" s="11">
        <v>13</v>
      </c>
      <c r="F8" s="11" t="s">
        <v>829</v>
      </c>
      <c r="G8" s="11">
        <v>0</v>
      </c>
      <c r="H8" s="11" t="s">
        <v>843</v>
      </c>
      <c r="I8" s="18" t="s">
        <v>838</v>
      </c>
      <c r="J8" s="14">
        <v>75000</v>
      </c>
      <c r="K8" s="14">
        <v>4000</v>
      </c>
      <c r="L8" s="15" t="s">
        <v>825</v>
      </c>
      <c r="M8" s="14">
        <v>4814</v>
      </c>
      <c r="N8" s="16" t="s">
        <v>844</v>
      </c>
      <c r="O8" s="14">
        <v>150604.70000000001</v>
      </c>
      <c r="P8" s="11" t="s">
        <v>845</v>
      </c>
      <c r="Q8" s="11" t="s">
        <v>846</v>
      </c>
    </row>
    <row r="9" spans="1:17" ht="14.25" customHeight="1" x14ac:dyDescent="0.35">
      <c r="A9" s="11">
        <v>2025</v>
      </c>
      <c r="B9" s="11" t="s">
        <v>847</v>
      </c>
      <c r="C9" s="12" t="s">
        <v>224</v>
      </c>
      <c r="D9" s="12" t="s">
        <v>241</v>
      </c>
      <c r="E9" s="11">
        <v>14</v>
      </c>
      <c r="F9" s="11" t="s">
        <v>848</v>
      </c>
      <c r="G9" s="11">
        <v>20</v>
      </c>
      <c r="H9" s="11" t="s">
        <v>849</v>
      </c>
      <c r="I9" s="19" t="s">
        <v>850</v>
      </c>
      <c r="J9" s="14">
        <v>15000</v>
      </c>
      <c r="K9" s="14">
        <v>3500</v>
      </c>
      <c r="L9" s="15" t="s">
        <v>825</v>
      </c>
      <c r="M9" s="14">
        <v>4713</v>
      </c>
      <c r="N9" s="16" t="s">
        <v>851</v>
      </c>
      <c r="O9" s="14">
        <v>128193.60000000001</v>
      </c>
      <c r="P9" s="11" t="s">
        <v>852</v>
      </c>
      <c r="Q9" s="11" t="s">
        <v>853</v>
      </c>
    </row>
    <row r="10" spans="1:17" ht="27.75" customHeight="1" x14ac:dyDescent="0.35">
      <c r="A10" s="11">
        <v>2025</v>
      </c>
      <c r="B10" s="11" t="s">
        <v>854</v>
      </c>
      <c r="C10" s="12" t="s">
        <v>292</v>
      </c>
      <c r="D10" s="12" t="s">
        <v>307</v>
      </c>
      <c r="E10" s="11">
        <v>14</v>
      </c>
      <c r="F10" s="11" t="s">
        <v>829</v>
      </c>
      <c r="G10" s="11">
        <v>0</v>
      </c>
      <c r="H10" s="11" t="s">
        <v>855</v>
      </c>
      <c r="I10" s="17" t="s">
        <v>831</v>
      </c>
      <c r="J10" s="14">
        <v>45000</v>
      </c>
      <c r="K10" s="14">
        <v>2800</v>
      </c>
      <c r="L10" s="15" t="s">
        <v>825</v>
      </c>
      <c r="M10" s="14">
        <v>3112</v>
      </c>
      <c r="N10" s="16" t="s">
        <v>856</v>
      </c>
      <c r="O10" s="14">
        <v>97370.9</v>
      </c>
      <c r="P10" s="11" t="s">
        <v>857</v>
      </c>
      <c r="Q10" s="11" t="s">
        <v>858</v>
      </c>
    </row>
    <row r="11" spans="1:17" ht="14.25" customHeight="1" x14ac:dyDescent="0.35">
      <c r="A11" s="11">
        <v>2025</v>
      </c>
      <c r="B11" s="11" t="s">
        <v>859</v>
      </c>
      <c r="C11" s="12" t="s">
        <v>375</v>
      </c>
      <c r="D11" s="12" t="s">
        <v>375</v>
      </c>
      <c r="E11" s="11">
        <v>1</v>
      </c>
      <c r="F11" s="11" t="s">
        <v>860</v>
      </c>
      <c r="G11" s="11">
        <v>20</v>
      </c>
      <c r="H11" s="11" t="s">
        <v>861</v>
      </c>
      <c r="I11" s="13" t="s">
        <v>824</v>
      </c>
      <c r="J11" s="14">
        <v>85000</v>
      </c>
      <c r="K11" s="14">
        <v>800</v>
      </c>
      <c r="L11" s="15" t="s">
        <v>825</v>
      </c>
      <c r="M11" s="14">
        <v>1000</v>
      </c>
      <c r="N11" s="16" t="s">
        <v>862</v>
      </c>
      <c r="O11" s="14">
        <v>27200</v>
      </c>
      <c r="P11" s="11" t="s">
        <v>863</v>
      </c>
      <c r="Q11" s="11" t="s">
        <v>864</v>
      </c>
    </row>
    <row r="12" spans="1:17" ht="14.25" customHeight="1" x14ac:dyDescent="0.35">
      <c r="A12" s="11">
        <v>2025</v>
      </c>
      <c r="B12" s="11" t="s">
        <v>865</v>
      </c>
      <c r="C12" s="12" t="s">
        <v>393</v>
      </c>
      <c r="D12" s="12" t="s">
        <v>396</v>
      </c>
      <c r="E12" s="11">
        <v>3</v>
      </c>
      <c r="F12" s="11" t="s">
        <v>866</v>
      </c>
      <c r="G12" s="11">
        <v>30</v>
      </c>
      <c r="H12" s="11" t="s">
        <v>867</v>
      </c>
      <c r="I12" s="13" t="s">
        <v>824</v>
      </c>
      <c r="J12" s="14">
        <v>125000</v>
      </c>
      <c r="K12" s="14">
        <v>4500</v>
      </c>
      <c r="L12" s="15" t="s">
        <v>825</v>
      </c>
      <c r="M12" s="14">
        <v>5406</v>
      </c>
      <c r="N12" s="16" t="s">
        <v>844</v>
      </c>
      <c r="O12" s="14">
        <v>128662.8</v>
      </c>
      <c r="P12" s="11" t="s">
        <v>863</v>
      </c>
      <c r="Q12" s="11" t="s">
        <v>868</v>
      </c>
    </row>
    <row r="13" spans="1:17" ht="14.25" customHeight="1" x14ac:dyDescent="0.35">
      <c r="A13" s="11">
        <v>2025</v>
      </c>
      <c r="B13" s="11" t="s">
        <v>869</v>
      </c>
      <c r="C13" s="12" t="s">
        <v>398</v>
      </c>
      <c r="D13" s="12" t="s">
        <v>398</v>
      </c>
      <c r="E13" s="11">
        <v>1</v>
      </c>
      <c r="F13" s="11" t="s">
        <v>860</v>
      </c>
      <c r="G13" s="11">
        <v>25</v>
      </c>
      <c r="H13" s="11" t="s">
        <v>870</v>
      </c>
      <c r="I13" s="13" t="s">
        <v>824</v>
      </c>
      <c r="J13" s="14">
        <v>65000</v>
      </c>
      <c r="K13" s="14">
        <v>700</v>
      </c>
      <c r="L13" s="15" t="s">
        <v>825</v>
      </c>
      <c r="M13" s="14">
        <v>864</v>
      </c>
      <c r="N13" s="16" t="s">
        <v>871</v>
      </c>
      <c r="O13" s="14">
        <v>22032</v>
      </c>
      <c r="P13" s="11" t="s">
        <v>872</v>
      </c>
      <c r="Q13" s="11" t="s">
        <v>873</v>
      </c>
    </row>
    <row r="14" spans="1:17" ht="14.25" customHeight="1" x14ac:dyDescent="0.35">
      <c r="A14" s="11">
        <v>2025</v>
      </c>
      <c r="B14" s="11" t="s">
        <v>874</v>
      </c>
      <c r="C14" s="12" t="s">
        <v>406</v>
      </c>
      <c r="D14" s="12" t="s">
        <v>423</v>
      </c>
      <c r="E14" s="11">
        <v>17</v>
      </c>
      <c r="F14" s="11" t="s">
        <v>829</v>
      </c>
      <c r="G14" s="11">
        <v>0</v>
      </c>
      <c r="H14" s="11" t="s">
        <v>875</v>
      </c>
      <c r="I14" s="18" t="s">
        <v>838</v>
      </c>
      <c r="J14" s="14">
        <v>95000</v>
      </c>
      <c r="K14" s="14">
        <v>5000</v>
      </c>
      <c r="L14" s="15" t="s">
        <v>825</v>
      </c>
      <c r="M14" s="14">
        <v>5904</v>
      </c>
      <c r="N14" s="16" t="s">
        <v>876</v>
      </c>
      <c r="O14" s="14">
        <v>184708.4</v>
      </c>
      <c r="P14" s="11" t="s">
        <v>877</v>
      </c>
      <c r="Q14" s="11" t="s">
        <v>878</v>
      </c>
    </row>
    <row r="15" spans="1:17" ht="14.25" customHeight="1" x14ac:dyDescent="0.35">
      <c r="A15" s="11">
        <v>2026</v>
      </c>
      <c r="B15" s="11" t="s">
        <v>879</v>
      </c>
      <c r="C15" s="12" t="s">
        <v>880</v>
      </c>
      <c r="D15" s="12" t="s">
        <v>881</v>
      </c>
      <c r="E15" s="11">
        <v>7</v>
      </c>
      <c r="F15" s="11" t="s">
        <v>829</v>
      </c>
      <c r="G15" s="11">
        <v>0</v>
      </c>
      <c r="H15" s="11" t="s">
        <v>882</v>
      </c>
      <c r="I15" s="17" t="s">
        <v>831</v>
      </c>
      <c r="J15" s="14">
        <v>25000</v>
      </c>
      <c r="K15" s="14">
        <v>2500</v>
      </c>
      <c r="L15" s="20" t="s">
        <v>883</v>
      </c>
      <c r="M15" s="14"/>
      <c r="N15" s="11"/>
      <c r="O15" s="14"/>
      <c r="P15" s="11"/>
      <c r="Q15" s="11" t="s">
        <v>884</v>
      </c>
    </row>
    <row r="16" spans="1:17" ht="14.25" customHeight="1" x14ac:dyDescent="0.35">
      <c r="A16" s="11">
        <v>2026</v>
      </c>
      <c r="B16" s="11" t="s">
        <v>885</v>
      </c>
      <c r="C16" s="12" t="s">
        <v>886</v>
      </c>
      <c r="D16" s="12" t="s">
        <v>887</v>
      </c>
      <c r="E16" s="11">
        <v>7</v>
      </c>
      <c r="F16" s="11" t="s">
        <v>829</v>
      </c>
      <c r="G16" s="11">
        <v>0</v>
      </c>
      <c r="H16" s="11" t="s">
        <v>888</v>
      </c>
      <c r="I16" s="18" t="s">
        <v>838</v>
      </c>
      <c r="J16" s="14">
        <v>45000</v>
      </c>
      <c r="K16" s="14">
        <v>3800</v>
      </c>
      <c r="L16" s="20" t="s">
        <v>883</v>
      </c>
      <c r="M16" s="14"/>
      <c r="N16" s="11"/>
      <c r="O16" s="14"/>
      <c r="P16" s="11"/>
      <c r="Q16" s="11" t="s">
        <v>889</v>
      </c>
    </row>
    <row r="17" spans="1:17" ht="28.5" customHeight="1" x14ac:dyDescent="0.35">
      <c r="A17" s="11">
        <v>2026</v>
      </c>
      <c r="B17" s="11" t="s">
        <v>890</v>
      </c>
      <c r="C17" s="12" t="s">
        <v>891</v>
      </c>
      <c r="D17" s="12" t="s">
        <v>891</v>
      </c>
      <c r="E17" s="11">
        <v>1</v>
      </c>
      <c r="F17" s="11" t="s">
        <v>892</v>
      </c>
      <c r="G17" s="11">
        <v>0</v>
      </c>
      <c r="H17" s="11" t="s">
        <v>893</v>
      </c>
      <c r="I17" s="13" t="s">
        <v>824</v>
      </c>
      <c r="J17" s="14">
        <v>75000</v>
      </c>
      <c r="K17" s="14">
        <v>4000</v>
      </c>
      <c r="L17" s="20" t="s">
        <v>883</v>
      </c>
      <c r="M17" s="14"/>
      <c r="N17" s="11"/>
      <c r="O17" s="14"/>
      <c r="P17" s="11"/>
      <c r="Q17" s="11" t="s">
        <v>894</v>
      </c>
    </row>
    <row r="18" spans="1:17" ht="14.25" customHeight="1" x14ac:dyDescent="0.35">
      <c r="A18" s="11">
        <v>2026</v>
      </c>
      <c r="B18" s="11" t="s">
        <v>895</v>
      </c>
      <c r="C18" s="12" t="s">
        <v>896</v>
      </c>
      <c r="D18" s="12" t="s">
        <v>897</v>
      </c>
      <c r="E18" s="11">
        <v>7</v>
      </c>
      <c r="F18" s="11" t="s">
        <v>836</v>
      </c>
      <c r="G18" s="11">
        <v>10</v>
      </c>
      <c r="H18" s="11" t="s">
        <v>898</v>
      </c>
      <c r="I18" s="17" t="s">
        <v>831</v>
      </c>
      <c r="J18" s="14">
        <v>35000</v>
      </c>
      <c r="K18" s="14">
        <v>2800</v>
      </c>
      <c r="L18" s="20" t="s">
        <v>883</v>
      </c>
      <c r="M18" s="14"/>
      <c r="N18" s="11"/>
      <c r="O18" s="14"/>
      <c r="P18" s="11"/>
      <c r="Q18" s="11" t="s">
        <v>899</v>
      </c>
    </row>
    <row r="19" spans="1:17" ht="14.25" customHeight="1" x14ac:dyDescent="0.35">
      <c r="A19" s="11">
        <v>2026</v>
      </c>
      <c r="B19" s="11" t="s">
        <v>900</v>
      </c>
      <c r="C19" s="12" t="s">
        <v>901</v>
      </c>
      <c r="D19" s="12" t="s">
        <v>902</v>
      </c>
      <c r="E19" s="11">
        <v>14</v>
      </c>
      <c r="F19" s="11" t="s">
        <v>829</v>
      </c>
      <c r="G19" s="11">
        <v>0</v>
      </c>
      <c r="H19" s="11" t="s">
        <v>903</v>
      </c>
      <c r="I19" s="13" t="s">
        <v>824</v>
      </c>
      <c r="J19" s="14">
        <v>95000</v>
      </c>
      <c r="K19" s="14">
        <v>6500</v>
      </c>
      <c r="L19" s="20" t="s">
        <v>883</v>
      </c>
      <c r="M19" s="14"/>
      <c r="N19" s="11"/>
      <c r="O19" s="14"/>
      <c r="P19" s="11"/>
      <c r="Q19" s="11" t="s">
        <v>904</v>
      </c>
    </row>
    <row r="20" spans="1:17" ht="14.25" customHeight="1" x14ac:dyDescent="0.35">
      <c r="A20" s="11">
        <v>2026</v>
      </c>
      <c r="B20" s="11" t="s">
        <v>905</v>
      </c>
      <c r="C20" s="12" t="s">
        <v>906</v>
      </c>
      <c r="D20" s="12" t="s">
        <v>907</v>
      </c>
      <c r="E20" s="11">
        <v>14</v>
      </c>
      <c r="F20" s="11" t="s">
        <v>848</v>
      </c>
      <c r="G20" s="11">
        <v>20</v>
      </c>
      <c r="H20" s="11" t="s">
        <v>849</v>
      </c>
      <c r="I20" s="19" t="s">
        <v>850</v>
      </c>
      <c r="J20" s="14">
        <v>18000</v>
      </c>
      <c r="K20" s="14">
        <v>2200</v>
      </c>
      <c r="L20" s="20" t="s">
        <v>883</v>
      </c>
      <c r="M20" s="14"/>
      <c r="N20" s="11"/>
      <c r="O20" s="14"/>
      <c r="P20" s="11"/>
      <c r="Q20" s="11" t="s">
        <v>908</v>
      </c>
    </row>
    <row r="21" spans="1:17" ht="14.25" customHeight="1" x14ac:dyDescent="0.35">
      <c r="A21" s="11">
        <v>2026</v>
      </c>
      <c r="B21" s="11" t="s">
        <v>909</v>
      </c>
      <c r="C21" s="12" t="s">
        <v>910</v>
      </c>
      <c r="D21" s="12" t="s">
        <v>911</v>
      </c>
      <c r="E21" s="11">
        <v>14</v>
      </c>
      <c r="F21" s="11" t="s">
        <v>829</v>
      </c>
      <c r="G21" s="11">
        <v>0</v>
      </c>
      <c r="H21" s="11" t="s">
        <v>912</v>
      </c>
      <c r="I21" s="18" t="s">
        <v>838</v>
      </c>
      <c r="J21" s="14">
        <v>55000</v>
      </c>
      <c r="K21" s="14">
        <v>4200</v>
      </c>
      <c r="L21" s="20" t="s">
        <v>883</v>
      </c>
      <c r="M21" s="14"/>
      <c r="N21" s="11"/>
      <c r="O21" s="14"/>
      <c r="P21" s="11"/>
      <c r="Q21" s="11" t="s">
        <v>913</v>
      </c>
    </row>
    <row r="22" spans="1:17" ht="14.25" customHeight="1" x14ac:dyDescent="0.35">
      <c r="A22" s="11">
        <v>2026</v>
      </c>
      <c r="B22" s="11" t="s">
        <v>914</v>
      </c>
      <c r="C22" s="12" t="s">
        <v>915</v>
      </c>
      <c r="D22" s="12" t="s">
        <v>916</v>
      </c>
      <c r="E22" s="11">
        <v>7</v>
      </c>
      <c r="F22" s="11" t="s">
        <v>917</v>
      </c>
      <c r="G22" s="11">
        <v>15</v>
      </c>
      <c r="H22" s="11" t="s">
        <v>918</v>
      </c>
      <c r="I22" s="13" t="s">
        <v>824</v>
      </c>
      <c r="J22" s="14">
        <v>85000</v>
      </c>
      <c r="K22" s="14">
        <v>5500</v>
      </c>
      <c r="L22" s="20" t="s">
        <v>883</v>
      </c>
      <c r="M22" s="14"/>
      <c r="N22" s="11"/>
      <c r="O22" s="14"/>
      <c r="P22" s="11"/>
      <c r="Q22" s="11" t="s">
        <v>919</v>
      </c>
    </row>
  </sheetData>
  <mergeCells count="2">
    <mergeCell ref="A2:Q2"/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6A95-2DDC-45B1-8762-E1A5E42AFFC0}">
  <sheetPr>
    <tabColor rgb="FF7030A0"/>
  </sheetPr>
  <dimension ref="A1"/>
  <sheetViews>
    <sheetView showGridLines="0" workbookViewId="0">
      <selection activeCell="N11" sqref="N11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J81"/>
  <sheetViews>
    <sheetView showGridLines="0" tabSelected="1" zoomScale="70" zoomScaleNormal="70" workbookViewId="0">
      <pane ySplit="7" topLeftCell="A8" activePane="bottomLeft" state="frozen"/>
      <selection activeCell="J28" sqref="J28"/>
      <selection pane="bottomLeft" activeCell="B23" sqref="B23"/>
    </sheetView>
  </sheetViews>
  <sheetFormatPr defaultColWidth="10.90625" defaultRowHeight="14.5" outlineLevelRow="1" x14ac:dyDescent="0.35"/>
  <cols>
    <col min="1" max="2" width="10.90625" style="21" customWidth="1"/>
    <col min="3" max="3" width="1.453125" style="22" customWidth="1"/>
    <col min="4" max="4" width="8" style="22" customWidth="1"/>
    <col min="5" max="5" width="1.453125" style="22" customWidth="1"/>
    <col min="6" max="6" width="18.81640625" style="22" customWidth="1"/>
    <col min="7" max="7" width="3.36328125" style="22" customWidth="1"/>
    <col min="8" max="8" width="19.1796875" style="22" customWidth="1"/>
    <col min="9" max="9" width="1.7265625" style="21" customWidth="1"/>
    <col min="10" max="10" width="4.08984375" style="21" customWidth="1"/>
    <col min="11" max="11" width="1.7265625" style="21" customWidth="1"/>
    <col min="12" max="12" width="5.36328125" style="21" customWidth="1"/>
    <col min="13" max="13" width="13.7265625" style="21" bestFit="1" customWidth="1"/>
    <col min="14" max="14" width="12.54296875" style="21" customWidth="1"/>
    <col min="15" max="24" width="12.54296875" style="21" bestFit="1" customWidth="1"/>
    <col min="25" max="25" width="2.54296875" style="21" customWidth="1"/>
    <col min="26" max="29" width="13.7265625" style="21" bestFit="1" customWidth="1"/>
    <col min="30" max="30" width="2.7265625" style="21" customWidth="1"/>
    <col min="31" max="31" width="13.7265625" style="21" bestFit="1" customWidth="1"/>
    <col min="32" max="32" width="14.1796875" style="21" bestFit="1" customWidth="1"/>
    <col min="33" max="33" width="2.7265625" style="21" customWidth="1"/>
    <col min="34" max="34" width="13.7265625" style="21" bestFit="1" customWidth="1"/>
    <col min="35" max="35" width="10.90625" style="21" customWidth="1"/>
    <col min="36" max="16384" width="10.90625" style="21"/>
  </cols>
  <sheetData>
    <row r="1" spans="1:36" s="23" customFormat="1" ht="16.5" customHeight="1" outlineLevel="1" x14ac:dyDescent="0.4">
      <c r="B1" s="24"/>
      <c r="C1" s="22"/>
      <c r="D1" s="22"/>
      <c r="E1" s="22"/>
      <c r="F1" s="25"/>
      <c r="G1" s="25"/>
      <c r="H1" s="25"/>
      <c r="I1" s="24"/>
      <c r="J1" s="24"/>
      <c r="K1" s="24" t="s">
        <v>920</v>
      </c>
      <c r="L1" s="24"/>
      <c r="M1" s="24">
        <v>2025</v>
      </c>
      <c r="N1" s="24">
        <v>2025</v>
      </c>
      <c r="O1" s="24">
        <v>2025</v>
      </c>
      <c r="P1" s="24">
        <v>2025</v>
      </c>
      <c r="Q1" s="24">
        <v>2025</v>
      </c>
      <c r="R1" s="24">
        <v>2025</v>
      </c>
      <c r="S1" s="24">
        <v>2025</v>
      </c>
      <c r="T1" s="24">
        <v>2025</v>
      </c>
      <c r="U1" s="24">
        <v>2025</v>
      </c>
      <c r="V1" s="24">
        <v>2025</v>
      </c>
      <c r="W1" s="24">
        <v>2025</v>
      </c>
      <c r="X1" s="24">
        <v>2025</v>
      </c>
      <c r="Y1" s="24"/>
      <c r="Z1" s="26">
        <v>2025</v>
      </c>
      <c r="AA1" s="26">
        <v>2025</v>
      </c>
      <c r="AB1" s="26">
        <v>2025</v>
      </c>
      <c r="AC1" s="26">
        <v>2025</v>
      </c>
      <c r="AD1" s="26"/>
      <c r="AE1" s="26">
        <v>2025</v>
      </c>
      <c r="AF1" s="26">
        <v>2025</v>
      </c>
      <c r="AG1" s="26"/>
      <c r="AH1" s="27">
        <v>2025</v>
      </c>
      <c r="AI1" s="24"/>
    </row>
    <row r="2" spans="1:36" s="23" customFormat="1" ht="16.5" customHeight="1" outlineLevel="1" x14ac:dyDescent="0.4">
      <c r="B2" s="24"/>
      <c r="D2" s="22"/>
      <c r="E2" s="22"/>
      <c r="F2" s="25"/>
      <c r="G2" s="25"/>
      <c r="H2" s="25"/>
      <c r="I2" s="24"/>
      <c r="J2" s="24"/>
      <c r="K2" s="24" t="s">
        <v>921</v>
      </c>
      <c r="L2" s="24"/>
      <c r="M2" s="24">
        <v>2024</v>
      </c>
      <c r="N2" s="24">
        <v>2024</v>
      </c>
      <c r="O2" s="24">
        <v>2024</v>
      </c>
      <c r="P2" s="24">
        <v>2024</v>
      </c>
      <c r="Q2" s="24">
        <v>2024</v>
      </c>
      <c r="R2" s="24">
        <v>2024</v>
      </c>
      <c r="S2" s="24">
        <v>2024</v>
      </c>
      <c r="T2" s="24">
        <v>2024</v>
      </c>
      <c r="U2" s="24">
        <v>2024</v>
      </c>
      <c r="V2" s="24">
        <v>2024</v>
      </c>
      <c r="W2" s="24">
        <v>2024</v>
      </c>
      <c r="X2" s="24">
        <v>2024</v>
      </c>
      <c r="Y2" s="24"/>
      <c r="Z2" s="26">
        <v>2024</v>
      </c>
      <c r="AA2" s="26">
        <v>2024</v>
      </c>
      <c r="AB2" s="26">
        <v>2024</v>
      </c>
      <c r="AC2" s="26">
        <v>2024</v>
      </c>
      <c r="AD2" s="26"/>
      <c r="AE2" s="26">
        <v>2024</v>
      </c>
      <c r="AF2" s="26">
        <v>2024</v>
      </c>
      <c r="AG2" s="26"/>
      <c r="AH2" s="27">
        <v>2024</v>
      </c>
    </row>
    <row r="3" spans="1:36" s="23" customFormat="1" ht="16.5" customHeight="1" outlineLevel="1" x14ac:dyDescent="0.4">
      <c r="B3" s="24"/>
      <c r="C3" s="22"/>
      <c r="D3" s="22"/>
      <c r="E3" s="22"/>
      <c r="F3" s="25"/>
      <c r="G3" s="25"/>
      <c r="H3" s="25"/>
      <c r="I3" s="24"/>
      <c r="J3" s="24"/>
      <c r="K3" s="24" t="s">
        <v>922</v>
      </c>
      <c r="L3" s="24"/>
      <c r="M3" s="24">
        <v>31</v>
      </c>
      <c r="N3" s="24">
        <v>30</v>
      </c>
      <c r="O3" s="24">
        <v>31</v>
      </c>
      <c r="P3" s="24">
        <v>31</v>
      </c>
      <c r="Q3" s="24">
        <v>28</v>
      </c>
      <c r="R3" s="24">
        <v>31</v>
      </c>
      <c r="S3" s="24">
        <v>30</v>
      </c>
      <c r="T3" s="24">
        <v>31</v>
      </c>
      <c r="U3" s="24">
        <v>30</v>
      </c>
      <c r="V3" s="24">
        <v>31</v>
      </c>
      <c r="W3" s="24">
        <v>31</v>
      </c>
      <c r="X3" s="24">
        <v>30</v>
      </c>
      <c r="Y3" s="24"/>
      <c r="Z3" s="26">
        <f>SUM(M3:O3)</f>
        <v>92</v>
      </c>
      <c r="AA3" s="26">
        <f>SUM(P3:R3)</f>
        <v>90</v>
      </c>
      <c r="AB3" s="26">
        <f>SUM(S3:U3)</f>
        <v>91</v>
      </c>
      <c r="AC3" s="26">
        <f>SUM(V3:X3)</f>
        <v>92</v>
      </c>
      <c r="AD3" s="26"/>
      <c r="AE3" s="26">
        <f>Z3+AA3</f>
        <v>182</v>
      </c>
      <c r="AF3" s="26">
        <f>AB3+AC3</f>
        <v>183</v>
      </c>
      <c r="AG3" s="26"/>
      <c r="AH3" s="27">
        <f>AF3+AE3</f>
        <v>365</v>
      </c>
    </row>
    <row r="4" spans="1:36" s="23" customFormat="1" ht="16.5" customHeight="1" outlineLevel="1" x14ac:dyDescent="0.4">
      <c r="B4" s="24"/>
      <c r="C4" s="22"/>
      <c r="D4" s="22"/>
      <c r="E4" s="22"/>
      <c r="F4" s="25"/>
      <c r="G4" s="25"/>
      <c r="H4" s="25"/>
      <c r="I4" s="24"/>
      <c r="J4" s="24"/>
      <c r="K4" s="24" t="s">
        <v>923</v>
      </c>
      <c r="L4" s="24"/>
      <c r="M4" s="24">
        <v>1</v>
      </c>
      <c r="N4" s="24">
        <v>2</v>
      </c>
      <c r="O4" s="24">
        <v>3</v>
      </c>
      <c r="P4" s="24">
        <v>4</v>
      </c>
      <c r="Q4" s="24">
        <v>5</v>
      </c>
      <c r="R4" s="24">
        <v>6</v>
      </c>
      <c r="S4" s="24">
        <v>7</v>
      </c>
      <c r="T4" s="24">
        <v>8</v>
      </c>
      <c r="U4" s="24">
        <v>9</v>
      </c>
      <c r="V4" s="24">
        <v>10</v>
      </c>
      <c r="W4" s="24">
        <v>11</v>
      </c>
      <c r="X4" s="24">
        <v>12</v>
      </c>
      <c r="Y4" s="24"/>
      <c r="Z4" s="26">
        <v>1</v>
      </c>
      <c r="AA4" s="26">
        <v>2</v>
      </c>
      <c r="AB4" s="26">
        <v>3</v>
      </c>
      <c r="AC4" s="26">
        <v>4</v>
      </c>
      <c r="AD4" s="26"/>
      <c r="AE4" s="26"/>
      <c r="AF4" s="26"/>
      <c r="AG4" s="26"/>
      <c r="AH4" s="28"/>
    </row>
    <row r="5" spans="1:36" ht="18" customHeight="1" x14ac:dyDescent="0.45">
      <c r="A5" s="23"/>
      <c r="B5" s="29"/>
      <c r="C5" s="29"/>
      <c r="D5" s="29"/>
      <c r="F5" s="30"/>
      <c r="I5" s="23"/>
      <c r="J5" s="23"/>
      <c r="K5" s="23"/>
      <c r="L5" s="23"/>
      <c r="M5" s="31">
        <v>1</v>
      </c>
      <c r="N5" s="31">
        <v>2</v>
      </c>
      <c r="O5" s="31">
        <v>3</v>
      </c>
      <c r="P5" s="31">
        <v>4</v>
      </c>
      <c r="Q5" s="31">
        <v>5</v>
      </c>
      <c r="R5" s="31">
        <v>6</v>
      </c>
      <c r="S5" s="31">
        <v>7</v>
      </c>
      <c r="T5" s="31">
        <v>8</v>
      </c>
      <c r="U5" s="31">
        <v>9</v>
      </c>
      <c r="V5" s="31">
        <v>10</v>
      </c>
      <c r="W5" s="31">
        <v>11</v>
      </c>
      <c r="X5" s="31">
        <v>12</v>
      </c>
      <c r="Y5" s="32"/>
      <c r="Z5" s="33" t="s">
        <v>25</v>
      </c>
      <c r="AA5" s="34" t="s">
        <v>136</v>
      </c>
      <c r="AB5" s="35" t="s">
        <v>234</v>
      </c>
      <c r="AC5" s="36" t="s">
        <v>331</v>
      </c>
      <c r="AD5" s="37"/>
      <c r="AE5" s="38" t="s">
        <v>24</v>
      </c>
      <c r="AF5" s="39" t="s">
        <v>233</v>
      </c>
      <c r="AG5" s="40"/>
      <c r="AH5" s="41" t="s">
        <v>924</v>
      </c>
      <c r="AI5" s="42"/>
      <c r="AJ5" s="23"/>
    </row>
    <row r="6" spans="1:36" ht="18" customHeight="1" x14ac:dyDescent="0.45">
      <c r="D6" s="43"/>
      <c r="F6" s="30"/>
    </row>
    <row r="7" spans="1:36" s="44" customFormat="1" ht="79.5" customHeight="1" x14ac:dyDescent="0.45">
      <c r="C7" s="30"/>
      <c r="D7" s="30"/>
      <c r="E7" s="30"/>
      <c r="F7" s="30"/>
      <c r="G7" s="30"/>
      <c r="H7" s="30"/>
      <c r="M7" s="45" t="s">
        <v>925</v>
      </c>
      <c r="N7" s="45" t="s">
        <v>926</v>
      </c>
      <c r="O7" s="45" t="s">
        <v>927</v>
      </c>
      <c r="P7" s="45" t="s">
        <v>928</v>
      </c>
      <c r="Q7" s="45" t="s">
        <v>168</v>
      </c>
      <c r="R7" s="45" t="s">
        <v>929</v>
      </c>
      <c r="S7" s="45" t="s">
        <v>930</v>
      </c>
      <c r="T7" s="45" t="s">
        <v>931</v>
      </c>
      <c r="U7" s="45" t="s">
        <v>932</v>
      </c>
      <c r="V7" s="45" t="s">
        <v>933</v>
      </c>
      <c r="W7" s="45" t="s">
        <v>934</v>
      </c>
      <c r="X7" s="45" t="s">
        <v>935</v>
      </c>
      <c r="Z7" s="45" t="s">
        <v>25</v>
      </c>
      <c r="AA7" s="45" t="s">
        <v>136</v>
      </c>
      <c r="AB7" s="45" t="s">
        <v>234</v>
      </c>
      <c r="AC7" s="45" t="s">
        <v>331</v>
      </c>
      <c r="AE7" s="45" t="s">
        <v>24</v>
      </c>
      <c r="AF7" s="45" t="s">
        <v>233</v>
      </c>
      <c r="AH7" s="45" t="s">
        <v>936</v>
      </c>
    </row>
    <row r="8" spans="1:36" ht="15" customHeight="1" thickBot="1" x14ac:dyDescent="0.4"/>
    <row r="9" spans="1:36" ht="15" customHeight="1" thickTop="1" thickBot="1" x14ac:dyDescent="0.4">
      <c r="D9" s="215" t="s">
        <v>937</v>
      </c>
      <c r="E9" s="46"/>
      <c r="F9" s="141" t="s">
        <v>938</v>
      </c>
      <c r="G9" s="47"/>
      <c r="H9" s="48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50"/>
    </row>
    <row r="10" spans="1:36" ht="15" customHeight="1" thickTop="1" x14ac:dyDescent="0.35">
      <c r="D10" s="216"/>
      <c r="E10" s="46"/>
      <c r="F10" s="142"/>
      <c r="G10" s="51"/>
      <c r="H10" s="52" t="s">
        <v>939</v>
      </c>
      <c r="I10" s="68"/>
      <c r="J10" s="74"/>
      <c r="K10" s="68"/>
      <c r="L10" s="70"/>
      <c r="M10" s="86">
        <f t="shared" ref="M10:X10" si="0">M15/M$3</f>
        <v>414.74193548387098</v>
      </c>
      <c r="N10" s="86">
        <f t="shared" si="0"/>
        <v>187.53333333333333</v>
      </c>
      <c r="O10" s="86">
        <f t="shared" si="0"/>
        <v>319.19354838709677</v>
      </c>
      <c r="P10" s="86">
        <f t="shared" si="0"/>
        <v>219.29032258064515</v>
      </c>
      <c r="Q10" s="86">
        <f t="shared" si="0"/>
        <v>321.89285714285717</v>
      </c>
      <c r="R10" s="86">
        <f t="shared" si="0"/>
        <v>176.93548387096774</v>
      </c>
      <c r="S10" s="86">
        <f t="shared" si="0"/>
        <v>178.9</v>
      </c>
      <c r="T10" s="86">
        <f t="shared" si="0"/>
        <v>145.19354838709677</v>
      </c>
      <c r="U10" s="86">
        <f t="shared" si="0"/>
        <v>221.03333333333333</v>
      </c>
      <c r="V10" s="86">
        <f t="shared" si="0"/>
        <v>204.96774193548387</v>
      </c>
      <c r="W10" s="86">
        <f t="shared" si="0"/>
        <v>318.12903225806451</v>
      </c>
      <c r="X10" s="86">
        <f t="shared" si="0"/>
        <v>302</v>
      </c>
      <c r="Y10" s="87"/>
      <c r="Z10" s="86">
        <f t="shared" ref="Z10:AC11" si="1">Z15/Z$3</f>
        <v>308.45652173913044</v>
      </c>
      <c r="AA10" s="86">
        <f t="shared" si="1"/>
        <v>236.62222222222223</v>
      </c>
      <c r="AB10" s="86">
        <f t="shared" si="1"/>
        <v>181.30769230769232</v>
      </c>
      <c r="AC10" s="86">
        <f t="shared" si="1"/>
        <v>274.73913043478262</v>
      </c>
      <c r="AD10" s="87"/>
      <c r="AE10" s="86">
        <f>AE15/AE$3</f>
        <v>272.93406593406593</v>
      </c>
      <c r="AF10" s="86">
        <f>AF15/AF$3</f>
        <v>228.27868852459017</v>
      </c>
      <c r="AG10" s="87"/>
      <c r="AH10" s="88">
        <f>AH15/AH$3</f>
        <v>250.54520547945205</v>
      </c>
    </row>
    <row r="11" spans="1:36" ht="14" customHeight="1" x14ac:dyDescent="0.35">
      <c r="D11" s="216"/>
      <c r="E11" s="46"/>
      <c r="F11" s="142"/>
      <c r="G11" s="51"/>
      <c r="H11" s="73" t="s">
        <v>940</v>
      </c>
      <c r="I11" s="74"/>
      <c r="J11" s="74"/>
      <c r="K11" s="74"/>
      <c r="L11" s="74"/>
      <c r="M11" s="127">
        <f t="shared" ref="M11:X11" si="2">M16/M$3</f>
        <v>337.61290322580646</v>
      </c>
      <c r="N11" s="127">
        <f t="shared" si="2"/>
        <v>330.9</v>
      </c>
      <c r="O11" s="127">
        <f t="shared" si="2"/>
        <v>381.93548387096774</v>
      </c>
      <c r="P11" s="127">
        <f t="shared" si="2"/>
        <v>363.19354838709677</v>
      </c>
      <c r="Q11" s="127">
        <f t="shared" si="2"/>
        <v>413.85714285714283</v>
      </c>
      <c r="R11" s="127">
        <f t="shared" si="2"/>
        <v>248.38709677419354</v>
      </c>
      <c r="S11" s="127">
        <f t="shared" si="2"/>
        <v>264.3</v>
      </c>
      <c r="T11" s="127">
        <f t="shared" si="2"/>
        <v>262.22580645161293</v>
      </c>
      <c r="U11" s="127">
        <f t="shared" si="2"/>
        <v>353.23333333333335</v>
      </c>
      <c r="V11" s="127">
        <f t="shared" si="2"/>
        <v>345.03225806451616</v>
      </c>
      <c r="W11" s="127">
        <f t="shared" si="2"/>
        <v>482.03225806451616</v>
      </c>
      <c r="X11" s="127">
        <f t="shared" si="2"/>
        <v>498.3</v>
      </c>
      <c r="Y11" s="89"/>
      <c r="Z11" s="127">
        <f t="shared" si="1"/>
        <v>350.35869565217394</v>
      </c>
      <c r="AA11" s="127">
        <f t="shared" si="1"/>
        <v>339.4111111111111</v>
      </c>
      <c r="AB11" s="127">
        <f t="shared" si="1"/>
        <v>292.91208791208788</v>
      </c>
      <c r="AC11" s="127">
        <f t="shared" si="1"/>
        <v>441.17391304347825</v>
      </c>
      <c r="AD11" s="89"/>
      <c r="AE11" s="127">
        <f>AE16/AE$3</f>
        <v>344.94505494505495</v>
      </c>
      <c r="AF11" s="127">
        <f>AF16/AF$3</f>
        <v>367.44808743169398</v>
      </c>
      <c r="AG11" s="89"/>
      <c r="AH11" s="90">
        <f>AH16/AH$3</f>
        <v>356.22739726027396</v>
      </c>
    </row>
    <row r="12" spans="1:36" ht="14.25" customHeight="1" x14ac:dyDescent="0.35">
      <c r="D12" s="216"/>
      <c r="E12" s="46"/>
      <c r="F12" s="142"/>
      <c r="G12" s="51"/>
      <c r="H12" s="53" t="s">
        <v>941</v>
      </c>
      <c r="I12" s="74"/>
      <c r="J12" s="74"/>
      <c r="K12" s="74"/>
      <c r="L12" s="70"/>
      <c r="M12" s="91">
        <f t="shared" ref="M12:X12" si="3">M10-M11</f>
        <v>77.129032258064512</v>
      </c>
      <c r="N12" s="92">
        <f t="shared" si="3"/>
        <v>-143.36666666666665</v>
      </c>
      <c r="O12" s="92">
        <f t="shared" si="3"/>
        <v>-62.741935483870975</v>
      </c>
      <c r="P12" s="92">
        <f t="shared" si="3"/>
        <v>-143.90322580645162</v>
      </c>
      <c r="Q12" s="92">
        <f t="shared" si="3"/>
        <v>-91.964285714285666</v>
      </c>
      <c r="R12" s="92">
        <f t="shared" si="3"/>
        <v>-71.451612903225794</v>
      </c>
      <c r="S12" s="92">
        <f t="shared" si="3"/>
        <v>-85.4</v>
      </c>
      <c r="T12" s="92">
        <f t="shared" si="3"/>
        <v>-117.03225806451616</v>
      </c>
      <c r="U12" s="92">
        <f t="shared" si="3"/>
        <v>-132.20000000000002</v>
      </c>
      <c r="V12" s="92">
        <f t="shared" si="3"/>
        <v>-140.06451612903228</v>
      </c>
      <c r="W12" s="92">
        <f t="shared" si="3"/>
        <v>-163.90322580645164</v>
      </c>
      <c r="X12" s="92">
        <f t="shared" si="3"/>
        <v>-196.3</v>
      </c>
      <c r="Y12" s="87"/>
      <c r="Z12" s="91">
        <f>Z10-Z11</f>
        <v>-41.902173913043498</v>
      </c>
      <c r="AA12" s="92">
        <f>AA10-AA11</f>
        <v>-102.78888888888886</v>
      </c>
      <c r="AB12" s="92">
        <f>AB10-AB11</f>
        <v>-111.60439560439556</v>
      </c>
      <c r="AC12" s="92">
        <f>AC10-AC11</f>
        <v>-166.43478260869563</v>
      </c>
      <c r="AD12" s="87"/>
      <c r="AE12" s="91">
        <f>AE10-AE11</f>
        <v>-72.010989010989022</v>
      </c>
      <c r="AF12" s="92">
        <f>AF10-AF11</f>
        <v>-139.16939890710381</v>
      </c>
      <c r="AG12" s="87"/>
      <c r="AH12" s="93">
        <f>AH10-AH11</f>
        <v>-105.68219178082191</v>
      </c>
    </row>
    <row r="13" spans="1:36" ht="14.25" customHeight="1" x14ac:dyDescent="0.35">
      <c r="D13" s="216"/>
      <c r="E13" s="46"/>
      <c r="F13" s="142"/>
      <c r="G13" s="51"/>
      <c r="H13" s="53" t="s">
        <v>941</v>
      </c>
      <c r="I13" s="74"/>
      <c r="J13" s="69" t="s">
        <v>942</v>
      </c>
      <c r="K13" s="74"/>
      <c r="L13" s="70"/>
      <c r="M13" s="65">
        <f t="shared" ref="M13:X13" si="4">M10/M11-1</f>
        <v>0.22845404165870442</v>
      </c>
      <c r="N13" s="64">
        <f t="shared" si="4"/>
        <v>-0.43326281857560189</v>
      </c>
      <c r="O13" s="64">
        <f t="shared" si="4"/>
        <v>-0.16427364864864868</v>
      </c>
      <c r="P13" s="64">
        <f t="shared" si="4"/>
        <v>-0.39621636024513729</v>
      </c>
      <c r="Q13" s="64">
        <f t="shared" si="4"/>
        <v>-0.22221263375906097</v>
      </c>
      <c r="R13" s="64">
        <f t="shared" si="4"/>
        <v>-0.28766233766233762</v>
      </c>
      <c r="S13" s="64">
        <f t="shared" si="4"/>
        <v>-0.32311766931517216</v>
      </c>
      <c r="T13" s="64">
        <f t="shared" si="4"/>
        <v>-0.44630335834666013</v>
      </c>
      <c r="U13" s="64">
        <f t="shared" si="4"/>
        <v>-0.37425686515051437</v>
      </c>
      <c r="V13" s="64">
        <f t="shared" si="4"/>
        <v>-0.40594614809274499</v>
      </c>
      <c r="W13" s="64">
        <f t="shared" si="4"/>
        <v>-0.34002542996720875</v>
      </c>
      <c r="X13" s="64">
        <f t="shared" si="4"/>
        <v>-0.39393939393939392</v>
      </c>
      <c r="Y13" s="72"/>
      <c r="Z13" s="65">
        <f>Z10/Z11-1</f>
        <v>-0.11959792758973731</v>
      </c>
      <c r="AA13" s="64">
        <f>AA10/AA11-1</f>
        <v>-0.30284479654303198</v>
      </c>
      <c r="AB13" s="64">
        <f>AB10/AB11-1</f>
        <v>-0.3810166948039766</v>
      </c>
      <c r="AC13" s="64">
        <f>AC10/AC11-1</f>
        <v>-0.37725436089484576</v>
      </c>
      <c r="AD13" s="72"/>
      <c r="AE13" s="65">
        <f>AE10/AE11-1</f>
        <v>-0.20876075183179355</v>
      </c>
      <c r="AF13" s="64">
        <f>AF10/AF11-1</f>
        <v>-0.37874574305132125</v>
      </c>
      <c r="AG13" s="72"/>
      <c r="AH13" s="79">
        <f>AH10/AH11-1</f>
        <v>-0.29667058904962962</v>
      </c>
    </row>
    <row r="14" spans="1:36" ht="14.25" customHeight="1" x14ac:dyDescent="0.35">
      <c r="D14" s="216"/>
      <c r="E14" s="46"/>
      <c r="F14" s="142"/>
      <c r="G14" s="51"/>
      <c r="H14" s="73"/>
      <c r="I14" s="74"/>
      <c r="J14" s="74"/>
      <c r="K14" s="74"/>
      <c r="L14" s="74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2"/>
      <c r="Z14" s="76"/>
      <c r="AA14" s="76"/>
      <c r="AB14" s="76"/>
      <c r="AC14" s="76"/>
      <c r="AD14" s="72"/>
      <c r="AE14" s="76"/>
      <c r="AF14" s="76"/>
      <c r="AG14" s="72"/>
      <c r="AH14" s="83"/>
    </row>
    <row r="15" spans="1:36" ht="15" customHeight="1" x14ac:dyDescent="0.35">
      <c r="D15" s="216"/>
      <c r="E15" s="54"/>
      <c r="F15" s="142"/>
      <c r="G15" s="55"/>
      <c r="H15" s="52" t="s">
        <v>943</v>
      </c>
      <c r="I15" s="68"/>
      <c r="J15" s="74"/>
      <c r="K15" s="68"/>
      <c r="L15" s="70"/>
      <c r="M15" s="94">
        <f>SUMIFS(DATA_2025!$N:$N,DATA_2025!$E:$E,'1.DASHBOARD PERFORMANCE'!M5)</f>
        <v>12857</v>
      </c>
      <c r="N15" s="94">
        <f>SUMIFS(DATA_2025!$N:$N,DATA_2025!$E:$E,'1.DASHBOARD PERFORMANCE'!N5)</f>
        <v>5626</v>
      </c>
      <c r="O15" s="94">
        <f>SUMIFS(DATA_2025!$N:$N,DATA_2025!$E:$E,'1.DASHBOARD PERFORMANCE'!O5)</f>
        <v>9895</v>
      </c>
      <c r="P15" s="94">
        <f>SUMIFS(DATA_2025!$N:$N,DATA_2025!$E:$E,'1.DASHBOARD PERFORMANCE'!P5)</f>
        <v>6798</v>
      </c>
      <c r="Q15" s="94">
        <f>SUMIFS(DATA_2025!$N:$N,DATA_2025!$E:$E,'1.DASHBOARD PERFORMANCE'!Q5)</f>
        <v>9013</v>
      </c>
      <c r="R15" s="94">
        <f>SUMIFS(DATA_2025!$N:$N,DATA_2025!$E:$E,'1.DASHBOARD PERFORMANCE'!R5)</f>
        <v>5485</v>
      </c>
      <c r="S15" s="94">
        <f>SUMIFS(DATA_2025!$N:$N,DATA_2025!$E:$E,'1.DASHBOARD PERFORMANCE'!S5)</f>
        <v>5367</v>
      </c>
      <c r="T15" s="94">
        <f>SUMIFS(DATA_2025!$N:$N,DATA_2025!$E:$E,'1.DASHBOARD PERFORMANCE'!T5)</f>
        <v>4501</v>
      </c>
      <c r="U15" s="94">
        <f>SUMIFS(DATA_2025!$N:$N,DATA_2025!$E:$E,'1.DASHBOARD PERFORMANCE'!U5)</f>
        <v>6631</v>
      </c>
      <c r="V15" s="94">
        <f>SUMIFS(DATA_2025!$N:$N,DATA_2025!$E:$E,'1.DASHBOARD PERFORMANCE'!V5)</f>
        <v>6354</v>
      </c>
      <c r="W15" s="94">
        <f>SUMIFS(DATA_2025!$N:$N,DATA_2025!$E:$E,'1.DASHBOARD PERFORMANCE'!W5)</f>
        <v>9862</v>
      </c>
      <c r="X15" s="94">
        <f>SUMIFS(DATA_2025!$N:$N,DATA_2025!$E:$E,'1.DASHBOARD PERFORMANCE'!X5)</f>
        <v>9060</v>
      </c>
      <c r="Y15" s="77"/>
      <c r="Z15" s="94">
        <f>SUMIFS(DATA_2025!$N:$N,DATA_2025!$C:$C,Z7)</f>
        <v>28378</v>
      </c>
      <c r="AA15" s="94">
        <f>SUMIFS(DATA_2025!$N:$N,DATA_2025!$C:$C,AA7)</f>
        <v>21296</v>
      </c>
      <c r="AB15" s="94">
        <f>SUMIFS(DATA_2025!$N:$N,DATA_2025!$C:$C,AB7)</f>
        <v>16499</v>
      </c>
      <c r="AC15" s="94">
        <f>SUMIFS(DATA_2025!$N:$N,DATA_2025!$C:$C,AC7)</f>
        <v>25276</v>
      </c>
      <c r="AD15" s="77"/>
      <c r="AE15" s="94">
        <f>SUMIFS(DATA_2025!$N:$N,DATA_2025!$B:$B,AE7)</f>
        <v>49674</v>
      </c>
      <c r="AF15" s="94">
        <f>SUMIFS(DATA_2025!$N:$N,DATA_2025!$B:$B,AF7)</f>
        <v>41775</v>
      </c>
      <c r="AG15" s="72"/>
      <c r="AH15" s="80">
        <f>SUM(DATA_2025!$N:$N)</f>
        <v>91449</v>
      </c>
    </row>
    <row r="16" spans="1:36" ht="14.25" customHeight="1" x14ac:dyDescent="0.35">
      <c r="D16" s="216"/>
      <c r="E16" s="46"/>
      <c r="F16" s="142"/>
      <c r="G16" s="51"/>
      <c r="H16" s="73" t="s">
        <v>945</v>
      </c>
      <c r="I16" s="74"/>
      <c r="J16" s="74"/>
      <c r="K16" s="74"/>
      <c r="L16" s="74"/>
      <c r="M16" s="128">
        <f>SUMIFS(BENCHMARK_FENTY_2024!$J:$J,BENCHMARK_FENTY_2024!$E:$E,'1.DASHBOARD PERFORMANCE'!M$5)</f>
        <v>10466</v>
      </c>
      <c r="N16" s="128">
        <f>SUMIFS(BENCHMARK_FENTY_2024!$J:$J,BENCHMARK_FENTY_2024!$E:$E,'1.DASHBOARD PERFORMANCE'!N$5)</f>
        <v>9927</v>
      </c>
      <c r="O16" s="128">
        <f>SUMIFS(BENCHMARK_FENTY_2024!$J:$J,BENCHMARK_FENTY_2024!$E:$E,'1.DASHBOARD PERFORMANCE'!O$5)</f>
        <v>11840</v>
      </c>
      <c r="P16" s="128">
        <f>SUMIFS(BENCHMARK_FENTY_2024!$J:$J,BENCHMARK_FENTY_2024!$E:$E,'1.DASHBOARD PERFORMANCE'!P$5)</f>
        <v>11259</v>
      </c>
      <c r="Q16" s="128">
        <f>SUMIFS(BENCHMARK_FENTY_2024!$J:$J,BENCHMARK_FENTY_2024!$E:$E,'1.DASHBOARD PERFORMANCE'!Q$5)</f>
        <v>11588</v>
      </c>
      <c r="R16" s="128">
        <f>SUMIFS(BENCHMARK_FENTY_2024!$J:$J,BENCHMARK_FENTY_2024!$E:$E,'1.DASHBOARD PERFORMANCE'!R$5)</f>
        <v>7700</v>
      </c>
      <c r="S16" s="128">
        <f>SUMIFS(BENCHMARK_FENTY_2024!$J:$J,BENCHMARK_FENTY_2024!$E:$E,'1.DASHBOARD PERFORMANCE'!S$5)</f>
        <v>7929</v>
      </c>
      <c r="T16" s="128">
        <f>SUMIFS(BENCHMARK_FENTY_2024!$J:$J,BENCHMARK_FENTY_2024!$E:$E,'1.DASHBOARD PERFORMANCE'!T$5)</f>
        <v>8129</v>
      </c>
      <c r="U16" s="128">
        <f>SUMIFS(BENCHMARK_FENTY_2024!$J:$J,BENCHMARK_FENTY_2024!$E:$E,'1.DASHBOARD PERFORMANCE'!U$5)</f>
        <v>10597</v>
      </c>
      <c r="V16" s="128">
        <f>SUMIFS(BENCHMARK_FENTY_2024!$J:$J,BENCHMARK_FENTY_2024!$E:$E,'1.DASHBOARD PERFORMANCE'!V$5)</f>
        <v>10696</v>
      </c>
      <c r="W16" s="128">
        <f>SUMIFS(BENCHMARK_FENTY_2024!$J:$J,BENCHMARK_FENTY_2024!$E:$E,'1.DASHBOARD PERFORMANCE'!W$5)</f>
        <v>14943</v>
      </c>
      <c r="X16" s="128">
        <f>SUMIFS(BENCHMARK_FENTY_2024!$J:$J,BENCHMARK_FENTY_2024!$E:$E,'1.DASHBOARD PERFORMANCE'!X$5)</f>
        <v>14949</v>
      </c>
      <c r="Y16" s="72"/>
      <c r="Z16" s="129">
        <f>SUMIFS(BENCHMARK_FENTY_2024!$J:$J,BENCHMARK_FENTY_2024!$C:$C,'1.DASHBOARD PERFORMANCE'!Z$5)</f>
        <v>32233</v>
      </c>
      <c r="AA16" s="129">
        <f>SUMIFS(BENCHMARK_FENTY_2024!$J:$J,BENCHMARK_FENTY_2024!$C:$C,'1.DASHBOARD PERFORMANCE'!AA$5)</f>
        <v>30547</v>
      </c>
      <c r="AB16" s="129">
        <f>SUMIFS(BENCHMARK_FENTY_2024!$J:$J,BENCHMARK_FENTY_2024!$C:$C,'1.DASHBOARD PERFORMANCE'!AB$5)</f>
        <v>26655</v>
      </c>
      <c r="AC16" s="129">
        <f>SUMIFS(BENCHMARK_FENTY_2024!$J:$J,BENCHMARK_FENTY_2024!$C:$C,'1.DASHBOARD PERFORMANCE'!AC$5)</f>
        <v>40588</v>
      </c>
      <c r="AD16" s="72"/>
      <c r="AE16" s="129">
        <f>SUMIFS(BENCHMARK_FENTY_2024!$J:$J,BENCHMARK_FENTY_2024!$B:$B,'1.DASHBOARD PERFORMANCE'!AE$5)</f>
        <v>62780</v>
      </c>
      <c r="AF16" s="129">
        <f>SUMIFS(BENCHMARK_FENTY_2024!$J:$J,BENCHMARK_FENTY_2024!$B:$B,'1.DASHBOARD PERFORMANCE'!AF$5)</f>
        <v>67243</v>
      </c>
      <c r="AG16" s="72"/>
      <c r="AH16" s="81">
        <f>SUM(BENCHMARK_FENTY_2024!$J:$J)</f>
        <v>130023</v>
      </c>
    </row>
    <row r="17" spans="4:35" ht="14.25" customHeight="1" x14ac:dyDescent="0.35">
      <c r="D17" s="216"/>
      <c r="E17" s="46"/>
      <c r="F17" s="142"/>
      <c r="G17" s="51"/>
      <c r="H17" s="53" t="s">
        <v>941</v>
      </c>
      <c r="I17" s="74"/>
      <c r="J17" s="74"/>
      <c r="K17" s="74"/>
      <c r="L17" s="70"/>
      <c r="M17" s="126">
        <f t="shared" ref="M17:X17" si="5">M15-M16</f>
        <v>2391</v>
      </c>
      <c r="N17" s="126">
        <f t="shared" si="5"/>
        <v>-4301</v>
      </c>
      <c r="O17" s="126">
        <f t="shared" si="5"/>
        <v>-1945</v>
      </c>
      <c r="P17" s="126">
        <f t="shared" si="5"/>
        <v>-4461</v>
      </c>
      <c r="Q17" s="126">
        <f t="shared" si="5"/>
        <v>-2575</v>
      </c>
      <c r="R17" s="126">
        <f t="shared" si="5"/>
        <v>-2215</v>
      </c>
      <c r="S17" s="126">
        <f t="shared" si="5"/>
        <v>-2562</v>
      </c>
      <c r="T17" s="126">
        <f t="shared" si="5"/>
        <v>-3628</v>
      </c>
      <c r="U17" s="126">
        <f t="shared" si="5"/>
        <v>-3966</v>
      </c>
      <c r="V17" s="126">
        <f t="shared" si="5"/>
        <v>-4342</v>
      </c>
      <c r="W17" s="126">
        <f t="shared" si="5"/>
        <v>-5081</v>
      </c>
      <c r="X17" s="126">
        <f t="shared" si="5"/>
        <v>-5889</v>
      </c>
      <c r="Y17" s="87"/>
      <c r="Z17" s="126">
        <f>Z15-Z16</f>
        <v>-3855</v>
      </c>
      <c r="AA17" s="126">
        <f>AA15-AA16</f>
        <v>-9251</v>
      </c>
      <c r="AB17" s="126">
        <f>AB15-AB16</f>
        <v>-10156</v>
      </c>
      <c r="AC17" s="126">
        <f>AC15-AC16</f>
        <v>-15312</v>
      </c>
      <c r="AD17" s="87"/>
      <c r="AE17" s="126">
        <f>AE15-AE16</f>
        <v>-13106</v>
      </c>
      <c r="AF17" s="126">
        <f>AF15-AF16</f>
        <v>-25468</v>
      </c>
      <c r="AG17" s="87"/>
      <c r="AH17" s="133">
        <f>AH15-AH16</f>
        <v>-38574</v>
      </c>
    </row>
    <row r="18" spans="4:35" ht="14.25" customHeight="1" x14ac:dyDescent="0.35">
      <c r="D18" s="216"/>
      <c r="E18" s="46"/>
      <c r="F18" s="142"/>
      <c r="G18" s="51"/>
      <c r="H18" s="53" t="s">
        <v>941</v>
      </c>
      <c r="I18" s="74"/>
      <c r="J18" s="69" t="s">
        <v>942</v>
      </c>
      <c r="K18" s="74"/>
      <c r="L18" s="70"/>
      <c r="M18" s="65">
        <f t="shared" ref="M18:X18" si="6">M15/M16-1</f>
        <v>0.22845404165870442</v>
      </c>
      <c r="N18" s="64">
        <f t="shared" si="6"/>
        <v>-0.43326281857560189</v>
      </c>
      <c r="O18" s="64">
        <f t="shared" si="6"/>
        <v>-0.16427364864864868</v>
      </c>
      <c r="P18" s="64">
        <f t="shared" si="6"/>
        <v>-0.39621636024513718</v>
      </c>
      <c r="Q18" s="64">
        <f t="shared" si="6"/>
        <v>-0.22221263375906108</v>
      </c>
      <c r="R18" s="64">
        <f t="shared" si="6"/>
        <v>-0.28766233766233762</v>
      </c>
      <c r="S18" s="64">
        <f t="shared" si="6"/>
        <v>-0.32311766931517216</v>
      </c>
      <c r="T18" s="64">
        <f t="shared" si="6"/>
        <v>-0.44630335834666013</v>
      </c>
      <c r="U18" s="64">
        <f t="shared" si="6"/>
        <v>-0.37425686515051426</v>
      </c>
      <c r="V18" s="64">
        <f t="shared" si="6"/>
        <v>-0.40594614809274499</v>
      </c>
      <c r="W18" s="64">
        <f t="shared" si="6"/>
        <v>-0.34002542996720875</v>
      </c>
      <c r="X18" s="64">
        <f t="shared" si="6"/>
        <v>-0.39393939393939392</v>
      </c>
      <c r="Y18" s="72"/>
      <c r="Z18" s="65">
        <f>Z15/Z16-1</f>
        <v>-0.1195979275897372</v>
      </c>
      <c r="AA18" s="64">
        <f>AA15/AA16-1</f>
        <v>-0.30284479654303209</v>
      </c>
      <c r="AB18" s="64">
        <f>AB15/AB16-1</f>
        <v>-0.38101669480397671</v>
      </c>
      <c r="AC18" s="64">
        <f>AC15/AC16-1</f>
        <v>-0.37725436089484576</v>
      </c>
      <c r="AD18" s="72"/>
      <c r="AE18" s="65">
        <f>AE15/AE16-1</f>
        <v>-0.20876075183179355</v>
      </c>
      <c r="AF18" s="64">
        <f>AF15/AF16-1</f>
        <v>-0.37874574305132136</v>
      </c>
      <c r="AG18" s="72"/>
      <c r="AH18" s="79">
        <f>AH15/AH16-1</f>
        <v>-0.29667058904962973</v>
      </c>
    </row>
    <row r="19" spans="4:35" ht="14.25" customHeight="1" x14ac:dyDescent="0.35">
      <c r="D19" s="216"/>
      <c r="E19" s="46"/>
      <c r="F19" s="142"/>
      <c r="G19" s="51"/>
      <c r="H19" s="53" t="s">
        <v>946</v>
      </c>
      <c r="I19" s="74"/>
      <c r="J19" s="69" t="s">
        <v>942</v>
      </c>
      <c r="K19" s="74"/>
      <c r="L19" s="70"/>
      <c r="M19" s="65">
        <f>(M15/SUMIFS(FORECAST_2025!$I:$I,FORECAST_2025!$E:$E,'1.DASHBOARD PERFORMANCE'!M$5))-1</f>
        <v>1.2485134662469397</v>
      </c>
      <c r="N19" s="65">
        <f>(N15/SUMIFS(FORECAST_2025!$I:$I,FORECAST_2025!$E:$E,'1.DASHBOARD PERFORMANCE'!N$5))-1</f>
        <v>9.3914057942835028E-2</v>
      </c>
      <c r="O19" s="65">
        <f>(O15/SUMIFS(FORECAST_2025!$I:$I,FORECAST_2025!$E:$E,'1.DASHBOARD PERFORMANCE'!O$5))-1</f>
        <v>0.54609375000000004</v>
      </c>
      <c r="P19" s="65">
        <f>(P15/SUMIFS(FORECAST_2025!$I:$I,FORECAST_2025!$E:$E,'1.DASHBOARD PERFORMANCE'!P$5))-1</f>
        <v>0.11497457766114483</v>
      </c>
      <c r="Q19" s="65">
        <f>(Q15/SUMIFS(FORECAST_2025!$I:$I,FORECAST_2025!$E:$E,'1.DASHBOARD PERFORMANCE'!Q$5))-1</f>
        <v>0.43290937996820356</v>
      </c>
      <c r="R19" s="65">
        <f>(R15/SUMIFS(FORECAST_2025!$I:$I,FORECAST_2025!$E:$E,'1.DASHBOARD PERFORMANCE'!R$5))-1</f>
        <v>0.2708526413345691</v>
      </c>
      <c r="S19" s="65">
        <f>(S15/SUMIFS(FORECAST_2025!$I:$I,FORECAST_2025!$E:$E,'1.DASHBOARD PERFORMANCE'!S$5))-1</f>
        <v>0.17930125247198414</v>
      </c>
      <c r="T19" s="65">
        <f>(T15/SUMIFS(FORECAST_2025!$I:$I,FORECAST_2025!$E:$E,'1.DASHBOARD PERFORMANCE'!T$5))-1</f>
        <v>-1.0334212840809154E-2</v>
      </c>
      <c r="U19" s="65">
        <f>(U15/SUMIFS(FORECAST_2025!$I:$I,FORECAST_2025!$E:$E,'1.DASHBOARD PERFORMANCE'!U$5))-1</f>
        <v>0.16048302415120763</v>
      </c>
      <c r="V19" s="65">
        <f>(V15/SUMIFS(FORECAST_2025!$I:$I,FORECAST_2025!$E:$E,'1.DASHBOARD PERFORMANCE'!V$5))-1</f>
        <v>5.0421557282195328E-2</v>
      </c>
      <c r="W19" s="65">
        <f>(W15/SUMIFS(FORECAST_2025!$I:$I,FORECAST_2025!$E:$E,'1.DASHBOARD PERFORMANCE'!W$5))-1</f>
        <v>0.33994565217391304</v>
      </c>
      <c r="X19" s="65">
        <f>(X15/SUMIFS(FORECAST_2025!$I:$I,FORECAST_2025!$E:$E,'1.DASHBOARD PERFORMANCE'!X$5))-1</f>
        <v>0.19936457505957117</v>
      </c>
      <c r="Y19" s="72"/>
      <c r="Z19" s="65">
        <f>(Z15/SUMIFS(FORECAST_2025!$I:$I,FORECAST_2025!$C:$C,'1.DASHBOARD PERFORMANCE'!Z$5))-1</f>
        <v>0.64405306760906078</v>
      </c>
      <c r="AA19" s="65">
        <f>(AA15/SUMIFS(FORECAST_2025!$I:$I,FORECAST_2025!$C:$C,'1.DASHBOARD PERFORMANCE'!AA$5))-1</f>
        <v>0.27498054241752978</v>
      </c>
      <c r="AB19" s="65">
        <f>(AB15/SUMIFS(FORECAST_2025!$I:$I,FORECAST_2025!$C:$C,'1.DASHBOARD PERFORMANCE'!AB$5))-1</f>
        <v>0.11381894282049543</v>
      </c>
      <c r="AC19" s="65">
        <f>(AC15/SUMIFS(FORECAST_2025!$I:$I,FORECAST_2025!$C:$C,'1.DASHBOARD PERFORMANCE'!AC$5))-1</f>
        <v>0.20574345275008343</v>
      </c>
      <c r="AD19" s="72"/>
      <c r="AE19" s="65">
        <f>(AE15/SUMIFS(FORECAST_2025!$I:$I,FORECAST_2025!$B:$B,'1.DASHBOARD PERFORMANCE'!AE$5))-1</f>
        <v>0.46254858085031203</v>
      </c>
      <c r="AF19" s="65">
        <f>(AF15/SUMIFS(FORECAST_2025!$I:$I,FORECAST_2025!$B:$B,'1.DASHBOARD PERFORMANCE'!AF$5))-1</f>
        <v>0.16768224508050089</v>
      </c>
      <c r="AG19" s="72"/>
      <c r="AH19" s="79">
        <f>(AH15/SUM(FORECAST_2025!$I:$I))-1</f>
        <v>0.31128477201032401</v>
      </c>
    </row>
    <row r="20" spans="4:35" ht="14.25" customHeight="1" x14ac:dyDescent="0.35">
      <c r="D20" s="216"/>
      <c r="E20" s="46"/>
      <c r="F20" s="142"/>
      <c r="G20" s="51"/>
      <c r="H20" s="73"/>
      <c r="I20" s="74"/>
      <c r="J20" s="74"/>
      <c r="K20" s="74"/>
      <c r="L20" s="74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2"/>
      <c r="Z20" s="76"/>
      <c r="AA20" s="76"/>
      <c r="AB20" s="76"/>
      <c r="AC20" s="76"/>
      <c r="AD20" s="72"/>
      <c r="AE20" s="76"/>
      <c r="AF20" s="76"/>
      <c r="AG20" s="72"/>
      <c r="AH20" s="83"/>
    </row>
    <row r="21" spans="4:35" ht="15" customHeight="1" x14ac:dyDescent="0.35">
      <c r="D21" s="216"/>
      <c r="E21" s="54"/>
      <c r="F21" s="142"/>
      <c r="G21" s="55"/>
      <c r="H21" s="52" t="s">
        <v>947</v>
      </c>
      <c r="I21" s="68"/>
      <c r="J21" s="69" t="s">
        <v>948</v>
      </c>
      <c r="K21" s="68"/>
      <c r="L21" s="70"/>
      <c r="M21" s="99">
        <f>SUMIFS(DATA_2025!$Q:$Q,DATA_2025!$E:$E,M5)</f>
        <v>410565.30000000016</v>
      </c>
      <c r="N21" s="99">
        <f>SUMIFS(DATA_2025!$Q:$Q,DATA_2025!$E:$E,N5)</f>
        <v>177813.20000000004</v>
      </c>
      <c r="O21" s="99">
        <f>SUMIFS(DATA_2025!$Q:$Q,DATA_2025!$E:$E,O5)</f>
        <v>300089.09999999998</v>
      </c>
      <c r="P21" s="99">
        <f>SUMIFS(DATA_2025!$Q:$Q,DATA_2025!$E:$E,P5)</f>
        <v>214436.30000000005</v>
      </c>
      <c r="Q21" s="99">
        <f>SUMIFS(DATA_2025!$Q:$Q,DATA_2025!$E:$E,Q5)</f>
        <v>282888.49999999994</v>
      </c>
      <c r="R21" s="99">
        <f>SUMIFS(DATA_2025!$Q:$Q,DATA_2025!$E:$E,R5)</f>
        <v>161365.69999999998</v>
      </c>
      <c r="S21" s="99">
        <f>SUMIFS(DATA_2025!$Q:$Q,DATA_2025!$E:$E,S5)</f>
        <v>159674.20000000001</v>
      </c>
      <c r="T21" s="99">
        <f>SUMIFS(DATA_2025!$Q:$Q,DATA_2025!$E:$E,T5)</f>
        <v>140989.50000000009</v>
      </c>
      <c r="U21" s="99">
        <f>SUMIFS(DATA_2025!$Q:$Q,DATA_2025!$E:$E,U5)</f>
        <v>207306.50000000009</v>
      </c>
      <c r="V21" s="99">
        <f>SUMIFS(DATA_2025!$Q:$Q,DATA_2025!$E:$E,V5)</f>
        <v>198259.09999999998</v>
      </c>
      <c r="W21" s="99">
        <f>SUMIFS(DATA_2025!$Q:$Q,DATA_2025!$E:$E,W5)</f>
        <v>263506.80000000005</v>
      </c>
      <c r="X21" s="99">
        <f>SUMIFS(DATA_2025!$Q:$Q,DATA_2025!$E:$E,X5)</f>
        <v>275716.1999999999</v>
      </c>
      <c r="Y21" s="72"/>
      <c r="Z21" s="99">
        <f>SUMIFS(DATA_2025!$Q:$Q,DATA_2025!$C:$C,Z5)</f>
        <v>888467.60000000033</v>
      </c>
      <c r="AA21" s="99">
        <f>SUMIFS(DATA_2025!$Q:$Q,DATA_2025!$C:$C,AA5)</f>
        <v>658690.50000000012</v>
      </c>
      <c r="AB21" s="99">
        <f>SUMIFS(DATA_2025!$Q:$Q,DATA_2025!$C:$C,AB5)</f>
        <v>507970.20000000013</v>
      </c>
      <c r="AC21" s="99">
        <f>SUMIFS(DATA_2025!$Q:$Q,DATA_2025!$C:$C,AC5)</f>
        <v>737482.10000000009</v>
      </c>
      <c r="AD21" s="72"/>
      <c r="AE21" s="99">
        <f>SUM(Z21:AA21)</f>
        <v>1547158.1000000006</v>
      </c>
      <c r="AF21" s="99">
        <f>SUM(AB21:AC21)</f>
        <v>1245452.3000000003</v>
      </c>
      <c r="AG21" s="72"/>
      <c r="AH21" s="82">
        <f>SUM(DATA_2025!Q:Q)</f>
        <v>2792610.3999999962</v>
      </c>
    </row>
    <row r="22" spans="4:35" ht="14.25" customHeight="1" x14ac:dyDescent="0.35">
      <c r="D22" s="216"/>
      <c r="E22" s="46"/>
      <c r="F22" s="142"/>
      <c r="G22" s="51"/>
      <c r="H22" s="73" t="s">
        <v>949</v>
      </c>
      <c r="I22" s="74"/>
      <c r="J22" s="69" t="s">
        <v>948</v>
      </c>
      <c r="K22" s="74"/>
      <c r="L22" s="74"/>
      <c r="M22" s="75">
        <f>SUMIFS(BENCHMARK_FENTY_2024!$K:$K,BENCHMARK_FENTY_2024!$E:$E,'1.DASHBOARD PERFORMANCE'!M$5)</f>
        <v>397708</v>
      </c>
      <c r="N22" s="75">
        <f>SUMIFS(BENCHMARK_FENTY_2024!$K:$K,BENCHMARK_FENTY_2024!$E:$E,'1.DASHBOARD PERFORMANCE'!N$5)</f>
        <v>377226</v>
      </c>
      <c r="O22" s="75">
        <f>SUMIFS(BENCHMARK_FENTY_2024!$K:$K,BENCHMARK_FENTY_2024!$E:$E,'1.DASHBOARD PERFORMANCE'!O$5)</f>
        <v>449920</v>
      </c>
      <c r="P22" s="75">
        <f>SUMIFS(BENCHMARK_FENTY_2024!$K:$K,BENCHMARK_FENTY_2024!$E:$E,'1.DASHBOARD PERFORMANCE'!P$5)</f>
        <v>427842</v>
      </c>
      <c r="Q22" s="75">
        <f>SUMIFS(BENCHMARK_FENTY_2024!$K:$K,BENCHMARK_FENTY_2024!$E:$E,'1.DASHBOARD PERFORMANCE'!Q$5)</f>
        <v>440344</v>
      </c>
      <c r="R22" s="75">
        <f>SUMIFS(BENCHMARK_FENTY_2024!$K:$K,BENCHMARK_FENTY_2024!$E:$E,'1.DASHBOARD PERFORMANCE'!R$5)</f>
        <v>292600</v>
      </c>
      <c r="S22" s="75">
        <f>SUMIFS(BENCHMARK_FENTY_2024!$K:$K,BENCHMARK_FENTY_2024!$E:$E,'1.DASHBOARD PERFORMANCE'!S$5)</f>
        <v>301302</v>
      </c>
      <c r="T22" s="75">
        <f>SUMIFS(BENCHMARK_FENTY_2024!$K:$K,BENCHMARK_FENTY_2024!$E:$E,'1.DASHBOARD PERFORMANCE'!T$5)</f>
        <v>308902</v>
      </c>
      <c r="U22" s="75">
        <f>SUMIFS(BENCHMARK_FENTY_2024!$K:$K,BENCHMARK_FENTY_2024!$E:$E,'1.DASHBOARD PERFORMANCE'!U$5)</f>
        <v>402686</v>
      </c>
      <c r="V22" s="75">
        <f>SUMIFS(BENCHMARK_FENTY_2024!$K:$K,BENCHMARK_FENTY_2024!$E:$E,'1.DASHBOARD PERFORMANCE'!V$5)</f>
        <v>406448</v>
      </c>
      <c r="W22" s="75">
        <f>SUMIFS(BENCHMARK_FENTY_2024!$K:$K,BENCHMARK_FENTY_2024!$E:$E,'1.DASHBOARD PERFORMANCE'!W$5)</f>
        <v>567834</v>
      </c>
      <c r="X22" s="75">
        <f>SUMIFS(BENCHMARK_FENTY_2024!$K:$K,BENCHMARK_FENTY_2024!$E:$E,'1.DASHBOARD PERFORMANCE'!X$5)</f>
        <v>568062</v>
      </c>
      <c r="Y22" s="72"/>
      <c r="Z22" s="130">
        <f>SUMIFS(BENCHMARK_FENTY_2024!$K:$K,BENCHMARK_FENTY_2024!$C:$C,'1.DASHBOARD PERFORMANCE'!Z$5)</f>
        <v>1224854</v>
      </c>
      <c r="AA22" s="130">
        <f>SUMIFS(BENCHMARK_FENTY_2024!$K:$K,BENCHMARK_FENTY_2024!$C:$C,'1.DASHBOARD PERFORMANCE'!AA$5)</f>
        <v>1160786</v>
      </c>
      <c r="AB22" s="130">
        <f>SUMIFS(BENCHMARK_FENTY_2024!$K:$K,BENCHMARK_FENTY_2024!$C:$C,'1.DASHBOARD PERFORMANCE'!AB$5)</f>
        <v>1012890</v>
      </c>
      <c r="AC22" s="130">
        <f>SUMIFS(BENCHMARK_FENTY_2024!$K:$K,BENCHMARK_FENTY_2024!$C:$C,'1.DASHBOARD PERFORMANCE'!AC$5)</f>
        <v>1542344</v>
      </c>
      <c r="AD22" s="71"/>
      <c r="AE22" s="130">
        <f>SUMIFS(BENCHMARK_FENTY_2024!$K:$K,BENCHMARK_FENTY_2024!$B:$B,'1.DASHBOARD PERFORMANCE'!AE$5)</f>
        <v>2385640</v>
      </c>
      <c r="AF22" s="130">
        <f>SUMIFS(BENCHMARK_FENTY_2024!$K:$K,BENCHMARK_FENTY_2024!$B:$B,'1.DASHBOARD PERFORMANCE'!AF$5)</f>
        <v>2555234</v>
      </c>
      <c r="AG22" s="71"/>
      <c r="AH22" s="130">
        <f>SUM(BENCHMARK_FENTY_2024!$K:$K)</f>
        <v>4940874</v>
      </c>
      <c r="AI22" s="138"/>
    </row>
    <row r="23" spans="4:35" ht="14.25" customHeight="1" x14ac:dyDescent="0.35">
      <c r="D23" s="216"/>
      <c r="E23" s="46"/>
      <c r="F23" s="142"/>
      <c r="G23" s="51"/>
      <c r="H23" s="53" t="s">
        <v>941</v>
      </c>
      <c r="I23" s="74"/>
      <c r="J23" s="69" t="s">
        <v>948</v>
      </c>
      <c r="K23" s="74"/>
      <c r="L23" s="70"/>
      <c r="M23" s="66">
        <f t="shared" ref="M23:X23" si="7">M21-M22</f>
        <v>12857.300000000163</v>
      </c>
      <c r="N23" s="67">
        <f t="shared" si="7"/>
        <v>-199412.79999999996</v>
      </c>
      <c r="O23" s="67">
        <f t="shared" si="7"/>
        <v>-149830.90000000002</v>
      </c>
      <c r="P23" s="67">
        <f t="shared" si="7"/>
        <v>-213405.69999999995</v>
      </c>
      <c r="Q23" s="67">
        <f t="shared" si="7"/>
        <v>-157455.50000000006</v>
      </c>
      <c r="R23" s="67">
        <f t="shared" si="7"/>
        <v>-131234.30000000002</v>
      </c>
      <c r="S23" s="67">
        <f t="shared" si="7"/>
        <v>-141627.79999999999</v>
      </c>
      <c r="T23" s="67">
        <f t="shared" si="7"/>
        <v>-167912.49999999991</v>
      </c>
      <c r="U23" s="67">
        <f t="shared" si="7"/>
        <v>-195379.49999999991</v>
      </c>
      <c r="V23" s="67">
        <f t="shared" si="7"/>
        <v>-208188.90000000002</v>
      </c>
      <c r="W23" s="67">
        <f t="shared" si="7"/>
        <v>-304327.19999999995</v>
      </c>
      <c r="X23" s="67">
        <f t="shared" si="7"/>
        <v>-292345.8000000001</v>
      </c>
      <c r="Y23" s="72"/>
      <c r="Z23" s="66">
        <f>Z21-Z22</f>
        <v>-336386.39999999967</v>
      </c>
      <c r="AA23" s="67">
        <f>AA21-AA22</f>
        <v>-502095.49999999988</v>
      </c>
      <c r="AB23" s="67">
        <f>AB21-AB22</f>
        <v>-504919.79999999987</v>
      </c>
      <c r="AC23" s="67">
        <f>AC21-AC22</f>
        <v>-804861.89999999991</v>
      </c>
      <c r="AD23" s="72"/>
      <c r="AE23" s="66">
        <f>AE21-AE22</f>
        <v>-838481.89999999944</v>
      </c>
      <c r="AF23" s="67">
        <f>AF21-AF22</f>
        <v>-1309781.6999999997</v>
      </c>
      <c r="AG23" s="72"/>
      <c r="AH23" s="78">
        <f>AH21-AH22</f>
        <v>-2148263.6000000038</v>
      </c>
    </row>
    <row r="24" spans="4:35" ht="14.25" customHeight="1" x14ac:dyDescent="0.35">
      <c r="D24" s="216"/>
      <c r="E24" s="46"/>
      <c r="F24" s="142"/>
      <c r="G24" s="51"/>
      <c r="H24" s="53" t="s">
        <v>941</v>
      </c>
      <c r="I24" s="74"/>
      <c r="J24" s="69" t="s">
        <v>942</v>
      </c>
      <c r="K24" s="74"/>
      <c r="L24" s="70"/>
      <c r="M24" s="65">
        <f t="shared" ref="M24:X24" si="8">M21/M22-1</f>
        <v>3.2328492260653929E-2</v>
      </c>
      <c r="N24" s="64">
        <f t="shared" si="8"/>
        <v>-0.52862952182511269</v>
      </c>
      <c r="O24" s="64">
        <f t="shared" si="8"/>
        <v>-0.33301675853485069</v>
      </c>
      <c r="P24" s="64">
        <f t="shared" si="8"/>
        <v>-0.49879558341630781</v>
      </c>
      <c r="Q24" s="64">
        <f t="shared" si="8"/>
        <v>-0.35757385135257902</v>
      </c>
      <c r="R24" s="64">
        <f t="shared" si="8"/>
        <v>-0.44851093643198914</v>
      </c>
      <c r="S24" s="64">
        <f t="shared" si="8"/>
        <v>-0.47005263821680565</v>
      </c>
      <c r="T24" s="64">
        <f t="shared" si="8"/>
        <v>-0.54357854594661059</v>
      </c>
      <c r="U24" s="64">
        <f t="shared" si="8"/>
        <v>-0.48519069448652274</v>
      </c>
      <c r="V24" s="64">
        <f t="shared" si="8"/>
        <v>-0.51221533873951897</v>
      </c>
      <c r="W24" s="64">
        <f t="shared" si="8"/>
        <v>-0.53594395545176932</v>
      </c>
      <c r="X24" s="64">
        <f t="shared" si="8"/>
        <v>-0.51463713467896133</v>
      </c>
      <c r="Y24" s="72"/>
      <c r="Z24" s="65">
        <f>Z21/Z22-1</f>
        <v>-0.27463387473119216</v>
      </c>
      <c r="AA24" s="64">
        <f>AA21/AA22-1</f>
        <v>-0.43254785981223054</v>
      </c>
      <c r="AB24" s="64">
        <f>AB21/AB22-1</f>
        <v>-0.49849420963776903</v>
      </c>
      <c r="AC24" s="64">
        <f>AC21/AC22-1</f>
        <v>-0.52184331121980565</v>
      </c>
      <c r="AD24" s="72"/>
      <c r="AE24" s="65">
        <f>AE21/AE22-1</f>
        <v>-0.35147042303113607</v>
      </c>
      <c r="AF24" s="64">
        <f>AF21/AF22-1</f>
        <v>-0.51258777082646823</v>
      </c>
      <c r="AG24" s="72"/>
      <c r="AH24" s="79">
        <f>AH21/AH22-1</f>
        <v>-0.43479424895271646</v>
      </c>
    </row>
    <row r="25" spans="4:35" ht="14.25" customHeight="1" x14ac:dyDescent="0.35">
      <c r="D25" s="216"/>
      <c r="E25" s="46"/>
      <c r="F25" s="142"/>
      <c r="G25" s="51"/>
      <c r="H25" s="53" t="s">
        <v>946</v>
      </c>
      <c r="I25" s="74"/>
      <c r="J25" s="69" t="s">
        <v>942</v>
      </c>
      <c r="K25" s="74"/>
      <c r="L25" s="70"/>
      <c r="M25" s="65">
        <f>(M21/SUMIFS(FORECAST_2025!$J:$J,FORECAST_2025!$E:$E,'1.DASHBOARD PERFORMANCE'!M$5))-1</f>
        <v>1.2947531450724048</v>
      </c>
      <c r="N25" s="65">
        <f>(N21/SUMIFS(FORECAST_2025!$J:$J,FORECAST_2025!$E:$E,'1.DASHBOARD PERFORMANCE'!N$5))-1</f>
        <v>0.10487176236954432</v>
      </c>
      <c r="O25" s="65">
        <f>(O21/SUMIFS(FORECAST_2025!$J:$J,FORECAST_2025!$E:$E,'1.DASHBOARD PERFORMANCE'!O$5))-1</f>
        <v>0.4985356163569532</v>
      </c>
      <c r="P25" s="65">
        <f>(P21/SUMIFS(FORECAST_2025!$J:$J,FORECAST_2025!$E:$E,'1.DASHBOARD PERFORMANCE'!P$5))-1</f>
        <v>0.12408323307935687</v>
      </c>
      <c r="Q25" s="65">
        <f>(Q21/SUMIFS(FORECAST_2025!$J:$J,FORECAST_2025!$E:$E,'1.DASHBOARD PERFORMANCE'!Q$5))-1</f>
        <v>0.43737583138982394</v>
      </c>
      <c r="R25" s="65">
        <f>(R21/SUMIFS(FORECAST_2025!$J:$J,FORECAST_2025!$E:$E,'1.DASHBOARD PERFORMANCE'!R$5))-1</f>
        <v>0.19475631859832832</v>
      </c>
      <c r="S25" s="65">
        <f>(S21/SUMIFS(FORECAST_2025!$J:$J,FORECAST_2025!$E:$E,'1.DASHBOARD PERFORMANCE'!S$5))-1</f>
        <v>0.12111627018703963</v>
      </c>
      <c r="T25" s="65">
        <f>(T21/SUMIFS(FORECAST_2025!$J:$J,FORECAST_2025!$E:$E,'1.DASHBOARD PERFORMANCE'!T$5))-1</f>
        <v>-9.2936580937246216E-3</v>
      </c>
      <c r="U25" s="65">
        <f>(U21/SUMIFS(FORECAST_2025!$J:$J,FORECAST_2025!$E:$E,'1.DASHBOARD PERFORMANCE'!U$5))-1</f>
        <v>0.15953673680907587</v>
      </c>
      <c r="V25" s="65">
        <f>(V21/SUMIFS(FORECAST_2025!$J:$J,FORECAST_2025!$E:$E,'1.DASHBOARD PERFORMANCE'!V$5))-1</f>
        <v>4.7392811596285611E-2</v>
      </c>
      <c r="W25" s="65">
        <f>(W21/SUMIFS(FORECAST_2025!$J:$J,FORECAST_2025!$E:$E,'1.DASHBOARD PERFORMANCE'!W$5))-1</f>
        <v>0.14434633670968355</v>
      </c>
      <c r="X25" s="65">
        <f>(X21/SUMIFS(FORECAST_2025!$J:$J,FORECAST_2025!$E:$E,'1.DASHBOARD PERFORMANCE'!X$5))-1</f>
        <v>0.16659593598273625</v>
      </c>
      <c r="Y25" s="72"/>
      <c r="Z25" s="65">
        <f>(Z21/SUMIFS(FORECAST_2025!$J:$J,FORECAST_2025!$C:$C,'1.DASHBOARD PERFORMANCE'!Z$5))-1</f>
        <v>0.64498959739887773</v>
      </c>
      <c r="AA25" s="65">
        <f>(AA21/SUMIFS(FORECAST_2025!$J:$J,FORECAST_2025!$C:$C,'1.DASHBOARD PERFORMANCE'!AA$5))-1</f>
        <v>0.2603233875348463</v>
      </c>
      <c r="AB25" s="65">
        <f>(AB21/SUMIFS(FORECAST_2025!$J:$J,FORECAST_2025!$C:$C,'1.DASHBOARD PERFORMANCE'!AB$5))-1</f>
        <v>9.589633938362585E-2</v>
      </c>
      <c r="AC25" s="65">
        <f>(AC21/SUMIFS(FORECAST_2025!$J:$J,FORECAST_2025!$C:$C,'1.DASHBOARD PERFORMANCE'!AC$5))-1</f>
        <v>0.12438346080974982</v>
      </c>
      <c r="AD25" s="72"/>
      <c r="AE25" s="65">
        <f>(AE21/SUMIFS(FORECAST_2025!$J:$J,FORECAST_2025!$B:$B,'1.DASHBOARD PERFORMANCE'!AE$5))-1</f>
        <v>0.45581803814173427</v>
      </c>
      <c r="AF25" s="65">
        <f>(AF21/SUMIFS(FORECAST_2025!$J:$J,FORECAST_2025!$B:$B,'1.DASHBOARD PERFORMANCE'!AF$5))-1</f>
        <v>0.11258773968005298</v>
      </c>
      <c r="AG25" s="72"/>
      <c r="AH25" s="79">
        <f>(AH21/SUM(FORECAST_2025!$J:$J))-1</f>
        <v>0.27974547063625854</v>
      </c>
    </row>
    <row r="26" spans="4:35" ht="14.25" customHeight="1" x14ac:dyDescent="0.35">
      <c r="D26" s="216"/>
      <c r="E26" s="46"/>
      <c r="F26" s="142"/>
      <c r="G26" s="51"/>
      <c r="H26" s="73"/>
      <c r="I26" s="74"/>
      <c r="J26" s="74"/>
      <c r="K26" s="74"/>
      <c r="L26" s="74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2"/>
      <c r="Z26" s="76"/>
      <c r="AA26" s="76"/>
      <c r="AB26" s="76"/>
      <c r="AC26" s="76"/>
      <c r="AD26" s="72"/>
      <c r="AE26" s="76"/>
      <c r="AF26" s="76"/>
      <c r="AG26" s="72"/>
      <c r="AH26" s="83"/>
    </row>
    <row r="27" spans="4:35" ht="30.75" customHeight="1" x14ac:dyDescent="0.35">
      <c r="D27" s="216"/>
      <c r="E27" s="54"/>
      <c r="F27" s="142"/>
      <c r="G27" s="55"/>
      <c r="H27" s="52" t="s">
        <v>950</v>
      </c>
      <c r="I27" s="68"/>
      <c r="J27" s="69" t="s">
        <v>948</v>
      </c>
      <c r="K27" s="68"/>
      <c r="L27" s="70"/>
      <c r="M27" s="99">
        <f>SUMIFS(DATA_2025!$Q:$Q,DATA_2025!$E:$E, M$5)/SUMIFS(DATA_2025!$N:$N,DATA_2025!$E:$E, M$5)</f>
        <v>31.933211480127568</v>
      </c>
      <c r="N27" s="99">
        <f>SUMIFS(DATA_2025!$Q:$Q,DATA_2025!$E:$E, N$5)/SUMIFS(DATA_2025!$N:$N,DATA_2025!$E:$E, N$5)</f>
        <v>31.605616779239252</v>
      </c>
      <c r="O27" s="99">
        <f>SUMIFS(DATA_2025!$Q:$Q,DATA_2025!$E:$E, O$5)/SUMIFS(DATA_2025!$N:$N,DATA_2025!$E:$E, O$5)</f>
        <v>30.327347145022735</v>
      </c>
      <c r="P27" s="99">
        <f>SUMIFS(DATA_2025!$Q:$Q,DATA_2025!$E:$E, P$5)/SUMIFS(DATA_2025!$N:$N,DATA_2025!$E:$E, P$5)</f>
        <v>31.544027655192711</v>
      </c>
      <c r="Q27" s="99">
        <f>SUMIFS(DATA_2025!$Q:$Q,DATA_2025!$E:$E, Q$5)/SUMIFS(DATA_2025!$N:$N,DATA_2025!$E:$E, Q$5)</f>
        <v>31.386719183401748</v>
      </c>
      <c r="R27" s="99">
        <f>SUMIFS(DATA_2025!$Q:$Q,DATA_2025!$E:$E, R$5)/SUMIFS(DATA_2025!$N:$N,DATA_2025!$E:$E, R$5)</f>
        <v>29.419453053783041</v>
      </c>
      <c r="S27" s="99">
        <f>SUMIFS(DATA_2025!$Q:$Q,DATA_2025!$E:$E, S$5)/SUMIFS(DATA_2025!$N:$N,DATA_2025!$E:$E, S$5)</f>
        <v>29.751108626793368</v>
      </c>
      <c r="T27" s="99">
        <f>SUMIFS(DATA_2025!$Q:$Q,DATA_2025!$E:$E, T$5)/SUMIFS(DATA_2025!$N:$N,DATA_2025!$E:$E, T$5)</f>
        <v>31.324039102421704</v>
      </c>
      <c r="U27" s="99">
        <f>SUMIFS(DATA_2025!$Q:$Q,DATA_2025!$E:$E, U$5)/SUMIFS(DATA_2025!$N:$N,DATA_2025!$E:$E, U$5)</f>
        <v>31.263233298145089</v>
      </c>
      <c r="V27" s="99">
        <f>SUMIFS(DATA_2025!$Q:$Q,DATA_2025!$E:$E, V$5)/SUMIFS(DATA_2025!$N:$N,DATA_2025!$E:$E, V$5)</f>
        <v>31.202250550834115</v>
      </c>
      <c r="W27" s="99">
        <f>SUMIFS(DATA_2025!$Q:$Q,DATA_2025!$E:$E, W$5)/SUMIFS(DATA_2025!$N:$N,DATA_2025!$E:$E, W$5)</f>
        <v>26.719407828026775</v>
      </c>
      <c r="X27" s="99">
        <f>SUMIFS(DATA_2025!$Q:$Q,DATA_2025!$E:$E, X$5)/SUMIFS(DATA_2025!$N:$N,DATA_2025!$E:$E, X$5)</f>
        <v>30.432251655629127</v>
      </c>
      <c r="Y27" s="72"/>
      <c r="Z27" s="99">
        <f>SUMIFS(DATA_2025!$Q:$Q,DATA_2025!$C:$C, Z$5)/SUMIFS(DATA_2025!$N:$N,DATA_2025!$C:$C, Z$5)</f>
        <v>31.308323349073238</v>
      </c>
      <c r="AA27" s="99">
        <f>SUMIFS(DATA_2025!$Q:$Q,DATA_2025!$C:$C, AA$5)/SUMIFS(DATA_2025!$N:$N,DATA_2025!$C:$C, AA$5)</f>
        <v>30.930245116453801</v>
      </c>
      <c r="AB27" s="99">
        <f>SUMIFS(DATA_2025!$Q:$Q,DATA_2025!$C:$C, AB$5)/SUMIFS(DATA_2025!$N:$N,DATA_2025!$C:$C, AB$5)</f>
        <v>30.787938662949276</v>
      </c>
      <c r="AC27" s="99">
        <f>SUMIFS(DATA_2025!$Q:$Q,DATA_2025!$C:$C, AC$5)/SUMIFS(DATA_2025!$N:$N,DATA_2025!$C:$C, AC$5)</f>
        <v>29.177168064567184</v>
      </c>
      <c r="AD27" s="72"/>
      <c r="AE27" s="99">
        <f>SUMIFS(DATA_2025!$Q:$Q,DATA_2025!$B:$B, AE$5)/SUMIFS(DATA_2025!$N:$N,DATA_2025!$B:$B, AE$5)</f>
        <v>31.146235455167677</v>
      </c>
      <c r="AF27" s="99">
        <f>SUMIFS(DATA_2025!$Q:$Q,DATA_2025!$B:$B, AF$5)/SUMIFS(DATA_2025!$N:$N,DATA_2025!$B:$B, AF$5)</f>
        <v>29.81334051466191</v>
      </c>
      <c r="AG27" s="72"/>
      <c r="AH27" s="82">
        <f>SUM(DATA_2025!$Q:$Q)/SUM(DATA_2025!$N:$N)</f>
        <v>30.537353060175576</v>
      </c>
    </row>
    <row r="28" spans="4:35" ht="14.25" customHeight="1" x14ac:dyDescent="0.35">
      <c r="D28" s="216"/>
      <c r="E28" s="46"/>
      <c r="F28" s="142"/>
      <c r="G28" s="51"/>
      <c r="H28" s="73" t="s">
        <v>951</v>
      </c>
      <c r="I28" s="74"/>
      <c r="J28" s="69" t="s">
        <v>948</v>
      </c>
      <c r="K28" s="74"/>
      <c r="L28" s="74"/>
      <c r="M28" s="131">
        <f>SUMIFS(BENCHMARK_FENTY_2024!$K:$K,BENCHMARK_FENTY_2024!$E:$E,'1.DASHBOARD PERFORMANCE'!M$5)/SUMIFS(BENCHMARK_FENTY_2024!$J:$J,BENCHMARK_FENTY_2024!$E:$E,'1.DASHBOARD PERFORMANCE'!M$5)</f>
        <v>38</v>
      </c>
      <c r="N28" s="131">
        <f>SUMIFS(BENCHMARK_FENTY_2024!$K:$K,BENCHMARK_FENTY_2024!$E:$E,'1.DASHBOARD PERFORMANCE'!N$5)/SUMIFS(BENCHMARK_FENTY_2024!$J:$J,BENCHMARK_FENTY_2024!$E:$E,'1.DASHBOARD PERFORMANCE'!N$5)</f>
        <v>38</v>
      </c>
      <c r="O28" s="131">
        <f>SUMIFS(BENCHMARK_FENTY_2024!$K:$K,BENCHMARK_FENTY_2024!$E:$E,'1.DASHBOARD PERFORMANCE'!O$5)/SUMIFS(BENCHMARK_FENTY_2024!$J:$J,BENCHMARK_FENTY_2024!$E:$E,'1.DASHBOARD PERFORMANCE'!O$5)</f>
        <v>38</v>
      </c>
      <c r="P28" s="131">
        <f>SUMIFS(BENCHMARK_FENTY_2024!$K:$K,BENCHMARK_FENTY_2024!$E:$E,'1.DASHBOARD PERFORMANCE'!P$5)/SUMIFS(BENCHMARK_FENTY_2024!$J:$J,BENCHMARK_FENTY_2024!$E:$E,'1.DASHBOARD PERFORMANCE'!P$5)</f>
        <v>38</v>
      </c>
      <c r="Q28" s="131">
        <f>SUMIFS(BENCHMARK_FENTY_2024!$K:$K,BENCHMARK_FENTY_2024!$E:$E,'1.DASHBOARD PERFORMANCE'!Q$5)/SUMIFS(BENCHMARK_FENTY_2024!$J:$J,BENCHMARK_FENTY_2024!$E:$E,'1.DASHBOARD PERFORMANCE'!Q$5)</f>
        <v>38</v>
      </c>
      <c r="R28" s="131">
        <f>SUMIFS(BENCHMARK_FENTY_2024!$K:$K,BENCHMARK_FENTY_2024!$E:$E,'1.DASHBOARD PERFORMANCE'!R$5)/SUMIFS(BENCHMARK_FENTY_2024!$J:$J,BENCHMARK_FENTY_2024!$E:$E,'1.DASHBOARD PERFORMANCE'!R$5)</f>
        <v>38</v>
      </c>
      <c r="S28" s="131">
        <f>SUMIFS(BENCHMARK_FENTY_2024!$K:$K,BENCHMARK_FENTY_2024!$E:$E,'1.DASHBOARD PERFORMANCE'!S$5)/SUMIFS(BENCHMARK_FENTY_2024!$J:$J,BENCHMARK_FENTY_2024!$E:$E,'1.DASHBOARD PERFORMANCE'!S$5)</f>
        <v>38</v>
      </c>
      <c r="T28" s="131">
        <f>SUMIFS(BENCHMARK_FENTY_2024!$K:$K,BENCHMARK_FENTY_2024!$E:$E,'1.DASHBOARD PERFORMANCE'!T$5)/SUMIFS(BENCHMARK_FENTY_2024!$J:$J,BENCHMARK_FENTY_2024!$E:$E,'1.DASHBOARD PERFORMANCE'!T$5)</f>
        <v>38</v>
      </c>
      <c r="U28" s="131">
        <f>SUMIFS(BENCHMARK_FENTY_2024!$K:$K,BENCHMARK_FENTY_2024!$E:$E,'1.DASHBOARD PERFORMANCE'!U$5)/SUMIFS(BENCHMARK_FENTY_2024!$J:$J,BENCHMARK_FENTY_2024!$E:$E,'1.DASHBOARD PERFORMANCE'!U$5)</f>
        <v>38</v>
      </c>
      <c r="V28" s="131">
        <f>SUMIFS(BENCHMARK_FENTY_2024!$K:$K,BENCHMARK_FENTY_2024!$E:$E,'1.DASHBOARD PERFORMANCE'!V$5)/SUMIFS(BENCHMARK_FENTY_2024!$J:$J,BENCHMARK_FENTY_2024!$E:$E,'1.DASHBOARD PERFORMANCE'!V$5)</f>
        <v>38</v>
      </c>
      <c r="W28" s="131">
        <f>SUMIFS(BENCHMARK_FENTY_2024!$K:$K,BENCHMARK_FENTY_2024!$E:$E,'1.DASHBOARD PERFORMANCE'!W$5)/SUMIFS(BENCHMARK_FENTY_2024!$J:$J,BENCHMARK_FENTY_2024!$E:$E,'1.DASHBOARD PERFORMANCE'!W$5)</f>
        <v>38</v>
      </c>
      <c r="X28" s="131">
        <f>SUMIFS(BENCHMARK_FENTY_2024!$K:$K,BENCHMARK_FENTY_2024!$E:$E,'1.DASHBOARD PERFORMANCE'!X$5)/SUMIFS(BENCHMARK_FENTY_2024!$J:$J,BENCHMARK_FENTY_2024!$E:$E,'1.DASHBOARD PERFORMANCE'!X$5)</f>
        <v>38</v>
      </c>
      <c r="Y28" s="72"/>
      <c r="Z28" s="131">
        <f>SUMIFS(BENCHMARK_FENTY_2024!$K:$K,BENCHMARK_FENTY_2024!$C:$C,'1.DASHBOARD PERFORMANCE'!Z$5)/SUMIFS(BENCHMARK_FENTY_2024!$J:$J,BENCHMARK_FENTY_2024!$C:$C,'1.DASHBOARD PERFORMANCE'!Z$5)</f>
        <v>38</v>
      </c>
      <c r="AA28" s="131">
        <f>SUMIFS(BENCHMARK_FENTY_2024!$K:$K,BENCHMARK_FENTY_2024!$C:$C,'1.DASHBOARD PERFORMANCE'!AA$5)/SUMIFS(BENCHMARK_FENTY_2024!$J:$J,BENCHMARK_FENTY_2024!$C:$C,'1.DASHBOARD PERFORMANCE'!AA$5)</f>
        <v>38</v>
      </c>
      <c r="AB28" s="131">
        <f>SUMIFS(BENCHMARK_FENTY_2024!$K:$K,BENCHMARK_FENTY_2024!$C:$C,'1.DASHBOARD PERFORMANCE'!AB$5)/SUMIFS(BENCHMARK_FENTY_2024!$J:$J,BENCHMARK_FENTY_2024!$C:$C,'1.DASHBOARD PERFORMANCE'!AB$5)</f>
        <v>38</v>
      </c>
      <c r="AC28" s="131">
        <f>SUMIFS(BENCHMARK_FENTY_2024!$K:$K,BENCHMARK_FENTY_2024!$C:$C,'1.DASHBOARD PERFORMANCE'!AC$5)/SUMIFS(BENCHMARK_FENTY_2024!$J:$J,BENCHMARK_FENTY_2024!$C:$C,'1.DASHBOARD PERFORMANCE'!AC$5)</f>
        <v>38</v>
      </c>
      <c r="AD28" s="72"/>
      <c r="AE28" s="131">
        <f>SUMIFS(BENCHMARK_FENTY_2024!$K:$K,BENCHMARK_FENTY_2024!$B:$B,'1.DASHBOARD PERFORMANCE'!AE$5)/SUMIFS(BENCHMARK_FENTY_2024!$J:$J,BENCHMARK_FENTY_2024!$B:$B,'1.DASHBOARD PERFORMANCE'!AE$5)</f>
        <v>38</v>
      </c>
      <c r="AF28" s="131">
        <f>SUMIFS(BENCHMARK_FENTY_2024!$K:$K,BENCHMARK_FENTY_2024!$B:$B,'1.DASHBOARD PERFORMANCE'!AF$5)/SUMIFS(BENCHMARK_FENTY_2024!$J:$J,BENCHMARK_FENTY_2024!$B:$B,'1.DASHBOARD PERFORMANCE'!AF$5)</f>
        <v>38</v>
      </c>
      <c r="AG28" s="72"/>
      <c r="AH28" s="84">
        <f>SUM(BENCHMARK_FENTY_2024!$K:$K)/SUM(BENCHMARK_FENTY_2024!$J:$J)</f>
        <v>38</v>
      </c>
    </row>
    <row r="29" spans="4:35" ht="14.25" customHeight="1" x14ac:dyDescent="0.35">
      <c r="D29" s="216"/>
      <c r="E29" s="46"/>
      <c r="F29" s="142"/>
      <c r="G29" s="51"/>
      <c r="H29" s="53" t="s">
        <v>941</v>
      </c>
      <c r="I29" s="74"/>
      <c r="J29" s="69" t="s">
        <v>948</v>
      </c>
      <c r="K29" s="74"/>
      <c r="L29" s="70"/>
      <c r="M29" s="66">
        <f t="shared" ref="M29:X29" si="9">M27-M28</f>
        <v>-6.0667885198724321</v>
      </c>
      <c r="N29" s="67">
        <f t="shared" si="9"/>
        <v>-6.3943832207607478</v>
      </c>
      <c r="O29" s="67">
        <f t="shared" si="9"/>
        <v>-7.6726528549772652</v>
      </c>
      <c r="P29" s="67">
        <f t="shared" si="9"/>
        <v>-6.4559723448072894</v>
      </c>
      <c r="Q29" s="67">
        <f t="shared" si="9"/>
        <v>-6.6132808165982517</v>
      </c>
      <c r="R29" s="67">
        <f t="shared" si="9"/>
        <v>-8.580546946216959</v>
      </c>
      <c r="S29" s="67">
        <f t="shared" si="9"/>
        <v>-8.2488913732066322</v>
      </c>
      <c r="T29" s="67">
        <f t="shared" si="9"/>
        <v>-6.675960897578296</v>
      </c>
      <c r="U29" s="67">
        <f t="shared" si="9"/>
        <v>-6.7367667018549113</v>
      </c>
      <c r="V29" s="67">
        <f t="shared" si="9"/>
        <v>-6.7977494491658845</v>
      </c>
      <c r="W29" s="67">
        <f t="shared" si="9"/>
        <v>-11.280592171973225</v>
      </c>
      <c r="X29" s="67">
        <f t="shared" si="9"/>
        <v>-7.5677483443708731</v>
      </c>
      <c r="Y29" s="72"/>
      <c r="Z29" s="66">
        <f>Z27-Z28</f>
        <v>-6.6916766509267624</v>
      </c>
      <c r="AA29" s="67">
        <f>AA27-AA28</f>
        <v>-7.0697548835461994</v>
      </c>
      <c r="AB29" s="67">
        <f>AB27-AB28</f>
        <v>-7.2120613370507236</v>
      </c>
      <c r="AC29" s="67">
        <f>AC27-AC28</f>
        <v>-8.8228319354328164</v>
      </c>
      <c r="AD29" s="72"/>
      <c r="AE29" s="66">
        <f>AE27-AE28</f>
        <v>-6.8537645448323232</v>
      </c>
      <c r="AF29" s="67">
        <f>AF27-AF28</f>
        <v>-8.1866594853380903</v>
      </c>
      <c r="AG29" s="72"/>
      <c r="AH29" s="78">
        <f>AH27-AH28</f>
        <v>-7.462646939824424</v>
      </c>
    </row>
    <row r="30" spans="4:35" ht="14.25" customHeight="1" x14ac:dyDescent="0.35">
      <c r="D30" s="216"/>
      <c r="E30" s="46"/>
      <c r="F30" s="142"/>
      <c r="G30" s="51"/>
      <c r="H30" s="53" t="s">
        <v>941</v>
      </c>
      <c r="I30" s="74"/>
      <c r="J30" s="69" t="s">
        <v>942</v>
      </c>
      <c r="K30" s="74"/>
      <c r="L30" s="70"/>
      <c r="M30" s="65">
        <f t="shared" ref="M30:X30" si="10">M27/M28-1</f>
        <v>-0.15965232947032715</v>
      </c>
      <c r="N30" s="64">
        <f t="shared" si="10"/>
        <v>-0.1682732426515986</v>
      </c>
      <c r="O30" s="64">
        <f t="shared" si="10"/>
        <v>-0.2019119172362438</v>
      </c>
      <c r="P30" s="64">
        <f t="shared" si="10"/>
        <v>-0.16989400907387608</v>
      </c>
      <c r="Q30" s="64">
        <f t="shared" si="10"/>
        <v>-0.17403370569995402</v>
      </c>
      <c r="R30" s="64">
        <f t="shared" si="10"/>
        <v>-0.22580386700570942</v>
      </c>
      <c r="S30" s="64">
        <f t="shared" si="10"/>
        <v>-0.21707608876859563</v>
      </c>
      <c r="T30" s="64">
        <f t="shared" si="10"/>
        <v>-0.17568318151521833</v>
      </c>
      <c r="U30" s="64">
        <f t="shared" si="10"/>
        <v>-0.17728333425933973</v>
      </c>
      <c r="V30" s="64">
        <f t="shared" si="10"/>
        <v>-0.1788881433991022</v>
      </c>
      <c r="W30" s="64">
        <f t="shared" si="10"/>
        <v>-0.29685768873613749</v>
      </c>
      <c r="X30" s="64">
        <f t="shared" si="10"/>
        <v>-0.19915127222028617</v>
      </c>
      <c r="Y30" s="72"/>
      <c r="Z30" s="65">
        <f>Z27/Z28-1</f>
        <v>-0.17609675397175695</v>
      </c>
      <c r="AA30" s="64">
        <f>AA27/AA28-1</f>
        <v>-0.18604618114595262</v>
      </c>
      <c r="AB30" s="64">
        <f>AB27/AB28-1</f>
        <v>-0.18979108781712428</v>
      </c>
      <c r="AC30" s="64">
        <f>AC27/AC28-1</f>
        <v>-0.23217978777454784</v>
      </c>
      <c r="AD30" s="72"/>
      <c r="AE30" s="65">
        <f>AE27/AE28-1</f>
        <v>-0.18036222486400855</v>
      </c>
      <c r="AF30" s="64">
        <f>AF27/AF28-1</f>
        <v>-0.21543840750889709</v>
      </c>
      <c r="AG30" s="72"/>
      <c r="AH30" s="79">
        <f>AH27/AH28-1</f>
        <v>-0.19638544578485329</v>
      </c>
    </row>
    <row r="31" spans="4:35" ht="14.25" customHeight="1" x14ac:dyDescent="0.35">
      <c r="D31" s="216"/>
      <c r="E31" s="46"/>
      <c r="F31" s="142"/>
      <c r="G31" s="51"/>
      <c r="H31" s="53" t="s">
        <v>952</v>
      </c>
      <c r="I31" s="74"/>
      <c r="J31" s="69" t="s">
        <v>948</v>
      </c>
      <c r="K31" s="74"/>
      <c r="L31" s="70"/>
      <c r="M31" s="132">
        <f>SUMIFS(FORECAST_2025!$J:$J,FORECAST_2025!$E:$E,'1.DASHBOARD PERFORMANCE'!M$5)/SUMIFS(FORECAST_2025!$I:$I,FORECAST_2025!$E:$E,'1.DASHBOARD PERFORMANCE'!M$5)</f>
        <v>31.28975166142007</v>
      </c>
      <c r="N31" s="132">
        <f>SUMIFS(FORECAST_2025!$J:$J,FORECAST_2025!$E:$E,'1.DASHBOARD PERFORMANCE'!N$5)/SUMIFS(FORECAST_2025!$I:$I,FORECAST_2025!$E:$E,'1.DASHBOARD PERFORMANCE'!N$5)</f>
        <v>31.292164106552598</v>
      </c>
      <c r="O31" s="132">
        <f>SUMIFS(FORECAST_2025!$J:$J,FORECAST_2025!$E:$E,'1.DASHBOARD PERFORMANCE'!O$5)/SUMIFS(FORECAST_2025!$I:$I,FORECAST_2025!$E:$E,'1.DASHBOARD PERFORMANCE'!O$5)</f>
        <v>31.289828124999996</v>
      </c>
      <c r="P31" s="132">
        <f>SUMIFS(FORECAST_2025!$J:$J,FORECAST_2025!$E:$E,'1.DASHBOARD PERFORMANCE'!P$5)/SUMIFS(FORECAST_2025!$I:$I,FORECAST_2025!$E:$E,'1.DASHBOARD PERFORMANCE'!P$5)</f>
        <v>31.288420534689191</v>
      </c>
      <c r="Q31" s="132">
        <f>SUMIFS(FORECAST_2025!$J:$J,FORECAST_2025!$E:$E,'1.DASHBOARD PERFORMANCE'!Q$5)/SUMIFS(FORECAST_2025!$I:$I,FORECAST_2025!$E:$E,'1.DASHBOARD PERFORMANCE'!Q$5)</f>
        <v>31.289189189189198</v>
      </c>
      <c r="R31" s="132">
        <f>SUMIFS(FORECAST_2025!$J:$J,FORECAST_2025!$E:$E,'1.DASHBOARD PERFORMANCE'!R$5)/SUMIFS(FORECAST_2025!$I:$I,FORECAST_2025!$E:$E,'1.DASHBOARD PERFORMANCE'!R$5)</f>
        <v>31.293234476367008</v>
      </c>
      <c r="S31" s="132">
        <f>SUMIFS(FORECAST_2025!$J:$J,FORECAST_2025!$E:$E,'1.DASHBOARD PERFORMANCE'!S$5)/SUMIFS(FORECAST_2025!$I:$I,FORECAST_2025!$E:$E,'1.DASHBOARD PERFORMANCE'!S$5)</f>
        <v>31.295165897604925</v>
      </c>
      <c r="T31" s="132">
        <f>SUMIFS(FORECAST_2025!$J:$J,FORECAST_2025!$E:$E,'1.DASHBOARD PERFORMANCE'!T$5)/SUMIFS(FORECAST_2025!$I:$I,FORECAST_2025!$E:$E,'1.DASHBOARD PERFORMANCE'!T$5)</f>
        <v>31.291138962181186</v>
      </c>
      <c r="U31" s="132">
        <f>SUMIFS(FORECAST_2025!$J:$J,FORECAST_2025!$E:$E,'1.DASHBOARD PERFORMANCE'!U$5)/SUMIFS(FORECAST_2025!$I:$I,FORECAST_2025!$E:$E,'1.DASHBOARD PERFORMANCE'!U$5)</f>
        <v>31.288746937346861</v>
      </c>
      <c r="V31" s="132">
        <f>SUMIFS(FORECAST_2025!$J:$J,FORECAST_2025!$E:$E,'1.DASHBOARD PERFORMANCE'!V$5)/SUMIFS(FORECAST_2025!$I:$I,FORECAST_2025!$E:$E,'1.DASHBOARD PERFORMANCE'!V$5)</f>
        <v>31.292478095552976</v>
      </c>
      <c r="W31" s="132">
        <f>SUMIFS(FORECAST_2025!$J:$J,FORECAST_2025!$E:$E,'1.DASHBOARD PERFORMANCE'!W$5)/SUMIFS(FORECAST_2025!$I:$I,FORECAST_2025!$E:$E,'1.DASHBOARD PERFORMANCE'!W$5)</f>
        <v>31.286467391304338</v>
      </c>
      <c r="X31" s="132">
        <f>SUMIFS(FORECAST_2025!$J:$J,FORECAST_2025!$E:$E,'1.DASHBOARD PERFORMANCE'!X$5)/SUMIFS(FORECAST_2025!$I:$I,FORECAST_2025!$E:$E,'1.DASHBOARD PERFORMANCE'!X$5)</f>
        <v>31.287066454858362</v>
      </c>
      <c r="Y31" s="72"/>
      <c r="Z31" s="132">
        <f>SUMIFS(FORECAST_2025!$J:$J,FORECAST_2025!$C:$C,'1.DASHBOARD PERFORMANCE'!Z$5)/SUMIFS(FORECAST_2025!$I:$I,FORECAST_2025!$C:$C,'1.DASHBOARD PERFORMANCE'!Z$5)</f>
        <v>31.290498812351554</v>
      </c>
      <c r="AA31" s="132">
        <f>SUMIFS(FORECAST_2025!$J:$J,FORECAST_2025!$C:$C,'1.DASHBOARD PERFORMANCE'!AA$5)/SUMIFS(FORECAST_2025!$I:$I,FORECAST_2025!$C:$C,'1.DASHBOARD PERFORMANCE'!AA$5)</f>
        <v>31.289953900496887</v>
      </c>
      <c r="AB31" s="132">
        <f>SUMIFS(FORECAST_2025!$J:$J,FORECAST_2025!$C:$C,'1.DASHBOARD PERFORMANCE'!AB$5)/SUMIFS(FORECAST_2025!$I:$I,FORECAST_2025!$C:$C,'1.DASHBOARD PERFORMANCE'!AB$5)</f>
        <v>31.291453453048003</v>
      </c>
      <c r="AC31" s="132">
        <f>SUMIFS(FORECAST_2025!$J:$J,FORECAST_2025!$C:$C,'1.DASHBOARD PERFORMANCE'!AC$5)/SUMIFS(FORECAST_2025!$I:$I,FORECAST_2025!$C:$C,'1.DASHBOARD PERFORMANCE'!AC$5)</f>
        <v>31.288417688307966</v>
      </c>
      <c r="AD31" s="72"/>
      <c r="AE31" s="132">
        <f>SUMIFS(FORECAST_2025!$J:$J,FORECAST_2025!$B:$B,'1.DASHBOARD PERFORMANCE'!AE$5)/SUMIFS(FORECAST_2025!$I:$I,FORECAST_2025!$B:$B,'1.DASHBOARD PERFORMANCE'!AE$5)</f>
        <v>31.290230832646344</v>
      </c>
      <c r="AF31" s="132">
        <f>SUMIFS(FORECAST_2025!$J:$J,FORECAST_2025!$B:$B,'1.DASHBOARD PERFORMANCE'!AF$5)/SUMIFS(FORECAST_2025!$I:$I,FORECAST_2025!$B:$B,'1.DASHBOARD PERFORMANCE'!AF$5)</f>
        <v>31.289674642218223</v>
      </c>
      <c r="AG31" s="72"/>
      <c r="AH31" s="85">
        <f>SUM(FORECAST_2025!$J:$J)/SUM(FORECAST_2025!$I:$I)</f>
        <v>31.289945511901365</v>
      </c>
    </row>
    <row r="32" spans="4:35" ht="14.25" customHeight="1" x14ac:dyDescent="0.35">
      <c r="D32" s="216"/>
      <c r="E32" s="46"/>
      <c r="F32" s="142"/>
      <c r="G32" s="51"/>
      <c r="H32" s="53" t="s">
        <v>946</v>
      </c>
      <c r="I32" s="74"/>
      <c r="J32" s="69" t="s">
        <v>942</v>
      </c>
      <c r="K32" s="74"/>
      <c r="L32" s="70"/>
      <c r="M32" s="65">
        <f t="shared" ref="M32:X32" si="11">M27/M31-1</f>
        <v>2.0564554991367334E-2</v>
      </c>
      <c r="N32" s="65">
        <f t="shared" si="11"/>
        <v>1.0016970114924639E-2</v>
      </c>
      <c r="O32" s="65">
        <f t="shared" si="11"/>
        <v>-3.0760187500303182E-2</v>
      </c>
      <c r="P32" s="65">
        <f t="shared" si="11"/>
        <v>8.169383948931852E-3</v>
      </c>
      <c r="Q32" s="65">
        <f t="shared" si="11"/>
        <v>3.1170508645281814E-3</v>
      </c>
      <c r="R32" s="65">
        <f t="shared" si="11"/>
        <v>-5.9878163888717473E-2</v>
      </c>
      <c r="S32" s="65">
        <f t="shared" si="11"/>
        <v>-4.933852326789312E-2</v>
      </c>
      <c r="T32" s="65">
        <f t="shared" si="11"/>
        <v>1.0514203487537177E-3</v>
      </c>
      <c r="U32" s="65">
        <f t="shared" si="11"/>
        <v>-8.1542540686785348E-4</v>
      </c>
      <c r="V32" s="65">
        <f t="shared" si="11"/>
        <v>-2.8833620796456794E-3</v>
      </c>
      <c r="W32" s="65">
        <f t="shared" si="11"/>
        <v>-0.14597555889441571</v>
      </c>
      <c r="X32" s="65">
        <f t="shared" si="11"/>
        <v>-2.7321666621016649E-2</v>
      </c>
      <c r="Y32" s="72"/>
      <c r="Z32" s="65">
        <f>Z27/Z31-1</f>
        <v>5.6964693431638125E-4</v>
      </c>
      <c r="AA32" s="65">
        <f>AA27/AA31-1</f>
        <v>-1.1495983189587666E-2</v>
      </c>
      <c r="AB32" s="65">
        <f>AB27/AB31-1</f>
        <v>-1.6091128232641472E-2</v>
      </c>
      <c r="AC32" s="65">
        <f>AC27/AC31-1</f>
        <v>-6.7477033986596435E-2</v>
      </c>
      <c r="AD32" s="72"/>
      <c r="AE32" s="65">
        <f>AE27/AE31-1</f>
        <v>-4.6019276191606728E-3</v>
      </c>
      <c r="AF32" s="65">
        <f>AF27/AF31-1</f>
        <v>-4.7182789352636423E-2</v>
      </c>
      <c r="AG32" s="72"/>
      <c r="AH32" s="79">
        <f>AH27/AH31-1</f>
        <v>-2.4052213559769053E-2</v>
      </c>
    </row>
    <row r="33" spans="3:34" ht="14.25" customHeight="1" x14ac:dyDescent="0.35">
      <c r="D33" s="216"/>
      <c r="E33" s="46"/>
      <c r="F33" s="142"/>
      <c r="G33" s="51"/>
      <c r="H33" s="73"/>
      <c r="I33" s="74"/>
      <c r="J33" s="70"/>
      <c r="K33" s="74"/>
      <c r="L33" s="70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2"/>
      <c r="Z33" s="76"/>
      <c r="AA33" s="76"/>
      <c r="AB33" s="76"/>
      <c r="AC33" s="76"/>
      <c r="AD33" s="72"/>
      <c r="AE33" s="76"/>
      <c r="AF33" s="76"/>
      <c r="AG33" s="72"/>
      <c r="AH33" s="83"/>
    </row>
    <row r="34" spans="3:34" ht="15" customHeight="1" x14ac:dyDescent="0.35">
      <c r="D34" s="216"/>
      <c r="E34" s="54"/>
      <c r="F34" s="142"/>
      <c r="G34" s="55"/>
      <c r="H34" s="52" t="s">
        <v>953</v>
      </c>
      <c r="I34" s="68"/>
      <c r="J34" s="69" t="s">
        <v>942</v>
      </c>
      <c r="K34" s="68"/>
      <c r="L34" s="70"/>
      <c r="M34" s="113">
        <f>(SUMIFS(DATA_2025!$P:$P,DATA_2025!$E:$E,'1.DASHBOARD PERFORMANCE'!M$5)/SUMIFS(DATA_2025!$N:$N,DATA_2025!$E:$E,'1.DASHBOARD PERFORMANCE'!M5))/100</f>
        <v>0</v>
      </c>
      <c r="N34" s="113">
        <f>(SUMIFS(DATA_2025!$P:$P,DATA_2025!$E:$E,'1.DASHBOARD PERFORMANCE'!N$5)/SUMIFS(DATA_2025!$N:$N,DATA_2025!$E:$E,'1.DASHBOARD PERFORMANCE'!N5))/100</f>
        <v>0</v>
      </c>
      <c r="O34" s="113">
        <f>(SUMIFS(DATA_2025!$P:$P,DATA_2025!$E:$E,'1.DASHBOARD PERFORMANCE'!O$5)/SUMIFS(DATA_2025!$N:$N,DATA_2025!$E:$E,'1.DASHBOARD PERFORMANCE'!O5))/100</f>
        <v>6.6867104598281962E-2</v>
      </c>
      <c r="P34" s="113">
        <f>(SUMIFS(DATA_2025!$P:$P,DATA_2025!$E:$E,'1.DASHBOARD PERFORMANCE'!P$5)/SUMIFS(DATA_2025!$N:$N,DATA_2025!$E:$E,'1.DASHBOARD PERFORMANCE'!P5))/100</f>
        <v>0</v>
      </c>
      <c r="Q34" s="113">
        <f>(SUMIFS(DATA_2025!$P:$P,DATA_2025!$E:$E,'1.DASHBOARD PERFORMANCE'!Q$5)/SUMIFS(DATA_2025!$N:$N,DATA_2025!$E:$E,'1.DASHBOARD PERFORMANCE'!Q5))/100</f>
        <v>0</v>
      </c>
      <c r="R34" s="113">
        <f>(SUMIFS(DATA_2025!$P:$P,DATA_2025!$E:$E,'1.DASHBOARD PERFORMANCE'!R$5)/SUMIFS(DATA_2025!$N:$N,DATA_2025!$E:$E,'1.DASHBOARD PERFORMANCE'!R5))/100</f>
        <v>9.5132178669097539E-2</v>
      </c>
      <c r="S34" s="113">
        <f>(SUMIFS(DATA_2025!$P:$P,DATA_2025!$E:$E,'1.DASHBOARD PERFORMANCE'!S$5)/SUMIFS(DATA_2025!$N:$N,DATA_2025!$E:$E,'1.DASHBOARD PERFORMANCE'!S5))/100</f>
        <v>7.795789081423514E-2</v>
      </c>
      <c r="T34" s="113">
        <f>(SUMIFS(DATA_2025!$P:$P,DATA_2025!$E:$E,'1.DASHBOARD PERFORMANCE'!T$5)/SUMIFS(DATA_2025!$N:$N,DATA_2025!$E:$E,'1.DASHBOARD PERFORMANCE'!T5))/100</f>
        <v>0</v>
      </c>
      <c r="U34" s="113">
        <f>(SUMIFS(DATA_2025!$P:$P,DATA_2025!$E:$E,'1.DASHBOARD PERFORMANCE'!U$5)/SUMIFS(DATA_2025!$N:$N,DATA_2025!$E:$E,'1.DASHBOARD PERFORMANCE'!U5))/100</f>
        <v>0</v>
      </c>
      <c r="V34" s="113">
        <f>(SUMIFS(DATA_2025!$P:$P,DATA_2025!$E:$E,'1.DASHBOARD PERFORMANCE'!V$5)/SUMIFS(DATA_2025!$N:$N,DATA_2025!$E:$E,'1.DASHBOARD PERFORMANCE'!V5))/100</f>
        <v>0</v>
      </c>
      <c r="W34" s="113">
        <f>(SUMIFS(DATA_2025!$P:$P,DATA_2025!$E:$E,'1.DASHBOARD PERFORMANCE'!W$5)/SUMIFS(DATA_2025!$N:$N,DATA_2025!$E:$E,'1.DASHBOARD PERFORMANCE'!W5))/100</f>
        <v>0.18479010342729668</v>
      </c>
      <c r="X34" s="113">
        <f>(SUMIFS(DATA_2025!$P:$P,DATA_2025!$E:$E,'1.DASHBOARD PERFORMANCE'!X$5)/SUMIFS(DATA_2025!$N:$N,DATA_2025!$E:$E,'1.DASHBOARD PERFORMANCE'!X5))/100</f>
        <v>2.3813465783664459E-2</v>
      </c>
      <c r="Y34" s="72"/>
      <c r="Z34" s="113">
        <f>(SUMIFS(DATA_2025!$P:$P,DATA_2025!$C:$C,'1.DASHBOARD PERFORMANCE'!Z$5)/SUMIFS(DATA_2025!$N:$N,DATA_2025!$C:$C,'1.DASHBOARD PERFORMANCE'!Z5))/100</f>
        <v>2.33155965889069E-2</v>
      </c>
      <c r="AA34" s="113">
        <f>(SUMIFS(DATA_2025!$P:$P,DATA_2025!$C:$C,'1.DASHBOARD PERFORMANCE'!AA$5)/SUMIFS(DATA_2025!$N:$N,DATA_2025!$C:$C,'1.DASHBOARD PERFORMANCE'!AA5))/100</f>
        <v>2.4502253944402703E-2</v>
      </c>
      <c r="AB34" s="113">
        <f>(SUMIFS(DATA_2025!$P:$P,DATA_2025!$C:$C,'1.DASHBOARD PERFORMANCE'!AB$5)/SUMIFS(DATA_2025!$N:$N,DATA_2025!$C:$C,'1.DASHBOARD PERFORMANCE'!AB5))/100</f>
        <v>2.5359112673495363E-2</v>
      </c>
      <c r="AC34" s="113">
        <f>(SUMIFS(DATA_2025!$P:$P,DATA_2025!$C:$C,'1.DASHBOARD PERFORMANCE'!AC$5)/SUMIFS(DATA_2025!$N:$N,DATA_2025!$C:$C,'1.DASHBOARD PERFORMANCE'!AC5))/100</f>
        <v>8.0635780978002849E-2</v>
      </c>
      <c r="AD34" s="72"/>
      <c r="AE34" s="113">
        <f>(SUMIFS(DATA_2025!$P:$P,DATA_2025!$B:$B,'1.DASHBOARD PERFORMANCE'!AE$5)/SUMIFS(DATA_2025!$N:$N,DATA_2025!$B:$B,'1.DASHBOARD PERFORMANCE'!AE5))/100</f>
        <v>2.3824334661996214E-2</v>
      </c>
      <c r="AF34" s="113">
        <f>(SUMIFS(DATA_2025!$P:$P,DATA_2025!$B:$B,'1.DASHBOARD PERFORMANCE'!AF$5)/SUMIFS(DATA_2025!$N:$N,DATA_2025!$B:$B,'1.DASHBOARD PERFORMANCE'!AF5))/100</f>
        <v>5.8804308797127468E-2</v>
      </c>
      <c r="AG34" s="72"/>
      <c r="AH34" s="56">
        <f>(SUM(DATA_2025!$P:$P)/SUM(DATA_2025!$N:$N))/100</f>
        <v>3.9803606381699087E-2</v>
      </c>
    </row>
    <row r="35" spans="3:34" ht="15" customHeight="1" thickBot="1" x14ac:dyDescent="0.4">
      <c r="D35" s="216"/>
      <c r="E35" s="46"/>
      <c r="F35" s="143"/>
      <c r="G35" s="57"/>
      <c r="H35" s="58"/>
      <c r="I35" s="59"/>
      <c r="J35" s="59"/>
      <c r="K35" s="59"/>
      <c r="L35" s="59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1"/>
    </row>
    <row r="36" spans="3:34" ht="15" customHeight="1" thickTop="1" thickBot="1" x14ac:dyDescent="0.4">
      <c r="C36" s="46"/>
      <c r="D36" s="216"/>
      <c r="E36" s="46"/>
      <c r="F36" s="62"/>
      <c r="G36" s="46"/>
      <c r="H36" s="63"/>
    </row>
    <row r="37" spans="3:34" ht="14.25" customHeight="1" thickTop="1" thickBot="1" x14ac:dyDescent="0.4">
      <c r="C37" s="46"/>
      <c r="D37" s="216"/>
      <c r="E37" s="46"/>
      <c r="F37" s="141" t="s">
        <v>954</v>
      </c>
      <c r="G37" s="47"/>
      <c r="H37" s="48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50"/>
    </row>
    <row r="38" spans="3:34" ht="16.5" customHeight="1" thickTop="1" thickBot="1" x14ac:dyDescent="0.4">
      <c r="D38" s="216"/>
      <c r="F38" s="142"/>
      <c r="G38" s="51"/>
      <c r="H38" s="52" t="s">
        <v>955</v>
      </c>
      <c r="I38" s="68"/>
      <c r="J38" s="69" t="s">
        <v>948</v>
      </c>
      <c r="K38" s="68"/>
      <c r="L38" s="70"/>
      <c r="M38" s="94">
        <f>SUMIFS(DATA_2025!$T:$T,DATA_2025!$E:$E,M$5)</f>
        <v>294852.30000000005</v>
      </c>
      <c r="N38" s="94">
        <f>SUMIFS(DATA_2025!$T:$T,DATA_2025!$E:$E,N$5)</f>
        <v>127179.19999999998</v>
      </c>
      <c r="O38" s="94">
        <f>SUMIFS(DATA_2025!$T:$T,DATA_2025!$E:$E,O$5)</f>
        <v>211034.09999999998</v>
      </c>
      <c r="P38" s="94">
        <f>SUMIFS(DATA_2025!$T:$T,DATA_2025!$E:$E,P$5)</f>
        <v>153254.29999999999</v>
      </c>
      <c r="Q38" s="94">
        <f>SUMIFS(DATA_2025!$T:$T,DATA_2025!$E:$E,Q$5)</f>
        <v>201771.5</v>
      </c>
      <c r="R38" s="94">
        <f>SUMIFS(DATA_2025!$T:$T,DATA_2025!$E:$E,R$5)</f>
        <v>112000.7</v>
      </c>
      <c r="S38" s="94">
        <f>SUMIFS(DATA_2025!$T:$T,DATA_2025!$E:$E,S$5)</f>
        <v>111371.19999999995</v>
      </c>
      <c r="T38" s="94">
        <f>SUMIFS(DATA_2025!$T:$T,DATA_2025!$E:$E,T$5)</f>
        <v>100480.50000000001</v>
      </c>
      <c r="U38" s="94">
        <f>SUMIFS(DATA_2025!$T:$T,DATA_2025!$E:$E,U$5)</f>
        <v>147627.50000000006</v>
      </c>
      <c r="V38" s="94">
        <f>SUMIFS(DATA_2025!$T:$T,DATA_2025!$E:$E,V$5)</f>
        <v>141073.1</v>
      </c>
      <c r="W38" s="94">
        <f>SUMIFS(DATA_2025!$T:$T,DATA_2025!$E:$E,W$5)</f>
        <v>174748.80000000002</v>
      </c>
      <c r="X38" s="94">
        <f>SUMIFS(DATA_2025!$T:$T,DATA_2025!$E:$E,X$5)</f>
        <v>194176.19999999992</v>
      </c>
      <c r="Y38" s="87"/>
      <c r="Z38" s="94">
        <f>SUMIFS(DATA_2025!$T:$T,DATA_2025!$C:$C,Z$5)</f>
        <v>633065.60000000021</v>
      </c>
      <c r="AA38" s="94">
        <f>SUMIFS(DATA_2025!$T:$T,DATA_2025!$C:$C,AA$5)</f>
        <v>467026.49999999994</v>
      </c>
      <c r="AB38" s="94">
        <f>SUMIFS(DATA_2025!$T:$T,DATA_2025!$C:$C,AB$5)</f>
        <v>359479.1999999999</v>
      </c>
      <c r="AC38" s="94">
        <f>SUMIFS(DATA_2025!$T:$T,DATA_2025!$C:$C,AC$5)</f>
        <v>509998.09999999969</v>
      </c>
      <c r="AD38" s="87"/>
      <c r="AE38" s="94">
        <f>SUMIFS(DATA_2025!$T:$T,DATA_2025!$B:$B,AE$5)</f>
        <v>1100092.1000000001</v>
      </c>
      <c r="AF38" s="94">
        <f>SUMIFS(DATA_2025!$T:$T,DATA_2025!$B:$B,AF$5)</f>
        <v>869477.30000000028</v>
      </c>
      <c r="AG38" s="87"/>
      <c r="AH38" s="103">
        <f>SUM(AE38:AF38)</f>
        <v>1969569.4000000004</v>
      </c>
    </row>
    <row r="39" spans="3:34" ht="15.5" customHeight="1" thickTop="1" thickBot="1" x14ac:dyDescent="0.4">
      <c r="D39" s="216"/>
      <c r="F39" s="142"/>
      <c r="G39" s="51"/>
      <c r="H39" s="73" t="s">
        <v>956</v>
      </c>
      <c r="I39" s="74"/>
      <c r="J39" s="74"/>
      <c r="K39" s="74"/>
      <c r="L39" s="74"/>
      <c r="M39" s="95">
        <f>(SUMIFS(BENCHMARK_FENTY_2024!$J:$J,BENCHMARK_FENTY_2024!$E:$E,M$5)*38-SUMIFS(BENCHMARK_FENTY_2024!$J:$J,BENCHMARK_FENTY_2024!$E:$E,M$5)*10)</f>
        <v>293048</v>
      </c>
      <c r="N39" s="95">
        <f>(SUMIFS(BENCHMARK_FENTY_2024!$J:$J,BENCHMARK_FENTY_2024!$E:$E,N$5)*38-SUMIFS(BENCHMARK_FENTY_2024!$J:$J,BENCHMARK_FENTY_2024!$E:$E,N$5)*10)</f>
        <v>277956</v>
      </c>
      <c r="O39" s="95">
        <f>(SUMIFS(BENCHMARK_FENTY_2024!$J:$J,BENCHMARK_FENTY_2024!$E:$E,O$5)*38-SUMIFS(BENCHMARK_FENTY_2024!$J:$J,BENCHMARK_FENTY_2024!$E:$E,O$5)*10)</f>
        <v>331520</v>
      </c>
      <c r="P39" s="95">
        <f>(SUMIFS(BENCHMARK_FENTY_2024!$J:$J,BENCHMARK_FENTY_2024!$E:$E,P$5)*38-SUMIFS(BENCHMARK_FENTY_2024!$J:$J,BENCHMARK_FENTY_2024!$E:$E,P$5)*10)</f>
        <v>315252</v>
      </c>
      <c r="Q39" s="95">
        <f>(SUMIFS(BENCHMARK_FENTY_2024!$J:$J,BENCHMARK_FENTY_2024!$E:$E,Q$5)*38-SUMIFS(BENCHMARK_FENTY_2024!$J:$J,BENCHMARK_FENTY_2024!$E:$E,Q$5)*10)</f>
        <v>324464</v>
      </c>
      <c r="R39" s="95">
        <f>(SUMIFS(BENCHMARK_FENTY_2024!$J:$J,BENCHMARK_FENTY_2024!$E:$E,R$5)*38-SUMIFS(BENCHMARK_FENTY_2024!$J:$J,BENCHMARK_FENTY_2024!$E:$E,R$5)*10)</f>
        <v>215600</v>
      </c>
      <c r="S39" s="95">
        <f>(SUMIFS(BENCHMARK_FENTY_2024!$J:$J,BENCHMARK_FENTY_2024!$E:$E,S$5)*38-SUMIFS(BENCHMARK_FENTY_2024!$J:$J,BENCHMARK_FENTY_2024!$E:$E,S$5)*10)</f>
        <v>222012</v>
      </c>
      <c r="T39" s="95">
        <f>(SUMIFS(BENCHMARK_FENTY_2024!$J:$J,BENCHMARK_FENTY_2024!$E:$E,T$5)*38-SUMIFS(BENCHMARK_FENTY_2024!$J:$J,BENCHMARK_FENTY_2024!$E:$E,T$5)*10)</f>
        <v>227612</v>
      </c>
      <c r="U39" s="95">
        <f>(SUMIFS(BENCHMARK_FENTY_2024!$J:$J,BENCHMARK_FENTY_2024!$E:$E,U$5)*38-SUMIFS(BENCHMARK_FENTY_2024!$J:$J,BENCHMARK_FENTY_2024!$E:$E,U$5)*10)</f>
        <v>296716</v>
      </c>
      <c r="V39" s="95">
        <f>(SUMIFS(BENCHMARK_FENTY_2024!$J:$J,BENCHMARK_FENTY_2024!$E:$E,V$5)*38-SUMIFS(BENCHMARK_FENTY_2024!$J:$J,BENCHMARK_FENTY_2024!$E:$E,V$5)*10)</f>
        <v>299488</v>
      </c>
      <c r="W39" s="95">
        <f>(SUMIFS(BENCHMARK_FENTY_2024!$J:$J,BENCHMARK_FENTY_2024!$E:$E,W$5)*38-SUMIFS(BENCHMARK_FENTY_2024!$J:$J,BENCHMARK_FENTY_2024!$E:$E,W$5)*10)</f>
        <v>418404</v>
      </c>
      <c r="X39" s="95">
        <f>(SUMIFS(BENCHMARK_FENTY_2024!$J:$J,BENCHMARK_FENTY_2024!$E:$E,X$5)*38-SUMIFS(BENCHMARK_FENTY_2024!$J:$J,BENCHMARK_FENTY_2024!$E:$E,X$5)*10)</f>
        <v>418572</v>
      </c>
      <c r="Y39" s="89"/>
      <c r="Z39" s="95">
        <f>SUM(M39:O39)</f>
        <v>902524</v>
      </c>
      <c r="AA39" s="95">
        <f>SUM(P39:R39)</f>
        <v>855316</v>
      </c>
      <c r="AB39" s="95">
        <f>SUM(S39:U39)</f>
        <v>746340</v>
      </c>
      <c r="AC39" s="95">
        <f>SUM(V39:X39)</f>
        <v>1136464</v>
      </c>
      <c r="AD39" s="108"/>
      <c r="AE39" s="95">
        <f>SUM(Z39:AA39)</f>
        <v>1757840</v>
      </c>
      <c r="AF39" s="95">
        <f>SUM(AB39:AC39)</f>
        <v>1882804</v>
      </c>
      <c r="AG39" s="89"/>
      <c r="AH39" s="102">
        <f>SUM(AE39:AF39)</f>
        <v>3640644</v>
      </c>
    </row>
    <row r="40" spans="3:34" ht="15.5" customHeight="1" thickTop="1" thickBot="1" x14ac:dyDescent="0.4">
      <c r="D40" s="216"/>
      <c r="F40" s="142"/>
      <c r="G40" s="51"/>
      <c r="H40" s="53" t="s">
        <v>941</v>
      </c>
      <c r="I40" s="74"/>
      <c r="J40" s="69" t="s">
        <v>944</v>
      </c>
      <c r="K40" s="74"/>
      <c r="L40" s="70"/>
      <c r="M40" s="96">
        <f t="shared" ref="M40:X40" si="12">M38-M39</f>
        <v>1804.3000000000466</v>
      </c>
      <c r="N40" s="96">
        <f t="shared" si="12"/>
        <v>-150776.80000000002</v>
      </c>
      <c r="O40" s="96">
        <f t="shared" si="12"/>
        <v>-120485.90000000002</v>
      </c>
      <c r="P40" s="96">
        <f t="shared" si="12"/>
        <v>-161997.70000000001</v>
      </c>
      <c r="Q40" s="96">
        <f t="shared" si="12"/>
        <v>-122692.5</v>
      </c>
      <c r="R40" s="96">
        <f t="shared" si="12"/>
        <v>-103599.3</v>
      </c>
      <c r="S40" s="96">
        <f t="shared" si="12"/>
        <v>-110640.80000000005</v>
      </c>
      <c r="T40" s="96">
        <f t="shared" si="12"/>
        <v>-127131.49999999999</v>
      </c>
      <c r="U40" s="96">
        <f t="shared" si="12"/>
        <v>-149088.49999999994</v>
      </c>
      <c r="V40" s="96">
        <f t="shared" si="12"/>
        <v>-158414.9</v>
      </c>
      <c r="W40" s="96">
        <f t="shared" si="12"/>
        <v>-243655.19999999998</v>
      </c>
      <c r="X40" s="96">
        <f t="shared" si="12"/>
        <v>-224395.80000000008</v>
      </c>
      <c r="Y40" s="87"/>
      <c r="Z40" s="96">
        <f>Z38-Z39</f>
        <v>-269458.39999999979</v>
      </c>
      <c r="AA40" s="97">
        <f>AA38-AA39</f>
        <v>-388289.50000000006</v>
      </c>
      <c r="AB40" s="97">
        <f>AB38-AB39</f>
        <v>-386860.8000000001</v>
      </c>
      <c r="AC40" s="97">
        <f>AC38-AC39</f>
        <v>-626465.90000000037</v>
      </c>
      <c r="AD40" s="109"/>
      <c r="AE40" s="96">
        <f>AE38-AE39</f>
        <v>-657747.89999999991</v>
      </c>
      <c r="AF40" s="97">
        <f>AF38-AF39</f>
        <v>-1013326.6999999997</v>
      </c>
      <c r="AG40" s="87"/>
      <c r="AH40" s="104">
        <f>AH38-AH39</f>
        <v>-1671074.5999999996</v>
      </c>
    </row>
    <row r="41" spans="3:34" ht="15.5" customHeight="1" thickTop="1" thickBot="1" x14ac:dyDescent="0.4">
      <c r="D41" s="216"/>
      <c r="F41" s="142"/>
      <c r="G41" s="51"/>
      <c r="H41" s="53" t="s">
        <v>941</v>
      </c>
      <c r="I41" s="74"/>
      <c r="J41" s="69" t="s">
        <v>942</v>
      </c>
      <c r="K41" s="74"/>
      <c r="L41" s="70"/>
      <c r="M41" s="65">
        <f t="shared" ref="M41:X41" si="13">IF(M39=0,0,M40/M39)</f>
        <v>6.1570118205892775E-3</v>
      </c>
      <c r="N41" s="65">
        <f t="shared" si="13"/>
        <v>-0.54244844507763823</v>
      </c>
      <c r="O41" s="65">
        <f t="shared" si="13"/>
        <v>-0.36343478523166028</v>
      </c>
      <c r="P41" s="65">
        <f t="shared" si="13"/>
        <v>-0.51386731884333803</v>
      </c>
      <c r="Q41" s="65">
        <f t="shared" si="13"/>
        <v>-0.37813902312737313</v>
      </c>
      <c r="R41" s="65">
        <f t="shared" si="13"/>
        <v>-0.48051623376623376</v>
      </c>
      <c r="S41" s="65">
        <f t="shared" si="13"/>
        <v>-0.49835504387150265</v>
      </c>
      <c r="T41" s="65">
        <f t="shared" si="13"/>
        <v>-0.55854480431611686</v>
      </c>
      <c r="U41" s="65">
        <f t="shared" si="13"/>
        <v>-0.50246195014761574</v>
      </c>
      <c r="V41" s="65">
        <f t="shared" si="13"/>
        <v>-0.52895241211667909</v>
      </c>
      <c r="W41" s="65">
        <f t="shared" si="13"/>
        <v>-0.58234433705222699</v>
      </c>
      <c r="X41" s="65">
        <f t="shared" si="13"/>
        <v>-0.53609844901235648</v>
      </c>
      <c r="Y41" s="72"/>
      <c r="Z41" s="65">
        <f>Z38/Z39-1</f>
        <v>-0.29856092469563111</v>
      </c>
      <c r="AA41" s="64">
        <f>AA38/AA39-1</f>
        <v>-0.45397198228490998</v>
      </c>
      <c r="AB41" s="64">
        <f>AB38/AB39-1</f>
        <v>-0.51834391832140869</v>
      </c>
      <c r="AC41" s="64">
        <f>AC38/AC39-1</f>
        <v>-0.55124130636782187</v>
      </c>
      <c r="AD41" s="72"/>
      <c r="AE41" s="65">
        <f>AE38/AE39-1</f>
        <v>-0.37417961816775125</v>
      </c>
      <c r="AF41" s="64">
        <f>AF38/AF39-1</f>
        <v>-0.53820084299799653</v>
      </c>
      <c r="AG41" s="72"/>
      <c r="AH41" s="79">
        <f>AH38/AH39-1</f>
        <v>-0.45900521995559018</v>
      </c>
    </row>
    <row r="42" spans="3:34" ht="15.5" customHeight="1" thickTop="1" thickBot="1" x14ac:dyDescent="0.4">
      <c r="D42" s="216"/>
      <c r="F42" s="142"/>
      <c r="G42" s="51"/>
      <c r="H42" s="53" t="s">
        <v>946</v>
      </c>
      <c r="I42" s="74"/>
      <c r="J42" s="69" t="s">
        <v>942</v>
      </c>
      <c r="K42" s="74"/>
      <c r="L42" s="70"/>
      <c r="M42" s="98">
        <f>IF(SUMIFS(FORECAST_2025!$J:$J,FORECAST_2025!$E:$E,M$5)=0,0,(M38-(SUMIFS(FORECAST_2025!$J:$J,FORECAST_2025!$E:$E,M$5)-SUMIFS(FORECAST_2025!$I:$I,FORECAST_2025!$E:$E,M$5)*9))/(SUMIFS(FORECAST_2025!$J:$J,FORECAST_2025!$E:$E,M$5)-SUMIFS(FORECAST_2025!$I:$I,FORECAST_2025!$E:$E,M$5)*9))</f>
        <v>1.3134234791232531</v>
      </c>
      <c r="N42" s="98">
        <f>IF(SUMIFS(FORECAST_2025!$J:$J,FORECAST_2025!$E:$E,N$5)=0,0,(N38-(SUMIFS(FORECAST_2025!$J:$J,FORECAST_2025!$E:$E,N$5)-SUMIFS(FORECAST_2025!$I:$I,FORECAST_2025!$E:$E,N$5)*9))/(SUMIFS(FORECAST_2025!$J:$J,FORECAST_2025!$E:$E,N$5)-SUMIFS(FORECAST_2025!$I:$I,FORECAST_2025!$E:$E,N$5)*9))</f>
        <v>0.10929570880063059</v>
      </c>
      <c r="O42" s="98">
        <f>IF(SUMIFS(FORECAST_2025!$J:$J,FORECAST_2025!$E:$E,O$5)=0,0,(O38-(SUMIFS(FORECAST_2025!$J:$J,FORECAST_2025!$E:$E,O$5)-SUMIFS(FORECAST_2025!$I:$I,FORECAST_2025!$E:$E,O$5)*9))/(SUMIFS(FORECAST_2025!$J:$J,FORECAST_2025!$E:$E,O$5)-SUMIFS(FORECAST_2025!$I:$I,FORECAST_2025!$E:$E,O$5)*9))</f>
        <v>0.47933299171637306</v>
      </c>
      <c r="P42" s="98">
        <f>IF(SUMIFS(FORECAST_2025!$J:$J,FORECAST_2025!$E:$E,P$5)=0,0,(P38-(SUMIFS(FORECAST_2025!$J:$J,FORECAST_2025!$E:$E,P$5)-SUMIFS(FORECAST_2025!$I:$I,FORECAST_2025!$E:$E,P$5)*9))/(SUMIFS(FORECAST_2025!$J:$J,FORECAST_2025!$E:$E,P$5)-SUMIFS(FORECAST_2025!$I:$I,FORECAST_2025!$E:$E,P$5)*9))</f>
        <v>0.12776128189561595</v>
      </c>
      <c r="Q42" s="98">
        <f>IF(SUMIFS(FORECAST_2025!$J:$J,FORECAST_2025!$E:$E,Q$5)=0,0,(Q38-(SUMIFS(FORECAST_2025!$J:$J,FORECAST_2025!$E:$E,Q$5)-SUMIFS(FORECAST_2025!$I:$I,FORECAST_2025!$E:$E,Q$5)*9))/(SUMIFS(FORECAST_2025!$J:$J,FORECAST_2025!$E:$E,Q$5)-SUMIFS(FORECAST_2025!$I:$I,FORECAST_2025!$E:$E,Q$5)*9))</f>
        <v>0.4391793094101949</v>
      </c>
      <c r="R42" s="98">
        <f>IF(SUMIFS(FORECAST_2025!$J:$J,FORECAST_2025!$E:$E,R$5)=0,0,(R38-(SUMIFS(FORECAST_2025!$J:$J,FORECAST_2025!$E:$E,R$5)-SUMIFS(FORECAST_2025!$I:$I,FORECAST_2025!$E:$E,R$5)*9))/(SUMIFS(FORECAST_2025!$J:$J,FORECAST_2025!$E:$E,R$5)-SUMIFS(FORECAST_2025!$I:$I,FORECAST_2025!$E:$E,R$5)*9))</f>
        <v>0.16403547791672199</v>
      </c>
      <c r="S42" s="98">
        <f>IF(SUMIFS(FORECAST_2025!$J:$J,FORECAST_2025!$E:$E,S$5)=0,0,(S38-(SUMIFS(FORECAST_2025!$J:$J,FORECAST_2025!$E:$E,S$5)-SUMIFS(FORECAST_2025!$I:$I,FORECAST_2025!$E:$E,S$5)*9))/(SUMIFS(FORECAST_2025!$J:$J,FORECAST_2025!$E:$E,S$5)-SUMIFS(FORECAST_2025!$I:$I,FORECAST_2025!$E:$E,S$5)*9))</f>
        <v>9.7628450317497062E-2</v>
      </c>
      <c r="T42" s="98">
        <f>IF(SUMIFS(FORECAST_2025!$J:$J,FORECAST_2025!$E:$E,T$5)=0,0,(T38-(SUMIFS(FORECAST_2025!$J:$J,FORECAST_2025!$E:$E,T$5)-SUMIFS(FORECAST_2025!$I:$I,FORECAST_2025!$E:$E,T$5)*9))/(SUMIFS(FORECAST_2025!$J:$J,FORECAST_2025!$E:$E,T$5)-SUMIFS(FORECAST_2025!$I:$I,FORECAST_2025!$E:$E,T$5)*9))</f>
        <v>-8.8735363251764409E-3</v>
      </c>
      <c r="U42" s="98">
        <f>IF(SUMIFS(FORECAST_2025!$J:$J,FORECAST_2025!$E:$E,U$5)=0,0,(U38-(SUMIFS(FORECAST_2025!$J:$J,FORECAST_2025!$E:$E,U$5)-SUMIFS(FORECAST_2025!$I:$I,FORECAST_2025!$E:$E,U$5)*9))/(SUMIFS(FORECAST_2025!$J:$J,FORECAST_2025!$E:$E,U$5)-SUMIFS(FORECAST_2025!$I:$I,FORECAST_2025!$E:$E,U$5)*9))</f>
        <v>0.15915463430223095</v>
      </c>
      <c r="V42" s="98">
        <f>IF(SUMIFS(FORECAST_2025!$J:$J,FORECAST_2025!$E:$E,V$5)=0,0,(V38-(SUMIFS(FORECAST_2025!$J:$J,FORECAST_2025!$E:$E,V$5)-SUMIFS(FORECAST_2025!$I:$I,FORECAST_2025!$E:$E,V$5)*9))/(SUMIFS(FORECAST_2025!$J:$J,FORECAST_2025!$E:$E,V$5)-SUMIFS(FORECAST_2025!$I:$I,FORECAST_2025!$E:$E,V$5)*9))</f>
        <v>4.6170035417865962E-2</v>
      </c>
      <c r="W42" s="98">
        <f>IF(SUMIFS(FORECAST_2025!$J:$J,FORECAST_2025!$E:$E,W$5)=0,0,(W38-(SUMIFS(FORECAST_2025!$J:$J,FORECAST_2025!$E:$E,W$5)-SUMIFS(FORECAST_2025!$I:$I,FORECAST_2025!$E:$E,W$5)*9))/(SUMIFS(FORECAST_2025!$J:$J,FORECAST_2025!$E:$E,W$5)-SUMIFS(FORECAST_2025!$I:$I,FORECAST_2025!$E:$E,W$5)*9))</f>
        <v>6.535697476778464E-2</v>
      </c>
      <c r="X42" s="98">
        <f>IF(SUMIFS(FORECAST_2025!$J:$J,FORECAST_2025!$E:$E,X$5)=0,0,(X38-(SUMIFS(FORECAST_2025!$J:$J,FORECAST_2025!$E:$E,X$5)-SUMIFS(FORECAST_2025!$I:$I,FORECAST_2025!$E:$E,X$5)*9))/(SUMIFS(FORECAST_2025!$J:$J,FORECAST_2025!$E:$E,X$5)-SUMIFS(FORECAST_2025!$I:$I,FORECAST_2025!$E:$E,X$5)*9))</f>
        <v>0.15336325000816634</v>
      </c>
      <c r="Y42" s="72"/>
      <c r="Z42" s="98">
        <f>IF(SUMIFS(FORECAST_2025!$J:$J,FORECAST_2025!$C:$C,Z$5)=0,0,(Z38-(SUMIFS(FORECAST_2025!$J:$J,FORECAST_2025!$C:$C,Z$5)-SUMIFS(FORECAST_2025!$I:$I,FORECAST_2025!$C:$C,Z$5)*9))/(SUMIFS(FORECAST_2025!$J:$J,FORECAST_2025!$C:$C,Z$5)-SUMIFS(FORECAST_2025!$I:$I,FORECAST_2025!$C:$C,Z$5)*9))</f>
        <v>0.64536773017101978</v>
      </c>
      <c r="AA42" s="98">
        <f>IF(SUMIFS(FORECAST_2025!$J:$J,FORECAST_2025!$C:$C,AA$5)=0,0,(AA38-(SUMIFS(FORECAST_2025!$J:$J,FORECAST_2025!$C:$C,AA$5)-SUMIFS(FORECAST_2025!$I:$I,FORECAST_2025!$C:$C,AA$5)*9))/(SUMIFS(FORECAST_2025!$J:$J,FORECAST_2025!$C:$C,AA$5)-SUMIFS(FORECAST_2025!$I:$I,FORECAST_2025!$C:$C,AA$5)*9))</f>
        <v>0.25440527776517025</v>
      </c>
      <c r="AB42" s="98">
        <f>IF(SUMIFS(FORECAST_2025!$J:$J,FORECAST_2025!$C:$C,AB$5)=0,0,(AB38-(SUMIFS(FORECAST_2025!$J:$J,FORECAST_2025!$C:$C,AB$5)-SUMIFS(FORECAST_2025!$I:$I,FORECAST_2025!$C:$C,AB$5)*9))/(SUMIFS(FORECAST_2025!$J:$J,FORECAST_2025!$C:$C,AB$5)-SUMIFS(FORECAST_2025!$I:$I,FORECAST_2025!$C:$C,AB$5)*9))</f>
        <v>8.8660228410799791E-2</v>
      </c>
      <c r="AC42" s="98">
        <f>IF(SUMIFS(FORECAST_2025!$J:$J,FORECAST_2025!$C:$C,AC$5)=0,0,(AC38-(SUMIFS(FORECAST_2025!$J:$J,FORECAST_2025!$C:$C,AC$5)-SUMIFS(FORECAST_2025!$I:$I,FORECAST_2025!$C:$C,AC$5)*9))/(SUMIFS(FORECAST_2025!$J:$J,FORECAST_2025!$C:$C,AC$5)-SUMIFS(FORECAST_2025!$I:$I,FORECAST_2025!$C:$C,AC$5)*9))</f>
        <v>9.1530526263071052E-2</v>
      </c>
      <c r="AD42" s="72"/>
      <c r="AE42" s="98">
        <f>IF(SUMIFS(FORECAST_2025!$J:$J,FORECAST_2025!$B:$B,AE$5)=0,0,(AE38-(SUMIFS(FORECAST_2025!$J:$J,FORECAST_2025!$B:$B,AE$5)-SUMIFS(FORECAST_2025!$I:$I,FORECAST_2025!$B:$B,AE$5)*9))/(SUMIFS(FORECAST_2025!$J:$J,FORECAST_2025!$B:$B,AE$5)-SUMIFS(FORECAST_2025!$I:$I,FORECAST_2025!$B:$B,AE$5)*9))</f>
        <v>0.45310048511000445</v>
      </c>
      <c r="AF42" s="98">
        <f>IF(SUMIFS(FORECAST_2025!$J:$J,FORECAST_2025!$B:$B,AF$5)=0,0,(AF38-(SUMIFS(FORECAST_2025!$J:$J,FORECAST_2025!$B:$B,AF$5)-SUMIFS(FORECAST_2025!$I:$I,FORECAST_2025!$B:$B,AF$5)*9))/(SUMIFS(FORECAST_2025!$J:$J,FORECAST_2025!$B:$B,AF$5)-SUMIFS(FORECAST_2025!$I:$I,FORECAST_2025!$B:$B,AF$5)*9))</f>
        <v>9.0341988830695427E-2</v>
      </c>
      <c r="AG42" s="72"/>
      <c r="AH42" s="79">
        <f>AE42+AF42</f>
        <v>0.54344247394069989</v>
      </c>
    </row>
    <row r="43" spans="3:34" ht="15.5" customHeight="1" thickTop="1" thickBot="1" x14ac:dyDescent="0.4">
      <c r="D43" s="216"/>
      <c r="F43" s="142"/>
      <c r="G43" s="51"/>
      <c r="H43" s="73"/>
      <c r="I43" s="74"/>
      <c r="J43" s="74"/>
      <c r="K43" s="74"/>
      <c r="L43" s="74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2"/>
      <c r="Z43" s="76"/>
      <c r="AA43" s="76"/>
      <c r="AB43" s="76"/>
      <c r="AC43" s="76"/>
      <c r="AD43" s="72"/>
      <c r="AE43" s="76"/>
      <c r="AF43" s="76"/>
      <c r="AG43" s="72"/>
      <c r="AH43" s="83"/>
    </row>
    <row r="44" spans="3:34" ht="16.5" customHeight="1" thickTop="1" thickBot="1" x14ac:dyDescent="0.4">
      <c r="D44" s="216"/>
      <c r="F44" s="142"/>
      <c r="G44" s="55"/>
      <c r="H44" s="52" t="s">
        <v>955</v>
      </c>
      <c r="I44" s="68"/>
      <c r="J44" s="69" t="s">
        <v>942</v>
      </c>
      <c r="K44" s="68"/>
      <c r="L44" s="70"/>
      <c r="M44" s="105">
        <f t="shared" ref="M44:X44" si="14">IF(M21=0,0,M38/M21)</f>
        <v>0.7181617637925074</v>
      </c>
      <c r="N44" s="105">
        <f t="shared" si="14"/>
        <v>0.71524048833269949</v>
      </c>
      <c r="O44" s="105">
        <f t="shared" si="14"/>
        <v>0.70323813827293291</v>
      </c>
      <c r="P44" s="105">
        <f t="shared" si="14"/>
        <v>0.71468450071186618</v>
      </c>
      <c r="Q44" s="105">
        <f t="shared" si="14"/>
        <v>0.71325451547164354</v>
      </c>
      <c r="R44" s="105">
        <f t="shared" si="14"/>
        <v>0.69407996866744304</v>
      </c>
      <c r="S44" s="105">
        <f t="shared" si="14"/>
        <v>0.69749026455119201</v>
      </c>
      <c r="T44" s="105">
        <f t="shared" si="14"/>
        <v>0.71268073154383804</v>
      </c>
      <c r="U44" s="105">
        <f t="shared" si="14"/>
        <v>0.71212190645252316</v>
      </c>
      <c r="V44" s="105">
        <f t="shared" si="14"/>
        <v>0.71155926764521793</v>
      </c>
      <c r="W44" s="105">
        <f t="shared" si="14"/>
        <v>0.6631661877416446</v>
      </c>
      <c r="X44" s="105">
        <f t="shared" si="14"/>
        <v>0.70426112067408442</v>
      </c>
      <c r="Y44" s="77"/>
      <c r="Z44" s="105">
        <f>IF(Z21=0,0,Z38/Z21)</f>
        <v>0.7125365066773397</v>
      </c>
      <c r="AA44" s="105">
        <f>IF(AA21=0,0,AA38/AA21)</f>
        <v>0.70902267453379064</v>
      </c>
      <c r="AB44" s="105">
        <f>IF(AB21=0,0,AB38/AB21)</f>
        <v>0.70767773385131605</v>
      </c>
      <c r="AC44" s="105">
        <f>IF(AC21=0,0,AC38/AC21)</f>
        <v>0.69153963194496471</v>
      </c>
      <c r="AD44" s="77"/>
      <c r="AE44" s="105">
        <f>IF(AE21=0,0,AE38/AE21)</f>
        <v>0.71104052003476548</v>
      </c>
      <c r="AF44" s="105">
        <f>IF(AF21=0,0,AF38/AF21)</f>
        <v>0.69812171851141958</v>
      </c>
      <c r="AG44" s="72"/>
      <c r="AH44" s="101">
        <f>IF(AH21=0,0,AH38/AH21)</f>
        <v>0.70527897482584867</v>
      </c>
    </row>
    <row r="45" spans="3:34" ht="15.5" customHeight="1" thickTop="1" thickBot="1" x14ac:dyDescent="0.4">
      <c r="D45" s="216"/>
      <c r="F45" s="142"/>
      <c r="G45" s="51"/>
      <c r="H45" s="73" t="s">
        <v>957</v>
      </c>
      <c r="I45" s="74"/>
      <c r="J45" s="69" t="s">
        <v>942</v>
      </c>
      <c r="K45" s="74"/>
      <c r="L45" s="74"/>
      <c r="M45" s="100">
        <f>IF(M39=0,0,M39/(SUMIFS(BENCHMARK_FENTY_2024!$K:$K,BENCHMARK_FENTY_2024!$E:$E,M$5)))</f>
        <v>0.73684210526315785</v>
      </c>
      <c r="N45" s="100">
        <f>IF(N39=0,0,N39/(SUMIFS(BENCHMARK_FENTY_2024!$K:$K,BENCHMARK_FENTY_2024!$E:$E,N$5)))</f>
        <v>0.73684210526315785</v>
      </c>
      <c r="O45" s="100">
        <f>IF(O39=0,0,O39/(SUMIFS(BENCHMARK_FENTY_2024!$K:$K,BENCHMARK_FENTY_2024!$E:$E,O$5)))</f>
        <v>0.73684210526315785</v>
      </c>
      <c r="P45" s="100">
        <f>IF(P39=0,0,P39/(SUMIFS(BENCHMARK_FENTY_2024!$K:$K,BENCHMARK_FENTY_2024!$E:$E,P$5)))</f>
        <v>0.73684210526315785</v>
      </c>
      <c r="Q45" s="100">
        <f>IF(Q39=0,0,Q39/(SUMIFS(BENCHMARK_FENTY_2024!$K:$K,BENCHMARK_FENTY_2024!$E:$E,Q$5)))</f>
        <v>0.73684210526315785</v>
      </c>
      <c r="R45" s="100">
        <f>IF(R39=0,0,R39/(SUMIFS(BENCHMARK_FENTY_2024!$K:$K,BENCHMARK_FENTY_2024!$E:$E,R$5)))</f>
        <v>0.73684210526315785</v>
      </c>
      <c r="S45" s="100">
        <f>IF(S39=0,0,S39/(SUMIFS(BENCHMARK_FENTY_2024!$K:$K,BENCHMARK_FENTY_2024!$E:$E,S$5)))</f>
        <v>0.73684210526315785</v>
      </c>
      <c r="T45" s="100">
        <f>IF(T39=0,0,T39/(SUMIFS(BENCHMARK_FENTY_2024!$K:$K,BENCHMARK_FENTY_2024!$E:$E,T$5)))</f>
        <v>0.73684210526315785</v>
      </c>
      <c r="U45" s="100">
        <f>IF(U39=0,0,U39/(SUMIFS(BENCHMARK_FENTY_2024!$K:$K,BENCHMARK_FENTY_2024!$E:$E,U$5)))</f>
        <v>0.73684210526315785</v>
      </c>
      <c r="V45" s="100">
        <f>IF(V39=0,0,V39/(SUMIFS(BENCHMARK_FENTY_2024!$K:$K,BENCHMARK_FENTY_2024!$E:$E,V$5)))</f>
        <v>0.73684210526315785</v>
      </c>
      <c r="W45" s="100">
        <f>IF(W39=0,0,W39/(SUMIFS(BENCHMARK_FENTY_2024!$K:$K,BENCHMARK_FENTY_2024!$E:$E,W$5)))</f>
        <v>0.73684210526315785</v>
      </c>
      <c r="X45" s="100">
        <f>IF(X39=0,0,X39/(SUMIFS(BENCHMARK_FENTY_2024!$K:$K,BENCHMARK_FENTY_2024!$E:$E,X$5)))</f>
        <v>0.73684210526315785</v>
      </c>
      <c r="Y45" s="72"/>
      <c r="Z45" s="100">
        <f>IF(Z39=0,0,Z39/(SUMIFS(BENCHMARK_FENTY_2024!$K:$K,BENCHMARK_FENTY_2024!$C:$C,Z$5)))</f>
        <v>0.73684210526315785</v>
      </c>
      <c r="AA45" s="100">
        <f>IF(AA39=0,0,AA39/(SUMIFS(BENCHMARK_FENTY_2024!$K:$K,BENCHMARK_FENTY_2024!$C:$C,AA$5)))</f>
        <v>0.73684210526315785</v>
      </c>
      <c r="AB45" s="100">
        <f>IF(AB39=0,0,AB39/(SUMIFS(BENCHMARK_FENTY_2024!$K:$K,BENCHMARK_FENTY_2024!$C:$C,AB$5)))</f>
        <v>0.73684210526315785</v>
      </c>
      <c r="AC45" s="100">
        <f>IF(AC39=0,0,AC39/(SUMIFS(BENCHMARK_FENTY_2024!$K:$K,BENCHMARK_FENTY_2024!$C:$C,AC$5)))</f>
        <v>0.73684210526315785</v>
      </c>
      <c r="AD45" s="72"/>
      <c r="AE45" s="100">
        <f>IF(AE39=0,0,AE39/(SUMIFS(BENCHMARK_FENTY_2024!$K:$K,BENCHMARK_FENTY_2024!$B:$B,AE$5)))</f>
        <v>0.73684210526315785</v>
      </c>
      <c r="AF45" s="100">
        <f>IF(AF39=0,0,AF39/(SUMIFS(BENCHMARK_FENTY_2024!$K:$K,BENCHMARK_FENTY_2024!$B:$B,AF$5)))</f>
        <v>0.73684210526315785</v>
      </c>
      <c r="AG45" s="72"/>
      <c r="AH45" s="110">
        <f>IF(AH39=0,0,AH39/(SUM(BENCHMARK_FENTY_2024!$K:$K)))</f>
        <v>0.73684210526315785</v>
      </c>
    </row>
    <row r="46" spans="3:34" ht="15.5" customHeight="1" thickTop="1" thickBot="1" x14ac:dyDescent="0.4">
      <c r="D46" s="216"/>
      <c r="F46" s="142"/>
      <c r="G46" s="51"/>
      <c r="H46" s="53" t="s">
        <v>941</v>
      </c>
      <c r="I46" s="74"/>
      <c r="J46" s="69" t="s">
        <v>958</v>
      </c>
      <c r="K46" s="74"/>
      <c r="L46" s="70"/>
      <c r="M46" s="65">
        <f t="shared" ref="M46:X46" si="15">M44-M45</f>
        <v>-1.8680341470650452E-2</v>
      </c>
      <c r="N46" s="65">
        <f t="shared" si="15"/>
        <v>-2.1601616930458367E-2</v>
      </c>
      <c r="O46" s="65">
        <f t="shared" si="15"/>
        <v>-3.3603966990224943E-2</v>
      </c>
      <c r="P46" s="65">
        <f t="shared" si="15"/>
        <v>-2.2157604551291676E-2</v>
      </c>
      <c r="Q46" s="65">
        <f t="shared" si="15"/>
        <v>-2.3587589791514318E-2</v>
      </c>
      <c r="R46" s="65">
        <f t="shared" si="15"/>
        <v>-4.2762136595714817E-2</v>
      </c>
      <c r="S46" s="65">
        <f t="shared" si="15"/>
        <v>-3.9351840711965846E-2</v>
      </c>
      <c r="T46" s="65">
        <f t="shared" si="15"/>
        <v>-2.4161373719319812E-2</v>
      </c>
      <c r="U46" s="65">
        <f t="shared" si="15"/>
        <v>-2.4720198810634697E-2</v>
      </c>
      <c r="V46" s="65">
        <f t="shared" si="15"/>
        <v>-2.5282837617939924E-2</v>
      </c>
      <c r="W46" s="65">
        <f t="shared" si="15"/>
        <v>-7.3675917521513257E-2</v>
      </c>
      <c r="X46" s="65">
        <f t="shared" si="15"/>
        <v>-3.2580984589073436E-2</v>
      </c>
      <c r="Y46" s="72"/>
      <c r="Z46" s="65">
        <f>Z44-Z45</f>
        <v>-2.4305598585818156E-2</v>
      </c>
      <c r="AA46" s="65">
        <f>AA44-AA45</f>
        <v>-2.7819430729367212E-2</v>
      </c>
      <c r="AB46" s="65">
        <f>AB44-AB45</f>
        <v>-2.9164371411841805E-2</v>
      </c>
      <c r="AC46" s="65">
        <f>AC44-AC45</f>
        <v>-4.5302473318193148E-2</v>
      </c>
      <c r="AD46" s="72"/>
      <c r="AE46" s="65">
        <f>AE44-AE45</f>
        <v>-2.5801585228392376E-2</v>
      </c>
      <c r="AF46" s="65">
        <f>AF44-AF45</f>
        <v>-3.8720386751738278E-2</v>
      </c>
      <c r="AG46" s="72"/>
      <c r="AH46" s="79">
        <f>AH44-AH45</f>
        <v>-3.1563130437309184E-2</v>
      </c>
    </row>
    <row r="47" spans="3:34" ht="15.5" customHeight="1" thickTop="1" thickBot="1" x14ac:dyDescent="0.4">
      <c r="D47" s="216"/>
      <c r="F47" s="142"/>
      <c r="G47" s="51"/>
      <c r="H47" s="73"/>
      <c r="I47" s="74"/>
      <c r="J47" s="74"/>
      <c r="K47" s="74"/>
      <c r="L47" s="74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2"/>
      <c r="Z47" s="76"/>
      <c r="AA47" s="76"/>
      <c r="AB47" s="76"/>
      <c r="AC47" s="76"/>
      <c r="AD47" s="72"/>
      <c r="AE47" s="76"/>
      <c r="AF47" s="76"/>
      <c r="AG47" s="72"/>
      <c r="AH47" s="83"/>
    </row>
    <row r="48" spans="3:34" ht="32" customHeight="1" thickTop="1" thickBot="1" x14ac:dyDescent="0.4">
      <c r="D48" s="216"/>
      <c r="F48" s="142"/>
      <c r="G48" s="55"/>
      <c r="H48" s="52" t="s">
        <v>959</v>
      </c>
      <c r="I48" s="68"/>
      <c r="J48" s="69" t="s">
        <v>948</v>
      </c>
      <c r="K48" s="68"/>
      <c r="L48" s="70"/>
      <c r="M48" s="99">
        <f>SUMIFS(DATA_2025!$V:$V,DATA_2025!$E:$E,M$5)</f>
        <v>157257.73999999993</v>
      </c>
      <c r="N48" s="99">
        <f>SUMIFS(DATA_2025!$V:$V,DATA_2025!$E:$E,N$5)</f>
        <v>100507.15999999999</v>
      </c>
      <c r="O48" s="99">
        <f>SUMIFS(DATA_2025!$V:$V,DATA_2025!$E:$E,O$5)</f>
        <v>153342.39999999994</v>
      </c>
      <c r="P48" s="99">
        <f>SUMIFS(DATA_2025!$V:$V,DATA_2025!$E:$E,P$5)</f>
        <v>121088.75999999995</v>
      </c>
      <c r="Q48" s="99">
        <f>SUMIFS(DATA_2025!$V:$V,DATA_2025!$E:$E,Q$5)</f>
        <v>159338.18000000002</v>
      </c>
      <c r="R48" s="99">
        <f>SUMIFS(DATA_2025!$V:$V,DATA_2025!$E:$E,R$5)</f>
        <v>80699.390000000029</v>
      </c>
      <c r="S48" s="99">
        <f>SUMIFS(DATA_2025!$V:$V,DATA_2025!$E:$E,S$5)</f>
        <v>81729.829999999987</v>
      </c>
      <c r="T48" s="99">
        <f>SUMIFS(DATA_2025!$V:$V,DATA_2025!$E:$E,T$5)</f>
        <v>79332.049999999959</v>
      </c>
      <c r="U48" s="99">
        <f>SUMIFS(DATA_2025!$V:$V,DATA_2025!$E:$E,U$5)</f>
        <v>116531.48000000003</v>
      </c>
      <c r="V48" s="99">
        <f>SUMIFS(DATA_2025!$V:$V,DATA_2025!$E:$E,V$5)</f>
        <v>111334.14999999998</v>
      </c>
      <c r="W48" s="99">
        <f>SUMIFS(DATA_2025!$V:$V,DATA_2025!$E:$E,W$5)</f>
        <v>119631.72</v>
      </c>
      <c r="X48" s="99">
        <f>SUMIFS(DATA_2025!$V:$V,DATA_2025!$E:$E,X$5)</f>
        <v>150618.05000000008</v>
      </c>
      <c r="Y48" s="72"/>
      <c r="Z48" s="99">
        <f>SUMIFS(DATA_2025!$V:$V,DATA_2025!$C:$C,Z$5)</f>
        <v>411107.30000000022</v>
      </c>
      <c r="AA48" s="99">
        <f>SUMIFS(DATA_2025!$V:$V,DATA_2025!$C:$C,AA$5)</f>
        <v>361126.33000000037</v>
      </c>
      <c r="AB48" s="99">
        <f>SUMIFS(DATA_2025!$V:$V,DATA_2025!$C:$C,AB$5)</f>
        <v>277593.36</v>
      </c>
      <c r="AC48" s="99">
        <f>SUMIFS(DATA_2025!$V:$V,DATA_2025!$C:$C,AC$5)</f>
        <v>381583.92000000022</v>
      </c>
      <c r="AD48" s="72"/>
      <c r="AE48" s="99">
        <f>SUM(Z48:AA48)</f>
        <v>772233.63000000059</v>
      </c>
      <c r="AF48" s="99">
        <f>SUM(AB48:AC48)</f>
        <v>659177.28000000026</v>
      </c>
      <c r="AG48" s="72"/>
      <c r="AH48" s="82">
        <f>SUM(AE48:AF48)</f>
        <v>1431410.9100000008</v>
      </c>
    </row>
    <row r="49" spans="4:34" ht="15.5" customHeight="1" thickTop="1" thickBot="1" x14ac:dyDescent="0.4">
      <c r="D49" s="216"/>
      <c r="F49" s="142"/>
      <c r="G49" s="51"/>
      <c r="H49" s="73" t="s">
        <v>960</v>
      </c>
      <c r="I49" s="74"/>
      <c r="J49" s="69" t="s">
        <v>948</v>
      </c>
      <c r="K49" s="74"/>
      <c r="L49" s="74"/>
      <c r="M49" s="75">
        <f t="shared" ref="M49:X49" si="16">M39-M39*0.2</f>
        <v>234438.39999999999</v>
      </c>
      <c r="N49" s="75">
        <f t="shared" si="16"/>
        <v>222364.79999999999</v>
      </c>
      <c r="O49" s="75">
        <f t="shared" si="16"/>
        <v>265216</v>
      </c>
      <c r="P49" s="75">
        <f t="shared" si="16"/>
        <v>252201.60000000001</v>
      </c>
      <c r="Q49" s="75">
        <f t="shared" si="16"/>
        <v>259571.20000000001</v>
      </c>
      <c r="R49" s="75">
        <f t="shared" si="16"/>
        <v>172480</v>
      </c>
      <c r="S49" s="75">
        <f t="shared" si="16"/>
        <v>177609.60000000001</v>
      </c>
      <c r="T49" s="75">
        <f t="shared" si="16"/>
        <v>182089.60000000001</v>
      </c>
      <c r="U49" s="75">
        <f t="shared" si="16"/>
        <v>237372.79999999999</v>
      </c>
      <c r="V49" s="75">
        <f t="shared" si="16"/>
        <v>239590.39999999999</v>
      </c>
      <c r="W49" s="75">
        <f t="shared" si="16"/>
        <v>334723.20000000001</v>
      </c>
      <c r="X49" s="75">
        <f t="shared" si="16"/>
        <v>334857.59999999998</v>
      </c>
      <c r="Y49" s="72"/>
      <c r="Z49" s="75">
        <f>Z39-Z39*0.2</f>
        <v>722019.2</v>
      </c>
      <c r="AA49" s="75">
        <f>AA39-AA39*0.2</f>
        <v>684252.8</v>
      </c>
      <c r="AB49" s="75">
        <f>AB39-AB39*0.2</f>
        <v>597072</v>
      </c>
      <c r="AC49" s="75">
        <f>AC39-AC39*0.2</f>
        <v>909171.19999999995</v>
      </c>
      <c r="AD49" s="71"/>
      <c r="AE49" s="75">
        <f>AE39-AE39*0.2</f>
        <v>1406272</v>
      </c>
      <c r="AF49" s="75">
        <f>AF39-AF39*0.2</f>
        <v>1506243.2</v>
      </c>
      <c r="AG49" s="71"/>
      <c r="AH49" s="111">
        <f>AH39-AH39*0.2</f>
        <v>2912515.2</v>
      </c>
    </row>
    <row r="50" spans="4:34" ht="15.5" customHeight="1" thickTop="1" thickBot="1" x14ac:dyDescent="0.4">
      <c r="D50" s="216"/>
      <c r="F50" s="142"/>
      <c r="G50" s="51"/>
      <c r="H50" s="53" t="s">
        <v>941</v>
      </c>
      <c r="I50" s="74"/>
      <c r="J50" s="69" t="s">
        <v>942</v>
      </c>
      <c r="K50" s="74"/>
      <c r="L50" s="70"/>
      <c r="M50" s="65">
        <f t="shared" ref="M50:X50" si="17">IF(M49=0,0,(M48-M49)/M49)</f>
        <v>-0.32921509445551611</v>
      </c>
      <c r="N50" s="65">
        <f t="shared" si="17"/>
        <v>-0.54800777820950086</v>
      </c>
      <c r="O50" s="65">
        <f t="shared" si="17"/>
        <v>-0.42182070463320487</v>
      </c>
      <c r="P50" s="65">
        <f t="shared" si="17"/>
        <v>-0.51987314909976801</v>
      </c>
      <c r="Q50" s="65">
        <f t="shared" si="17"/>
        <v>-0.38614846331180031</v>
      </c>
      <c r="R50" s="65">
        <f t="shared" si="17"/>
        <v>-0.53212320269016677</v>
      </c>
      <c r="S50" s="65">
        <f t="shared" si="17"/>
        <v>-0.53983438958254515</v>
      </c>
      <c r="T50" s="65">
        <f t="shared" si="17"/>
        <v>-0.5643241019805636</v>
      </c>
      <c r="U50" s="65">
        <f t="shared" si="17"/>
        <v>-0.5090782094662909</v>
      </c>
      <c r="V50" s="65">
        <f t="shared" si="17"/>
        <v>-0.53531464532802653</v>
      </c>
      <c r="W50" s="65">
        <f t="shared" si="17"/>
        <v>-0.64259507557289131</v>
      </c>
      <c r="X50" s="65">
        <f t="shared" si="17"/>
        <v>-0.55020268317039811</v>
      </c>
      <c r="Y50" s="72"/>
      <c r="Z50" s="65">
        <f>IF(Z49=0,0,(Z48-Z49)/Z49)</f>
        <v>-0.43061444903404195</v>
      </c>
      <c r="AA50" s="65">
        <f>IF(AA49=0,0,(AA48-AA49)/AA49)</f>
        <v>-0.47223258713738497</v>
      </c>
      <c r="AB50" s="65">
        <f>IF(AB49=0,0,(AB48-AB49)/AB49)</f>
        <v>-0.53507556877562512</v>
      </c>
      <c r="AC50" s="65">
        <f>IF(AC49=0,0,(AC48-AC49)/AC49)</f>
        <v>-0.58029475636711747</v>
      </c>
      <c r="AD50" s="72"/>
      <c r="AE50" s="65">
        <f>IF(AE49=0,0,(AE48-AE49)/AE49)</f>
        <v>-0.45086467625039778</v>
      </c>
      <c r="AF50" s="65">
        <f>IF(AF49=0,0,(AF48-AF49)/AF49)</f>
        <v>-0.56236995459962891</v>
      </c>
      <c r="AG50" s="72"/>
      <c r="AH50" s="79">
        <f>IF(AH49=0,0,(AH48-AH49)/AH49)</f>
        <v>-0.5085310078381734</v>
      </c>
    </row>
    <row r="51" spans="4:34" ht="15.5" customHeight="1" thickTop="1" thickBot="1" x14ac:dyDescent="0.4">
      <c r="D51" s="216"/>
      <c r="F51" s="142"/>
      <c r="G51" s="51"/>
      <c r="H51" s="73"/>
      <c r="I51" s="74"/>
      <c r="J51" s="74"/>
      <c r="K51" s="74"/>
      <c r="L51" s="74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2"/>
      <c r="Z51" s="76"/>
      <c r="AA51" s="76"/>
      <c r="AB51" s="76"/>
      <c r="AC51" s="76"/>
      <c r="AD51" s="72"/>
      <c r="AE51" s="76"/>
      <c r="AF51" s="76"/>
      <c r="AG51" s="72"/>
      <c r="AH51" s="83"/>
    </row>
    <row r="52" spans="4:34" ht="32" customHeight="1" thickTop="1" thickBot="1" x14ac:dyDescent="0.4">
      <c r="D52" s="216"/>
      <c r="F52" s="142"/>
      <c r="G52" s="55"/>
      <c r="H52" s="52" t="s">
        <v>961</v>
      </c>
      <c r="I52" s="68"/>
      <c r="J52" s="69" t="s">
        <v>942</v>
      </c>
      <c r="K52" s="68"/>
      <c r="L52" s="70"/>
      <c r="M52" s="105">
        <f t="shared" ref="M52:X52" si="18">IF(M21=0,0,M48/M21)</f>
        <v>0.38302735277433303</v>
      </c>
      <c r="N52" s="105">
        <f t="shared" si="18"/>
        <v>0.56524015089993296</v>
      </c>
      <c r="O52" s="105">
        <f t="shared" si="18"/>
        <v>0.5109895694312121</v>
      </c>
      <c r="P52" s="105">
        <f t="shared" si="18"/>
        <v>0.56468405768985908</v>
      </c>
      <c r="Q52" s="105">
        <f t="shared" si="18"/>
        <v>0.56325435639836918</v>
      </c>
      <c r="R52" s="105">
        <f t="shared" si="18"/>
        <v>0.5001025000976046</v>
      </c>
      <c r="S52" s="105">
        <f t="shared" si="18"/>
        <v>0.51185369959580185</v>
      </c>
      <c r="T52" s="105">
        <f t="shared" si="18"/>
        <v>0.56268055422566865</v>
      </c>
      <c r="U52" s="105">
        <f t="shared" si="18"/>
        <v>0.56212168938262896</v>
      </c>
      <c r="V52" s="105">
        <f t="shared" si="18"/>
        <v>0.56155883891332092</v>
      </c>
      <c r="W52" s="105">
        <f t="shared" si="18"/>
        <v>0.45399860648757445</v>
      </c>
      <c r="X52" s="105">
        <f t="shared" si="18"/>
        <v>0.54627929008161336</v>
      </c>
      <c r="Y52" s="72"/>
      <c r="Z52" s="105">
        <f>IF(Z21=0,0,Z48/Z21)</f>
        <v>0.46271501628196693</v>
      </c>
      <c r="AA52" s="105">
        <f>IF(AA21=0,0,AA48/AA21)</f>
        <v>0.54824888168267238</v>
      </c>
      <c r="AB52" s="105">
        <f>IF(AB21=0,0,AB48/AB21)</f>
        <v>0.54647567908511152</v>
      </c>
      <c r="AC52" s="105">
        <f>IF(AC21=0,0,AC48/AC21)</f>
        <v>0.51741448368712972</v>
      </c>
      <c r="AD52" s="72"/>
      <c r="AE52" s="105">
        <f>IF(AE21=0,0,AE48/AE21)</f>
        <v>0.49913039268578974</v>
      </c>
      <c r="AF52" s="105">
        <f>IF(AF21=0,0,AF48/AF21)</f>
        <v>0.52926738342367674</v>
      </c>
      <c r="AG52" s="72"/>
      <c r="AH52" s="101">
        <f>IF(AH21=0,0,AH48/AH21)</f>
        <v>0.51257093005168308</v>
      </c>
    </row>
    <row r="53" spans="4:34" ht="15.5" customHeight="1" thickTop="1" thickBot="1" x14ac:dyDescent="0.4">
      <c r="D53" s="216"/>
      <c r="F53" s="142"/>
      <c r="G53" s="51"/>
      <c r="H53" s="73" t="s">
        <v>962</v>
      </c>
      <c r="I53" s="74"/>
      <c r="J53" s="74"/>
      <c r="K53" s="74"/>
      <c r="L53" s="74"/>
      <c r="M53" s="100">
        <f>IF(SUMIFS(BENCHMARK_FENTY_2024!$K:$K,BENCHMARK_FENTY_2024!$E:$E,M$5)=0,0,M49/SUMIFS(BENCHMARK_FENTY_2024!$K:$K,BENCHMARK_FENTY_2024!$E:$E,M$5))</f>
        <v>0.58947368421052626</v>
      </c>
      <c r="N53" s="100">
        <f>IF(SUMIFS(BENCHMARK_FENTY_2024!$K:$K,BENCHMARK_FENTY_2024!$E:$E,N$5)=0,0,N49/SUMIFS(BENCHMARK_FENTY_2024!$K:$K,BENCHMARK_FENTY_2024!$E:$E,N$5))</f>
        <v>0.58947368421052626</v>
      </c>
      <c r="O53" s="100">
        <f>IF(SUMIFS(BENCHMARK_FENTY_2024!$K:$K,BENCHMARK_FENTY_2024!$E:$E,O$5)=0,0,O49/SUMIFS(BENCHMARK_FENTY_2024!$K:$K,BENCHMARK_FENTY_2024!$E:$E,O$5))</f>
        <v>0.58947368421052626</v>
      </c>
      <c r="P53" s="100">
        <f>IF(SUMIFS(BENCHMARK_FENTY_2024!$K:$K,BENCHMARK_FENTY_2024!$E:$E,P$5)=0,0,P49/SUMIFS(BENCHMARK_FENTY_2024!$K:$K,BENCHMARK_FENTY_2024!$E:$E,P$5))</f>
        <v>0.58947368421052637</v>
      </c>
      <c r="Q53" s="100">
        <f>IF(SUMIFS(BENCHMARK_FENTY_2024!$K:$K,BENCHMARK_FENTY_2024!$E:$E,Q$5)=0,0,Q49/SUMIFS(BENCHMARK_FENTY_2024!$K:$K,BENCHMARK_FENTY_2024!$E:$E,Q$5))</f>
        <v>0.58947368421052637</v>
      </c>
      <c r="R53" s="100">
        <f>IF(SUMIFS(BENCHMARK_FENTY_2024!$K:$K,BENCHMARK_FENTY_2024!$E:$E,R$5)=0,0,R49/SUMIFS(BENCHMARK_FENTY_2024!$K:$K,BENCHMARK_FENTY_2024!$E:$E,R$5))</f>
        <v>0.58947368421052626</v>
      </c>
      <c r="S53" s="100">
        <f>IF(SUMIFS(BENCHMARK_FENTY_2024!$K:$K,BENCHMARK_FENTY_2024!$E:$E,S$5)=0,0,S49/SUMIFS(BENCHMARK_FENTY_2024!$K:$K,BENCHMARK_FENTY_2024!$E:$E,S$5))</f>
        <v>0.58947368421052637</v>
      </c>
      <c r="T53" s="100">
        <f>IF(SUMIFS(BENCHMARK_FENTY_2024!$K:$K,BENCHMARK_FENTY_2024!$E:$E,T$5)=0,0,T49/SUMIFS(BENCHMARK_FENTY_2024!$K:$K,BENCHMARK_FENTY_2024!$E:$E,T$5))</f>
        <v>0.58947368421052637</v>
      </c>
      <c r="U53" s="100">
        <f>IF(SUMIFS(BENCHMARK_FENTY_2024!$K:$K,BENCHMARK_FENTY_2024!$E:$E,U$5)=0,0,U49/SUMIFS(BENCHMARK_FENTY_2024!$K:$K,BENCHMARK_FENTY_2024!$E:$E,U$5))</f>
        <v>0.58947368421052626</v>
      </c>
      <c r="V53" s="100">
        <f>IF(SUMIFS(BENCHMARK_FENTY_2024!$K:$K,BENCHMARK_FENTY_2024!$E:$E,V$5)=0,0,V49/SUMIFS(BENCHMARK_FENTY_2024!$K:$K,BENCHMARK_FENTY_2024!$E:$E,V$5))</f>
        <v>0.58947368421052626</v>
      </c>
      <c r="W53" s="100">
        <f>IF(SUMIFS(BENCHMARK_FENTY_2024!$K:$K,BENCHMARK_FENTY_2024!$E:$E,W$5)=0,0,W49/SUMIFS(BENCHMARK_FENTY_2024!$K:$K,BENCHMARK_FENTY_2024!$E:$E,W$5))</f>
        <v>0.58947368421052637</v>
      </c>
      <c r="X53" s="100">
        <f>IF(SUMIFS(BENCHMARK_FENTY_2024!$K:$K,BENCHMARK_FENTY_2024!$E:$E,X$5)=0,0,X49/SUMIFS(BENCHMARK_FENTY_2024!$K:$K,BENCHMARK_FENTY_2024!$E:$E,X$5))</f>
        <v>0.58947368421052626</v>
      </c>
      <c r="Y53" s="72"/>
      <c r="Z53" s="100">
        <f>IF(SUMIFS(BENCHMARK_FENTY_2024!$K:$K,BENCHMARK_FENTY_2024!$C:$C,Z$5)=0,0,Z49/SUMIFS(BENCHMARK_FENTY_2024!$K:$K,BENCHMARK_FENTY_2024!$C:$C,Z$5))</f>
        <v>0.58947368421052626</v>
      </c>
      <c r="AA53" s="100">
        <f>IF(SUMIFS(BENCHMARK_FENTY_2024!$K:$K,BENCHMARK_FENTY_2024!$C:$C,AA$5)=0,0,AA49/SUMIFS(BENCHMARK_FENTY_2024!$K:$K,BENCHMARK_FENTY_2024!$C:$C,AA$5))</f>
        <v>0.58947368421052637</v>
      </c>
      <c r="AB53" s="100">
        <f>IF(SUMIFS(BENCHMARK_FENTY_2024!$K:$K,BENCHMARK_FENTY_2024!$C:$C,AB$5)=0,0,AB49/SUMIFS(BENCHMARK_FENTY_2024!$K:$K,BENCHMARK_FENTY_2024!$C:$C,AB$5))</f>
        <v>0.58947368421052626</v>
      </c>
      <c r="AC53" s="100">
        <f>IF(SUMIFS(BENCHMARK_FENTY_2024!$K:$K,BENCHMARK_FENTY_2024!$C:$C,AC$5)=0,0,AC49/SUMIFS(BENCHMARK_FENTY_2024!$K:$K,BENCHMARK_FENTY_2024!$C:$C,AC$5))</f>
        <v>0.58947368421052626</v>
      </c>
      <c r="AD53" s="72"/>
      <c r="AE53" s="100">
        <f>IF(SUMIFS(BENCHMARK_FENTY_2024!$K:$K,BENCHMARK_FENTY_2024!$B:$B,AE$5)=0,0,AE49/SUMIFS(BENCHMARK_FENTY_2024!$K:$K,BENCHMARK_FENTY_2024!$B:$B,AE$5))</f>
        <v>0.58947368421052626</v>
      </c>
      <c r="AF53" s="100">
        <f>IF(SUMIFS(BENCHMARK_FENTY_2024!$K:$K,BENCHMARK_FENTY_2024!$B:$B,AF$5)=0,0,AF49/SUMIFS(BENCHMARK_FENTY_2024!$K:$K,BENCHMARK_FENTY_2024!$B:$B,AF$5))</f>
        <v>0.58947368421052626</v>
      </c>
      <c r="AG53" s="72"/>
      <c r="AH53" s="110">
        <f>IF(SUM(BENCHMARK_FENTY_2024!$K:$K)=0,0,AH49/SUM(BENCHMARK_FENTY_2024!$K:$K))</f>
        <v>0.58947368421052637</v>
      </c>
    </row>
    <row r="54" spans="4:34" ht="15.5" customHeight="1" thickTop="1" thickBot="1" x14ac:dyDescent="0.4">
      <c r="D54" s="216"/>
      <c r="F54" s="142"/>
      <c r="G54" s="51"/>
      <c r="H54" s="53" t="s">
        <v>941</v>
      </c>
      <c r="I54" s="74"/>
      <c r="J54" s="69" t="s">
        <v>958</v>
      </c>
      <c r="K54" s="74"/>
      <c r="L54" s="70"/>
      <c r="M54" s="65">
        <f t="shared" ref="M54:X54" si="19">M52-M53</f>
        <v>-0.20644633143619323</v>
      </c>
      <c r="N54" s="65">
        <f t="shared" si="19"/>
        <v>-2.4233533310593303E-2</v>
      </c>
      <c r="O54" s="65">
        <f t="shared" si="19"/>
        <v>-7.8484114779314162E-2</v>
      </c>
      <c r="P54" s="65">
        <f t="shared" si="19"/>
        <v>-2.4789626520667296E-2</v>
      </c>
      <c r="Q54" s="65">
        <f t="shared" si="19"/>
        <v>-2.6219327812157189E-2</v>
      </c>
      <c r="R54" s="65">
        <f t="shared" si="19"/>
        <v>-8.9371184112921664E-2</v>
      </c>
      <c r="S54" s="65">
        <f t="shared" si="19"/>
        <v>-7.7619984614724524E-2</v>
      </c>
      <c r="T54" s="65">
        <f t="shared" si="19"/>
        <v>-2.6793129984857722E-2</v>
      </c>
      <c r="U54" s="65">
        <f t="shared" si="19"/>
        <v>-2.7351994827897297E-2</v>
      </c>
      <c r="V54" s="65">
        <f t="shared" si="19"/>
        <v>-2.7914845297205337E-2</v>
      </c>
      <c r="W54" s="65">
        <f t="shared" si="19"/>
        <v>-0.13547507772295192</v>
      </c>
      <c r="X54" s="65">
        <f t="shared" si="19"/>
        <v>-4.3194394128912905E-2</v>
      </c>
      <c r="Y54" s="72"/>
      <c r="Z54" s="65">
        <f>Z52-Z53</f>
        <v>-0.12675866792855933</v>
      </c>
      <c r="AA54" s="65">
        <f>AA52-AA53</f>
        <v>-4.1224802527853988E-2</v>
      </c>
      <c r="AB54" s="65">
        <f>AB52-AB53</f>
        <v>-4.299800512541474E-2</v>
      </c>
      <c r="AC54" s="65">
        <f>AC52-AC53</f>
        <v>-7.2059200523396538E-2</v>
      </c>
      <c r="AD54" s="72"/>
      <c r="AE54" s="65">
        <f>AE52-AE53</f>
        <v>-9.0343291524736524E-2</v>
      </c>
      <c r="AF54" s="65">
        <f>AF52-AF53</f>
        <v>-6.020630078684952E-2</v>
      </c>
      <c r="AG54" s="72"/>
      <c r="AH54" s="79">
        <f>AH52-AH53</f>
        <v>-7.6902754158843289E-2</v>
      </c>
    </row>
    <row r="55" spans="4:34" ht="15.5" customHeight="1" thickTop="1" thickBot="1" x14ac:dyDescent="0.4">
      <c r="D55" s="216"/>
      <c r="F55" s="142"/>
      <c r="G55" s="51"/>
      <c r="H55" s="73"/>
      <c r="I55" s="74"/>
      <c r="J55" s="74"/>
      <c r="K55" s="74"/>
      <c r="L55" s="74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2"/>
      <c r="Z55" s="76"/>
      <c r="AA55" s="76"/>
      <c r="AB55" s="76"/>
      <c r="AC55" s="76"/>
      <c r="AD55" s="72"/>
      <c r="AE55" s="76"/>
      <c r="AF55" s="76"/>
      <c r="AG55" s="72"/>
      <c r="AH55" s="83"/>
    </row>
    <row r="56" spans="4:34" ht="15.5" customHeight="1" thickTop="1" thickBot="1" x14ac:dyDescent="0.4">
      <c r="D56" s="216"/>
      <c r="F56" s="142"/>
      <c r="G56" s="51"/>
      <c r="H56" s="53" t="s">
        <v>963</v>
      </c>
      <c r="I56" s="74"/>
      <c r="J56" s="69" t="s">
        <v>948</v>
      </c>
      <c r="K56" s="74"/>
      <c r="L56" s="70"/>
      <c r="M56" s="107">
        <f>SUMIFS(DATA_2025!$U:$U,DATA_2025!$E:$E,M$5)</f>
        <v>137594.44</v>
      </c>
      <c r="N56" s="107">
        <f>SUMIFS(DATA_2025!$U:$U,DATA_2025!$E:$E,N$5)</f>
        <v>26671.949999999986</v>
      </c>
      <c r="O56" s="107">
        <f>SUMIFS(DATA_2025!$U:$U,DATA_2025!$E:$E,O$5)</f>
        <v>57691.549999999996</v>
      </c>
      <c r="P56" s="107">
        <f>SUMIFS(DATA_2025!$U:$U,DATA_2025!$E:$E,P$5)</f>
        <v>32165.34</v>
      </c>
      <c r="Q56" s="107">
        <f>SUMIFS(DATA_2025!$U:$U,DATA_2025!$E:$E,Q$5)</f>
        <v>42433.209999999992</v>
      </c>
      <c r="R56" s="107">
        <f>SUMIFS(DATA_2025!$U:$U,DATA_2025!$E:$E,R$5)</f>
        <v>31301.29</v>
      </c>
      <c r="S56" s="107">
        <f>SUMIFS(DATA_2025!$U:$U,DATA_2025!$E:$E,S$5)</f>
        <v>29641.300000000017</v>
      </c>
      <c r="T56" s="107">
        <f>SUMIFS(DATA_2025!$U:$U,DATA_2025!$E:$E,T$5)</f>
        <v>21148.37000000001</v>
      </c>
      <c r="U56" s="107">
        <f>SUMIFS(DATA_2025!$U:$U,DATA_2025!$E:$E,U$5)</f>
        <v>31095.919999999991</v>
      </c>
      <c r="V56" s="107">
        <f>SUMIFS(DATA_2025!$U:$U,DATA_2025!$E:$E,V$5)</f>
        <v>29738.78000000001</v>
      </c>
      <c r="W56" s="107">
        <f>SUMIFS(DATA_2025!$U:$U,DATA_2025!$E:$E,W$5)</f>
        <v>55116.999999999993</v>
      </c>
      <c r="X56" s="107">
        <f>SUMIFS(DATA_2025!$U:$U,DATA_2025!$E:$E,X$5)</f>
        <v>43557.999999999978</v>
      </c>
      <c r="Y56" s="71"/>
      <c r="Z56" s="107">
        <f>SUMIFS(DATA_2025!$U:$U,DATA_2025!$C:$C,Z$5)</f>
        <v>221957.93999999997</v>
      </c>
      <c r="AA56" s="107">
        <f>SUMIFS(DATA_2025!$U:$U,DATA_2025!$C:$C,AA$5)</f>
        <v>105899.84000000007</v>
      </c>
      <c r="AB56" s="107">
        <f>SUMIFS(DATA_2025!$U:$U,DATA_2025!$C:$C,AB$5)</f>
        <v>81885.59</v>
      </c>
      <c r="AC56" s="107">
        <f>SUMIFS(DATA_2025!$U:$U,DATA_2025!$C:$C,AC$5)</f>
        <v>128413.7800000001</v>
      </c>
      <c r="AD56" s="71"/>
      <c r="AE56" s="107">
        <f>SUMIFS(DATA_2025!$U:$U,DATA_2025!$B:$B,AE$5)</f>
        <v>327857.77999999985</v>
      </c>
      <c r="AF56" s="107">
        <f>SUMIFS(DATA_2025!$U:$U,DATA_2025!$B:$B,AF$5)</f>
        <v>210299.36999999982</v>
      </c>
      <c r="AG56" s="72"/>
      <c r="AH56" s="82">
        <f>SUM(DATA_2025!$U:$U)</f>
        <v>538157.14999999956</v>
      </c>
    </row>
    <row r="57" spans="4:34" ht="15.5" customHeight="1" thickTop="1" thickBot="1" x14ac:dyDescent="0.4">
      <c r="D57" s="216"/>
      <c r="F57" s="142"/>
      <c r="G57" s="51"/>
      <c r="H57" s="53" t="s">
        <v>964</v>
      </c>
      <c r="I57" s="74"/>
      <c r="J57" s="69" t="s">
        <v>942</v>
      </c>
      <c r="K57" s="74"/>
      <c r="L57" s="70"/>
      <c r="M57" s="65">
        <f t="shared" ref="M57:X57" si="20">IF(M22=0,0,M56/M22)</f>
        <v>0.34596849950214731</v>
      </c>
      <c r="N57" s="65">
        <f t="shared" si="20"/>
        <v>7.0705492198310793E-2</v>
      </c>
      <c r="O57" s="65">
        <f t="shared" si="20"/>
        <v>0.12822624022048362</v>
      </c>
      <c r="P57" s="65">
        <f t="shared" si="20"/>
        <v>7.5180417069852887E-2</v>
      </c>
      <c r="Q57" s="65">
        <f t="shared" si="20"/>
        <v>9.6363774685246067E-2</v>
      </c>
      <c r="R57" s="65">
        <f t="shared" si="20"/>
        <v>0.10697638414217361</v>
      </c>
      <c r="S57" s="65">
        <f t="shared" si="20"/>
        <v>9.8377375523561142E-2</v>
      </c>
      <c r="T57" s="65">
        <f t="shared" si="20"/>
        <v>6.8463040058011959E-2</v>
      </c>
      <c r="U57" s="65">
        <f t="shared" si="20"/>
        <v>7.7221259244175333E-2</v>
      </c>
      <c r="V57" s="65">
        <f t="shared" si="20"/>
        <v>7.3167490060229129E-2</v>
      </c>
      <c r="W57" s="65">
        <f t="shared" si="20"/>
        <v>9.706533951823948E-2</v>
      </c>
      <c r="X57" s="65">
        <f t="shared" si="20"/>
        <v>7.6678249909340843E-2</v>
      </c>
      <c r="Y57" s="72"/>
      <c r="Z57" s="65">
        <f>IF(Z22=0,0,Z56/Z22)</f>
        <v>0.18121175258438962</v>
      </c>
      <c r="AA57" s="65">
        <f>IF(AA22=0,0,AA56/AA22)</f>
        <v>9.1231148549345067E-2</v>
      </c>
      <c r="AB57" s="65">
        <f>IF(AB22=0,0,AB56/AB22)</f>
        <v>8.0843517065031734E-2</v>
      </c>
      <c r="AC57" s="65">
        <f>IF(AC22=0,0,AC56/AC22)</f>
        <v>8.325884497881153E-2</v>
      </c>
      <c r="AD57" s="72"/>
      <c r="AE57" s="65">
        <f>IF(AE22=0,0,AE56/AE22)</f>
        <v>0.13742969601448662</v>
      </c>
      <c r="AF57" s="65">
        <f>IF(AF22=0,0,AF56/AF22)</f>
        <v>8.2301413490897438E-2</v>
      </c>
      <c r="AG57" s="72"/>
      <c r="AH57" s="79">
        <f>IF(AH21=0,0,AH56/AH21)</f>
        <v>0.19270756493637647</v>
      </c>
    </row>
    <row r="58" spans="4:34" ht="15.5" customHeight="1" thickTop="1" thickBot="1" x14ac:dyDescent="0.4">
      <c r="D58" s="216"/>
      <c r="F58" s="142"/>
      <c r="G58" s="51"/>
      <c r="H58" s="73"/>
      <c r="I58" s="74"/>
      <c r="J58" s="70"/>
      <c r="K58" s="74"/>
      <c r="L58" s="70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2"/>
      <c r="Z58" s="76"/>
      <c r="AA58" s="76"/>
      <c r="AB58" s="76"/>
      <c r="AC58" s="76"/>
      <c r="AD58" s="72"/>
      <c r="AE58" s="76"/>
      <c r="AF58" s="76"/>
      <c r="AG58" s="72"/>
      <c r="AH58" s="83"/>
    </row>
    <row r="59" spans="4:34" ht="16.5" customHeight="1" thickTop="1" thickBot="1" x14ac:dyDescent="0.4">
      <c r="D59" s="216"/>
      <c r="F59" s="142"/>
      <c r="G59" s="55"/>
      <c r="H59" s="52" t="s">
        <v>965</v>
      </c>
      <c r="I59" s="68"/>
      <c r="J59" s="70"/>
      <c r="K59" s="68"/>
      <c r="L59" s="70"/>
      <c r="M59" s="106">
        <f t="shared" ref="M59:X59" si="21">IF(M56=0,0,M21/(M56))</f>
        <v>2.9838800172448838</v>
      </c>
      <c r="N59" s="106">
        <f t="shared" si="21"/>
        <v>6.6666741651810284</v>
      </c>
      <c r="O59" s="106">
        <f t="shared" si="21"/>
        <v>5.2016127145136508</v>
      </c>
      <c r="P59" s="106">
        <f t="shared" si="21"/>
        <v>6.6666884292222637</v>
      </c>
      <c r="Q59" s="106">
        <f t="shared" si="21"/>
        <v>6.6666768787937558</v>
      </c>
      <c r="R59" s="106">
        <f t="shared" si="21"/>
        <v>5.1552412057138852</v>
      </c>
      <c r="S59" s="106">
        <f t="shared" si="21"/>
        <v>5.3868824916585956</v>
      </c>
      <c r="T59" s="106">
        <f t="shared" si="21"/>
        <v>6.6666840044882898</v>
      </c>
      <c r="U59" s="106">
        <f t="shared" si="21"/>
        <v>6.6666784581385645</v>
      </c>
      <c r="V59" s="106">
        <f t="shared" si="21"/>
        <v>6.6666857214720947</v>
      </c>
      <c r="W59" s="106">
        <f t="shared" si="21"/>
        <v>4.7808625288023672</v>
      </c>
      <c r="X59" s="106">
        <f t="shared" si="21"/>
        <v>6.3298636301023929</v>
      </c>
      <c r="Y59" s="72"/>
      <c r="Z59" s="106">
        <f>IF(Z56=0,0,Z21/(Z56))</f>
        <v>4.0028646868861752</v>
      </c>
      <c r="AA59" s="106">
        <f>IF(AA56=0,0,AA21/(AA56))</f>
        <v>6.2199385759223027</v>
      </c>
      <c r="AB59" s="106">
        <f>IF(AB56=0,0,AB21/(AB56))</f>
        <v>6.2034138118806998</v>
      </c>
      <c r="AC59" s="106">
        <f>IF(AC56=0,0,AC21/(AC56))</f>
        <v>5.7430137170636941</v>
      </c>
      <c r="AD59" s="72"/>
      <c r="AE59" s="106">
        <f>IF(AE56=0,0,AE21/(AE56))</f>
        <v>4.7189915700643166</v>
      </c>
      <c r="AF59" s="106">
        <f>IF(AF56=0,0,AF21/(AF56))</f>
        <v>5.9222826012270096</v>
      </c>
      <c r="AG59" s="72"/>
      <c r="AH59" s="112">
        <f>IF(AH56=0,0,AH21/(AH56))</f>
        <v>5.1892098804224727</v>
      </c>
    </row>
    <row r="60" spans="4:34" ht="15.5" customHeight="1" thickTop="1" thickBot="1" x14ac:dyDescent="0.4">
      <c r="D60" s="216"/>
      <c r="F60" s="143"/>
      <c r="G60" s="57"/>
      <c r="H60" s="58"/>
      <c r="I60" s="59"/>
      <c r="J60" s="59"/>
      <c r="K60" s="59"/>
      <c r="L60" s="5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1"/>
    </row>
    <row r="61" spans="4:34" ht="15.5" customHeight="1" thickTop="1" thickBot="1" x14ac:dyDescent="0.4"/>
    <row r="62" spans="4:34" ht="15.5" customHeight="1" thickTop="1" x14ac:dyDescent="0.35">
      <c r="D62" s="145" t="s">
        <v>966</v>
      </c>
      <c r="F62" s="116"/>
      <c r="G62" s="49"/>
      <c r="H62" s="48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50"/>
    </row>
    <row r="63" spans="4:34" ht="15.5" customHeight="1" x14ac:dyDescent="0.35">
      <c r="D63" s="144"/>
      <c r="F63" s="139" t="s">
        <v>967</v>
      </c>
      <c r="G63" s="74"/>
      <c r="H63" s="53" t="s">
        <v>968</v>
      </c>
      <c r="I63" s="68"/>
      <c r="J63" s="69" t="s">
        <v>942</v>
      </c>
      <c r="K63" s="68"/>
      <c r="L63" s="70"/>
      <c r="M63" s="105">
        <f>SUMIFS(DATA_2025!$N:$N,DATA_2025!$E:$E,M$5,DATA_2025!$H:$H,"Single")/SUMIFS(DATA_2025!$N:$N,DATA_2025!$E:$E,M$5)</f>
        <v>0.54748386093178814</v>
      </c>
      <c r="N63" s="105">
        <f>SUMIFS(DATA_2025!$N:$N,DATA_2025!$E:$E,N$5,DATA_2025!$H:$H,"Single")/SUMIFS(DATA_2025!$N:$N,DATA_2025!$E:$E,N$5)</f>
        <v>0.48062566654816924</v>
      </c>
      <c r="O63" s="105">
        <f>SUMIFS(DATA_2025!$N:$N,DATA_2025!$E:$E,O$5,DATA_2025!$H:$H,"Single")/SUMIFS(DATA_2025!$N:$N,DATA_2025!$E:$E,O$5)</f>
        <v>0.48964123294593231</v>
      </c>
      <c r="P63" s="105">
        <f>SUMIFS(DATA_2025!$N:$N,DATA_2025!$E:$E,P$5,DATA_2025!$H:$H,"Single")/SUMIFS(DATA_2025!$N:$N,DATA_2025!$E:$E,P$5)</f>
        <v>0.46381288614298322</v>
      </c>
      <c r="Q63" s="105">
        <f>SUMIFS(DATA_2025!$N:$N,DATA_2025!$E:$E,Q$5,DATA_2025!$H:$H,"Single")/SUMIFS(DATA_2025!$N:$N,DATA_2025!$E:$E,Q$5)</f>
        <v>0.435371130589149</v>
      </c>
      <c r="R63" s="105">
        <f>SUMIFS(DATA_2025!$N:$N,DATA_2025!$E:$E,R$5,DATA_2025!$H:$H,"Single")/SUMIFS(DATA_2025!$N:$N,DATA_2025!$E:$E,R$5)</f>
        <v>0.46308113035551501</v>
      </c>
      <c r="S63" s="105">
        <f>SUMIFS(DATA_2025!$N:$N,DATA_2025!$E:$E,S$5,DATA_2025!$H:$H,"Single")/SUMIFS(DATA_2025!$N:$N,DATA_2025!$E:$E,S$5)</f>
        <v>0.44680454630147198</v>
      </c>
      <c r="T63" s="105">
        <f>SUMIFS(DATA_2025!$N:$N,DATA_2025!$E:$E,T$5,DATA_2025!$H:$H,"Single")/SUMIFS(DATA_2025!$N:$N,DATA_2025!$E:$E,T$5)</f>
        <v>0.41479671184181294</v>
      </c>
      <c r="U63" s="105">
        <f>SUMIFS(DATA_2025!$N:$N,DATA_2025!$E:$E,U$5,DATA_2025!$H:$H,"Single")/SUMIFS(DATA_2025!$N:$N,DATA_2025!$E:$E,U$5)</f>
        <v>0.40190016588749811</v>
      </c>
      <c r="V63" s="105">
        <f>SUMIFS(DATA_2025!$N:$N,DATA_2025!$E:$E,V$5,DATA_2025!$H:$H,"Single")/SUMIFS(DATA_2025!$N:$N,DATA_2025!$E:$E,V$5)</f>
        <v>0.38857412653446649</v>
      </c>
      <c r="W63" s="105">
        <f>SUMIFS(DATA_2025!$N:$N,DATA_2025!$E:$E,W$5,DATA_2025!$H:$H,"Single")/SUMIFS(DATA_2025!$N:$N,DATA_2025!$E:$E,W$5)</f>
        <v>0.42780369093490167</v>
      </c>
      <c r="X63" s="105">
        <f>SUMIFS(DATA_2025!$N:$N,DATA_2025!$E:$E,X$5,DATA_2025!$H:$H,"Single")/SUMIFS(DATA_2025!$N:$N,DATA_2025!$E:$E,X$5)</f>
        <v>0.35121412803532009</v>
      </c>
      <c r="Y63" s="118"/>
      <c r="Z63" s="105">
        <f>SUMIFS(DATA_2025!$N:$N,DATA_2025!$C:$C,Z$5,DATA_2025!$H:$H,"Single")/SUMIFS(DATA_2025!$N:$N,DATA_2025!$C:$C,Z$5)</f>
        <v>0.51406018746916626</v>
      </c>
      <c r="AA63" s="105">
        <f>SUMIFS(DATA_2025!$N:$N,DATA_2025!$C:$C,AA$5,DATA_2025!$H:$H,"Single")/SUMIFS(DATA_2025!$N:$N,DATA_2025!$C:$C,AA$5)</f>
        <v>0.45158715251690457</v>
      </c>
      <c r="AB63" s="105">
        <f>SUMIFS(DATA_2025!$N:$N,DATA_2025!$C:$C,AB$5,DATA_2025!$H:$H,"Single")/SUMIFS(DATA_2025!$N:$N,DATA_2025!$C:$C,AB$5)</f>
        <v>0.42002545608824776</v>
      </c>
      <c r="AC63" s="105">
        <f>SUMIFS(DATA_2025!$N:$N,DATA_2025!$C:$C,AC$5,DATA_2025!$H:$H,"Single")/SUMIFS(DATA_2025!$N:$N,DATA_2025!$C:$C,AC$5)</f>
        <v>0.39048900142427601</v>
      </c>
      <c r="AD63" s="118"/>
      <c r="AE63" s="105">
        <f>SUMIFS(DATA_2025!$N:$N,DATA_2025!$B:$B,AE7,DATA_2025!$H:$H,"Single")/SUMIFS(DATA_2025!$N:$N,DATA_2025!$B:$B,AE$5)</f>
        <v>0.4872770463421508</v>
      </c>
      <c r="AF63" s="105">
        <f>SUMIFS(DATA_2025!$N:$N,DATA_2025!$B:$B,AF7,DATA_2025!$H:$H,"Single")/SUMIFS(DATA_2025!$N:$N,DATA_2025!$B:$B,AF$5)</f>
        <v>0.40215439856373431</v>
      </c>
      <c r="AG63" s="118"/>
      <c r="AH63" s="119">
        <f>SUMIFS(DATA_2025!$N:$N,DATA_2025!$H:$H,"Single")/SUM(DATA_2025!$N:$N)</f>
        <v>0.44839199991251955</v>
      </c>
    </row>
    <row r="64" spans="4:34" ht="15.5" customHeight="1" x14ac:dyDescent="0.35">
      <c r="D64" s="144"/>
      <c r="F64" s="140"/>
      <c r="G64" s="74"/>
      <c r="H64" s="53" t="s">
        <v>969</v>
      </c>
      <c r="I64" s="74"/>
      <c r="J64" s="69" t="s">
        <v>942</v>
      </c>
      <c r="K64" s="74"/>
      <c r="L64" s="74"/>
      <c r="M64" s="105">
        <f>SUMIFS(DATA_2025!$N:$N,DATA_2025!$E:$E,M$5,DATA_2025!$H:$H,"Aura Glow")/SUMIFS(DATA_2025!$N:$N,DATA_2025!$E:$E,M$5)</f>
        <v>0.2317025744730497</v>
      </c>
      <c r="N64" s="105">
        <f>SUMIFS(DATA_2025!$N:$N,DATA_2025!$E:$E,N$5,DATA_2025!$H:$H,"Aura Glow")/SUMIFS(DATA_2025!$N:$N,DATA_2025!$E:$E,N$5)</f>
        <v>0.25595449697831496</v>
      </c>
      <c r="O64" s="105">
        <f>SUMIFS(DATA_2025!$N:$N,DATA_2025!$E:$E,O$5,DATA_2025!$H:$H,"Aura Glow")/SUMIFS(DATA_2025!$N:$N,DATA_2025!$E:$E,O$5)</f>
        <v>0.25720060636685194</v>
      </c>
      <c r="P64" s="105">
        <f>SUMIFS(DATA_2025!$N:$N,DATA_2025!$E:$E,P$5,DATA_2025!$H:$H,"Aura Glow")/SUMIFS(DATA_2025!$N:$N,DATA_2025!$E:$E,P$5)</f>
        <v>0.26772580170638421</v>
      </c>
      <c r="Q64" s="105">
        <f>SUMIFS(DATA_2025!$N:$N,DATA_2025!$E:$E,Q$5,DATA_2025!$H:$H,"Aura Glow")/SUMIFS(DATA_2025!$N:$N,DATA_2025!$E:$E,Q$5)</f>
        <v>0.27338289137911903</v>
      </c>
      <c r="R64" s="105">
        <f>SUMIFS(DATA_2025!$N:$N,DATA_2025!$E:$E,R$5,DATA_2025!$H:$H,"Aura Glow")/SUMIFS(DATA_2025!$N:$N,DATA_2025!$E:$E,R$5)</f>
        <v>0.26927985414767547</v>
      </c>
      <c r="S64" s="105">
        <f>SUMIFS(DATA_2025!$N:$N,DATA_2025!$E:$E,S$5,DATA_2025!$H:$H,"Aura Glow")/SUMIFS(DATA_2025!$N:$N,DATA_2025!$E:$E,S$5)</f>
        <v>0.27724986025712689</v>
      </c>
      <c r="T64" s="105">
        <f>SUMIFS(DATA_2025!$N:$N,DATA_2025!$E:$E,T$5,DATA_2025!$H:$H,"Aura Glow")/SUMIFS(DATA_2025!$N:$N,DATA_2025!$E:$E,T$5)</f>
        <v>0.29126860697622753</v>
      </c>
      <c r="U64" s="105">
        <f>SUMIFS(DATA_2025!$N:$N,DATA_2025!$E:$E,U$5,DATA_2025!$H:$H,"Aura Glow")/SUMIFS(DATA_2025!$N:$N,DATA_2025!$E:$E,U$5)</f>
        <v>0.29663700799276127</v>
      </c>
      <c r="V64" s="105">
        <f>SUMIFS(DATA_2025!$N:$N,DATA_2025!$E:$E,V$5,DATA_2025!$H:$H,"Aura Glow")/SUMIFS(DATA_2025!$N:$N,DATA_2025!$E:$E,V$5)</f>
        <v>0.30264400377714823</v>
      </c>
      <c r="W64" s="105">
        <f>SUMIFS(DATA_2025!$N:$N,DATA_2025!$E:$E,W$5,DATA_2025!$H:$H,"Aura Glow")/SUMIFS(DATA_2025!$N:$N,DATA_2025!$E:$E,W$5)</f>
        <v>0.28858243763942404</v>
      </c>
      <c r="X64" s="105">
        <f>SUMIFS(DATA_2025!$N:$N,DATA_2025!$E:$E,X$5,DATA_2025!$H:$H,"Aura Glow")/SUMIFS(DATA_2025!$N:$N,DATA_2025!$E:$E,X$5)</f>
        <v>0.31136865342163356</v>
      </c>
      <c r="Y64" s="120"/>
      <c r="Z64" s="105">
        <f>SUMIFS(DATA_2025!$N:$N,DATA_2025!$C:$C,Z$5,DATA_2025!$H:$H,"Aura Glow")/SUMIFS(DATA_2025!$N:$N,DATA_2025!$C:$C,Z$5)</f>
        <v>0.24540136725632533</v>
      </c>
      <c r="AA64" s="105">
        <f>SUMIFS(DATA_2025!$N:$N,DATA_2025!$C:$C,AA$5,DATA_2025!$H:$H,"Aura Glow")/SUMIFS(DATA_2025!$N:$N,DATA_2025!$C:$C,AA$5)</f>
        <v>0.27052028549962437</v>
      </c>
      <c r="AB64" s="105">
        <f>SUMIFS(DATA_2025!$N:$N,DATA_2025!$C:$C,AB$5,DATA_2025!$H:$H,"Aura Glow")/SUMIFS(DATA_2025!$N:$N,DATA_2025!$C:$C,AB$5)</f>
        <v>0.28886599187829565</v>
      </c>
      <c r="AC64" s="105">
        <f>SUMIFS(DATA_2025!$N:$N,DATA_2025!$C:$C,AC$5,DATA_2025!$H:$H,"Aura Glow")/SUMIFS(DATA_2025!$N:$N,DATA_2025!$C:$C,AC$5)</f>
        <v>0.30028485519860737</v>
      </c>
      <c r="AD64" s="118"/>
      <c r="AE64" s="105">
        <f>SUMIFS(DATA_2025!$N:$N,DATA_2025!$B:$B,AE$5,DATA_2025!$H:$H,"Aura Glow")/SUMIFS(DATA_2025!$N:$N,DATA_2025!$B:$B,AE$5)</f>
        <v>0.25617022989894112</v>
      </c>
      <c r="AF64" s="105">
        <f>SUMIFS(DATA_2025!$N:$N,DATA_2025!$B:$B,AF$5,DATA_2025!$H:$H,"Aura Glow")/SUMIFS(DATA_2025!$N:$N,DATA_2025!$B:$B,AF$5)</f>
        <v>0.29577498503889887</v>
      </c>
      <c r="AG64" s="120"/>
      <c r="AH64" s="119">
        <f>SUMIFS(DATA_2025!$N:$N,DATA_2025!$H:$H,"Aura Glow")/SUM(DATA_2025!$N:$N)</f>
        <v>0.27426215704928431</v>
      </c>
    </row>
    <row r="65" spans="4:34" x14ac:dyDescent="0.35">
      <c r="D65" s="144"/>
      <c r="F65" s="140"/>
      <c r="G65" s="74"/>
      <c r="H65" s="53" t="s">
        <v>970</v>
      </c>
      <c r="I65" s="74"/>
      <c r="J65" s="69" t="s">
        <v>942</v>
      </c>
      <c r="K65" s="74"/>
      <c r="L65" s="70"/>
      <c r="M65" s="105">
        <f>SUMIFS(DATA_2025!$N:$N,DATA_2025!$E:$E,M$5,DATA_2025!$H:$H,"Aura Radiance")/SUMIFS(DATA_2025!$N:$N,DATA_2025!$E:$E,M$5)</f>
        <v>0.13090145446060511</v>
      </c>
      <c r="N65" s="105">
        <f>SUMIFS(DATA_2025!$N:$N,DATA_2025!$E:$E,N$5,DATA_2025!$H:$H,"Aura Radiance")/SUMIFS(DATA_2025!$N:$N,DATA_2025!$E:$E,N$5)</f>
        <v>0.15712762175613224</v>
      </c>
      <c r="O65" s="105">
        <f>SUMIFS(DATA_2025!$N:$N,DATA_2025!$E:$E,O$5,DATA_2025!$H:$H,"Aura Radiance")/SUMIFS(DATA_2025!$N:$N,DATA_2025!$E:$E,O$5)</f>
        <v>0.15502779181404749</v>
      </c>
      <c r="P65" s="105">
        <f>SUMIFS(DATA_2025!$N:$N,DATA_2025!$E:$E,P$5,DATA_2025!$H:$H,"Aura Radiance")/SUMIFS(DATA_2025!$N:$N,DATA_2025!$E:$E,P$5)</f>
        <v>0.16460723742277139</v>
      </c>
      <c r="Q65" s="105">
        <f>SUMIFS(DATA_2025!$N:$N,DATA_2025!$E:$E,Q$5,DATA_2025!$H:$H,"Aura Radiance")/SUMIFS(DATA_2025!$N:$N,DATA_2025!$E:$E,Q$5)</f>
        <v>0.17452568512149119</v>
      </c>
      <c r="R65" s="105">
        <f>SUMIFS(DATA_2025!$N:$N,DATA_2025!$E:$E,R$5,DATA_2025!$H:$H,"Aura Radiance")/SUMIFS(DATA_2025!$N:$N,DATA_2025!$E:$E,R$5)</f>
        <v>0.16517775752051048</v>
      </c>
      <c r="S65" s="105">
        <f>SUMIFS(DATA_2025!$N:$N,DATA_2025!$E:$E,S$5,DATA_2025!$H:$H,"Aura Radiance")/SUMIFS(DATA_2025!$N:$N,DATA_2025!$E:$E,S$5)</f>
        <v>0.17104527669088876</v>
      </c>
      <c r="T65" s="105">
        <f>SUMIFS(DATA_2025!$N:$N,DATA_2025!$E:$E,T$5,DATA_2025!$H:$H,"Aura Radiance")/SUMIFS(DATA_2025!$N:$N,DATA_2025!$E:$E,T$5)</f>
        <v>0.18418129304598979</v>
      </c>
      <c r="U65" s="105">
        <f>SUMIFS(DATA_2025!$N:$N,DATA_2025!$E:$E,U$5,DATA_2025!$H:$H,"Aura Radiance")/SUMIFS(DATA_2025!$N:$N,DATA_2025!$E:$E,U$5)</f>
        <v>0.18926255466747097</v>
      </c>
      <c r="V65" s="105">
        <f>SUMIFS(DATA_2025!$N:$N,DATA_2025!$E:$E,V$5,DATA_2025!$H:$H,"Aura Radiance")/SUMIFS(DATA_2025!$N:$N,DATA_2025!$E:$E,V$5)</f>
        <v>0.19468051621026125</v>
      </c>
      <c r="W65" s="105">
        <f>SUMIFS(DATA_2025!$N:$N,DATA_2025!$E:$E,W$5,DATA_2025!$H:$H,"Aura Radiance")/SUMIFS(DATA_2025!$N:$N,DATA_2025!$E:$E,W$5)</f>
        <v>0.18038937335226121</v>
      </c>
      <c r="X65" s="105">
        <f>SUMIFS(DATA_2025!$N:$N,DATA_2025!$E:$E,X$5,DATA_2025!$H:$H,"Aura Radiance")/SUMIFS(DATA_2025!$N:$N,DATA_2025!$E:$E,X$5)</f>
        <v>0.20838852097130242</v>
      </c>
      <c r="Y65" s="118"/>
      <c r="Z65" s="105">
        <f>SUMIFS(DATA_2025!$N:$N,DATA_2025!$C:$C,Z$5,DATA_2025!$H:$H,"Aura Radiance")/SUMIFS(DATA_2025!$N:$N,DATA_2025!$C:$C,Z$5)</f>
        <v>0.14451335541616744</v>
      </c>
      <c r="AA65" s="105">
        <f>SUMIFS(DATA_2025!$N:$N,DATA_2025!$C:$C,AA$5,DATA_2025!$H:$H,"Aura Radiance")/SUMIFS(DATA_2025!$N:$N,DATA_2025!$C:$C,AA$5)</f>
        <v>0.1689519158527423</v>
      </c>
      <c r="AB65" s="105">
        <f>SUMIFS(DATA_2025!$N:$N,DATA_2025!$C:$C,AB$5,DATA_2025!$H:$H,"Aura Radiance")/SUMIFS(DATA_2025!$N:$N,DATA_2025!$C:$C,AB$5)</f>
        <v>0.18195042123765076</v>
      </c>
      <c r="AC65" s="105">
        <f>SUMIFS(DATA_2025!$N:$N,DATA_2025!$C:$C,AC$5,DATA_2025!$H:$H,"Aura Radiance")/SUMIFS(DATA_2025!$N:$N,DATA_2025!$C:$C,AC$5)</f>
        <v>0.19401804082924515</v>
      </c>
      <c r="AD65" s="118"/>
      <c r="AE65" s="105">
        <f>SUMIFS(DATA_2025!$N:$N,DATA_2025!$B:$B,AE$5,DATA_2025!$H:$H,"Aura Radiance")/SUMIFS(DATA_2025!$N:$N,DATA_2025!$B:$B,AE$5)</f>
        <v>0.15499053830977977</v>
      </c>
      <c r="AF65" s="105">
        <f>SUMIFS(DATA_2025!$N:$N,DATA_2025!$B:$B,AF$5,DATA_2025!$H:$H,"Aura Radiance")/SUMIFS(DATA_2025!$N:$N,DATA_2025!$B:$B,AF$5)</f>
        <v>0.18925194494314782</v>
      </c>
      <c r="AG65" s="118"/>
      <c r="AH65" s="119">
        <f>SUMIFS(DATA_2025!$N:$N,DATA_2025!$H:$H,"Aura Radiance")/SUM(DATA_2025!$N:$N)</f>
        <v>0.17064155977648743</v>
      </c>
    </row>
    <row r="66" spans="4:34" x14ac:dyDescent="0.35">
      <c r="D66" s="144"/>
      <c r="F66" s="140"/>
      <c r="G66" s="74"/>
      <c r="H66" s="53" t="s">
        <v>971</v>
      </c>
      <c r="I66" s="74"/>
      <c r="J66" s="69" t="s">
        <v>942</v>
      </c>
      <c r="K66" s="74"/>
      <c r="L66" s="70"/>
      <c r="M66" s="105">
        <f>SUMIFS(DATA_2025!$N:$N,DATA_2025!$E:$E,M$5,DATA_2025!$H:$H,"Aura Icon")/SUMIFS(DATA_2025!$N:$N,DATA_2025!$E:$E,M$5)</f>
        <v>8.9912110134557049E-2</v>
      </c>
      <c r="N66" s="105">
        <f>SUMIFS(DATA_2025!$N:$N,DATA_2025!$E:$E,N$5,DATA_2025!$H:$H,"Aura Icon")/SUMIFS(DATA_2025!$N:$N,DATA_2025!$E:$E,N$5)</f>
        <v>0.10629221471738358</v>
      </c>
      <c r="O66" s="105">
        <f>SUMIFS(DATA_2025!$N:$N,DATA_2025!$E:$E,O$5,DATA_2025!$H:$H,"Aura Icon")/SUMIFS(DATA_2025!$N:$N,DATA_2025!$E:$E,O$5)</f>
        <v>9.8130368873168269E-2</v>
      </c>
      <c r="P66" s="105">
        <f>SUMIFS(DATA_2025!$N:$N,DATA_2025!$E:$E,P$5,DATA_2025!$H:$H,"Aura Icon")/SUMIFS(DATA_2025!$N:$N,DATA_2025!$E:$E,P$5)</f>
        <v>0.10385407472786114</v>
      </c>
      <c r="Q66" s="105">
        <f>SUMIFS(DATA_2025!$N:$N,DATA_2025!$E:$E,Q$5,DATA_2025!$H:$H,"Aura Icon")/SUMIFS(DATA_2025!$N:$N,DATA_2025!$E:$E,Q$5)</f>
        <v>0.11672029291024076</v>
      </c>
      <c r="R66" s="105">
        <f>SUMIFS(DATA_2025!$N:$N,DATA_2025!$E:$E,R$5,DATA_2025!$H:$H,"Aura Icon")/SUMIFS(DATA_2025!$N:$N,DATA_2025!$E:$E,R$5)</f>
        <v>0.102461257976299</v>
      </c>
      <c r="S66" s="105">
        <f>SUMIFS(DATA_2025!$N:$N,DATA_2025!$E:$E,S$5,DATA_2025!$H:$H,"Aura Icon")/SUMIFS(DATA_2025!$N:$N,DATA_2025!$E:$E,S$5)</f>
        <v>0.1049003167505124</v>
      </c>
      <c r="T66" s="105">
        <f>SUMIFS(DATA_2025!$N:$N,DATA_2025!$E:$E,T$5,DATA_2025!$H:$H,"Aura Icon")/SUMIFS(DATA_2025!$N:$N,DATA_2025!$E:$E,T$5)</f>
        <v>0.10975338813596978</v>
      </c>
      <c r="U66" s="105">
        <f>SUMIFS(DATA_2025!$N:$N,DATA_2025!$E:$E,U$5,DATA_2025!$H:$H,"Aura Icon")/SUMIFS(DATA_2025!$N:$N,DATA_2025!$E:$E,U$5)</f>
        <v>0.11220027145226964</v>
      </c>
      <c r="V66" s="105">
        <f>SUMIFS(DATA_2025!$N:$N,DATA_2025!$E:$E,V$5,DATA_2025!$H:$H,"Aura Icon")/SUMIFS(DATA_2025!$N:$N,DATA_2025!$E:$E,V$5)</f>
        <v>0.11410135347812402</v>
      </c>
      <c r="W66" s="105">
        <f>SUMIFS(DATA_2025!$N:$N,DATA_2025!$E:$E,W$5,DATA_2025!$H:$H,"Aura Icon")/SUMIFS(DATA_2025!$N:$N,DATA_2025!$E:$E,W$5)</f>
        <v>0.10322449807341311</v>
      </c>
      <c r="X66" s="105">
        <f>SUMIFS(DATA_2025!$N:$N,DATA_2025!$E:$E,X$5,DATA_2025!$H:$H,"Aura Icon")/SUMIFS(DATA_2025!$N:$N,DATA_2025!$E:$E,X$5)</f>
        <v>0.12902869757174393</v>
      </c>
      <c r="Y66" s="118"/>
      <c r="Z66" s="105">
        <f>SUMIFS(DATA_2025!$N:$N,DATA_2025!$C:$C,Z$5,DATA_2025!$H:$H,"Aura Icon")/SUMIFS(DATA_2025!$N:$N,DATA_2025!$C:$C,Z$5)</f>
        <v>9.6025089858340962E-2</v>
      </c>
      <c r="AA66" s="105">
        <f>SUMIFS(DATA_2025!$N:$N,DATA_2025!$C:$C,AA$5,DATA_2025!$H:$H,"Aura Icon")/SUMIFS(DATA_2025!$N:$N,DATA_2025!$C:$C,AA$5)</f>
        <v>0.10894064613072878</v>
      </c>
      <c r="AB66" s="105">
        <f>SUMIFS(DATA_2025!$N:$N,DATA_2025!$C:$C,AB$5,DATA_2025!$H:$H,"Aura Icon")/SUMIFS(DATA_2025!$N:$N,DATA_2025!$C:$C,AB$5)</f>
        <v>0.1091581307958058</v>
      </c>
      <c r="AC66" s="105">
        <f>SUMIFS(DATA_2025!$N:$N,DATA_2025!$C:$C,AC$5,DATA_2025!$H:$H,"Aura Icon")/SUMIFS(DATA_2025!$N:$N,DATA_2025!$C:$C,AC$5)</f>
        <v>0.1152081025478715</v>
      </c>
      <c r="AD66" s="118"/>
      <c r="AE66" s="105">
        <f>SUMIFS(DATA_2025!$N:$N,DATA_2025!$B:$B,AE$5,DATA_2025!$H:$H,"Aura Icon")/SUMIFS(DATA_2025!$N:$N,DATA_2025!$B:$B,AE$5)</f>
        <v>0.10156218544912832</v>
      </c>
      <c r="AF66" s="105">
        <f>SUMIFS(DATA_2025!$N:$N,DATA_2025!$B:$B,AF$5,DATA_2025!$H:$H,"Aura Icon")/SUMIFS(DATA_2025!$N:$N,DATA_2025!$B:$B,AF$5)</f>
        <v>0.11281867145421903</v>
      </c>
      <c r="AG66" s="118"/>
      <c r="AH66" s="119">
        <f>SUMIFS(DATA_2025!$N:$N,DATA_2025!$H:$H,"Aura Icon")/SUM(DATA_2025!$N:$N)</f>
        <v>0.10670428326170871</v>
      </c>
    </row>
    <row r="67" spans="4:34" x14ac:dyDescent="0.35">
      <c r="D67" s="144"/>
      <c r="F67" s="115"/>
      <c r="G67" s="74"/>
      <c r="H67" s="73"/>
      <c r="I67" s="74"/>
      <c r="J67" s="74"/>
      <c r="K67" s="74"/>
      <c r="L67" s="7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18"/>
      <c r="Z67" s="121"/>
      <c r="AA67" s="121"/>
      <c r="AB67" s="121"/>
      <c r="AC67" s="121"/>
      <c r="AD67" s="118"/>
      <c r="AE67" s="121"/>
      <c r="AF67" s="121"/>
      <c r="AG67" s="118"/>
      <c r="AH67" s="122"/>
    </row>
    <row r="68" spans="4:34" ht="15.5" customHeight="1" x14ac:dyDescent="0.35">
      <c r="D68" s="144"/>
      <c r="F68" s="139" t="s">
        <v>972</v>
      </c>
      <c r="G68" s="68"/>
      <c r="H68" s="52" t="s">
        <v>973</v>
      </c>
      <c r="I68" s="68"/>
      <c r="J68" s="69" t="s">
        <v>942</v>
      </c>
      <c r="K68" s="68"/>
      <c r="L68" s="70"/>
      <c r="M68" s="105">
        <f t="shared" ref="M68:X68" si="22">(M64+M65+M66)</f>
        <v>0.45251613906821186</v>
      </c>
      <c r="N68" s="105">
        <f t="shared" si="22"/>
        <v>0.51937433345183082</v>
      </c>
      <c r="O68" s="105">
        <f t="shared" si="22"/>
        <v>0.51035876705406769</v>
      </c>
      <c r="P68" s="105">
        <f t="shared" si="22"/>
        <v>0.53618711385701678</v>
      </c>
      <c r="Q68" s="105">
        <f t="shared" si="22"/>
        <v>0.564628869410851</v>
      </c>
      <c r="R68" s="105">
        <f t="shared" si="22"/>
        <v>0.53691886964448499</v>
      </c>
      <c r="S68" s="105">
        <f t="shared" si="22"/>
        <v>0.55319545369852807</v>
      </c>
      <c r="T68" s="105">
        <f t="shared" si="22"/>
        <v>0.58520328815818712</v>
      </c>
      <c r="U68" s="105">
        <f t="shared" si="22"/>
        <v>0.59809983411250189</v>
      </c>
      <c r="V68" s="105">
        <f t="shared" si="22"/>
        <v>0.61142587346553345</v>
      </c>
      <c r="W68" s="105">
        <f t="shared" si="22"/>
        <v>0.57219630906509833</v>
      </c>
      <c r="X68" s="105">
        <f t="shared" si="22"/>
        <v>0.64878587196467996</v>
      </c>
      <c r="Y68" s="123"/>
      <c r="Z68" s="105">
        <f>(Z64+Z65+Z66)</f>
        <v>0.48593981253083374</v>
      </c>
      <c r="AA68" s="105">
        <f>(AA64+AA65+AA66)</f>
        <v>0.54841284748309538</v>
      </c>
      <c r="AB68" s="105">
        <f>(AB64+AB65+AB66)</f>
        <v>0.57997454391175218</v>
      </c>
      <c r="AC68" s="105">
        <f>(AC64+AC65+AC66)</f>
        <v>0.60951099857572399</v>
      </c>
      <c r="AD68" s="123"/>
      <c r="AE68" s="105">
        <f>(AE64+AE65+AE66)</f>
        <v>0.51272295365784926</v>
      </c>
      <c r="AF68" s="105">
        <f>(AF64+AF65+AF66)</f>
        <v>0.59784560143626564</v>
      </c>
      <c r="AG68" s="118"/>
      <c r="AH68" s="124">
        <f>(AH64+AH65+AH66)</f>
        <v>0.55160800008748045</v>
      </c>
    </row>
    <row r="69" spans="4:34" ht="26.5" customHeight="1" x14ac:dyDescent="0.35">
      <c r="D69" s="144"/>
      <c r="F69" s="140"/>
      <c r="G69" s="74"/>
      <c r="H69" s="52" t="s">
        <v>974</v>
      </c>
      <c r="I69" s="74"/>
      <c r="J69" s="69" t="s">
        <v>942</v>
      </c>
      <c r="K69" s="74"/>
      <c r="L69" s="74"/>
      <c r="M69" s="105">
        <f t="shared" ref="M69:X69" si="23">M63</f>
        <v>0.54748386093178814</v>
      </c>
      <c r="N69" s="105">
        <f t="shared" si="23"/>
        <v>0.48062566654816924</v>
      </c>
      <c r="O69" s="105">
        <f t="shared" si="23"/>
        <v>0.48964123294593231</v>
      </c>
      <c r="P69" s="105">
        <f t="shared" si="23"/>
        <v>0.46381288614298322</v>
      </c>
      <c r="Q69" s="105">
        <f t="shared" si="23"/>
        <v>0.435371130589149</v>
      </c>
      <c r="R69" s="105">
        <f t="shared" si="23"/>
        <v>0.46308113035551501</v>
      </c>
      <c r="S69" s="105">
        <f t="shared" si="23"/>
        <v>0.44680454630147198</v>
      </c>
      <c r="T69" s="105">
        <f t="shared" si="23"/>
        <v>0.41479671184181294</v>
      </c>
      <c r="U69" s="105">
        <f t="shared" si="23"/>
        <v>0.40190016588749811</v>
      </c>
      <c r="V69" s="105">
        <f t="shared" si="23"/>
        <v>0.38857412653446649</v>
      </c>
      <c r="W69" s="105">
        <f t="shared" si="23"/>
        <v>0.42780369093490167</v>
      </c>
      <c r="X69" s="105">
        <f t="shared" si="23"/>
        <v>0.35121412803532009</v>
      </c>
      <c r="Y69" s="123"/>
      <c r="Z69" s="105">
        <f>Z63</f>
        <v>0.51406018746916626</v>
      </c>
      <c r="AA69" s="105">
        <f>AA63</f>
        <v>0.45158715251690457</v>
      </c>
      <c r="AB69" s="105">
        <f>AB63</f>
        <v>0.42002545608824776</v>
      </c>
      <c r="AC69" s="105">
        <f>AC63</f>
        <v>0.39048900142427601</v>
      </c>
      <c r="AD69" s="123"/>
      <c r="AE69" s="105">
        <f>AE63</f>
        <v>0.4872770463421508</v>
      </c>
      <c r="AF69" s="105">
        <f>AF63</f>
        <v>0.40215439856373431</v>
      </c>
      <c r="AG69" s="118"/>
      <c r="AH69" s="124">
        <f>AH63</f>
        <v>0.44839199991251955</v>
      </c>
    </row>
    <row r="70" spans="4:34" x14ac:dyDescent="0.35">
      <c r="D70" s="144"/>
      <c r="F70" s="115"/>
      <c r="G70" s="74"/>
      <c r="H70" s="73"/>
      <c r="I70" s="74"/>
      <c r="J70" s="74"/>
      <c r="K70" s="74"/>
      <c r="L70" s="74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2"/>
      <c r="Z70" s="76"/>
      <c r="AA70" s="76"/>
      <c r="AB70" s="76"/>
      <c r="AC70" s="76"/>
      <c r="AD70" s="72"/>
      <c r="AE70" s="76"/>
      <c r="AF70" s="76"/>
      <c r="AG70" s="72"/>
      <c r="AH70" s="83"/>
    </row>
    <row r="71" spans="4:34" x14ac:dyDescent="0.35">
      <c r="D71" s="144"/>
      <c r="F71" s="139" t="s">
        <v>975</v>
      </c>
      <c r="G71" s="68"/>
      <c r="H71" s="53" t="s">
        <v>976</v>
      </c>
      <c r="I71" s="68"/>
      <c r="J71" s="69" t="s">
        <v>948</v>
      </c>
      <c r="K71" s="68"/>
      <c r="L71" s="70"/>
      <c r="M71" s="99">
        <f>IF(SUMIFS(DATA_2025!$N:$N,DATA_2025!$E:$E,M$5,DATA_2025!$H:$H,"Single")=0,0,SUMIFS(DATA_2025!$Q:$Q,DATA_2025!$E:$E,M$5,DATA_2025!$H:$H,"Single")/SUMIFS(DATA_2025!$N:$N,DATA_2025!$E:$E,M$5,DATA_2025!$H:$H,"Single"))</f>
        <v>34</v>
      </c>
      <c r="N71" s="99">
        <f>IF(SUMIFS(DATA_2025!$N:$N,DATA_2025!$E:$E,N$5,DATA_2025!$H:$H,"Single")=0,0,SUMIFS(DATA_2025!$Q:$Q,DATA_2025!$E:$E,N$5,DATA_2025!$H:$H,"Single")/SUMIFS(DATA_2025!$N:$N,DATA_2025!$E:$E,N$5,DATA_2025!$H:$H,"Single"))</f>
        <v>34</v>
      </c>
      <c r="O71" s="99">
        <f>IF(SUMIFS(DATA_2025!$N:$N,DATA_2025!$E:$E,O$5,DATA_2025!$H:$H,"Single")=0,0,SUMIFS(DATA_2025!$Q:$Q,DATA_2025!$E:$E,O$5,DATA_2025!$H:$H,"Single")/SUMIFS(DATA_2025!$N:$N,DATA_2025!$E:$E,O$5,DATA_2025!$H:$H,"Single"))</f>
        <v>31.652631578947368</v>
      </c>
      <c r="P71" s="99">
        <f>IF(SUMIFS(DATA_2025!$N:$N,DATA_2025!$E:$E,P$5,DATA_2025!$H:$H,"Single")=0,0,SUMIFS(DATA_2025!$Q:$Q,DATA_2025!$E:$E,P$5,DATA_2025!$H:$H,"Single")/SUMIFS(DATA_2025!$N:$N,DATA_2025!$E:$E,P$5,DATA_2025!$H:$H,"Single"))</f>
        <v>34</v>
      </c>
      <c r="Q71" s="99">
        <f>IF(SUMIFS(DATA_2025!$N:$N,DATA_2025!$E:$E,Q$5,DATA_2025!$H:$H,"Single")=0,0,SUMIFS(DATA_2025!$Q:$Q,DATA_2025!$E:$E,Q$5,DATA_2025!$H:$H,"Single")/SUMIFS(DATA_2025!$N:$N,DATA_2025!$E:$E,Q$5,DATA_2025!$H:$H,"Single"))</f>
        <v>34</v>
      </c>
      <c r="R71" s="99">
        <f>IF(SUMIFS(DATA_2025!$N:$N,DATA_2025!$E:$E,R$5,DATA_2025!$H:$H,"Single")=0,0,SUMIFS(DATA_2025!$Q:$Q,DATA_2025!$E:$E,R$5,DATA_2025!$H:$H,"Single")/SUMIFS(DATA_2025!$N:$N,DATA_2025!$E:$E,R$5,DATA_2025!$H:$H,"Single"))</f>
        <v>30.583937007874013</v>
      </c>
      <c r="S71" s="99">
        <f>IF(SUMIFS(DATA_2025!$N:$N,DATA_2025!$E:$E,S$5,DATA_2025!$H:$H,"Single")=0,0,SUMIFS(DATA_2025!$Q:$Q,DATA_2025!$E:$E,S$5,DATA_2025!$H:$H,"Single")/SUMIFS(DATA_2025!$N:$N,DATA_2025!$E:$E,S$5,DATA_2025!$H:$H,"Single"))</f>
        <v>31.169974979149295</v>
      </c>
      <c r="T71" s="99">
        <f>IF(SUMIFS(DATA_2025!$N:$N,DATA_2025!$E:$E,T$5,DATA_2025!$H:$H,"Single")=0,0,SUMIFS(DATA_2025!$Q:$Q,DATA_2025!$E:$E,T$5,DATA_2025!$H:$H,"Single")/SUMIFS(DATA_2025!$N:$N,DATA_2025!$E:$E,T$5,DATA_2025!$H:$H,"Single"))</f>
        <v>34</v>
      </c>
      <c r="U71" s="99">
        <f>IF(SUMIFS(DATA_2025!$N:$N,DATA_2025!$E:$E,U$5,DATA_2025!$H:$H,"Single")=0,0,SUMIFS(DATA_2025!$Q:$Q,DATA_2025!$E:$E,U$5,DATA_2025!$H:$H,"Single")/SUMIFS(DATA_2025!$N:$N,DATA_2025!$E:$E,U$5,DATA_2025!$H:$H,"Single"))</f>
        <v>34</v>
      </c>
      <c r="V71" s="99">
        <f>IF(SUMIFS(DATA_2025!$N:$N,DATA_2025!$E:$E,V$5,DATA_2025!$H:$H,"Single")=0,0,SUMIFS(DATA_2025!$Q:$Q,DATA_2025!$E:$E,V$5,DATA_2025!$H:$H,"Single")/SUMIFS(DATA_2025!$N:$N,DATA_2025!$E:$E,V$5,DATA_2025!$H:$H,"Single"))</f>
        <v>34</v>
      </c>
      <c r="W71" s="99">
        <f>IF(SUMIFS(DATA_2025!$N:$N,DATA_2025!$E:$E,W$5,DATA_2025!$H:$H,"Single")=0,0,SUMIFS(DATA_2025!$Q:$Q,DATA_2025!$E:$E,W$5,DATA_2025!$H:$H,"Single")/SUMIFS(DATA_2025!$N:$N,DATA_2025!$E:$E,W$5,DATA_2025!$H:$H,"Single"))</f>
        <v>27.314434700165918</v>
      </c>
      <c r="X71" s="99">
        <f>IF(SUMIFS(DATA_2025!$N:$N,DATA_2025!$E:$E,X$5,DATA_2025!$H:$H,"Single")=0,0,SUMIFS(DATA_2025!$Q:$Q,DATA_2025!$E:$E,X$5,DATA_2025!$H:$H,"Single")/SUMIFS(DATA_2025!$N:$N,DATA_2025!$E:$E,X$5,DATA_2025!$H:$H,"Single"))</f>
        <v>32.979572595851664</v>
      </c>
      <c r="Y71" s="72"/>
      <c r="Z71" s="99">
        <f>IF(SUMIFS(DATA_2025!$N:$N,DATA_2025!$C:$C,Z$5,DATA_2025!$H:$H,"Single")=0,0,SUMIFS(DATA_2025!$Q:$Q,DATA_2025!$C:$C,Z$5,DATA_2025!$H:$H,"Single")/SUMIFS(DATA_2025!$N:$N,DATA_2025!$C:$C,Z$5,DATA_2025!$H:$H,"Single"))</f>
        <v>33.22038661913902</v>
      </c>
      <c r="AA71" s="99">
        <f>IF(SUMIFS(DATA_2025!$N:$N,DATA_2025!$C:$C,AA$5,DATA_2025!$H:$H,"Single")=0,0,SUMIFS(DATA_2025!$Q:$Q,DATA_2025!$C:$C,AA$5,DATA_2025!$H:$H,"Single")/SUMIFS(DATA_2025!$N:$N,DATA_2025!$C:$C,AA$5,DATA_2025!$H:$H,"Single"))</f>
        <v>33.097764375584909</v>
      </c>
      <c r="AB71" s="99">
        <f>IF(SUMIFS(DATA_2025!$N:$N,DATA_2025!$C:$C,AB$5,DATA_2025!$H:$H,"Single")=0,0,SUMIFS(DATA_2025!$Q:$Q,DATA_2025!$C:$C,AB$5,DATA_2025!$H:$H,"Single")/SUMIFS(DATA_2025!$N:$N,DATA_2025!$C:$C,AB$5,DATA_2025!$H:$H,"Single"))</f>
        <v>33.0207215007215</v>
      </c>
      <c r="AC71" s="99">
        <f>IF(SUMIFS(DATA_2025!$N:$N,DATA_2025!$C:$C,AC$5,DATA_2025!$H:$H,"Single")=0,0,SUMIFS(DATA_2025!$Q:$Q,DATA_2025!$C:$C,AC$5,DATA_2025!$H:$H,"Single")/SUMIFS(DATA_2025!$N:$N,DATA_2025!$C:$C,AC$5,DATA_2025!$H:$H,"Single"))</f>
        <v>30.813232016210737</v>
      </c>
      <c r="AD71" s="72"/>
      <c r="AE71" s="99">
        <f>IF(SUMIFS(DATA_2025!$N:$N,DATA_2025!$B:$B,AE$5,DATA_2025!$H:$H,"Single")=0,0,SUMIFS(DATA_2025!$Q:$Q,DATA_2025!$B:$B,AE$5,DATA_2025!$H:$H,"Single")/SUMIFS(DATA_2025!$N:$N,DATA_2025!$B:$B,AE$5,DATA_2025!$H:$H,"Single"))</f>
        <v>33.171667010948148</v>
      </c>
      <c r="AF71" s="99">
        <f>IF(SUMIFS(DATA_2025!$N:$N,DATA_2025!$B:$B,AF$5,DATA_2025!$H:$H,"Single")=0,0,SUMIFS(DATA_2025!$Q:$Q,DATA_2025!$B:$B,AF$5,DATA_2025!$H:$H,"Single")/SUMIFS(DATA_2025!$N:$N,DATA_2025!$B:$B,AF$5,DATA_2025!$H:$H,"Single"))</f>
        <v>31.723821428571426</v>
      </c>
      <c r="AG71" s="72"/>
      <c r="AH71" s="82">
        <f>IF(SUMIFS(DATA_2025!$N:$N,DATA_2025!$H:$H,"Single")=0,0,SUMIFS(DATA_2025!$Q:$Q,DATA_2025!$H:$H,"Single")/SUMIFS(DATA_2025!$N:$N,DATA_2025!$H:$H,"Single"))</f>
        <v>32.578475795634674</v>
      </c>
    </row>
    <row r="72" spans="4:34" x14ac:dyDescent="0.35">
      <c r="D72" s="144"/>
      <c r="F72" s="140"/>
      <c r="G72" s="74"/>
      <c r="H72" s="53" t="s">
        <v>977</v>
      </c>
      <c r="I72" s="74"/>
      <c r="J72" s="69" t="s">
        <v>948</v>
      </c>
      <c r="K72" s="74"/>
      <c r="L72" s="74"/>
      <c r="M72" s="99">
        <f>IF(SUMIFS(DATA_2025!$N:$N,DATA_2025!$E:$E,M$5,DATA_2025!$H:$H,"Aura Glow")=0,0,SUMIFS(DATA_2025!$Q:$Q,DATA_2025!$E:$E,M$5,DATA_2025!$H:$H,"Aura Glow")/SUMIFS(DATA_2025!$N:$N,DATA_2025!$E:$E,M$5,DATA_2025!$H:$H,"Aura Glow"))</f>
        <v>30.599999999999994</v>
      </c>
      <c r="N72" s="99">
        <f>IF(SUMIFS(DATA_2025!$N:$N,DATA_2025!$E:$E,N$5,DATA_2025!$H:$H,"Aura Glow")=0,0,SUMIFS(DATA_2025!$Q:$Q,DATA_2025!$E:$E,N$5,DATA_2025!$H:$H,"Aura Glow")/SUMIFS(DATA_2025!$N:$N,DATA_2025!$E:$E,N$5,DATA_2025!$H:$H,"Aura Glow"))</f>
        <v>30.600000000000005</v>
      </c>
      <c r="O72" s="99">
        <f>IF(SUMIFS(DATA_2025!$N:$N,DATA_2025!$E:$E,O$5,DATA_2025!$H:$H,"Aura Glow")=0,0,SUMIFS(DATA_2025!$Q:$Q,DATA_2025!$E:$E,O$5,DATA_2025!$H:$H,"Aura Glow")/SUMIFS(DATA_2025!$N:$N,DATA_2025!$E:$E,O$5,DATA_2025!$H:$H,"Aura Glow"))</f>
        <v>29.857878192534383</v>
      </c>
      <c r="P72" s="99">
        <f>IF(SUMIFS(DATA_2025!$N:$N,DATA_2025!$E:$E,P$5,DATA_2025!$H:$H,"Aura Glow")=0,0,SUMIFS(DATA_2025!$Q:$Q,DATA_2025!$E:$E,P$5,DATA_2025!$H:$H,"Aura Glow")/SUMIFS(DATA_2025!$N:$N,DATA_2025!$E:$E,P$5,DATA_2025!$H:$H,"Aura Glow"))</f>
        <v>30.600000000000009</v>
      </c>
      <c r="Q72" s="99">
        <f>IF(SUMIFS(DATA_2025!$N:$N,DATA_2025!$E:$E,Q$5,DATA_2025!$H:$H,"Aura Glow")=0,0,SUMIFS(DATA_2025!$Q:$Q,DATA_2025!$E:$E,Q$5,DATA_2025!$H:$H,"Aura Glow")/SUMIFS(DATA_2025!$N:$N,DATA_2025!$E:$E,Q$5,DATA_2025!$H:$H,"Aura Glow"))</f>
        <v>30.599999999999991</v>
      </c>
      <c r="R72" s="99">
        <f>IF(SUMIFS(DATA_2025!$N:$N,DATA_2025!$E:$E,R$5,DATA_2025!$H:$H,"Aura Glow")=0,0,SUMIFS(DATA_2025!$Q:$Q,DATA_2025!$E:$E,R$5,DATA_2025!$H:$H,"Aura Glow")/SUMIFS(DATA_2025!$N:$N,DATA_2025!$E:$E,R$5,DATA_2025!$H:$H,"Aura Glow"))</f>
        <v>29.04387271496276</v>
      </c>
      <c r="S72" s="99">
        <f>IF(SUMIFS(DATA_2025!$N:$N,DATA_2025!$E:$E,S$5,DATA_2025!$H:$H,"Aura Glow")=0,0,SUMIFS(DATA_2025!$Q:$Q,DATA_2025!$E:$E,S$5,DATA_2025!$H:$H,"Aura Glow")/SUMIFS(DATA_2025!$N:$N,DATA_2025!$E:$E,S$5,DATA_2025!$H:$H,"Aura Glow"))</f>
        <v>29.334139784946245</v>
      </c>
      <c r="T72" s="99">
        <f>IF(SUMIFS(DATA_2025!$N:$N,DATA_2025!$E:$E,T$5,DATA_2025!$H:$H,"Aura Glow")=0,0,SUMIFS(DATA_2025!$Q:$Q,DATA_2025!$E:$E,T$5,DATA_2025!$H:$H,"Aura Glow")/SUMIFS(DATA_2025!$N:$N,DATA_2025!$E:$E,T$5,DATA_2025!$H:$H,"Aura Glow"))</f>
        <v>30.599999999999998</v>
      </c>
      <c r="U72" s="99">
        <f>IF(SUMIFS(DATA_2025!$N:$N,DATA_2025!$E:$E,U$5,DATA_2025!$H:$H,"Aura Glow")=0,0,SUMIFS(DATA_2025!$Q:$Q,DATA_2025!$E:$E,U$5,DATA_2025!$H:$H,"Aura Glow")/SUMIFS(DATA_2025!$N:$N,DATA_2025!$E:$E,U$5,DATA_2025!$H:$H,"Aura Glow"))</f>
        <v>30.599999999999994</v>
      </c>
      <c r="V72" s="99">
        <f>IF(SUMIFS(DATA_2025!$N:$N,DATA_2025!$E:$E,V$5,DATA_2025!$H:$H,"Aura Glow")=0,0,SUMIFS(DATA_2025!$Q:$Q,DATA_2025!$E:$E,V$5,DATA_2025!$H:$H,"Aura Glow")/SUMIFS(DATA_2025!$N:$N,DATA_2025!$E:$E,V$5,DATA_2025!$H:$H,"Aura Glow"))</f>
        <v>30.6</v>
      </c>
      <c r="W72" s="99">
        <f>IF(SUMIFS(DATA_2025!$N:$N,DATA_2025!$E:$E,W$5,DATA_2025!$H:$H,"Aura Glow")=0,0,SUMIFS(DATA_2025!$Q:$Q,DATA_2025!$E:$E,W$5,DATA_2025!$H:$H,"Aura Glow")/SUMIFS(DATA_2025!$N:$N,DATA_2025!$E:$E,W$5,DATA_2025!$H:$H,"Aura Glow"))</f>
        <v>26.676739283204501</v>
      </c>
      <c r="X72" s="99">
        <f>IF(SUMIFS(DATA_2025!$N:$N,DATA_2025!$E:$E,X$5,DATA_2025!$H:$H,"Aura Glow")=0,0,SUMIFS(DATA_2025!$Q:$Q,DATA_2025!$E:$E,X$5,DATA_2025!$H:$H,"Aura Glow")/SUMIFS(DATA_2025!$N:$N,DATA_2025!$E:$E,X$5,DATA_2025!$H:$H,"Aura Glow"))</f>
        <v>30.157071960297774</v>
      </c>
      <c r="Y72" s="72"/>
      <c r="Z72" s="99">
        <f>IF(SUMIFS(DATA_2025!$N:$N,DATA_2025!$C:$C,Z$5,DATA_2025!$H:$H,"Aura Glow")=0,0,SUMIFS(DATA_2025!$Q:$Q,DATA_2025!$C:$C,Z$5,DATA_2025!$H:$H,"Aura Glow")/SUMIFS(DATA_2025!$N:$N,DATA_2025!$C:$C,Z$5,DATA_2025!$H:$H,"Aura Glow"))</f>
        <v>30.328790924755875</v>
      </c>
      <c r="AA72" s="99">
        <f>IF(SUMIFS(DATA_2025!$N:$N,DATA_2025!$C:$C,AA$5,DATA_2025!$H:$H,"Aura Glow")=0,0,SUMIFS(DATA_2025!$Q:$Q,DATA_2025!$C:$C,AA$5,DATA_2025!$H:$H,"Aura Glow")/SUMIFS(DATA_2025!$N:$N,DATA_2025!$C:$C,AA$5,DATA_2025!$H:$H,"Aura Glow"))</f>
        <v>30.201041485853157</v>
      </c>
      <c r="AB72" s="99">
        <f>IF(SUMIFS(DATA_2025!$N:$N,DATA_2025!$C:$C,AB$5,DATA_2025!$H:$H,"Aura Glow")=0,0,SUMIFS(DATA_2025!$Q:$Q,DATA_2025!$C:$C,AB$5,DATA_2025!$H:$H,"Aura Glow")/SUMIFS(DATA_2025!$N:$N,DATA_2025!$C:$C,AB$5,DATA_2025!$H:$H,"Aura Glow"))</f>
        <v>30.204783885858173</v>
      </c>
      <c r="AC72" s="99">
        <f>IF(SUMIFS(DATA_2025!$N:$N,DATA_2025!$C:$C,AC$5,DATA_2025!$H:$H,"Aura Glow")=0,0,SUMIFS(DATA_2025!$Q:$Q,DATA_2025!$C:$C,AC$5,DATA_2025!$H:$H,"Aura Glow")/SUMIFS(DATA_2025!$N:$N,DATA_2025!$C:$C,AC$5,DATA_2025!$H:$H,"Aura Glow"))</f>
        <v>28.964281949934115</v>
      </c>
      <c r="AD72" s="72"/>
      <c r="AE72" s="99">
        <f>IF(SUMIFS(DATA_2025!$N:$N,DATA_2025!$B:$B,AE$5,DATA_2025!$H:$H,"Aura Glow")=0,0,SUMIFS(DATA_2025!$Q:$Q,DATA_2025!$B:$B,AE$5,DATA_2025!$H:$H,"Aura Glow")/SUMIFS(DATA_2025!$N:$N,DATA_2025!$B:$B,AE$5,DATA_2025!$H:$H,"Aura Glow"))</f>
        <v>30.27095481335952</v>
      </c>
      <c r="AF72" s="99">
        <f>IF(SUMIFS(DATA_2025!$N:$N,DATA_2025!$B:$B,AF$5,DATA_2025!$H:$H,"Aura Glow")=0,0,SUMIFS(DATA_2025!$Q:$Q,DATA_2025!$B:$B,AF$5,DATA_2025!$H:$H,"Aura Glow")/SUMIFS(DATA_2025!$N:$N,DATA_2025!$B:$B,AF$5,DATA_2025!$H:$H,"Aura Glow"))</f>
        <v>29.442772741987682</v>
      </c>
      <c r="AG72" s="72"/>
      <c r="AH72" s="82">
        <f>IF(SUMIFS(DATA_2025!$N:$N,DATA_2025!$H:$H,"Aura Glow")=0,0,SUMIFS(DATA_2025!$Q:$Q,DATA_2025!$H:$H,"Aura Glow")/SUMIFS(DATA_2025!$N:$N,DATA_2025!$H:$H,"Aura Glow"))</f>
        <v>29.862956022487168</v>
      </c>
    </row>
    <row r="73" spans="4:34" x14ac:dyDescent="0.35">
      <c r="D73" s="144"/>
      <c r="F73" s="140"/>
      <c r="G73" s="68"/>
      <c r="H73" s="53" t="s">
        <v>978</v>
      </c>
      <c r="I73" s="68"/>
      <c r="J73" s="69" t="s">
        <v>948</v>
      </c>
      <c r="K73" s="68"/>
      <c r="L73" s="70"/>
      <c r="M73" s="99">
        <f>IF(SUMIFS(DATA_2025!$N:$N,DATA_2025!$E:$E,M$5,DATA_2025!$H:$H,"Aura Radiance")=0,0,SUMIFS(DATA_2025!$Q:$Q,DATA_2025!$E:$E,M$5,DATA_2025!$H:$H,"Aura Radiance")/SUMIFS(DATA_2025!$N:$N,DATA_2025!$E:$E,M$5,DATA_2025!$H:$H,"Aura Radiance"))</f>
        <v>28.9</v>
      </c>
      <c r="N73" s="99">
        <f>IF(SUMIFS(DATA_2025!$N:$N,DATA_2025!$E:$E,N$5,DATA_2025!$H:$H,"Aura Radiance")=0,0,SUMIFS(DATA_2025!$Q:$Q,DATA_2025!$E:$E,N$5,DATA_2025!$H:$H,"Aura Radiance")/SUMIFS(DATA_2025!$N:$N,DATA_2025!$E:$E,N$5,DATA_2025!$H:$H,"Aura Radiance"))</f>
        <v>28.900000000000002</v>
      </c>
      <c r="O73" s="99">
        <f>IF(SUMIFS(DATA_2025!$N:$N,DATA_2025!$E:$E,O$5,DATA_2025!$H:$H,"Aura Radiance")=0,0,SUMIFS(DATA_2025!$Q:$Q,DATA_2025!$E:$E,O$5,DATA_2025!$H:$H,"Aura Radiance")/SUMIFS(DATA_2025!$N:$N,DATA_2025!$E:$E,O$5,DATA_2025!$H:$H,"Aura Radiance"))</f>
        <v>28.900000000000002</v>
      </c>
      <c r="P73" s="99">
        <f>IF(SUMIFS(DATA_2025!$N:$N,DATA_2025!$E:$E,P$5,DATA_2025!$H:$H,"Aura Radiance")=0,0,SUMIFS(DATA_2025!$Q:$Q,DATA_2025!$E:$E,P$5,DATA_2025!$H:$H,"Aura Radiance")/SUMIFS(DATA_2025!$N:$N,DATA_2025!$E:$E,P$5,DATA_2025!$H:$H,"Aura Radiance"))</f>
        <v>28.900000000000013</v>
      </c>
      <c r="Q73" s="99">
        <f>IF(SUMIFS(DATA_2025!$N:$N,DATA_2025!$E:$E,Q$5,DATA_2025!$H:$H,"Aura Radiance")=0,0,SUMIFS(DATA_2025!$Q:$Q,DATA_2025!$E:$E,Q$5,DATA_2025!$H:$H,"Aura Radiance")/SUMIFS(DATA_2025!$N:$N,DATA_2025!$E:$E,Q$5,DATA_2025!$H:$H,"Aura Radiance"))</f>
        <v>28.899999999999995</v>
      </c>
      <c r="R73" s="99">
        <f>IF(SUMIFS(DATA_2025!$N:$N,DATA_2025!$E:$E,R$5,DATA_2025!$H:$H,"Aura Radiance")=0,0,SUMIFS(DATA_2025!$Q:$Q,DATA_2025!$E:$E,R$5,DATA_2025!$H:$H,"Aura Radiance")/SUMIFS(DATA_2025!$N:$N,DATA_2025!$E:$E,R$5,DATA_2025!$H:$H,"Aura Radiance"))</f>
        <v>28.143818984547462</v>
      </c>
      <c r="S73" s="99">
        <f>IF(SUMIFS(DATA_2025!$N:$N,DATA_2025!$E:$E,S$5,DATA_2025!$H:$H,"Aura Radiance")=0,0,SUMIFS(DATA_2025!$Q:$Q,DATA_2025!$E:$E,S$5,DATA_2025!$H:$H,"Aura Radiance")/SUMIFS(DATA_2025!$N:$N,DATA_2025!$E:$E,S$5,DATA_2025!$H:$H,"Aura Radiance"))</f>
        <v>28.285185185185195</v>
      </c>
      <c r="T73" s="99">
        <f>IF(SUMIFS(DATA_2025!$N:$N,DATA_2025!$E:$E,T$5,DATA_2025!$H:$H,"Aura Radiance")=0,0,SUMIFS(DATA_2025!$Q:$Q,DATA_2025!$E:$E,T$5,DATA_2025!$H:$H,"Aura Radiance")/SUMIFS(DATA_2025!$N:$N,DATA_2025!$E:$E,T$5,DATA_2025!$H:$H,"Aura Radiance"))</f>
        <v>28.899999999999995</v>
      </c>
      <c r="U73" s="99">
        <f>IF(SUMIFS(DATA_2025!$N:$N,DATA_2025!$E:$E,U$5,DATA_2025!$H:$H,"Aura Radiance")=0,0,SUMIFS(DATA_2025!$Q:$Q,DATA_2025!$E:$E,U$5,DATA_2025!$H:$H,"Aura Radiance")/SUMIFS(DATA_2025!$N:$N,DATA_2025!$E:$E,U$5,DATA_2025!$H:$H,"Aura Radiance"))</f>
        <v>28.900000000000006</v>
      </c>
      <c r="V73" s="99">
        <f>IF(SUMIFS(DATA_2025!$N:$N,DATA_2025!$E:$E,V$5,DATA_2025!$H:$H,"Aura Radiance")=0,0,SUMIFS(DATA_2025!$Q:$Q,DATA_2025!$E:$E,V$5,DATA_2025!$H:$H,"Aura Radiance")/SUMIFS(DATA_2025!$N:$N,DATA_2025!$E:$E,V$5,DATA_2025!$H:$H,"Aura Radiance"))</f>
        <v>28.900000000000002</v>
      </c>
      <c r="W73" s="99">
        <f>IF(SUMIFS(DATA_2025!$N:$N,DATA_2025!$E:$E,W$5,DATA_2025!$H:$H,"Aura Radiance")=0,0,SUMIFS(DATA_2025!$Q:$Q,DATA_2025!$E:$E,W$5,DATA_2025!$H:$H,"Aura Radiance")/SUMIFS(DATA_2025!$N:$N,DATA_2025!$E:$E,W$5,DATA_2025!$H:$H,"Aura Radiance"))</f>
        <v>26.102979201798771</v>
      </c>
      <c r="X73" s="99">
        <f>IF(SUMIFS(DATA_2025!$N:$N,DATA_2025!$E:$E,X$5,DATA_2025!$H:$H,"Aura Radiance")=0,0,SUMIFS(DATA_2025!$Q:$Q,DATA_2025!$E:$E,X$5,DATA_2025!$H:$H,"Aura Radiance")/SUMIFS(DATA_2025!$N:$N,DATA_2025!$E:$E,X$5,DATA_2025!$H:$H,"Aura Radiance"))</f>
        <v>28.628072033898302</v>
      </c>
      <c r="Y73" s="72"/>
      <c r="Z73" s="99">
        <f>IF(SUMIFS(DATA_2025!$N:$N,DATA_2025!$C:$C,Z$5,DATA_2025!$H:$H,"Aura Radiance")=0,0,SUMIFS(DATA_2025!$Q:$Q,DATA_2025!C:C,Z$5,DATA_2025!$H:$H,"Aura Radiance")/SUMIFS(DATA_2025!$N:$N,DATA_2025!$C:$C,Z$5,DATA_2025!$H:$H,"Aura Radiance"))</f>
        <v>28.899999999999995</v>
      </c>
      <c r="AA73" s="99">
        <f>IF(SUMIFS(DATA_2025!$N:$N,DATA_2025!$C:$C,AA$5,DATA_2025!$H:$H,"Aura Radiance")=0,0,SUMIFS(DATA_2025!$Q:$Q,DATA_2025!$C:$C,AA$5,DATA_2025!$H:$H,"Aura Radiance")/SUMIFS(DATA_2025!$N:$N,DATA_2025!$C:$C,AA$5,DATA_2025!$H:$H,"Aura Radiance"))</f>
        <v>28.709588660366876</v>
      </c>
      <c r="AB73" s="99">
        <f>IF(SUMIFS(DATA_2025!$N:$N,DATA_2025!$C:$C,AB$5,DATA_2025!$H:$H,"Aura Radiance")=0,0,SUMIFS(DATA_2025!$Q:$Q,DATA_2025!$C:$C,AB$5,DATA_2025!$H:$H,"Aura Radiance")/SUMIFS(DATA_2025!$N:$N,DATA_2025!$C:$C,AB$5,DATA_2025!$H:$H,"Aura Radiance"))</f>
        <v>28.711992005329773</v>
      </c>
      <c r="AC73" s="99">
        <f>IF(SUMIFS(DATA_2025!$N:$N,DATA_2025!$C:$C,AC$5,DATA_2025!$H:$H,"Aura Radiance")=0,0,SUMIFS(DATA_2025!$Q:$Q,DATA_2025!$C:$C,AC$5,DATA_2025!$H:$H,"Aura Radiance")/SUMIFS(DATA_2025!$N:$N,DATA_2025!$C:$C,AC$5,DATA_2025!$H:$H,"Aura Radiance"))</f>
        <v>27.780648450244701</v>
      </c>
      <c r="AD73" s="72"/>
      <c r="AE73" s="99">
        <f>IF(SUMIFS(DATA_2025!$N:$N,DATA_2025!$B:$B,AE$5,DATA_2025!$H:$H,"Aura Radiance")=0,0,SUMIFS(DATA_2025!$Q:$Q,DATA_2025!$B:$B,AE$5,DATA_2025!$H:$H,"Aura Radiance")/SUMIFS(DATA_2025!$N:$N,DATA_2025!$B:$B,AE$5,DATA_2025!$H:$H,"Aura Radiance"))</f>
        <v>28.811014417456807</v>
      </c>
      <c r="AF73" s="99">
        <f>IF(SUMIFS(DATA_2025!$N:$N,DATA_2025!$B:$B,AF$5,DATA_2025!$H:$H,"Aura Radiance")=0,0,SUMIFS(DATA_2025!$Q:$Q,DATA_2025!$B:$B,AF$5,DATA_2025!$H:$H,"Aura Radiance")/SUMIFS(DATA_2025!$N:$N,DATA_2025!$B:$B,AF$5,DATA_2025!$H:$H,"Aura Radiance"))</f>
        <v>28.134290412345063</v>
      </c>
      <c r="AG73" s="72"/>
      <c r="AH73" s="82">
        <f>IF(SUMIFS(DATA_2025!$N:$N,DATA_2025!$H:$H,"Aura Radiance")=0,0,SUMIFS(DATA_2025!$Q:$Q,DATA_2025!$H:$H,"Aura Radiance")/SUMIFS(DATA_2025!$N:$N,DATA_2025!$H:$H,"Aura Radiance"))</f>
        <v>28.46816404998399</v>
      </c>
    </row>
    <row r="74" spans="4:34" x14ac:dyDescent="0.35">
      <c r="D74" s="144"/>
      <c r="F74" s="140"/>
      <c r="G74" s="74"/>
      <c r="H74" s="53" t="s">
        <v>979</v>
      </c>
      <c r="I74" s="74"/>
      <c r="J74" s="69" t="s">
        <v>948</v>
      </c>
      <c r="K74" s="74"/>
      <c r="L74" s="74"/>
      <c r="M74" s="99">
        <f>IF(SUMIFS(DATA_2025!$N:$N,DATA_2025!$E:$E,M$5,DATA_2025!$H:$H,"Aura Icon")=0,0,SUMIFS(DATA_2025!$Q:$Q,DATA_2025!$E:$E,M$5,DATA_2025!$H:$H,"Aura Icon")/SUMIFS(DATA_2025!$N:$N,DATA_2025!$E:$E,M$5,DATA_2025!$H:$H,"Aura Icon"))</f>
        <v>27.200000000000003</v>
      </c>
      <c r="N74" s="99">
        <f>IF(SUMIFS(DATA_2025!$N:$N,DATA_2025!$E:$E,N$5,DATA_2025!$H:$H,"Aura Icon")=0,0,SUMIFS(DATA_2025!$Q:$Q,DATA_2025!$E:$E,N$5,DATA_2025!$H:$H,"Aura Icon")/SUMIFS(DATA_2025!$N:$N,DATA_2025!$E:$E,N$5,DATA_2025!$H:$H,"Aura Icon"))</f>
        <v>27.2</v>
      </c>
      <c r="O74" s="99">
        <f>IF(SUMIFS(DATA_2025!$N:$N,DATA_2025!$E:$E,O$5,DATA_2025!$H:$H,"Aura Icon")=0,0,SUMIFS(DATA_2025!$Q:$Q,DATA_2025!$E:$E,O$5,DATA_2025!$H:$H,"Aura Icon")/SUMIFS(DATA_2025!$N:$N,DATA_2025!$E:$E,O$5,DATA_2025!$H:$H,"Aura Icon"))</f>
        <v>27.2</v>
      </c>
      <c r="P74" s="99">
        <f>IF(SUMIFS(DATA_2025!$N:$N,DATA_2025!$E:$E,P$5,DATA_2025!$H:$H,"Aura Icon")=0,0,SUMIFS(DATA_2025!$Q:$Q,DATA_2025!$E:$E,P$5,DATA_2025!$H:$H,"Aura Icon")/SUMIFS(DATA_2025!$N:$N,DATA_2025!$E:$E,P$5,DATA_2025!$H:$H,"Aura Icon"))</f>
        <v>27.200000000000006</v>
      </c>
      <c r="Q74" s="99">
        <f>IF(SUMIFS(DATA_2025!$N:$N,DATA_2025!$E:$E,Q$5,DATA_2025!$H:$H,"Aura Icon")=0,0,SUMIFS(DATA_2025!$Q:$Q,DATA_2025!$E:$E,Q$5,DATA_2025!$H:$H,"Aura Icon")/SUMIFS(DATA_2025!$N:$N,DATA_2025!$E:$E,Q$5,DATA_2025!$H:$H,"Aura Icon"))</f>
        <v>27.2</v>
      </c>
      <c r="R74" s="99">
        <f>IF(SUMIFS(DATA_2025!$N:$N,DATA_2025!$E:$E,R$5,DATA_2025!$H:$H,"Aura Icon")=0,0,SUMIFS(DATA_2025!$Q:$Q,DATA_2025!$E:$E,R$5,DATA_2025!$H:$H,"Aura Icon")/SUMIFS(DATA_2025!$N:$N,DATA_2025!$E:$E,R$5,DATA_2025!$H:$H,"Aura Icon"))</f>
        <v>27.199999999999996</v>
      </c>
      <c r="S74" s="99">
        <f>IF(SUMIFS(DATA_2025!$N:$N,DATA_2025!$E:$E,S$5,DATA_2025!$H:$H,"Aura Icon")=0,0,SUMIFS(DATA_2025!$Q:$Q,DATA_2025!$E:$E,S$5,DATA_2025!$H:$H,"Aura Icon")/SUMIFS(DATA_2025!$N:$N,DATA_2025!$E:$E,S$5,DATA_2025!$H:$H,"Aura Icon"))</f>
        <v>27.2</v>
      </c>
      <c r="T74" s="99">
        <f>IF(SUMIFS(DATA_2025!$N:$N,DATA_2025!$E:$E,T$5,DATA_2025!$H:$H,"Aura Icon")=0,0,SUMIFS(DATA_2025!$Q:$Q,DATA_2025!$E:$E,T$5,DATA_2025!$H:$H,"Aura Icon")/SUMIFS(DATA_2025!$N:$N,DATA_2025!$E:$E,T$5,DATA_2025!$H:$H,"Aura Icon"))</f>
        <v>27.199999999999996</v>
      </c>
      <c r="U74" s="99">
        <f>IF(SUMIFS(DATA_2025!$N:$N,DATA_2025!$E:$E,U$5,DATA_2025!$H:$H,"Aura Icon")=0,0,SUMIFS(DATA_2025!$Q:$Q,DATA_2025!$E:$E,U$5,DATA_2025!$H:$H,"Aura Icon")/SUMIFS(DATA_2025!$N:$N,DATA_2025!$E:$E,U$5,DATA_2025!$H:$H,"Aura Icon"))</f>
        <v>27.2</v>
      </c>
      <c r="V74" s="99">
        <f>IF(SUMIFS(DATA_2025!$N:$N,DATA_2025!$E:$E,V$5,DATA_2025!$H:$H,"Aura Icon")=0,0,SUMIFS(DATA_2025!$Q:$Q,DATA_2025!$E:$E,V$5,DATA_2025!$H:$H,"Aura Icon")/SUMIFS(DATA_2025!$N:$N,DATA_2025!$E:$E,V$5,DATA_2025!$H:$H,"Aura Icon"))</f>
        <v>27.2</v>
      </c>
      <c r="W74" s="99">
        <f>IF(SUMIFS(DATA_2025!$N:$N,DATA_2025!$E:$E,W$5,DATA_2025!$H:$H,"Aura Icon")=0,0,SUMIFS(DATA_2025!$Q:$Q,DATA_2025!$E:$E,W$5,DATA_2025!$H:$H,"Aura Icon")/SUMIFS(DATA_2025!$N:$N,DATA_2025!$E:$E,W$5,DATA_2025!$H:$H,"Aura Icon"))</f>
        <v>25.449901768172889</v>
      </c>
      <c r="X74" s="99">
        <f>IF(SUMIFS(DATA_2025!$N:$N,DATA_2025!$E:$E,X$5,DATA_2025!$H:$H,"Aura Icon")=0,0,SUMIFS(DATA_2025!$Q:$Q,DATA_2025!$E:$E,X$5,DATA_2025!$H:$H,"Aura Icon")/SUMIFS(DATA_2025!$N:$N,DATA_2025!$E:$E,X$5,DATA_2025!$H:$H,"Aura Icon"))</f>
        <v>27.076390076988886</v>
      </c>
      <c r="Y74" s="72"/>
      <c r="Z74" s="99">
        <f>IF(SUMIFS(DATA_2025!$N:$N,DATA_2025!$C:$C,Z$5,DATA_2025!$H:$H,"Aura Icon")=0,0,SUMIFS(DATA_2025!$Q:$Q,DATA_2025!$C:$C,Z$5,DATA_2025!$H:$H,"Aura Icon")/SUMIFS(DATA_2025!$N:$N,DATA_2025!$C:$C,Z$5,DATA_2025!$H:$H,"Aura Icon"))</f>
        <v>27.200000000000006</v>
      </c>
      <c r="AA74" s="99">
        <f>IF(SUMIFS(DATA_2025!$N:$N,DATA_2025!$C:$C,AA$5,DATA_2025!$H:$H,"Aura Icon")=0,0,SUMIFS(DATA_2025!$Q:$Q,DATA_2025!$C:$C,AA$5,DATA_2025!$H:$H,"Aura Icon")/SUMIFS(DATA_2025!$N:$N,DATA_2025!$C:$C,AA$5,DATA_2025!$H:$H,"Aura Icon"))</f>
        <v>27.200000000000003</v>
      </c>
      <c r="AB74" s="99">
        <f>IF(SUMIFS(DATA_2025!$N:$N,DATA_2025!$C:$C,AB$5,DATA_2025!$H:$H,"Aura Icon")=0,0,SUMIFS(DATA_2025!$Q:$Q,DATA_2025!$C:$C,AB$5,DATA_2025!$H:$H,"Aura Icon")/SUMIFS(DATA_2025!$N:$N,DATA_2025!$C:$C,AB$5,DATA_2025!$H:$H,"Aura Icon"))</f>
        <v>27.200000000000003</v>
      </c>
      <c r="AC74" s="99">
        <f>IF(SUMIFS(DATA_2025!$N:$N,DATA_2025!$C:$C,AC$5,DATA_2025!$H:$H,"Aura Icon")=0,0,SUMIFS(DATA_2025!$Q:$Q,DATA_2025!$C:$C,AC$5,DATA_2025!$H:$H,"Aura Icon")/SUMIFS(DATA_2025!$N:$N,DATA_2025!$C:$C,AC$5,DATA_2025!$H:$H,"Aura Icon"))</f>
        <v>26.538564560439557</v>
      </c>
      <c r="AD74" s="72"/>
      <c r="AE74" s="99">
        <f>IF(SUMIFS(DATA_2025!$N:$N,DATA_2025!$B:$B,AE$5,DATA_2025!$H:$H,"Aura Icon")=0,0,SUMIFS(DATA_2025!$Q:$Q,DATA_2025!$B:$B,AE$5,DATA_2025!$H:$H,"Aura Icon")/SUMIFS(DATA_2025!$N:$N,DATA_2025!$B:$B,AE$5,DATA_2025!$H:$H,"Aura Icon"))</f>
        <v>27.200000000000006</v>
      </c>
      <c r="AF74" s="99">
        <f>IF(SUMIFS(DATA_2025!$N:$N,DATA_2025!$B:$B,AF$5,DATA_2025!$H:$H,"Aura Icon")=0,0,SUMIFS(DATA_2025!$Q:$Q,DATA_2025!$B:$B,AF$5,DATA_2025!$H:$H,"Aura Icon")/SUMIFS(DATA_2025!$N:$N,DATA_2025!$B:$B,AF$5,DATA_2025!$H:$H,"Aura Icon"))</f>
        <v>26.791321875663062</v>
      </c>
      <c r="AG74" s="72"/>
      <c r="AH74" s="82">
        <f>IF(SUMIFS(DATA_2025!$N:$N,DATA_2025!$H:$H,"Aura Icon")=0,0,SUMIFS(DATA_2025!$Q:$Q,DATA_2025!$H:$H,"Aura Icon")/SUMIFS(DATA_2025!$N:$N,DATA_2025!$H:$H,"Aura Icon"))</f>
        <v>27.002613240418125</v>
      </c>
    </row>
    <row r="75" spans="4:34" x14ac:dyDescent="0.35">
      <c r="D75" s="144"/>
      <c r="F75" s="115"/>
      <c r="G75" s="74"/>
      <c r="H75" s="73"/>
      <c r="I75" s="74"/>
      <c r="J75" s="74"/>
      <c r="K75" s="74"/>
      <c r="L75" s="74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2"/>
      <c r="Z75" s="76"/>
      <c r="AA75" s="76"/>
      <c r="AB75" s="76"/>
      <c r="AC75" s="76"/>
      <c r="AD75" s="72"/>
      <c r="AE75" s="76"/>
      <c r="AF75" s="76"/>
      <c r="AG75" s="72"/>
      <c r="AH75" s="83"/>
    </row>
    <row r="76" spans="4:34" x14ac:dyDescent="0.35">
      <c r="D76" s="144"/>
      <c r="F76" s="139" t="s">
        <v>980</v>
      </c>
      <c r="G76" s="74"/>
      <c r="H76" s="53" t="s">
        <v>981</v>
      </c>
      <c r="I76" s="74"/>
      <c r="J76" s="74"/>
      <c r="K76" s="74"/>
      <c r="L76" s="70"/>
      <c r="M76" s="94">
        <f>SUMIFS(DATA_2025!$N:$N,DATA_2025!$E:$E,M$5,DATA_2025!$H:$H,"Single")</f>
        <v>7039</v>
      </c>
      <c r="N76" s="94">
        <f>SUMIFS(DATA_2025!$N:$N,DATA_2025!$E:$E,N$5,DATA_2025!$H:$H,"Single")</f>
        <v>2704</v>
      </c>
      <c r="O76" s="94">
        <f>SUMIFS(DATA_2025!$N:$N,DATA_2025!$E:$E,O$5,DATA_2025!$H:$H,"Single")</f>
        <v>4845</v>
      </c>
      <c r="P76" s="94">
        <f>SUMIFS(DATA_2025!$N:$N,DATA_2025!$E:$E,P$5,DATA_2025!$H:$H,"Single")</f>
        <v>3153</v>
      </c>
      <c r="Q76" s="94">
        <f>SUMIFS(DATA_2025!$N:$N,DATA_2025!$E:$E,Q$5,DATA_2025!$H:$H,"Single")</f>
        <v>3924</v>
      </c>
      <c r="R76" s="94">
        <f>SUMIFS(DATA_2025!$N:$N,DATA_2025!$E:$E,R$5,DATA_2025!$H:$H,"Single")</f>
        <v>2540</v>
      </c>
      <c r="S76" s="94">
        <f>SUMIFS(DATA_2025!$N:$N,DATA_2025!$E:$E,S$5,DATA_2025!$H:$H,"Single")</f>
        <v>2398</v>
      </c>
      <c r="T76" s="94">
        <f>SUMIFS(DATA_2025!$N:$N,DATA_2025!$E:$E,T$5,DATA_2025!$H:$H,"Single")</f>
        <v>1867</v>
      </c>
      <c r="U76" s="94">
        <f>SUMIFS(DATA_2025!$N:$N,DATA_2025!$E:$E,U$5,DATA_2025!$H:$H,"Single")</f>
        <v>2665</v>
      </c>
      <c r="V76" s="94">
        <f>SUMIFS(DATA_2025!$N:$N,DATA_2025!$E:$E,V$5,DATA_2025!$H:$H,"Single")</f>
        <v>2469</v>
      </c>
      <c r="W76" s="94">
        <f>SUMIFS(DATA_2025!$N:$N,DATA_2025!$E:$E,W$5,DATA_2025!$H:$H,"Single")</f>
        <v>4219</v>
      </c>
      <c r="X76" s="94">
        <f>SUMIFS(DATA_2025!$N:$N,DATA_2025!$E:$E,X$5,DATA_2025!$H:$H,"Single")</f>
        <v>3182</v>
      </c>
      <c r="Y76" s="108"/>
      <c r="Z76" s="94">
        <f>SUMIFS(DATA_2025!$N:$N,DATA_2025!$C:$C,Z$5,DATA_2025!$H:$H,"Single")</f>
        <v>14588</v>
      </c>
      <c r="AA76" s="94">
        <f>SUMIFS(DATA_2025!$N:$N,DATA_2025!$C:$C,AA$5,DATA_2025!$H:$H,"Single")</f>
        <v>9617</v>
      </c>
      <c r="AB76" s="94">
        <f>SUMIFS(DATA_2025!$N:$N,DATA_2025!$C:$C,AB$5,DATA_2025!$H:$H,"Single")</f>
        <v>6930</v>
      </c>
      <c r="AC76" s="94">
        <f>SUMIFS(DATA_2025!$N:$N,DATA_2025!$C:$C,AC$5,DATA_2025!$H:$H,"Single")</f>
        <v>9870</v>
      </c>
      <c r="AD76" s="108"/>
      <c r="AE76" s="94">
        <f>SUM(Z76:AA76)</f>
        <v>24205</v>
      </c>
      <c r="AF76" s="94">
        <f>SUM(AB76:AC76)</f>
        <v>16800</v>
      </c>
      <c r="AG76" s="108"/>
      <c r="AH76" s="80">
        <f>SUM(AE76:AF76)</f>
        <v>41005</v>
      </c>
    </row>
    <row r="77" spans="4:34" ht="28.5" customHeight="1" x14ac:dyDescent="0.35">
      <c r="D77" s="144"/>
      <c r="F77" s="140"/>
      <c r="G77" s="74"/>
      <c r="H77" s="53" t="s">
        <v>982</v>
      </c>
      <c r="I77" s="74"/>
      <c r="J77" s="74"/>
      <c r="K77" s="74"/>
      <c r="L77" s="70"/>
      <c r="M77" s="94">
        <f>(SUMIFS(DATA_2025!$N:$N,DATA_2025!$E:$E,M$5,DATA_2025!$H:$H,"Aura Glow")+SUMIFS(DATA_2025!$N:$N,DATA_2025!$E:$E,M$5,DATA_2025!$H:$H,"Aura Radiance")+SUMIFS(DATA_2025!$N:$N,DATA_2025!$E:$E,M$5,DATA_2025!$H:$H,"Aura Icon"))</f>
        <v>5818</v>
      </c>
      <c r="N77" s="94">
        <f>(SUMIFS(DATA_2025!$N:$N,DATA_2025!$E:$E,N$5,DATA_2025!$H:$H,"Aura Glow")+SUMIFS(DATA_2025!$N:$N,DATA_2025!$E:$E,N$5,DATA_2025!$H:$H,"Aura Radiance")+SUMIFS(DATA_2025!$N:$N,DATA_2025!$E:$E,N$5,DATA_2025!$H:$H,"Aura Icon"))</f>
        <v>2922</v>
      </c>
      <c r="O77" s="94">
        <f>(SUMIFS(DATA_2025!$N:$N,DATA_2025!$E:$E,O$5,DATA_2025!$H:$H,"Aura Glow")+SUMIFS(DATA_2025!$N:$N,DATA_2025!$E:$E,O$5,DATA_2025!$H:$H,"Aura Radiance")+SUMIFS(DATA_2025!$N:$N,DATA_2025!$E:$E,O$5,DATA_2025!$H:$H,"Aura Icon"))</f>
        <v>5050</v>
      </c>
      <c r="P77" s="94">
        <f>(SUMIFS(DATA_2025!$N:$N,DATA_2025!$E:$E,P$5,DATA_2025!$H:$H,"Aura Glow")+SUMIFS(DATA_2025!$N:$N,DATA_2025!$E:$E,P$5,DATA_2025!$H:$H,"Aura Radiance")+SUMIFS(DATA_2025!$N:$N,DATA_2025!$E:$E,P$5,DATA_2025!$H:$H,"Aura Icon"))</f>
        <v>3645</v>
      </c>
      <c r="Q77" s="94">
        <f>(SUMIFS(DATA_2025!$N:$N,DATA_2025!$E:$E,Q$5,DATA_2025!$H:$H,"Aura Glow")+SUMIFS(DATA_2025!$N:$N,DATA_2025!$E:$E,Q$5,DATA_2025!$H:$H,"Aura Radiance")+SUMIFS(DATA_2025!$N:$N,DATA_2025!$E:$E,Q$5,DATA_2025!$H:$H,"Aura Icon"))</f>
        <v>5089</v>
      </c>
      <c r="R77" s="94">
        <f>(SUMIFS(DATA_2025!$N:$N,DATA_2025!$E:$E,R$5,DATA_2025!$H:$H,"Aura Glow")+SUMIFS(DATA_2025!$N:$N,DATA_2025!$E:$E,R$5,DATA_2025!$H:$H,"Aura Radiance")+SUMIFS(DATA_2025!$N:$N,DATA_2025!$E:$E,R$5,DATA_2025!$H:$H,"Aura Icon"))</f>
        <v>2945</v>
      </c>
      <c r="S77" s="94">
        <f>(SUMIFS(DATA_2025!$N:$N,DATA_2025!$E:$E,S$5,DATA_2025!$H:$H,"Aura Glow")+SUMIFS(DATA_2025!$N:$N,DATA_2025!$E:$E,S$5,DATA_2025!$H:$H,"Aura Radiance")+SUMIFS(DATA_2025!$N:$N,DATA_2025!$E:$E,S$5,DATA_2025!$H:$H,"Aura Icon"))</f>
        <v>2969</v>
      </c>
      <c r="T77" s="94">
        <f>(SUMIFS(DATA_2025!$N:$N,DATA_2025!$E:$E,T$5,DATA_2025!$H:$H,"Aura Glow")+SUMIFS(DATA_2025!$N:$N,DATA_2025!$E:$E,T$5,DATA_2025!$H:$H,"Aura Radiance")+SUMIFS(DATA_2025!$N:$N,DATA_2025!$E:$E,T$5,DATA_2025!$H:$H,"Aura Icon"))</f>
        <v>2634</v>
      </c>
      <c r="U77" s="94">
        <f>(SUMIFS(DATA_2025!$N:$N,DATA_2025!$E:$E,U$5,DATA_2025!$H:$H,"Aura Glow")+SUMIFS(DATA_2025!$N:$N,DATA_2025!$E:$E,U$5,DATA_2025!$H:$H,"Aura Radiance")+SUMIFS(DATA_2025!$N:$N,DATA_2025!$E:$E,U$5,DATA_2025!$H:$H,"Aura Icon"))</f>
        <v>3966</v>
      </c>
      <c r="V77" s="94">
        <f>(SUMIFS(DATA_2025!$N:$N,DATA_2025!$E:$E,V$5,DATA_2025!$H:$H,"Aura Glow")+SUMIFS(DATA_2025!$N:$N,DATA_2025!$E:$E,V$5,DATA_2025!$H:$H,"Aura Radiance")+SUMIFS(DATA_2025!$N:$N,DATA_2025!$E:$E,V$5,DATA_2025!$H:$H,"Aura Icon"))</f>
        <v>3885</v>
      </c>
      <c r="W77" s="94">
        <f>(SUMIFS(DATA_2025!$N:$N,DATA_2025!$E:$E,W$5,DATA_2025!$H:$H,"Aura Glow")+SUMIFS(DATA_2025!$N:$N,DATA_2025!$E:$E,W$5,DATA_2025!$H:$H,"Aura Radiance")+SUMIFS(DATA_2025!$N:$N,DATA_2025!$E:$E,W$5,DATA_2025!$H:$H,"Aura Icon"))</f>
        <v>5643</v>
      </c>
      <c r="X77" s="94">
        <f>(SUMIFS(DATA_2025!$N:$N,DATA_2025!$E:$E,X$5,DATA_2025!$H:$H,"Aura Glow")+SUMIFS(DATA_2025!$N:$N,DATA_2025!$E:$E,X$5,DATA_2025!$H:$H,"Aura Radiance")+SUMIFS(DATA_2025!$N:$N,DATA_2025!$E:$E,X$5,DATA_2025!$H:$H,"Aura Icon"))</f>
        <v>5878</v>
      </c>
      <c r="Y77" s="108"/>
      <c r="Z77" s="94">
        <f>(SUMIFS(DATA_2025!$N:$N,DATA_2025!$C:$C,Z$5,DATA_2025!$H:$H,"Aura Glow")+SUMIFS(DATA_2025!$N:$N,DATA_2025!$C:$C,Z$5,DATA_2025!$H:$H,"Aura Radiance")+SUMIFS(DATA_2025!$N:$N,DATA_2025!$C:$C,Z$5,DATA_2025!$H:$H,"Aura Icon"))</f>
        <v>13790</v>
      </c>
      <c r="AA77" s="94">
        <f>(SUMIFS(DATA_2025!$N:$N,DATA_2025!$C:$C,AA$5,DATA_2025!$H:$H,"Aura Glow")+SUMIFS(DATA_2025!$N:$N,DATA_2025!$C:$C,AA$5,DATA_2025!$H:$H,"Aura Radiance")+SUMIFS(DATA_2025!$N:$N,DATA_2025!$C:$C,AA$5,DATA_2025!$H:$H,"Aura Icon"))</f>
        <v>11679</v>
      </c>
      <c r="AB77" s="94">
        <f>(SUMIFS(DATA_2025!$N:$N,DATA_2025!$C:$C,AB$5,DATA_2025!$H:$H,"Aura Glow")+SUMIFS(DATA_2025!$N:$N,DATA_2025!$C:$C,AB$5,DATA_2025!$H:$H,"Aura Radiance")+SUMIFS(DATA_2025!$N:$N,DATA_2025!$C:$C,AB$5,DATA_2025!$H:$H,"Aura Icon"))</f>
        <v>9569</v>
      </c>
      <c r="AC77" s="94">
        <f>(SUMIFS(DATA_2025!$N:$N,DATA_2025!$C:$C,AC$5,DATA_2025!$H:$H,"Aura Glow")+SUMIFS(DATA_2025!$N:$N,DATA_2025!$C:$C,AC$5,DATA_2025!$H:$H,"Aura Radiance")+SUMIFS(DATA_2025!$N:$N,DATA_2025!$C:$C,AC$5,DATA_2025!$H:$H,"Aura Icon"))</f>
        <v>15406</v>
      </c>
      <c r="AD77" s="108"/>
      <c r="AE77" s="94">
        <f>SUM(Z77:AA77)</f>
        <v>25469</v>
      </c>
      <c r="AF77" s="94">
        <f>SUM(AB77:AC77)</f>
        <v>24975</v>
      </c>
      <c r="AG77" s="108"/>
      <c r="AH77" s="80">
        <f>SUM(AE77:AF77)</f>
        <v>50444</v>
      </c>
    </row>
    <row r="78" spans="4:34" ht="15" customHeight="1" thickBot="1" x14ac:dyDescent="0.4">
      <c r="D78" s="144"/>
      <c r="F78" s="117"/>
      <c r="G78" s="59"/>
      <c r="H78" s="58"/>
      <c r="I78" s="59"/>
      <c r="J78" s="59"/>
      <c r="K78" s="59"/>
      <c r="L78" s="5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1"/>
    </row>
    <row r="79" spans="4:34" ht="15" customHeight="1" thickTop="1" x14ac:dyDescent="0.35"/>
    <row r="81" spans="7:7" x14ac:dyDescent="0.35">
      <c r="G81" s="22" t="e" vm="1">
        <v>#VALUE!</v>
      </c>
    </row>
  </sheetData>
  <mergeCells count="8">
    <mergeCell ref="F76:F77"/>
    <mergeCell ref="F9:F35"/>
    <mergeCell ref="D9:D60"/>
    <mergeCell ref="D62:D78"/>
    <mergeCell ref="F37:F60"/>
    <mergeCell ref="F63:F66"/>
    <mergeCell ref="F68:F69"/>
    <mergeCell ref="F71:F74"/>
  </mergeCells>
  <conditionalFormatting sqref="M12:X12">
    <cfRule type="cellIs" dxfId="177" priority="421" operator="lessThan">
      <formula>0</formula>
    </cfRule>
    <cfRule type="cellIs" dxfId="176" priority="422" operator="greaterThan">
      <formula>0</formula>
    </cfRule>
  </conditionalFormatting>
  <conditionalFormatting sqref="M13:X13">
    <cfRule type="cellIs" dxfId="175" priority="423" operator="greaterThan">
      <formula>0</formula>
    </cfRule>
    <cfRule type="cellIs" dxfId="174" priority="424" operator="lessThan">
      <formula>0</formula>
    </cfRule>
    <cfRule type="cellIs" dxfId="173" priority="433" operator="lessThan">
      <formula>0</formula>
    </cfRule>
    <cfRule type="cellIs" dxfId="172" priority="434" operator="greaterThan">
      <formula>0</formula>
    </cfRule>
  </conditionalFormatting>
  <conditionalFormatting sqref="M17:X17">
    <cfRule type="cellIs" dxfId="171" priority="9" operator="lessThan">
      <formula>0</formula>
    </cfRule>
    <cfRule type="cellIs" dxfId="170" priority="10" operator="greaterThan">
      <formula>0</formula>
    </cfRule>
  </conditionalFormatting>
  <conditionalFormatting sqref="M18:X19">
    <cfRule type="cellIs" dxfId="169" priority="375" operator="greaterThan">
      <formula>0</formula>
    </cfRule>
    <cfRule type="cellIs" dxfId="168" priority="376" operator="lessThan">
      <formula>0</formula>
    </cfRule>
    <cfRule type="cellIs" dxfId="167" priority="377" operator="lessThan">
      <formula>0</formula>
    </cfRule>
    <cfRule type="cellIs" dxfId="166" priority="378" operator="greaterThan">
      <formula>0</formula>
    </cfRule>
  </conditionalFormatting>
  <conditionalFormatting sqref="M23:X23">
    <cfRule type="cellIs" dxfId="165" priority="353" operator="lessThan">
      <formula>0</formula>
    </cfRule>
    <cfRule type="cellIs" dxfId="164" priority="354" operator="greaterThan">
      <formula>0</formula>
    </cfRule>
  </conditionalFormatting>
  <conditionalFormatting sqref="M24:X25">
    <cfRule type="cellIs" dxfId="163" priority="331" operator="greaterThan">
      <formula>0</formula>
    </cfRule>
    <cfRule type="cellIs" dxfId="162" priority="332" operator="lessThan">
      <formula>0</formula>
    </cfRule>
    <cfRule type="cellIs" dxfId="161" priority="333" operator="lessThan">
      <formula>0</formula>
    </cfRule>
    <cfRule type="cellIs" dxfId="160" priority="334" operator="greaterThan">
      <formula>0</formula>
    </cfRule>
  </conditionalFormatting>
  <conditionalFormatting sqref="M29:X29">
    <cfRule type="cellIs" dxfId="159" priority="313" operator="lessThan">
      <formula>0</formula>
    </cfRule>
    <cfRule type="cellIs" dxfId="158" priority="314" operator="greaterThan">
      <formula>0</formula>
    </cfRule>
  </conditionalFormatting>
  <conditionalFormatting sqref="M30:X30">
    <cfRule type="cellIs" dxfId="157" priority="315" operator="greaterThan">
      <formula>0</formula>
    </cfRule>
    <cfRule type="cellIs" dxfId="156" priority="316" operator="lessThan">
      <formula>0</formula>
    </cfRule>
    <cfRule type="cellIs" dxfId="155" priority="317" operator="lessThan">
      <formula>0</formula>
    </cfRule>
    <cfRule type="cellIs" dxfId="154" priority="318" operator="greaterThan">
      <formula>0</formula>
    </cfRule>
  </conditionalFormatting>
  <conditionalFormatting sqref="M32:X32">
    <cfRule type="cellIs" dxfId="153" priority="291" operator="greaterThan">
      <formula>0</formula>
    </cfRule>
    <cfRule type="cellIs" dxfId="152" priority="292" operator="lessThan">
      <formula>0</formula>
    </cfRule>
    <cfRule type="cellIs" dxfId="151" priority="293" operator="lessThan">
      <formula>0</formula>
    </cfRule>
    <cfRule type="cellIs" dxfId="150" priority="294" operator="greaterThan">
      <formula>0</formula>
    </cfRule>
  </conditionalFormatting>
  <conditionalFormatting sqref="M40:X40">
    <cfRule type="cellIs" dxfId="149" priority="273" operator="lessThan">
      <formula>0</formula>
    </cfRule>
    <cfRule type="cellIs" dxfId="148" priority="274" operator="greaterThan">
      <formula>0</formula>
    </cfRule>
  </conditionalFormatting>
  <conditionalFormatting sqref="M41:X42">
    <cfRule type="cellIs" dxfId="147" priority="275" operator="greaterThan">
      <formula>0</formula>
    </cfRule>
    <cfRule type="cellIs" dxfId="146" priority="276" operator="lessThan">
      <formula>0</formula>
    </cfRule>
    <cfRule type="cellIs" dxfId="145" priority="277" operator="lessThan">
      <formula>0</formula>
    </cfRule>
    <cfRule type="cellIs" dxfId="144" priority="278" operator="greaterThan">
      <formula>0</formula>
    </cfRule>
  </conditionalFormatting>
  <conditionalFormatting sqref="M46:X46">
    <cfRule type="cellIs" dxfId="143" priority="249" operator="lessThan">
      <formula>0</formula>
    </cfRule>
    <cfRule type="cellIs" dxfId="142" priority="250" operator="greaterThan">
      <formula>0</formula>
    </cfRule>
  </conditionalFormatting>
  <conditionalFormatting sqref="M50:X50">
    <cfRule type="cellIs" dxfId="141" priority="209" operator="lessThan">
      <formula>0</formula>
    </cfRule>
    <cfRule type="cellIs" dxfId="140" priority="210" operator="greaterThan">
      <formula>0</formula>
    </cfRule>
  </conditionalFormatting>
  <conditionalFormatting sqref="M54:X54">
    <cfRule type="cellIs" dxfId="139" priority="169" operator="lessThan">
      <formula>0</formula>
    </cfRule>
    <cfRule type="cellIs" dxfId="138" priority="170" operator="greaterThan">
      <formula>0</formula>
    </cfRule>
  </conditionalFormatting>
  <conditionalFormatting sqref="M57:X57">
    <cfRule type="cellIs" dxfId="137" priority="147" operator="greaterThan">
      <formula>0</formula>
    </cfRule>
    <cfRule type="cellIs" dxfId="136" priority="148" operator="lessThan">
      <formula>0</formula>
    </cfRule>
    <cfRule type="cellIs" dxfId="135" priority="149" operator="lessThan">
      <formula>0</formula>
    </cfRule>
    <cfRule type="cellIs" dxfId="134" priority="150" operator="greaterThan">
      <formula>0</formula>
    </cfRule>
  </conditionalFormatting>
  <conditionalFormatting sqref="M63:X69">
    <cfRule type="colorScale" priority="20">
      <colorScale>
        <cfvo type="min"/>
        <cfvo type="max"/>
        <color rgb="FFFCFCFF"/>
        <color rgb="FF63BE7B"/>
      </colorScale>
    </cfRule>
  </conditionalFormatting>
  <conditionalFormatting sqref="M71:X74">
    <cfRule type="colorScale" priority="19">
      <colorScale>
        <cfvo type="min"/>
        <cfvo type="max"/>
        <color rgb="FFFCFCFF"/>
        <color rgb="FF63BE7B"/>
      </colorScale>
    </cfRule>
  </conditionalFormatting>
  <conditionalFormatting sqref="M59:AF59">
    <cfRule type="colorScale" priority="88">
      <colorScale>
        <cfvo type="num" val="3"/>
        <cfvo type="num" val="6.7"/>
        <color theme="9" tint="0.79998168889431442"/>
        <color rgb="FF92D050"/>
      </colorScale>
    </cfRule>
  </conditionalFormatting>
  <conditionalFormatting sqref="Z12:AC12">
    <cfRule type="cellIs" dxfId="133" priority="415" operator="lessThan">
      <formula>0</formula>
    </cfRule>
    <cfRule type="cellIs" dxfId="132" priority="416" operator="greaterThan">
      <formula>0</formula>
    </cfRule>
  </conditionalFormatting>
  <conditionalFormatting sqref="Z13:AC13">
    <cfRule type="cellIs" dxfId="131" priority="417" operator="greaterThan">
      <formula>0</formula>
    </cfRule>
    <cfRule type="cellIs" dxfId="130" priority="418" operator="lessThan">
      <formula>0</formula>
    </cfRule>
    <cfRule type="cellIs" dxfId="129" priority="419" operator="lessThan">
      <formula>0</formula>
    </cfRule>
    <cfRule type="cellIs" dxfId="128" priority="420" operator="greaterThan">
      <formula>0</formula>
    </cfRule>
  </conditionalFormatting>
  <conditionalFormatting sqref="Z17:AC17">
    <cfRule type="cellIs" dxfId="127" priority="7" operator="lessThan">
      <formula>0</formula>
    </cfRule>
    <cfRule type="cellIs" dxfId="126" priority="8" operator="greaterThan">
      <formula>0</formula>
    </cfRule>
  </conditionalFormatting>
  <conditionalFormatting sqref="Z18:AC19">
    <cfRule type="cellIs" dxfId="125" priority="371" operator="greaterThan">
      <formula>0</formula>
    </cfRule>
    <cfRule type="cellIs" dxfId="124" priority="372" operator="lessThan">
      <formula>0</formula>
    </cfRule>
    <cfRule type="cellIs" dxfId="123" priority="373" operator="lessThan">
      <formula>0</formula>
    </cfRule>
    <cfRule type="cellIs" dxfId="122" priority="374" operator="greaterThan">
      <formula>0</formula>
    </cfRule>
  </conditionalFormatting>
  <conditionalFormatting sqref="Z23:AC23">
    <cfRule type="cellIs" dxfId="121" priority="347" operator="lessThan">
      <formula>0</formula>
    </cfRule>
    <cfRule type="cellIs" dxfId="120" priority="348" operator="greaterThan">
      <formula>0</formula>
    </cfRule>
  </conditionalFormatting>
  <conditionalFormatting sqref="Z24:AC25">
    <cfRule type="cellIs" dxfId="119" priority="327" operator="greaterThan">
      <formula>0</formula>
    </cfRule>
    <cfRule type="cellIs" dxfId="118" priority="328" operator="lessThan">
      <formula>0</formula>
    </cfRule>
    <cfRule type="cellIs" dxfId="117" priority="329" operator="lessThan">
      <formula>0</formula>
    </cfRule>
    <cfRule type="cellIs" dxfId="116" priority="330" operator="greaterThan">
      <formula>0</formula>
    </cfRule>
  </conditionalFormatting>
  <conditionalFormatting sqref="Z29:AC29">
    <cfRule type="cellIs" dxfId="115" priority="307" operator="lessThan">
      <formula>0</formula>
    </cfRule>
    <cfRule type="cellIs" dxfId="114" priority="308" operator="greaterThan">
      <formula>0</formula>
    </cfRule>
  </conditionalFormatting>
  <conditionalFormatting sqref="Z30:AC30">
    <cfRule type="cellIs" dxfId="113" priority="309" operator="greaterThan">
      <formula>0</formula>
    </cfRule>
    <cfRule type="cellIs" dxfId="112" priority="310" operator="lessThan">
      <formula>0</formula>
    </cfRule>
    <cfRule type="cellIs" dxfId="111" priority="311" operator="lessThan">
      <formula>0</formula>
    </cfRule>
    <cfRule type="cellIs" dxfId="110" priority="312" operator="greaterThan">
      <formula>0</formula>
    </cfRule>
  </conditionalFormatting>
  <conditionalFormatting sqref="Z32:AC32">
    <cfRule type="cellIs" dxfId="109" priority="287" operator="greaterThan">
      <formula>0</formula>
    </cfRule>
    <cfRule type="cellIs" dxfId="108" priority="288" operator="lessThan">
      <formula>0</formula>
    </cfRule>
    <cfRule type="cellIs" dxfId="107" priority="289" operator="lessThan">
      <formula>0</formula>
    </cfRule>
    <cfRule type="cellIs" dxfId="106" priority="290" operator="greaterThan">
      <formula>0</formula>
    </cfRule>
  </conditionalFormatting>
  <conditionalFormatting sqref="Z40:AC40">
    <cfRule type="cellIs" dxfId="105" priority="267" operator="lessThan">
      <formula>0</formula>
    </cfRule>
    <cfRule type="cellIs" dxfId="104" priority="268" operator="greaterThan">
      <formula>0</formula>
    </cfRule>
  </conditionalFormatting>
  <conditionalFormatting sqref="Z41:AC42">
    <cfRule type="cellIs" dxfId="103" priority="131" operator="greaterThan">
      <formula>0</formula>
    </cfRule>
    <cfRule type="cellIs" dxfId="102" priority="132" operator="lessThan">
      <formula>0</formula>
    </cfRule>
    <cfRule type="cellIs" dxfId="101" priority="133" operator="lessThan">
      <formula>0</formula>
    </cfRule>
    <cfRule type="cellIs" dxfId="100" priority="134" operator="greaterThan">
      <formula>0</formula>
    </cfRule>
  </conditionalFormatting>
  <conditionalFormatting sqref="Z46:AC46">
    <cfRule type="cellIs" dxfId="99" priority="121" operator="lessThan">
      <formula>0</formula>
    </cfRule>
    <cfRule type="cellIs" dxfId="98" priority="122" operator="greaterThan">
      <formula>0</formula>
    </cfRule>
  </conditionalFormatting>
  <conditionalFormatting sqref="Z50:AC50">
    <cfRule type="cellIs" dxfId="97" priority="115" operator="lessThan">
      <formula>0</formula>
    </cfRule>
    <cfRule type="cellIs" dxfId="96" priority="116" operator="greaterThan">
      <formula>0</formula>
    </cfRule>
  </conditionalFormatting>
  <conditionalFormatting sqref="Z54:AC54">
    <cfRule type="cellIs" dxfId="95" priority="109" operator="lessThan">
      <formula>0</formula>
    </cfRule>
    <cfRule type="cellIs" dxfId="94" priority="110" operator="greaterThan">
      <formula>0</formula>
    </cfRule>
  </conditionalFormatting>
  <conditionalFormatting sqref="Z57:AC57">
    <cfRule type="cellIs" dxfId="93" priority="101" operator="greaterThan">
      <formula>0</formula>
    </cfRule>
    <cfRule type="cellIs" dxfId="92" priority="102" operator="lessThan">
      <formula>0</formula>
    </cfRule>
    <cfRule type="cellIs" dxfId="91" priority="103" operator="lessThan">
      <formula>0</formula>
    </cfRule>
    <cfRule type="cellIs" dxfId="90" priority="104" operator="greaterThan">
      <formula>0</formula>
    </cfRule>
  </conditionalFormatting>
  <conditionalFormatting sqref="AE12:AF12">
    <cfRule type="cellIs" dxfId="89" priority="409" operator="lessThan">
      <formula>0</formula>
    </cfRule>
    <cfRule type="cellIs" dxfId="88" priority="410" operator="greaterThan">
      <formula>0</formula>
    </cfRule>
  </conditionalFormatting>
  <conditionalFormatting sqref="AE13:AF13">
    <cfRule type="cellIs" dxfId="87" priority="411" operator="greaterThan">
      <formula>0</formula>
    </cfRule>
    <cfRule type="cellIs" dxfId="86" priority="412" operator="lessThan">
      <formula>0</formula>
    </cfRule>
    <cfRule type="cellIs" dxfId="85" priority="413" operator="lessThan">
      <formula>0</formula>
    </cfRule>
    <cfRule type="cellIs" dxfId="84" priority="414" operator="greaterThan">
      <formula>0</formula>
    </cfRule>
  </conditionalFormatting>
  <conditionalFormatting sqref="AE17:AF17">
    <cfRule type="cellIs" dxfId="83" priority="5" operator="lessThan">
      <formula>0</formula>
    </cfRule>
    <cfRule type="cellIs" dxfId="82" priority="6" operator="greaterThan">
      <formula>0</formula>
    </cfRule>
  </conditionalFormatting>
  <conditionalFormatting sqref="AE18:AF19">
    <cfRule type="cellIs" dxfId="81" priority="367" operator="greaterThan">
      <formula>0</formula>
    </cfRule>
    <cfRule type="cellIs" dxfId="80" priority="368" operator="lessThan">
      <formula>0</formula>
    </cfRule>
    <cfRule type="cellIs" dxfId="79" priority="369" operator="lessThan">
      <formula>0</formula>
    </cfRule>
    <cfRule type="cellIs" dxfId="78" priority="370" operator="greaterThan">
      <formula>0</formula>
    </cfRule>
  </conditionalFormatting>
  <conditionalFormatting sqref="AE23:AF23">
    <cfRule type="cellIs" dxfId="77" priority="341" operator="lessThan">
      <formula>0</formula>
    </cfRule>
    <cfRule type="cellIs" dxfId="76" priority="342" operator="greaterThan">
      <formula>0</formula>
    </cfRule>
  </conditionalFormatting>
  <conditionalFormatting sqref="AE24:AF25">
    <cfRule type="cellIs" dxfId="75" priority="323" operator="greaterThan">
      <formula>0</formula>
    </cfRule>
    <cfRule type="cellIs" dxfId="74" priority="324" operator="lessThan">
      <formula>0</formula>
    </cfRule>
    <cfRule type="cellIs" dxfId="73" priority="325" operator="lessThan">
      <formula>0</formula>
    </cfRule>
    <cfRule type="cellIs" dxfId="72" priority="326" operator="greaterThan">
      <formula>0</formula>
    </cfRule>
  </conditionalFormatting>
  <conditionalFormatting sqref="AE29:AF29">
    <cfRule type="cellIs" dxfId="71" priority="301" operator="lessThan">
      <formula>0</formula>
    </cfRule>
    <cfRule type="cellIs" dxfId="70" priority="302" operator="greaterThan">
      <formula>0</formula>
    </cfRule>
  </conditionalFormatting>
  <conditionalFormatting sqref="AE30:AF30">
    <cfRule type="cellIs" dxfId="69" priority="303" operator="greaterThan">
      <formula>0</formula>
    </cfRule>
    <cfRule type="cellIs" dxfId="68" priority="304" operator="lessThan">
      <formula>0</formula>
    </cfRule>
    <cfRule type="cellIs" dxfId="67" priority="305" operator="lessThan">
      <formula>0</formula>
    </cfRule>
    <cfRule type="cellIs" dxfId="66" priority="306" operator="greaterThan">
      <formula>0</formula>
    </cfRule>
  </conditionalFormatting>
  <conditionalFormatting sqref="AE32:AF32">
    <cfRule type="cellIs" dxfId="65" priority="283" operator="greaterThan">
      <formula>0</formula>
    </cfRule>
    <cfRule type="cellIs" dxfId="64" priority="284" operator="lessThan">
      <formula>0</formula>
    </cfRule>
    <cfRule type="cellIs" dxfId="63" priority="285" operator="lessThan">
      <formula>0</formula>
    </cfRule>
    <cfRule type="cellIs" dxfId="62" priority="286" operator="greaterThan">
      <formula>0</formula>
    </cfRule>
  </conditionalFormatting>
  <conditionalFormatting sqref="AE40:AF40">
    <cfRule type="cellIs" dxfId="61" priority="261" operator="lessThan">
      <formula>0</formula>
    </cfRule>
    <cfRule type="cellIs" dxfId="60" priority="262" operator="greaterThan">
      <formula>0</formula>
    </cfRule>
  </conditionalFormatting>
  <conditionalFormatting sqref="AE41:AF42">
    <cfRule type="cellIs" dxfId="59" priority="127" operator="greaterThan">
      <formula>0</formula>
    </cfRule>
    <cfRule type="cellIs" dxfId="58" priority="128" operator="lessThan">
      <formula>0</formula>
    </cfRule>
    <cfRule type="cellIs" dxfId="57" priority="129" operator="lessThan">
      <formula>0</formula>
    </cfRule>
    <cfRule type="cellIs" dxfId="56" priority="130" operator="greaterThan">
      <formula>0</formula>
    </cfRule>
  </conditionalFormatting>
  <conditionalFormatting sqref="AE46:AF46">
    <cfRule type="cellIs" dxfId="55" priority="119" operator="lessThan">
      <formula>0</formula>
    </cfRule>
    <cfRule type="cellIs" dxfId="54" priority="120" operator="greaterThan">
      <formula>0</formula>
    </cfRule>
  </conditionalFormatting>
  <conditionalFormatting sqref="AE50:AF50">
    <cfRule type="cellIs" dxfId="53" priority="113" operator="lessThan">
      <formula>0</formula>
    </cfRule>
    <cfRule type="cellIs" dxfId="52" priority="114" operator="greaterThan">
      <formula>0</formula>
    </cfRule>
  </conditionalFormatting>
  <conditionalFormatting sqref="AE54:AF54">
    <cfRule type="cellIs" dxfId="51" priority="107" operator="lessThan">
      <formula>0</formula>
    </cfRule>
    <cfRule type="cellIs" dxfId="50" priority="108" operator="greaterThan">
      <formula>0</formula>
    </cfRule>
  </conditionalFormatting>
  <conditionalFormatting sqref="AE57:AF57">
    <cfRule type="cellIs" dxfId="49" priority="93" operator="greaterThan">
      <formula>0</formula>
    </cfRule>
    <cfRule type="cellIs" dxfId="48" priority="94" operator="lessThan">
      <formula>0</formula>
    </cfRule>
    <cfRule type="cellIs" dxfId="47" priority="95" operator="lessThan">
      <formula>0</formula>
    </cfRule>
    <cfRule type="cellIs" dxfId="46" priority="96" operator="greaterThan">
      <formula>0</formula>
    </cfRule>
  </conditionalFormatting>
  <conditionalFormatting sqref="AH12">
    <cfRule type="cellIs" dxfId="45" priority="403" operator="lessThan">
      <formula>0</formula>
    </cfRule>
    <cfRule type="cellIs" dxfId="44" priority="404" operator="greaterThan">
      <formula>0</formula>
    </cfRule>
  </conditionalFormatting>
  <conditionalFormatting sqref="AH13">
    <cfRule type="cellIs" dxfId="43" priority="405" operator="greaterThan">
      <formula>0</formula>
    </cfRule>
    <cfRule type="cellIs" dxfId="42" priority="406" operator="lessThan">
      <formula>0</formula>
    </cfRule>
    <cfRule type="cellIs" dxfId="41" priority="407" operator="lessThan">
      <formula>0</formula>
    </cfRule>
    <cfRule type="cellIs" dxfId="40" priority="408" operator="greaterThan">
      <formula>0</formula>
    </cfRule>
  </conditionalFormatting>
  <conditionalFormatting sqref="AH17">
    <cfRule type="cellIs" dxfId="39" priority="3" operator="lessThan">
      <formula>0</formula>
    </cfRule>
    <cfRule type="cellIs" dxfId="38" priority="4" operator="greaterThan">
      <formula>0</formula>
    </cfRule>
  </conditionalFormatting>
  <conditionalFormatting sqref="AH18:AH19">
    <cfRule type="cellIs" dxfId="37" priority="363" operator="greaterThan">
      <formula>0</formula>
    </cfRule>
    <cfRule type="cellIs" dxfId="36" priority="364" operator="lessThan">
      <formula>0</formula>
    </cfRule>
    <cfRule type="cellIs" dxfId="35" priority="365" operator="lessThan">
      <formula>0</formula>
    </cfRule>
    <cfRule type="cellIs" dxfId="34" priority="366" operator="greaterThan">
      <formula>0</formula>
    </cfRule>
  </conditionalFormatting>
  <conditionalFormatting sqref="AH23">
    <cfRule type="cellIs" dxfId="33" priority="335" operator="lessThan">
      <formula>0</formula>
    </cfRule>
    <cfRule type="cellIs" dxfId="32" priority="336" operator="greaterThan">
      <formula>0</formula>
    </cfRule>
  </conditionalFormatting>
  <conditionalFormatting sqref="AH24:AH25">
    <cfRule type="cellIs" dxfId="31" priority="319" operator="greaterThan">
      <formula>0</formula>
    </cfRule>
    <cfRule type="cellIs" dxfId="30" priority="320" operator="lessThan">
      <formula>0</formula>
    </cfRule>
    <cfRule type="cellIs" dxfId="29" priority="321" operator="lessThan">
      <formula>0</formula>
    </cfRule>
    <cfRule type="cellIs" dxfId="28" priority="322" operator="greaterThan">
      <formula>0</formula>
    </cfRule>
  </conditionalFormatting>
  <conditionalFormatting sqref="AH29">
    <cfRule type="cellIs" dxfId="27" priority="295" operator="lessThan">
      <formula>0</formula>
    </cfRule>
    <cfRule type="cellIs" dxfId="26" priority="296" operator="greaterThan">
      <formula>0</formula>
    </cfRule>
  </conditionalFormatting>
  <conditionalFormatting sqref="AH30">
    <cfRule type="cellIs" dxfId="25" priority="297" operator="greaterThan">
      <formula>0</formula>
    </cfRule>
    <cfRule type="cellIs" dxfId="24" priority="298" operator="lessThan">
      <formula>0</formula>
    </cfRule>
    <cfRule type="cellIs" dxfId="23" priority="299" operator="lessThan">
      <formula>0</formula>
    </cfRule>
    <cfRule type="cellIs" dxfId="22" priority="300" operator="greaterThan">
      <formula>0</formula>
    </cfRule>
  </conditionalFormatting>
  <conditionalFormatting sqref="AH32">
    <cfRule type="cellIs" dxfId="21" priority="279" operator="greaterThan">
      <formula>0</formula>
    </cfRule>
    <cfRule type="cellIs" dxfId="20" priority="280" operator="lessThan">
      <formula>0</formula>
    </cfRule>
    <cfRule type="cellIs" dxfId="19" priority="281" operator="lessThan">
      <formula>0</formula>
    </cfRule>
    <cfRule type="cellIs" dxfId="18" priority="282" operator="greaterThan">
      <formula>0</formula>
    </cfRule>
  </conditionalFormatting>
  <conditionalFormatting sqref="AH40">
    <cfRule type="cellIs" dxfId="17" priority="255" operator="lessThan">
      <formula>0</formula>
    </cfRule>
    <cfRule type="cellIs" dxfId="16" priority="256" operator="greaterThan">
      <formula>0</formula>
    </cfRule>
  </conditionalFormatting>
  <conditionalFormatting sqref="AH41:AH42">
    <cfRule type="cellIs" dxfId="15" priority="257" operator="greaterThan">
      <formula>0</formula>
    </cfRule>
    <cfRule type="cellIs" dxfId="14" priority="258" operator="lessThan">
      <formula>0</formula>
    </cfRule>
    <cfRule type="cellIs" dxfId="13" priority="259" operator="lessThan">
      <formula>0</formula>
    </cfRule>
    <cfRule type="cellIs" dxfId="12" priority="260" operator="greaterThan">
      <formula>0</formula>
    </cfRule>
  </conditionalFormatting>
  <conditionalFormatting sqref="AH46">
    <cfRule type="cellIs" dxfId="11" priority="117" operator="lessThan">
      <formula>0</formula>
    </cfRule>
    <cfRule type="cellIs" dxfId="10" priority="118" operator="greaterThan">
      <formula>0</formula>
    </cfRule>
  </conditionalFormatting>
  <conditionalFormatting sqref="AH50">
    <cfRule type="cellIs" dxfId="9" priority="111" operator="lessThan">
      <formula>0</formula>
    </cfRule>
    <cfRule type="cellIs" dxfId="8" priority="112" operator="greaterThan">
      <formula>0</formula>
    </cfRule>
  </conditionalFormatting>
  <conditionalFormatting sqref="AH54">
    <cfRule type="cellIs" dxfId="7" priority="105" operator="lessThan">
      <formula>0</formula>
    </cfRule>
    <cfRule type="cellIs" dxfId="6" priority="106" operator="greaterThan">
      <formula>0</formula>
    </cfRule>
  </conditionalFormatting>
  <conditionalFormatting sqref="AH57">
    <cfRule type="cellIs" dxfId="5" priority="89" operator="greaterThan">
      <formula>0</formula>
    </cfRule>
    <cfRule type="cellIs" dxfId="4" priority="90" operator="lessThan">
      <formula>0</formula>
    </cfRule>
    <cfRule type="cellIs" dxfId="3" priority="91" operator="lessThan">
      <formula>0</formula>
    </cfRule>
    <cfRule type="cellIs" dxfId="2" priority="92" operator="greaterThan">
      <formula>0</formula>
    </cfRule>
  </conditionalFormatting>
  <conditionalFormatting sqref="AH59">
    <cfRule type="colorScale" priority="87">
      <colorScale>
        <cfvo type="num" val="3"/>
        <cfvo type="num" val="6.7"/>
        <color theme="9" tint="0.79998168889431442"/>
        <color rgb="FF92D050"/>
      </colorScale>
    </cfRule>
  </conditionalFormatting>
  <conditionalFormatting sqref="AI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C763-2AEF-49B1-A2FD-9BC3966434E6}">
  <sheetPr>
    <tabColor theme="9" tint="-0.249977111117893"/>
  </sheetPr>
  <dimension ref="B2:K64"/>
  <sheetViews>
    <sheetView showGridLines="0" topLeftCell="A42" workbookViewId="0">
      <selection activeCell="J28" sqref="J28"/>
    </sheetView>
  </sheetViews>
  <sheetFormatPr defaultRowHeight="14.5" x14ac:dyDescent="0.35"/>
  <cols>
    <col min="2" max="2" width="30" customWidth="1"/>
    <col min="3" max="4" width="18" customWidth="1"/>
    <col min="5" max="5" width="30" customWidth="1"/>
  </cols>
  <sheetData>
    <row r="2" spans="2:11" x14ac:dyDescent="0.35">
      <c r="B2" s="201" t="s">
        <v>1177</v>
      </c>
      <c r="C2" s="147"/>
      <c r="D2" s="147"/>
      <c r="E2" s="147"/>
      <c r="F2" s="147"/>
      <c r="G2" s="147"/>
      <c r="H2" s="147"/>
      <c r="I2" s="147"/>
      <c r="J2" s="147"/>
      <c r="K2" s="147"/>
    </row>
    <row r="4" spans="2:11" ht="15.5" x14ac:dyDescent="0.35">
      <c r="B4" s="199" t="s">
        <v>1176</v>
      </c>
      <c r="C4" s="147"/>
      <c r="D4" s="147"/>
      <c r="E4" s="147"/>
      <c r="F4" s="147"/>
      <c r="G4" s="147"/>
      <c r="H4" s="147"/>
      <c r="I4" s="147"/>
      <c r="J4" s="147"/>
      <c r="K4" s="147"/>
    </row>
    <row r="6" spans="2:11" x14ac:dyDescent="0.35">
      <c r="B6" s="154" t="s">
        <v>1175</v>
      </c>
      <c r="C6" s="147"/>
      <c r="D6" s="147"/>
      <c r="E6" s="147"/>
      <c r="F6" s="147"/>
      <c r="G6" s="147"/>
      <c r="H6" s="147"/>
      <c r="I6" s="147"/>
      <c r="J6" s="147"/>
      <c r="K6" s="147"/>
    </row>
    <row r="7" spans="2:11" x14ac:dyDescent="0.35">
      <c r="B7" s="200" t="s">
        <v>1174</v>
      </c>
      <c r="C7" s="147"/>
      <c r="D7" s="147"/>
      <c r="E7" s="147"/>
      <c r="F7" s="147"/>
      <c r="G7" s="147"/>
      <c r="H7" s="147"/>
      <c r="I7" s="147"/>
      <c r="J7" s="147"/>
      <c r="K7" s="147"/>
    </row>
    <row r="8" spans="2:11" x14ac:dyDescent="0.35">
      <c r="B8" s="154" t="s">
        <v>1173</v>
      </c>
      <c r="C8" s="147"/>
      <c r="D8" s="147"/>
      <c r="E8" s="147"/>
      <c r="F8" s="147"/>
      <c r="G8" s="147"/>
      <c r="H8" s="147"/>
      <c r="I8" s="147"/>
      <c r="J8" s="147"/>
      <c r="K8" s="147"/>
    </row>
    <row r="9" spans="2:11" x14ac:dyDescent="0.35">
      <c r="B9" s="200" t="s">
        <v>1172</v>
      </c>
      <c r="C9" s="147"/>
      <c r="D9" s="147"/>
      <c r="E9" s="147"/>
      <c r="F9" s="147"/>
      <c r="G9" s="147"/>
      <c r="H9" s="147"/>
      <c r="I9" s="147"/>
      <c r="J9" s="147"/>
      <c r="K9" s="147"/>
    </row>
    <row r="10" spans="2:11" x14ac:dyDescent="0.35">
      <c r="B10" s="154" t="s">
        <v>1171</v>
      </c>
      <c r="C10" s="147"/>
      <c r="D10" s="147"/>
      <c r="E10" s="147"/>
      <c r="F10" s="147"/>
      <c r="G10" s="147"/>
      <c r="H10" s="147"/>
      <c r="I10" s="147"/>
      <c r="J10" s="147"/>
      <c r="K10" s="147"/>
    </row>
    <row r="11" spans="2:11" x14ac:dyDescent="0.35">
      <c r="B11" s="200" t="s">
        <v>1170</v>
      </c>
      <c r="C11" s="147"/>
      <c r="D11" s="147"/>
      <c r="E11" s="147"/>
      <c r="F11" s="147"/>
      <c r="G11" s="147"/>
      <c r="H11" s="147"/>
      <c r="I11" s="147"/>
      <c r="J11" s="147"/>
      <c r="K11" s="147"/>
    </row>
    <row r="12" spans="2:11" x14ac:dyDescent="0.35">
      <c r="B12" s="154" t="s">
        <v>1169</v>
      </c>
      <c r="C12" s="147"/>
      <c r="D12" s="147"/>
      <c r="E12" s="147"/>
      <c r="F12" s="147"/>
      <c r="G12" s="147"/>
      <c r="H12" s="147"/>
      <c r="I12" s="147"/>
      <c r="J12" s="147"/>
      <c r="K12" s="147"/>
    </row>
    <row r="13" spans="2:11" x14ac:dyDescent="0.35">
      <c r="B13" s="200" t="s">
        <v>1168</v>
      </c>
      <c r="C13" s="147"/>
      <c r="D13" s="147"/>
      <c r="E13" s="147"/>
      <c r="F13" s="147"/>
      <c r="G13" s="147"/>
      <c r="H13" s="147"/>
      <c r="I13" s="147"/>
      <c r="J13" s="147"/>
      <c r="K13" s="147"/>
    </row>
    <row r="14" spans="2:11" x14ac:dyDescent="0.35">
      <c r="B14" s="202"/>
    </row>
    <row r="15" spans="2:11" x14ac:dyDescent="0.35">
      <c r="B15" s="202"/>
    </row>
    <row r="16" spans="2:11" x14ac:dyDescent="0.35">
      <c r="B16" s="202"/>
    </row>
    <row r="17" spans="2:2" x14ac:dyDescent="0.35">
      <c r="B17" s="202"/>
    </row>
    <row r="18" spans="2:2" x14ac:dyDescent="0.35">
      <c r="B18" s="202"/>
    </row>
    <row r="19" spans="2:2" x14ac:dyDescent="0.35">
      <c r="B19" s="202"/>
    </row>
    <row r="20" spans="2:2" x14ac:dyDescent="0.35">
      <c r="B20" s="202"/>
    </row>
    <row r="21" spans="2:2" x14ac:dyDescent="0.35">
      <c r="B21" s="202"/>
    </row>
    <row r="22" spans="2:2" x14ac:dyDescent="0.35">
      <c r="B22" s="202"/>
    </row>
    <row r="23" spans="2:2" x14ac:dyDescent="0.35">
      <c r="B23" s="202"/>
    </row>
    <row r="46" spans="2:11" ht="15.5" x14ac:dyDescent="0.35">
      <c r="B46" s="199" t="s">
        <v>1005</v>
      </c>
      <c r="C46" s="147"/>
      <c r="D46" s="147"/>
      <c r="E46" s="147"/>
      <c r="F46" s="147"/>
      <c r="G46" s="147"/>
      <c r="H46" s="147"/>
      <c r="I46" s="147"/>
      <c r="J46" s="147"/>
      <c r="K46" s="147"/>
    </row>
    <row r="48" spans="2:11" x14ac:dyDescent="0.35">
      <c r="B48" s="200" t="s">
        <v>1167</v>
      </c>
      <c r="C48" s="147"/>
      <c r="D48" s="147"/>
      <c r="E48" s="147"/>
      <c r="F48" s="147"/>
      <c r="G48" s="147"/>
      <c r="H48" s="147"/>
      <c r="I48" s="147"/>
      <c r="J48" s="147"/>
      <c r="K48" s="147"/>
    </row>
    <row r="49" spans="2:11" x14ac:dyDescent="0.35">
      <c r="B49" s="200" t="s">
        <v>1166</v>
      </c>
      <c r="C49" s="147"/>
      <c r="D49" s="147"/>
      <c r="E49" s="147"/>
      <c r="F49" s="147"/>
      <c r="G49" s="147"/>
      <c r="H49" s="147"/>
      <c r="I49" s="147"/>
      <c r="J49" s="147"/>
      <c r="K49" s="147"/>
    </row>
    <row r="50" spans="2:11" x14ac:dyDescent="0.35">
      <c r="B50" s="200" t="s">
        <v>1165</v>
      </c>
      <c r="C50" s="147"/>
      <c r="D50" s="147"/>
      <c r="E50" s="147"/>
      <c r="F50" s="147"/>
      <c r="G50" s="147"/>
      <c r="H50" s="147"/>
      <c r="I50" s="147"/>
      <c r="J50" s="147"/>
      <c r="K50" s="147"/>
    </row>
    <row r="51" spans="2:11" x14ac:dyDescent="0.35">
      <c r="B51" s="200" t="s">
        <v>1164</v>
      </c>
      <c r="C51" s="147"/>
      <c r="D51" s="147"/>
      <c r="E51" s="147"/>
      <c r="F51" s="147"/>
      <c r="G51" s="147"/>
      <c r="H51" s="147"/>
      <c r="I51" s="147"/>
      <c r="J51" s="147"/>
      <c r="K51" s="147"/>
    </row>
    <row r="52" spans="2:11" ht="15.5" x14ac:dyDescent="0.35">
      <c r="B52" s="199" t="s">
        <v>1163</v>
      </c>
      <c r="C52" s="147"/>
      <c r="D52" s="147"/>
      <c r="E52" s="147"/>
      <c r="F52" s="147"/>
      <c r="G52" s="147"/>
      <c r="H52" s="147"/>
      <c r="I52" s="147"/>
      <c r="J52" s="147"/>
      <c r="K52" s="147"/>
    </row>
    <row r="53" spans="2:11" ht="15" thickBot="1" x14ac:dyDescent="0.4"/>
    <row r="54" spans="2:11" x14ac:dyDescent="0.35">
      <c r="B54" s="203" t="s">
        <v>983</v>
      </c>
      <c r="C54" s="204" t="s">
        <v>1162</v>
      </c>
      <c r="D54" s="205" t="s">
        <v>1161</v>
      </c>
      <c r="E54" s="206" t="s">
        <v>1160</v>
      </c>
    </row>
    <row r="55" spans="2:11" x14ac:dyDescent="0.35">
      <c r="B55" s="207" t="s">
        <v>1159</v>
      </c>
      <c r="C55" s="208" t="s">
        <v>1141</v>
      </c>
      <c r="D55" s="209" t="s">
        <v>1158</v>
      </c>
      <c r="E55" s="210" t="s">
        <v>1157</v>
      </c>
    </row>
    <row r="56" spans="2:11" x14ac:dyDescent="0.35">
      <c r="B56" s="207" t="s">
        <v>947</v>
      </c>
      <c r="C56" s="208" t="s">
        <v>1137</v>
      </c>
      <c r="D56" s="209" t="s">
        <v>1156</v>
      </c>
      <c r="E56" s="210" t="s">
        <v>1155</v>
      </c>
    </row>
    <row r="57" spans="2:11" x14ac:dyDescent="0.35">
      <c r="B57" s="207" t="s">
        <v>950</v>
      </c>
      <c r="C57" s="208" t="s">
        <v>1133</v>
      </c>
      <c r="D57" s="209" t="s">
        <v>1154</v>
      </c>
      <c r="E57" s="210" t="s">
        <v>1153</v>
      </c>
    </row>
    <row r="58" spans="2:11" x14ac:dyDescent="0.35">
      <c r="B58" s="207" t="s">
        <v>985</v>
      </c>
      <c r="C58" s="208" t="s">
        <v>986</v>
      </c>
      <c r="D58" s="209" t="s">
        <v>1091</v>
      </c>
      <c r="E58" s="210" t="s">
        <v>1152</v>
      </c>
    </row>
    <row r="59" spans="2:11" x14ac:dyDescent="0.35">
      <c r="B59" s="207" t="s">
        <v>961</v>
      </c>
      <c r="C59" s="208" t="s">
        <v>1049</v>
      </c>
      <c r="D59" s="209" t="s">
        <v>1089</v>
      </c>
      <c r="E59" s="210" t="s">
        <v>1109</v>
      </c>
    </row>
    <row r="60" spans="2:11" ht="15" thickBot="1" x14ac:dyDescent="0.4">
      <c r="B60" s="211" t="s">
        <v>972</v>
      </c>
      <c r="C60" s="212" t="s">
        <v>1095</v>
      </c>
      <c r="D60" s="213" t="s">
        <v>1013</v>
      </c>
      <c r="E60" s="214" t="s">
        <v>1013</v>
      </c>
    </row>
    <row r="63" spans="2:11" x14ac:dyDescent="0.35">
      <c r="B63" s="198" t="s">
        <v>1151</v>
      </c>
      <c r="C63" s="147"/>
      <c r="D63" s="147"/>
      <c r="E63" s="147"/>
      <c r="F63" s="147"/>
      <c r="G63" s="147"/>
      <c r="H63" s="147"/>
      <c r="I63" s="147"/>
      <c r="J63" s="147"/>
      <c r="K63" s="147"/>
    </row>
    <row r="64" spans="2:11" ht="40" customHeight="1" x14ac:dyDescent="0.35">
      <c r="B64" s="197" t="s">
        <v>1150</v>
      </c>
      <c r="C64" s="147"/>
      <c r="D64" s="147"/>
      <c r="E64" s="147"/>
      <c r="F64" s="147"/>
      <c r="G64" s="147"/>
      <c r="H64" s="147"/>
      <c r="I64" s="147"/>
      <c r="J64" s="147"/>
      <c r="K64" s="147"/>
    </row>
  </sheetData>
  <mergeCells count="18">
    <mergeCell ref="B8:K8"/>
    <mergeCell ref="B52:K52"/>
    <mergeCell ref="B64:K64"/>
    <mergeCell ref="B50:K50"/>
    <mergeCell ref="B46:K46"/>
    <mergeCell ref="B4:K4"/>
    <mergeCell ref="B6:K6"/>
    <mergeCell ref="B51:K51"/>
    <mergeCell ref="B12:K12"/>
    <mergeCell ref="B2:K2"/>
    <mergeCell ref="B48:K48"/>
    <mergeCell ref="B63:K63"/>
    <mergeCell ref="B9:K9"/>
    <mergeCell ref="B49:K49"/>
    <mergeCell ref="B7:K7"/>
    <mergeCell ref="B11:K11"/>
    <mergeCell ref="B13:K13"/>
    <mergeCell ref="B10:K10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5FCF-41F0-4865-BB42-25DD4BFFAA41}">
  <sheetPr>
    <tabColor theme="9" tint="-0.249977111117893"/>
  </sheetPr>
  <dimension ref="B2:K74"/>
  <sheetViews>
    <sheetView showGridLines="0" workbookViewId="0">
      <selection activeCell="J28" sqref="J28"/>
    </sheetView>
  </sheetViews>
  <sheetFormatPr defaultRowHeight="14.5" x14ac:dyDescent="0.35"/>
  <cols>
    <col min="2" max="2" width="25" customWidth="1"/>
    <col min="3" max="3" width="14" customWidth="1"/>
    <col min="4" max="4" width="12" customWidth="1"/>
    <col min="5" max="5" width="14" customWidth="1"/>
    <col min="6" max="6" width="18" customWidth="1"/>
    <col min="7" max="7" width="30" customWidth="1"/>
  </cols>
  <sheetData>
    <row r="2" spans="2:11" ht="18.5" x14ac:dyDescent="0.45">
      <c r="B2" s="153" t="s">
        <v>1149</v>
      </c>
      <c r="C2" s="147"/>
      <c r="D2" s="147"/>
      <c r="E2" s="147"/>
      <c r="F2" s="147"/>
      <c r="G2" s="147"/>
      <c r="H2" s="147"/>
      <c r="I2" s="147"/>
      <c r="J2" s="147"/>
      <c r="K2" s="147"/>
    </row>
    <row r="3" spans="2:11" x14ac:dyDescent="0.35">
      <c r="B3" s="152" t="s">
        <v>1148</v>
      </c>
      <c r="C3" s="147"/>
      <c r="D3" s="147"/>
      <c r="E3" s="147"/>
      <c r="F3" s="147"/>
      <c r="G3" s="147"/>
      <c r="H3" s="147"/>
      <c r="I3" s="147"/>
      <c r="J3" s="147"/>
      <c r="K3" s="147"/>
    </row>
    <row r="5" spans="2:11" x14ac:dyDescent="0.35">
      <c r="B5" s="164" t="s">
        <v>1147</v>
      </c>
      <c r="C5" s="147"/>
      <c r="D5" s="147"/>
      <c r="E5" s="147"/>
      <c r="F5" s="147"/>
      <c r="G5" s="147"/>
      <c r="H5" s="147"/>
      <c r="I5" s="147"/>
      <c r="J5" s="147"/>
      <c r="K5" s="147"/>
    </row>
    <row r="6" spans="2:11" ht="15" thickBot="1" x14ac:dyDescent="0.4"/>
    <row r="7" spans="2:11" ht="26" x14ac:dyDescent="0.35">
      <c r="B7" s="196" t="s">
        <v>983</v>
      </c>
      <c r="C7" s="195" t="s">
        <v>1146</v>
      </c>
      <c r="D7" s="195" t="s">
        <v>1145</v>
      </c>
      <c r="E7" s="195" t="s">
        <v>1144</v>
      </c>
      <c r="F7" s="194" t="s">
        <v>1143</v>
      </c>
    </row>
    <row r="8" spans="2:11" x14ac:dyDescent="0.35">
      <c r="B8" s="193" t="s">
        <v>1142</v>
      </c>
      <c r="C8" s="192" t="s">
        <v>1141</v>
      </c>
      <c r="D8" s="191" t="s">
        <v>1140</v>
      </c>
      <c r="E8" s="191" t="s">
        <v>1139</v>
      </c>
      <c r="F8" s="190" t="s">
        <v>1138</v>
      </c>
    </row>
    <row r="9" spans="2:11" x14ac:dyDescent="0.35">
      <c r="B9" s="193" t="s">
        <v>947</v>
      </c>
      <c r="C9" s="192" t="s">
        <v>1137</v>
      </c>
      <c r="D9" s="191" t="s">
        <v>1136</v>
      </c>
      <c r="E9" s="191" t="s">
        <v>1135</v>
      </c>
      <c r="F9" s="190" t="s">
        <v>1134</v>
      </c>
    </row>
    <row r="10" spans="2:11" ht="15" thickBot="1" x14ac:dyDescent="0.4">
      <c r="B10" s="189" t="s">
        <v>950</v>
      </c>
      <c r="C10" s="188" t="s">
        <v>1133</v>
      </c>
      <c r="D10" s="187" t="s">
        <v>1132</v>
      </c>
      <c r="E10" s="187" t="s">
        <v>1131</v>
      </c>
      <c r="F10" s="186" t="s">
        <v>1130</v>
      </c>
    </row>
    <row r="12" spans="2:11" x14ac:dyDescent="0.35">
      <c r="B12" s="154" t="s">
        <v>1129</v>
      </c>
      <c r="C12" s="147"/>
      <c r="D12" s="147"/>
      <c r="E12" s="147"/>
      <c r="F12" s="147"/>
      <c r="G12" s="147"/>
      <c r="H12" s="147"/>
      <c r="I12" s="147"/>
      <c r="J12" s="147"/>
      <c r="K12" s="147"/>
    </row>
    <row r="13" spans="2:11" x14ac:dyDescent="0.35">
      <c r="B13" s="185" t="s">
        <v>1128</v>
      </c>
      <c r="C13" s="147"/>
      <c r="D13" s="147"/>
      <c r="E13" s="147"/>
      <c r="F13" s="147"/>
      <c r="G13" s="147"/>
      <c r="H13" s="147"/>
      <c r="I13" s="147"/>
      <c r="J13" s="147"/>
      <c r="K13" s="147"/>
    </row>
    <row r="14" spans="2:11" x14ac:dyDescent="0.35">
      <c r="B14" s="184" t="s">
        <v>1127</v>
      </c>
      <c r="C14" s="147"/>
      <c r="D14" s="147"/>
      <c r="E14" s="147"/>
      <c r="F14" s="147"/>
      <c r="G14" s="147"/>
      <c r="H14" s="147"/>
      <c r="I14" s="147"/>
      <c r="J14" s="147"/>
      <c r="K14" s="147"/>
    </row>
    <row r="17" spans="2:11" x14ac:dyDescent="0.35">
      <c r="B17" s="164" t="s">
        <v>1126</v>
      </c>
      <c r="C17" s="147"/>
      <c r="D17" s="147"/>
      <c r="E17" s="147"/>
      <c r="F17" s="147"/>
      <c r="G17" s="147"/>
      <c r="H17" s="147"/>
      <c r="I17" s="147"/>
      <c r="J17" s="147"/>
      <c r="K17" s="147"/>
    </row>
    <row r="18" spans="2:11" x14ac:dyDescent="0.35">
      <c r="B18" s="177" t="s">
        <v>1125</v>
      </c>
      <c r="C18" s="147"/>
      <c r="D18" s="147"/>
      <c r="E18" s="147"/>
      <c r="F18" s="147"/>
      <c r="G18" s="147"/>
      <c r="H18" s="147"/>
      <c r="I18" s="147"/>
      <c r="J18" s="147"/>
      <c r="K18" s="147"/>
    </row>
    <row r="19" spans="2:11" ht="15" thickBot="1" x14ac:dyDescent="0.4"/>
    <row r="20" spans="2:11" x14ac:dyDescent="0.35">
      <c r="B20" s="176" t="s">
        <v>1085</v>
      </c>
      <c r="C20" s="175" t="s">
        <v>984</v>
      </c>
      <c r="D20" s="162" t="s">
        <v>1044</v>
      </c>
      <c r="E20" s="183" t="s">
        <v>1124</v>
      </c>
      <c r="F20" s="162" t="s">
        <v>1083</v>
      </c>
      <c r="G20" s="173" t="s">
        <v>1082</v>
      </c>
    </row>
    <row r="21" spans="2:11" x14ac:dyDescent="0.35">
      <c r="B21" s="172" t="s">
        <v>1081</v>
      </c>
      <c r="C21" s="171" t="s">
        <v>1080</v>
      </c>
      <c r="D21" s="125" t="s">
        <v>1079</v>
      </c>
      <c r="E21" s="182" t="s">
        <v>1123</v>
      </c>
      <c r="F21" s="125" t="s">
        <v>1122</v>
      </c>
      <c r="G21" s="169" t="s">
        <v>1121</v>
      </c>
    </row>
    <row r="22" spans="2:11" x14ac:dyDescent="0.35">
      <c r="B22" s="172" t="s">
        <v>1033</v>
      </c>
      <c r="C22" s="171" t="s">
        <v>1075</v>
      </c>
      <c r="D22" s="125" t="s">
        <v>1074</v>
      </c>
      <c r="E22" s="182" t="s">
        <v>1031</v>
      </c>
      <c r="F22" s="125" t="s">
        <v>1120</v>
      </c>
      <c r="G22" s="169" t="s">
        <v>1119</v>
      </c>
    </row>
    <row r="23" spans="2:11" x14ac:dyDescent="0.35">
      <c r="B23" s="172" t="s">
        <v>1071</v>
      </c>
      <c r="C23" s="171" t="s">
        <v>1070</v>
      </c>
      <c r="D23" s="125" t="s">
        <v>1069</v>
      </c>
      <c r="E23" s="182" t="s">
        <v>1068</v>
      </c>
      <c r="F23" s="125" t="s">
        <v>1118</v>
      </c>
      <c r="G23" s="169" t="s">
        <v>1066</v>
      </c>
    </row>
    <row r="24" spans="2:11" x14ac:dyDescent="0.35">
      <c r="B24" s="172" t="s">
        <v>972</v>
      </c>
      <c r="C24" s="171" t="s">
        <v>1015</v>
      </c>
      <c r="D24" s="125" t="s">
        <v>1013</v>
      </c>
      <c r="E24" s="182" t="s">
        <v>994</v>
      </c>
      <c r="F24" s="125" t="s">
        <v>1117</v>
      </c>
      <c r="G24" s="169" t="s">
        <v>1116</v>
      </c>
    </row>
    <row r="25" spans="2:11" x14ac:dyDescent="0.35">
      <c r="B25" s="172" t="s">
        <v>1115</v>
      </c>
      <c r="C25" s="171" t="s">
        <v>1114</v>
      </c>
      <c r="D25" s="125" t="s">
        <v>1013</v>
      </c>
      <c r="E25" s="182" t="s">
        <v>990</v>
      </c>
      <c r="F25" s="125" t="s">
        <v>1113</v>
      </c>
      <c r="G25" s="169" t="s">
        <v>1112</v>
      </c>
    </row>
    <row r="26" spans="2:11" x14ac:dyDescent="0.35">
      <c r="B26" s="172" t="s">
        <v>1004</v>
      </c>
      <c r="C26" s="171" t="s">
        <v>1093</v>
      </c>
      <c r="D26" s="125" t="s">
        <v>1013</v>
      </c>
      <c r="E26" s="182" t="s">
        <v>1111</v>
      </c>
      <c r="F26" s="125" t="s">
        <v>1091</v>
      </c>
      <c r="G26" s="169" t="s">
        <v>1110</v>
      </c>
    </row>
    <row r="27" spans="2:11" x14ac:dyDescent="0.35">
      <c r="B27" s="172" t="s">
        <v>985</v>
      </c>
      <c r="C27" s="171" t="s">
        <v>986</v>
      </c>
      <c r="D27" s="125" t="s">
        <v>1013</v>
      </c>
      <c r="E27" s="182" t="s">
        <v>987</v>
      </c>
      <c r="F27" s="125" t="s">
        <v>1109</v>
      </c>
      <c r="G27" s="169" t="s">
        <v>1108</v>
      </c>
    </row>
    <row r="28" spans="2:11" ht="15" thickBot="1" x14ac:dyDescent="0.4">
      <c r="B28" s="168" t="s">
        <v>961</v>
      </c>
      <c r="C28" s="167" t="s">
        <v>1049</v>
      </c>
      <c r="D28" s="157" t="s">
        <v>1013</v>
      </c>
      <c r="E28" s="181" t="s">
        <v>1026</v>
      </c>
      <c r="F28" s="157" t="s">
        <v>1091</v>
      </c>
      <c r="G28" s="165" t="s">
        <v>1107</v>
      </c>
    </row>
    <row r="31" spans="2:11" x14ac:dyDescent="0.35">
      <c r="B31" s="164" t="s">
        <v>1106</v>
      </c>
      <c r="C31" s="147"/>
      <c r="D31" s="147"/>
      <c r="E31" s="147"/>
      <c r="F31" s="147"/>
      <c r="G31" s="147"/>
      <c r="H31" s="147"/>
      <c r="I31" s="147"/>
      <c r="J31" s="147"/>
      <c r="K31" s="147"/>
    </row>
    <row r="32" spans="2:11" x14ac:dyDescent="0.35">
      <c r="B32" s="177" t="s">
        <v>1105</v>
      </c>
      <c r="C32" s="147"/>
      <c r="D32" s="147"/>
      <c r="E32" s="147"/>
      <c r="F32" s="147"/>
      <c r="G32" s="147"/>
      <c r="H32" s="147"/>
      <c r="I32" s="147"/>
      <c r="J32" s="147"/>
      <c r="K32" s="147"/>
    </row>
    <row r="33" spans="2:11" ht="15" thickBot="1" x14ac:dyDescent="0.4"/>
    <row r="34" spans="2:11" x14ac:dyDescent="0.35">
      <c r="B34" s="176" t="s">
        <v>1085</v>
      </c>
      <c r="C34" s="175" t="s">
        <v>984</v>
      </c>
      <c r="D34" s="162" t="s">
        <v>1044</v>
      </c>
      <c r="E34" s="180" t="s">
        <v>1104</v>
      </c>
      <c r="F34" s="162" t="s">
        <v>1083</v>
      </c>
      <c r="G34" s="173" t="s">
        <v>1082</v>
      </c>
    </row>
    <row r="35" spans="2:11" x14ac:dyDescent="0.35">
      <c r="B35" s="172" t="s">
        <v>1081</v>
      </c>
      <c r="C35" s="171" t="s">
        <v>1080</v>
      </c>
      <c r="D35" s="125" t="s">
        <v>1079</v>
      </c>
      <c r="E35" s="179" t="s">
        <v>1103</v>
      </c>
      <c r="F35" s="125" t="s">
        <v>1102</v>
      </c>
      <c r="G35" s="169" t="s">
        <v>1101</v>
      </c>
    </row>
    <row r="36" spans="2:11" x14ac:dyDescent="0.35">
      <c r="B36" s="172" t="s">
        <v>1033</v>
      </c>
      <c r="C36" s="171" t="s">
        <v>1075</v>
      </c>
      <c r="D36" s="125" t="s">
        <v>1074</v>
      </c>
      <c r="E36" s="179" t="s">
        <v>1030</v>
      </c>
      <c r="F36" s="125" t="s">
        <v>1100</v>
      </c>
      <c r="G36" s="169" t="s">
        <v>1099</v>
      </c>
    </row>
    <row r="37" spans="2:11" x14ac:dyDescent="0.35">
      <c r="B37" s="172" t="s">
        <v>1071</v>
      </c>
      <c r="C37" s="171" t="s">
        <v>1070</v>
      </c>
      <c r="D37" s="125" t="s">
        <v>1069</v>
      </c>
      <c r="E37" s="179" t="s">
        <v>1098</v>
      </c>
      <c r="F37" s="125" t="s">
        <v>1097</v>
      </c>
      <c r="G37" s="169" t="s">
        <v>1096</v>
      </c>
    </row>
    <row r="38" spans="2:11" x14ac:dyDescent="0.35">
      <c r="B38" s="172" t="s">
        <v>972</v>
      </c>
      <c r="C38" s="171" t="s">
        <v>1015</v>
      </c>
      <c r="D38" s="125" t="s">
        <v>1013</v>
      </c>
      <c r="E38" s="179" t="s">
        <v>1095</v>
      </c>
      <c r="F38" s="125" t="s">
        <v>1051</v>
      </c>
      <c r="G38" s="169" t="s">
        <v>1094</v>
      </c>
    </row>
    <row r="39" spans="2:11" x14ac:dyDescent="0.35">
      <c r="B39" s="172" t="s">
        <v>1004</v>
      </c>
      <c r="C39" s="171" t="s">
        <v>1093</v>
      </c>
      <c r="D39" s="125" t="s">
        <v>1013</v>
      </c>
      <c r="E39" s="179" t="s">
        <v>1093</v>
      </c>
      <c r="F39" s="125" t="s">
        <v>1051</v>
      </c>
      <c r="G39" s="169" t="s">
        <v>1092</v>
      </c>
    </row>
    <row r="40" spans="2:11" x14ac:dyDescent="0.35">
      <c r="B40" s="172" t="s">
        <v>985</v>
      </c>
      <c r="C40" s="171" t="s">
        <v>986</v>
      </c>
      <c r="D40" s="125" t="s">
        <v>1013</v>
      </c>
      <c r="E40" s="179" t="s">
        <v>988</v>
      </c>
      <c r="F40" s="125" t="s">
        <v>1091</v>
      </c>
      <c r="G40" s="169" t="s">
        <v>1090</v>
      </c>
    </row>
    <row r="41" spans="2:11" x14ac:dyDescent="0.35">
      <c r="B41" s="172" t="s">
        <v>961</v>
      </c>
      <c r="C41" s="171" t="s">
        <v>1049</v>
      </c>
      <c r="D41" s="125" t="s">
        <v>1013</v>
      </c>
      <c r="E41" s="179" t="s">
        <v>989</v>
      </c>
      <c r="F41" s="125" t="s">
        <v>1089</v>
      </c>
      <c r="G41" s="169" t="s">
        <v>995</v>
      </c>
    </row>
    <row r="42" spans="2:11" ht="15" thickBot="1" x14ac:dyDescent="0.4">
      <c r="B42" s="168" t="s">
        <v>1014</v>
      </c>
      <c r="C42" s="167" t="s">
        <v>991</v>
      </c>
      <c r="D42" s="157" t="s">
        <v>1013</v>
      </c>
      <c r="E42" s="178" t="s">
        <v>992</v>
      </c>
      <c r="F42" s="157"/>
      <c r="G42" s="165" t="s">
        <v>1088</v>
      </c>
    </row>
    <row r="45" spans="2:11" x14ac:dyDescent="0.35">
      <c r="B45" s="164" t="s">
        <v>1087</v>
      </c>
      <c r="C45" s="147"/>
      <c r="D45" s="147"/>
      <c r="E45" s="147"/>
      <c r="F45" s="147"/>
      <c r="G45" s="147"/>
      <c r="H45" s="147"/>
      <c r="I45" s="147"/>
      <c r="J45" s="147"/>
      <c r="K45" s="147"/>
    </row>
    <row r="46" spans="2:11" x14ac:dyDescent="0.35">
      <c r="B46" s="177" t="s">
        <v>1086</v>
      </c>
      <c r="C46" s="147"/>
      <c r="D46" s="147"/>
      <c r="E46" s="147"/>
      <c r="F46" s="147"/>
      <c r="G46" s="147"/>
      <c r="H46" s="147"/>
      <c r="I46" s="147"/>
      <c r="J46" s="147"/>
      <c r="K46" s="147"/>
    </row>
    <row r="47" spans="2:11" ht="15" thickBot="1" x14ac:dyDescent="0.4"/>
    <row r="48" spans="2:11" x14ac:dyDescent="0.35">
      <c r="B48" s="176" t="s">
        <v>1085</v>
      </c>
      <c r="C48" s="175" t="s">
        <v>984</v>
      </c>
      <c r="D48" s="162" t="s">
        <v>1044</v>
      </c>
      <c r="E48" s="174" t="s">
        <v>1084</v>
      </c>
      <c r="F48" s="162" t="s">
        <v>1083</v>
      </c>
      <c r="G48" s="173" t="s">
        <v>1082</v>
      </c>
    </row>
    <row r="49" spans="2:11" x14ac:dyDescent="0.35">
      <c r="B49" s="172" t="s">
        <v>1081</v>
      </c>
      <c r="C49" s="171" t="s">
        <v>1080</v>
      </c>
      <c r="D49" s="125" t="s">
        <v>1079</v>
      </c>
      <c r="E49" s="170" t="s">
        <v>1078</v>
      </c>
      <c r="F49" s="125" t="s">
        <v>1077</v>
      </c>
      <c r="G49" s="169" t="s">
        <v>1076</v>
      </c>
    </row>
    <row r="50" spans="2:11" x14ac:dyDescent="0.35">
      <c r="B50" s="172" t="s">
        <v>1033</v>
      </c>
      <c r="C50" s="171" t="s">
        <v>1075</v>
      </c>
      <c r="D50" s="125" t="s">
        <v>1074</v>
      </c>
      <c r="E50" s="170" t="s">
        <v>1029</v>
      </c>
      <c r="F50" s="125" t="s">
        <v>1073</v>
      </c>
      <c r="G50" s="169" t="s">
        <v>1072</v>
      </c>
    </row>
    <row r="51" spans="2:11" x14ac:dyDescent="0.35">
      <c r="B51" s="172" t="s">
        <v>1071</v>
      </c>
      <c r="C51" s="171" t="s">
        <v>1070</v>
      </c>
      <c r="D51" s="125" t="s">
        <v>1069</v>
      </c>
      <c r="E51" s="170" t="s">
        <v>1068</v>
      </c>
      <c r="F51" s="125" t="s">
        <v>1067</v>
      </c>
      <c r="G51" s="169" t="s">
        <v>1066</v>
      </c>
    </row>
    <row r="52" spans="2:11" x14ac:dyDescent="0.35">
      <c r="B52" s="172" t="s">
        <v>1065</v>
      </c>
      <c r="C52" s="171" t="s">
        <v>1064</v>
      </c>
      <c r="D52" s="125" t="s">
        <v>1013</v>
      </c>
      <c r="E52" s="170" t="s">
        <v>1063</v>
      </c>
      <c r="F52" s="125" t="s">
        <v>1062</v>
      </c>
      <c r="G52" s="169" t="s">
        <v>1061</v>
      </c>
    </row>
    <row r="53" spans="2:11" x14ac:dyDescent="0.35">
      <c r="B53" s="172" t="s">
        <v>1060</v>
      </c>
      <c r="C53" s="171" t="s">
        <v>1059</v>
      </c>
      <c r="D53" s="125" t="s">
        <v>1013</v>
      </c>
      <c r="E53" s="170" t="s">
        <v>1058</v>
      </c>
      <c r="F53" s="125" t="s">
        <v>1057</v>
      </c>
      <c r="G53" s="169" t="s">
        <v>1056</v>
      </c>
    </row>
    <row r="54" spans="2:11" x14ac:dyDescent="0.35">
      <c r="B54" s="172" t="s">
        <v>965</v>
      </c>
      <c r="C54" s="171" t="s">
        <v>1055</v>
      </c>
      <c r="D54" s="125" t="s">
        <v>1013</v>
      </c>
      <c r="E54" s="170" t="s">
        <v>1054</v>
      </c>
      <c r="F54" s="125" t="s">
        <v>1053</v>
      </c>
      <c r="G54" s="169" t="s">
        <v>1052</v>
      </c>
    </row>
    <row r="55" spans="2:11" x14ac:dyDescent="0.35">
      <c r="B55" s="172" t="s">
        <v>985</v>
      </c>
      <c r="C55" s="171" t="s">
        <v>986</v>
      </c>
      <c r="D55" s="125" t="s">
        <v>1013</v>
      </c>
      <c r="E55" s="170" t="s">
        <v>986</v>
      </c>
      <c r="F55" s="125" t="s">
        <v>1051</v>
      </c>
      <c r="G55" s="169" t="s">
        <v>1050</v>
      </c>
    </row>
    <row r="56" spans="2:11" x14ac:dyDescent="0.35">
      <c r="B56" s="172" t="s">
        <v>961</v>
      </c>
      <c r="C56" s="171" t="s">
        <v>1049</v>
      </c>
      <c r="D56" s="125" t="s">
        <v>1013</v>
      </c>
      <c r="E56" s="170" t="s">
        <v>1025</v>
      </c>
      <c r="F56" s="125" t="s">
        <v>1048</v>
      </c>
      <c r="G56" s="169" t="s">
        <v>1047</v>
      </c>
    </row>
    <row r="57" spans="2:11" ht="15" thickBot="1" x14ac:dyDescent="0.4">
      <c r="B57" s="168" t="s">
        <v>1014</v>
      </c>
      <c r="C57" s="167" t="s">
        <v>991</v>
      </c>
      <c r="D57" s="157" t="s">
        <v>1013</v>
      </c>
      <c r="E57" s="166" t="s">
        <v>993</v>
      </c>
      <c r="F57" s="157"/>
      <c r="G57" s="165" t="s">
        <v>1046</v>
      </c>
    </row>
    <row r="60" spans="2:11" x14ac:dyDescent="0.35">
      <c r="B60" s="164" t="s">
        <v>1045</v>
      </c>
      <c r="C60" s="147"/>
      <c r="D60" s="147"/>
      <c r="E60" s="147"/>
      <c r="F60" s="147"/>
      <c r="G60" s="147"/>
      <c r="H60" s="147"/>
      <c r="I60" s="147"/>
      <c r="J60" s="147"/>
      <c r="K60" s="147"/>
    </row>
    <row r="61" spans="2:11" ht="15" thickBot="1" x14ac:dyDescent="0.4"/>
    <row r="62" spans="2:11" ht="29" x14ac:dyDescent="0.35">
      <c r="B62" s="163" t="s">
        <v>983</v>
      </c>
      <c r="C62" s="162" t="s">
        <v>1044</v>
      </c>
      <c r="D62" s="162" t="s">
        <v>1043</v>
      </c>
      <c r="E62" s="162" t="s">
        <v>1042</v>
      </c>
      <c r="F62" s="162" t="s">
        <v>1041</v>
      </c>
      <c r="G62" s="161" t="s">
        <v>1040</v>
      </c>
    </row>
    <row r="63" spans="2:11" x14ac:dyDescent="0.35">
      <c r="B63" s="160" t="s">
        <v>1039</v>
      </c>
      <c r="C63" s="125" t="s">
        <v>1038</v>
      </c>
      <c r="D63" s="125" t="s">
        <v>1037</v>
      </c>
      <c r="E63" s="125" t="s">
        <v>1036</v>
      </c>
      <c r="F63" s="125" t="s">
        <v>1035</v>
      </c>
      <c r="G63" s="159" t="s">
        <v>1034</v>
      </c>
    </row>
    <row r="64" spans="2:11" x14ac:dyDescent="0.35">
      <c r="B64" s="160" t="s">
        <v>1033</v>
      </c>
      <c r="C64" s="125" t="s">
        <v>1032</v>
      </c>
      <c r="D64" s="125" t="s">
        <v>1031</v>
      </c>
      <c r="E64" s="125" t="s">
        <v>1030</v>
      </c>
      <c r="F64" s="125" t="s">
        <v>1029</v>
      </c>
      <c r="G64" s="159" t="s">
        <v>1028</v>
      </c>
    </row>
    <row r="65" spans="2:11" x14ac:dyDescent="0.35">
      <c r="B65" s="160" t="s">
        <v>1027</v>
      </c>
      <c r="C65" s="125" t="s">
        <v>1013</v>
      </c>
      <c r="D65" s="125" t="s">
        <v>1026</v>
      </c>
      <c r="E65" s="125" t="s">
        <v>989</v>
      </c>
      <c r="F65" s="125" t="s">
        <v>1025</v>
      </c>
      <c r="G65" s="159" t="s">
        <v>1024</v>
      </c>
    </row>
    <row r="66" spans="2:11" x14ac:dyDescent="0.35">
      <c r="B66" s="160" t="s">
        <v>1023</v>
      </c>
      <c r="C66" s="125" t="s">
        <v>1013</v>
      </c>
      <c r="D66" s="125" t="s">
        <v>1022</v>
      </c>
      <c r="E66" s="125" t="s">
        <v>1021</v>
      </c>
      <c r="F66" s="125" t="s">
        <v>1020</v>
      </c>
      <c r="G66" s="159" t="s">
        <v>988</v>
      </c>
    </row>
    <row r="67" spans="2:11" x14ac:dyDescent="0.35">
      <c r="B67" s="160" t="s">
        <v>1019</v>
      </c>
      <c r="C67" s="125" t="s">
        <v>1013</v>
      </c>
      <c r="D67" s="125" t="s">
        <v>1018</v>
      </c>
      <c r="E67" s="125" t="s">
        <v>1017</v>
      </c>
      <c r="F67" s="125" t="s">
        <v>1016</v>
      </c>
      <c r="G67" s="159" t="s">
        <v>1015</v>
      </c>
    </row>
    <row r="68" spans="2:11" ht="15" thickBot="1" x14ac:dyDescent="0.4">
      <c r="B68" s="158" t="s">
        <v>1014</v>
      </c>
      <c r="C68" s="157" t="s">
        <v>1013</v>
      </c>
      <c r="D68" s="157" t="s">
        <v>1012</v>
      </c>
      <c r="E68" s="157" t="s">
        <v>992</v>
      </c>
      <c r="F68" s="157" t="s">
        <v>993</v>
      </c>
      <c r="G68" s="156" t="s">
        <v>992</v>
      </c>
    </row>
    <row r="70" spans="2:11" x14ac:dyDescent="0.35">
      <c r="B70" s="155" t="s">
        <v>1011</v>
      </c>
      <c r="C70" s="147"/>
      <c r="D70" s="147"/>
      <c r="E70" s="147"/>
      <c r="F70" s="147"/>
      <c r="G70" s="147"/>
      <c r="H70" s="147"/>
      <c r="I70" s="147"/>
      <c r="J70" s="147"/>
      <c r="K70" s="147"/>
    </row>
    <row r="71" spans="2:11" x14ac:dyDescent="0.35">
      <c r="B71" s="149" t="s">
        <v>1010</v>
      </c>
      <c r="C71" s="147"/>
      <c r="D71" s="147"/>
      <c r="E71" s="147"/>
      <c r="F71" s="147"/>
      <c r="G71" s="147"/>
      <c r="H71" s="147"/>
      <c r="I71" s="147"/>
      <c r="J71" s="147"/>
      <c r="K71" s="147"/>
    </row>
    <row r="72" spans="2:11" x14ac:dyDescent="0.35">
      <c r="B72" s="149" t="s">
        <v>1009</v>
      </c>
      <c r="C72" s="147"/>
      <c r="D72" s="147"/>
      <c r="E72" s="147"/>
      <c r="F72" s="147"/>
      <c r="G72" s="147"/>
      <c r="H72" s="147"/>
      <c r="I72" s="147"/>
      <c r="J72" s="147"/>
      <c r="K72" s="147"/>
    </row>
    <row r="73" spans="2:11" x14ac:dyDescent="0.35">
      <c r="B73" s="149" t="s">
        <v>1008</v>
      </c>
      <c r="C73" s="147"/>
      <c r="D73" s="147"/>
      <c r="E73" s="147"/>
      <c r="F73" s="147"/>
      <c r="G73" s="147"/>
      <c r="H73" s="147"/>
      <c r="I73" s="147"/>
      <c r="J73" s="147"/>
      <c r="K73" s="147"/>
    </row>
    <row r="74" spans="2:11" x14ac:dyDescent="0.35">
      <c r="B74" s="154" t="s">
        <v>1007</v>
      </c>
      <c r="C74" s="147"/>
      <c r="D74" s="147"/>
      <c r="E74" s="147"/>
      <c r="F74" s="147"/>
      <c r="G74" s="147"/>
      <c r="H74" s="147"/>
      <c r="I74" s="147"/>
      <c r="J74" s="147"/>
      <c r="K74" s="147"/>
    </row>
  </sheetData>
  <mergeCells count="18">
    <mergeCell ref="B74:K74"/>
    <mergeCell ref="B70:K70"/>
    <mergeCell ref="B12:K12"/>
    <mergeCell ref="B73:K73"/>
    <mergeCell ref="B31:K31"/>
    <mergeCell ref="B45:K45"/>
    <mergeCell ref="B46:K46"/>
    <mergeCell ref="B71:K71"/>
    <mergeCell ref="B14:K14"/>
    <mergeCell ref="B32:K32"/>
    <mergeCell ref="B2:K2"/>
    <mergeCell ref="B72:K72"/>
    <mergeCell ref="B3:K3"/>
    <mergeCell ref="B5:K5"/>
    <mergeCell ref="B60:K60"/>
    <mergeCell ref="B13:K13"/>
    <mergeCell ref="B17:K17"/>
    <mergeCell ref="B18:K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74D-4D7E-4D19-A648-98A3705C91FC}">
  <dimension ref="B2:L78"/>
  <sheetViews>
    <sheetView topLeftCell="A48" workbookViewId="0">
      <selection activeCell="B74" sqref="B74:L78"/>
    </sheetView>
  </sheetViews>
  <sheetFormatPr defaultRowHeight="14.5" x14ac:dyDescent="0.35"/>
  <cols>
    <col min="2" max="2" width="12.54296875" bestFit="1" customWidth="1"/>
    <col min="3" max="3" width="18.08984375" style="137" bestFit="1" customWidth="1"/>
    <col min="4" max="4" width="19.90625" style="137" bestFit="1" customWidth="1"/>
    <col min="5" max="5" width="15" style="137" bestFit="1" customWidth="1"/>
    <col min="6" max="6" width="11.81640625" style="137" bestFit="1" customWidth="1"/>
  </cols>
  <sheetData>
    <row r="2" spans="2:12" ht="21" x14ac:dyDescent="0.5">
      <c r="B2" s="151" t="s">
        <v>996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3" spans="2:12" x14ac:dyDescent="0.35">
      <c r="B3" s="152" t="s">
        <v>997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5" spans="2:12" x14ac:dyDescent="0.35">
      <c r="B5" s="150" t="s">
        <v>998</v>
      </c>
      <c r="C5" s="147"/>
      <c r="D5" s="147"/>
      <c r="E5" s="147"/>
      <c r="F5" s="147"/>
    </row>
    <row r="6" spans="2:12" x14ac:dyDescent="0.35">
      <c r="B6" t="s">
        <v>999</v>
      </c>
      <c r="C6" s="137" t="s">
        <v>1000</v>
      </c>
      <c r="D6" s="137" t="s">
        <v>1001</v>
      </c>
    </row>
    <row r="7" spans="2:12" x14ac:dyDescent="0.35">
      <c r="B7" t="s">
        <v>925</v>
      </c>
      <c r="C7" s="137">
        <v>410.56529999999998</v>
      </c>
      <c r="D7" s="137">
        <v>178.91480000000001</v>
      </c>
    </row>
    <row r="8" spans="2:12" x14ac:dyDescent="0.35">
      <c r="B8" t="s">
        <v>926</v>
      </c>
      <c r="C8" s="137">
        <v>177.81319999999999</v>
      </c>
      <c r="D8" s="137">
        <v>160.93559999999999</v>
      </c>
    </row>
    <row r="9" spans="2:12" x14ac:dyDescent="0.35">
      <c r="B9" t="s">
        <v>927</v>
      </c>
      <c r="C9" s="137">
        <v>300.08909999999997</v>
      </c>
      <c r="D9" s="137">
        <v>200.25489999999999</v>
      </c>
    </row>
    <row r="10" spans="2:12" x14ac:dyDescent="0.35">
      <c r="B10" t="s">
        <v>928</v>
      </c>
      <c r="C10" s="137">
        <v>214.43629999999999</v>
      </c>
      <c r="D10" s="137">
        <v>190.7655</v>
      </c>
    </row>
    <row r="11" spans="2:12" x14ac:dyDescent="0.35">
      <c r="B11" t="s">
        <v>168</v>
      </c>
      <c r="C11" s="137">
        <v>282.88850000000002</v>
      </c>
      <c r="D11" s="137">
        <v>196.809</v>
      </c>
    </row>
    <row r="12" spans="2:12" x14ac:dyDescent="0.35">
      <c r="B12" t="s">
        <v>929</v>
      </c>
      <c r="C12" s="137">
        <v>161.3657</v>
      </c>
      <c r="D12" s="137">
        <v>135.0616</v>
      </c>
    </row>
    <row r="13" spans="2:12" x14ac:dyDescent="0.35">
      <c r="B13" t="s">
        <v>930</v>
      </c>
      <c r="C13" s="137">
        <v>159.67420000000001</v>
      </c>
      <c r="D13" s="137">
        <v>142.42429999999999</v>
      </c>
    </row>
    <row r="14" spans="2:12" x14ac:dyDescent="0.35">
      <c r="B14" t="s">
        <v>931</v>
      </c>
      <c r="C14" s="137">
        <v>140.98949999999999</v>
      </c>
      <c r="D14" s="137">
        <v>142.31209999999999</v>
      </c>
    </row>
    <row r="15" spans="2:12" x14ac:dyDescent="0.35">
      <c r="B15" t="s">
        <v>932</v>
      </c>
      <c r="C15" s="137">
        <v>207.3065</v>
      </c>
      <c r="D15" s="137">
        <v>178.78389999999999</v>
      </c>
    </row>
    <row r="16" spans="2:12" x14ac:dyDescent="0.35">
      <c r="B16" t="s">
        <v>933</v>
      </c>
      <c r="C16" s="137">
        <v>198.25909999999999</v>
      </c>
      <c r="D16" s="137">
        <v>189.28819999999999</v>
      </c>
    </row>
    <row r="17" spans="2:7" x14ac:dyDescent="0.35">
      <c r="B17" t="s">
        <v>934</v>
      </c>
      <c r="C17" s="137">
        <v>263.5068</v>
      </c>
      <c r="D17" s="137">
        <v>230.26840000000001</v>
      </c>
    </row>
    <row r="18" spans="2:7" x14ac:dyDescent="0.35">
      <c r="B18" t="s">
        <v>935</v>
      </c>
      <c r="C18" s="137">
        <v>275.71620000000001</v>
      </c>
      <c r="D18" s="137">
        <v>236.3425</v>
      </c>
    </row>
    <row r="20" spans="2:7" x14ac:dyDescent="0.35">
      <c r="B20" s="150" t="s">
        <v>1002</v>
      </c>
      <c r="C20" s="147"/>
      <c r="D20" s="147"/>
      <c r="E20" s="147"/>
      <c r="F20" s="147"/>
      <c r="G20" s="147"/>
    </row>
    <row r="21" spans="2:7" x14ac:dyDescent="0.35">
      <c r="B21" t="s">
        <v>999</v>
      </c>
      <c r="C21" s="137" t="s">
        <v>968</v>
      </c>
      <c r="D21" s="137" t="s">
        <v>969</v>
      </c>
      <c r="E21" s="137" t="s">
        <v>970</v>
      </c>
      <c r="F21" s="137" t="s">
        <v>971</v>
      </c>
    </row>
    <row r="22" spans="2:7" x14ac:dyDescent="0.35">
      <c r="B22" t="s">
        <v>925</v>
      </c>
      <c r="C22" s="137">
        <v>54.748386093178823</v>
      </c>
      <c r="D22" s="137">
        <v>23.170257447304969</v>
      </c>
      <c r="E22" s="137">
        <v>13.090145446060509</v>
      </c>
      <c r="F22" s="137">
        <v>8.9912110134557057</v>
      </c>
    </row>
    <row r="23" spans="2:7" x14ac:dyDescent="0.35">
      <c r="B23" t="s">
        <v>926</v>
      </c>
      <c r="C23" s="137">
        <v>48.062566654816933</v>
      </c>
      <c r="D23" s="137">
        <v>25.595449697831501</v>
      </c>
      <c r="E23" s="137">
        <v>15.71276217561322</v>
      </c>
      <c r="F23" s="137">
        <v>10.62922147173836</v>
      </c>
    </row>
    <row r="24" spans="2:7" x14ac:dyDescent="0.35">
      <c r="B24" t="s">
        <v>927</v>
      </c>
      <c r="C24" s="137">
        <v>48.964123294593229</v>
      </c>
      <c r="D24" s="137">
        <v>25.72006063668519</v>
      </c>
      <c r="E24" s="137">
        <v>15.502779181404749</v>
      </c>
      <c r="F24" s="137">
        <v>9.8130368873168266</v>
      </c>
    </row>
    <row r="25" spans="2:7" x14ac:dyDescent="0.35">
      <c r="B25" t="s">
        <v>928</v>
      </c>
      <c r="C25" s="137">
        <v>46.38128861429832</v>
      </c>
      <c r="D25" s="137">
        <v>26.77258017063842</v>
      </c>
      <c r="E25" s="137">
        <v>16.460723742277139</v>
      </c>
      <c r="F25" s="137">
        <v>10.38540747278611</v>
      </c>
    </row>
    <row r="26" spans="2:7" x14ac:dyDescent="0.35">
      <c r="B26" t="s">
        <v>168</v>
      </c>
      <c r="C26" s="137">
        <v>43.537113058914898</v>
      </c>
      <c r="D26" s="137">
        <v>27.3382891379119</v>
      </c>
      <c r="E26" s="137">
        <v>17.452568512149121</v>
      </c>
      <c r="F26" s="137">
        <v>11.67202929102408</v>
      </c>
    </row>
    <row r="27" spans="2:7" x14ac:dyDescent="0.35">
      <c r="B27" t="s">
        <v>929</v>
      </c>
      <c r="C27" s="137">
        <v>46.3081130355515</v>
      </c>
      <c r="D27" s="137">
        <v>26.927985414767551</v>
      </c>
      <c r="E27" s="137">
        <v>16.517775752051051</v>
      </c>
      <c r="F27" s="137">
        <v>10.246125797629899</v>
      </c>
    </row>
    <row r="28" spans="2:7" x14ac:dyDescent="0.35">
      <c r="B28" t="s">
        <v>930</v>
      </c>
      <c r="C28" s="137">
        <v>44.680454630147203</v>
      </c>
      <c r="D28" s="137">
        <v>27.724986025712688</v>
      </c>
      <c r="E28" s="137">
        <v>17.104527669088871</v>
      </c>
      <c r="F28" s="137">
        <v>10.49003167505124</v>
      </c>
    </row>
    <row r="29" spans="2:7" x14ac:dyDescent="0.35">
      <c r="B29" t="s">
        <v>931</v>
      </c>
      <c r="C29" s="137">
        <v>41.479671184181292</v>
      </c>
      <c r="D29" s="137">
        <v>29.12686069762275</v>
      </c>
      <c r="E29" s="137">
        <v>18.418129304598981</v>
      </c>
      <c r="F29" s="137">
        <v>10.975338813596981</v>
      </c>
    </row>
    <row r="30" spans="2:7" x14ac:dyDescent="0.35">
      <c r="B30" t="s">
        <v>932</v>
      </c>
      <c r="C30" s="137">
        <v>40.190016588749813</v>
      </c>
      <c r="D30" s="137">
        <v>29.663700799276128</v>
      </c>
      <c r="E30" s="137">
        <v>18.926255466747101</v>
      </c>
      <c r="F30" s="137">
        <v>11.220027145226959</v>
      </c>
    </row>
    <row r="31" spans="2:7" x14ac:dyDescent="0.35">
      <c r="B31" t="s">
        <v>933</v>
      </c>
      <c r="C31" s="137">
        <v>38.857412653446652</v>
      </c>
      <c r="D31" s="137">
        <v>30.264400377714821</v>
      </c>
      <c r="E31" s="137">
        <v>19.46805162102612</v>
      </c>
      <c r="F31" s="137">
        <v>11.4101353478124</v>
      </c>
    </row>
    <row r="32" spans="2:7" x14ac:dyDescent="0.35">
      <c r="B32" t="s">
        <v>934</v>
      </c>
      <c r="C32" s="137">
        <v>42.780369093490172</v>
      </c>
      <c r="D32" s="137">
        <v>28.858243763942401</v>
      </c>
      <c r="E32" s="137">
        <v>18.03893733522612</v>
      </c>
      <c r="F32" s="137">
        <v>10.322449807341309</v>
      </c>
    </row>
    <row r="33" spans="2:6" x14ac:dyDescent="0.35">
      <c r="B33" t="s">
        <v>935</v>
      </c>
      <c r="C33" s="137">
        <v>35.12141280353201</v>
      </c>
      <c r="D33" s="137">
        <v>31.13686534216335</v>
      </c>
      <c r="E33" s="137">
        <v>20.838852097130239</v>
      </c>
      <c r="F33" s="137">
        <v>12.90286975717439</v>
      </c>
    </row>
    <row r="35" spans="2:6" x14ac:dyDescent="0.35">
      <c r="B35" s="150" t="s">
        <v>1003</v>
      </c>
      <c r="C35" s="147"/>
      <c r="D35" s="147"/>
      <c r="E35" s="147"/>
    </row>
    <row r="36" spans="2:6" x14ac:dyDescent="0.35">
      <c r="B36" t="s">
        <v>999</v>
      </c>
      <c r="C36" s="137" t="s">
        <v>1004</v>
      </c>
      <c r="D36" s="137" t="s">
        <v>965</v>
      </c>
    </row>
    <row r="37" spans="2:6" x14ac:dyDescent="0.35">
      <c r="B37" t="s">
        <v>925</v>
      </c>
      <c r="C37" s="137">
        <v>0</v>
      </c>
      <c r="D37" s="137">
        <v>2.9838800172448838</v>
      </c>
    </row>
    <row r="38" spans="2:6" x14ac:dyDescent="0.35">
      <c r="B38" t="s">
        <v>926</v>
      </c>
      <c r="C38" s="137">
        <v>0</v>
      </c>
      <c r="D38" s="137">
        <v>6.666674165181024</v>
      </c>
    </row>
    <row r="39" spans="2:6" x14ac:dyDescent="0.35">
      <c r="B39" t="s">
        <v>927</v>
      </c>
      <c r="C39" s="137">
        <v>6.6867104598281957</v>
      </c>
      <c r="D39" s="137">
        <v>5.2016127145136499</v>
      </c>
    </row>
    <row r="40" spans="2:6" x14ac:dyDescent="0.35">
      <c r="B40" t="s">
        <v>928</v>
      </c>
      <c r="C40" s="137">
        <v>0</v>
      </c>
      <c r="D40" s="137">
        <v>6.666688429222261</v>
      </c>
    </row>
    <row r="41" spans="2:6" x14ac:dyDescent="0.35">
      <c r="B41" t="s">
        <v>168</v>
      </c>
      <c r="C41" s="137">
        <v>0</v>
      </c>
      <c r="D41" s="137">
        <v>6.6666768787937558</v>
      </c>
    </row>
    <row r="42" spans="2:6" x14ac:dyDescent="0.35">
      <c r="B42" t="s">
        <v>929</v>
      </c>
      <c r="C42" s="137">
        <v>9.5132178669097538</v>
      </c>
      <c r="D42" s="137">
        <v>5.1552412057138861</v>
      </c>
    </row>
    <row r="43" spans="2:6" x14ac:dyDescent="0.35">
      <c r="B43" t="s">
        <v>930</v>
      </c>
      <c r="C43" s="137">
        <v>7.7957890814235142</v>
      </c>
      <c r="D43" s="137">
        <v>5.3868824916585982</v>
      </c>
    </row>
    <row r="44" spans="2:6" x14ac:dyDescent="0.35">
      <c r="B44" t="s">
        <v>931</v>
      </c>
      <c r="C44" s="137">
        <v>0</v>
      </c>
      <c r="D44" s="137">
        <v>6.666684004488288</v>
      </c>
    </row>
    <row r="45" spans="2:6" x14ac:dyDescent="0.35">
      <c r="B45" t="s">
        <v>932</v>
      </c>
      <c r="C45" s="137">
        <v>0</v>
      </c>
      <c r="D45" s="137">
        <v>6.6666784581385601</v>
      </c>
    </row>
    <row r="46" spans="2:6" x14ac:dyDescent="0.35">
      <c r="B46" t="s">
        <v>933</v>
      </c>
      <c r="C46" s="137">
        <v>0</v>
      </c>
      <c r="D46" s="137">
        <v>6.6666857214720956</v>
      </c>
    </row>
    <row r="47" spans="2:6" x14ac:dyDescent="0.35">
      <c r="B47" t="s">
        <v>934</v>
      </c>
      <c r="C47" s="137">
        <v>18.479010342729669</v>
      </c>
      <c r="D47" s="137">
        <v>4.7808625288023654</v>
      </c>
    </row>
    <row r="48" spans="2:6" x14ac:dyDescent="0.35">
      <c r="B48" t="s">
        <v>935</v>
      </c>
      <c r="C48" s="137">
        <v>2.381346578366446</v>
      </c>
      <c r="D48" s="137">
        <v>6.3298636301023921</v>
      </c>
    </row>
    <row r="50" spans="2:4" x14ac:dyDescent="0.35">
      <c r="B50" s="150" t="s">
        <v>1006</v>
      </c>
      <c r="C50" s="147"/>
      <c r="D50" s="147"/>
    </row>
    <row r="51" spans="2:4" x14ac:dyDescent="0.35">
      <c r="B51" s="134" t="s">
        <v>999</v>
      </c>
      <c r="C51" t="s">
        <v>965</v>
      </c>
      <c r="D51"/>
    </row>
    <row r="52" spans="2:4" x14ac:dyDescent="0.35">
      <c r="B52" s="134" t="s">
        <v>925</v>
      </c>
      <c r="C52" s="136">
        <v>2.9838800172448838</v>
      </c>
      <c r="D52"/>
    </row>
    <row r="53" spans="2:4" x14ac:dyDescent="0.35">
      <c r="B53" s="134" t="s">
        <v>926</v>
      </c>
      <c r="C53" s="136">
        <v>6.666674165181024</v>
      </c>
      <c r="D53"/>
    </row>
    <row r="54" spans="2:4" x14ac:dyDescent="0.35">
      <c r="B54" s="134" t="s">
        <v>927</v>
      </c>
      <c r="C54" s="136">
        <v>5.2016127145136499</v>
      </c>
      <c r="D54"/>
    </row>
    <row r="55" spans="2:4" x14ac:dyDescent="0.35">
      <c r="B55" t="s">
        <v>928</v>
      </c>
      <c r="C55" s="136">
        <v>6.666688429222261</v>
      </c>
      <c r="D55"/>
    </row>
    <row r="56" spans="2:4" x14ac:dyDescent="0.35">
      <c r="B56" t="s">
        <v>168</v>
      </c>
      <c r="C56" s="136">
        <v>6.6666768787937558</v>
      </c>
      <c r="D56"/>
    </row>
    <row r="57" spans="2:4" x14ac:dyDescent="0.35">
      <c r="B57" t="s">
        <v>929</v>
      </c>
      <c r="C57" s="136">
        <v>5.1552412057138861</v>
      </c>
      <c r="D57"/>
    </row>
    <row r="58" spans="2:4" x14ac:dyDescent="0.35">
      <c r="B58" t="s">
        <v>930</v>
      </c>
      <c r="C58" s="136">
        <v>5.3868824916585982</v>
      </c>
      <c r="D58"/>
    </row>
    <row r="59" spans="2:4" x14ac:dyDescent="0.35">
      <c r="B59" t="s">
        <v>931</v>
      </c>
      <c r="C59" s="136">
        <v>6.666684004488288</v>
      </c>
      <c r="D59"/>
    </row>
    <row r="60" spans="2:4" x14ac:dyDescent="0.35">
      <c r="B60" t="s">
        <v>932</v>
      </c>
      <c r="C60" s="136">
        <v>6.6666784581385601</v>
      </c>
      <c r="D60"/>
    </row>
    <row r="61" spans="2:4" x14ac:dyDescent="0.35">
      <c r="B61" t="s">
        <v>933</v>
      </c>
      <c r="C61" s="136">
        <v>6.6666857214720956</v>
      </c>
      <c r="D61"/>
    </row>
    <row r="62" spans="2:4" x14ac:dyDescent="0.35">
      <c r="B62" t="s">
        <v>934</v>
      </c>
      <c r="C62" s="136">
        <v>4.7808625288023654</v>
      </c>
      <c r="D62"/>
    </row>
    <row r="63" spans="2:4" x14ac:dyDescent="0.35">
      <c r="B63" t="s">
        <v>935</v>
      </c>
      <c r="C63" s="136">
        <v>6.3298636301023921</v>
      </c>
      <c r="D63"/>
    </row>
    <row r="74" spans="2:12" x14ac:dyDescent="0.35">
      <c r="B74" s="135"/>
    </row>
    <row r="75" spans="2:12" x14ac:dyDescent="0.35">
      <c r="B75" s="149"/>
      <c r="C75" s="147"/>
      <c r="D75" s="147"/>
      <c r="E75" s="147"/>
      <c r="F75" s="147"/>
      <c r="G75" s="147"/>
      <c r="H75" s="147"/>
      <c r="I75" s="147"/>
      <c r="J75" s="147"/>
      <c r="K75" s="147"/>
      <c r="L75" s="147"/>
    </row>
    <row r="76" spans="2:12" x14ac:dyDescent="0.35">
      <c r="B76" s="149"/>
      <c r="C76" s="147"/>
      <c r="D76" s="147"/>
      <c r="E76" s="147"/>
      <c r="F76" s="147"/>
      <c r="G76" s="147"/>
      <c r="H76" s="147"/>
      <c r="I76" s="147"/>
      <c r="J76" s="147"/>
      <c r="K76" s="147"/>
      <c r="L76" s="147"/>
    </row>
    <row r="77" spans="2:12" x14ac:dyDescent="0.35">
      <c r="B77" s="149"/>
      <c r="C77" s="147"/>
      <c r="D77" s="147"/>
      <c r="E77" s="147"/>
      <c r="F77" s="147"/>
      <c r="G77" s="147"/>
      <c r="H77" s="147"/>
      <c r="I77" s="147"/>
      <c r="J77" s="147"/>
      <c r="K77" s="147"/>
      <c r="L77" s="147"/>
    </row>
    <row r="78" spans="2:12" x14ac:dyDescent="0.35">
      <c r="B78" s="149"/>
      <c r="C78" s="147"/>
      <c r="D78" s="147"/>
      <c r="E78" s="147"/>
      <c r="F78" s="147"/>
      <c r="G78" s="147"/>
      <c r="H78" s="147"/>
      <c r="I78" s="147"/>
      <c r="J78" s="147"/>
      <c r="K78" s="147"/>
      <c r="L78" s="147"/>
    </row>
  </sheetData>
  <mergeCells count="10">
    <mergeCell ref="B78:L78"/>
    <mergeCell ref="B50:D50"/>
    <mergeCell ref="B5:F5"/>
    <mergeCell ref="B2:L2"/>
    <mergeCell ref="B3:L3"/>
    <mergeCell ref="B75:L75"/>
    <mergeCell ref="B77:L77"/>
    <mergeCell ref="B20:G20"/>
    <mergeCell ref="B35:E35"/>
    <mergeCell ref="B76:L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DATA&gt;&gt;&gt;</vt:lpstr>
      <vt:lpstr>DATA_2025</vt:lpstr>
      <vt:lpstr>BENCHMARK_FENTY_2024</vt:lpstr>
      <vt:lpstr>FORECAST_2025</vt:lpstr>
      <vt:lpstr>CALENDRIER_PROMO</vt:lpstr>
      <vt:lpstr>BUSINESS PERFORMANCE &gt;&gt;&gt;</vt:lpstr>
      <vt:lpstr>1.DASHBOARD PERFORMANCE</vt:lpstr>
      <vt:lpstr>2.EXECUTIVE SUMMARY</vt:lpstr>
      <vt:lpstr>3.SCENARIOS_PRICING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Fofana</cp:lastModifiedBy>
  <cp:revision>0</cp:revision>
  <dcterms:created xsi:type="dcterms:W3CDTF">2026-05-13T18:40:03Z</dcterms:created>
  <dcterms:modified xsi:type="dcterms:W3CDTF">2026-05-18T19:16:23Z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ActionId">
    <vt:lpwstr>9cb35a7a-2310-4a1d-954a-98adbccac126</vt:lpwstr>
  </property>
  <property fmtid="{D5CDD505-2E9C-101B-9397-08002B2CF9AE}" pid="3" name="MSIP_Label_c62e0584-010f-4004-8a6a-d5c118c8b4bd_ContentBits">
    <vt:lpwstr>0</vt:lpwstr>
  </property>
  <property fmtid="{D5CDD505-2E9C-101B-9397-08002B2CF9AE}" pid="4" name="MSIP_Label_c62e0584-010f-4004-8a6a-d5c118c8b4bd_Enabled">
    <vt:lpwstr>true</vt:lpwstr>
  </property>
  <property fmtid="{D5CDD505-2E9C-101B-9397-08002B2CF9AE}" pid="5" name="MSIP_Label_c62e0584-010f-4004-8a6a-d5c118c8b4bd_Method">
    <vt:lpwstr>Standard</vt:lpwstr>
  </property>
  <property fmtid="{D5CDD505-2E9C-101B-9397-08002B2CF9AE}" pid="6" name="MSIP_Label_c62e0584-010f-4004-8a6a-d5c118c8b4bd_Name">
    <vt:lpwstr>Internal</vt:lpwstr>
  </property>
  <property fmtid="{D5CDD505-2E9C-101B-9397-08002B2CF9AE}" pid="7" name="MSIP_Label_c62e0584-010f-4004-8a6a-d5c118c8b4bd_SetDate">
    <vt:lpwstr>2026-05-13T21:43:52Z</vt:lpwstr>
  </property>
  <property fmtid="{D5CDD505-2E9C-101B-9397-08002B2CF9AE}" pid="8" name="MSIP_Label_c62e0584-010f-4004-8a6a-d5c118c8b4bd_SiteId">
    <vt:lpwstr>56b731a8-a2ac-4c32-bf6b-616810e913c6</vt:lpwstr>
  </property>
  <property fmtid="{D5CDD505-2E9C-101B-9397-08002B2CF9AE}" pid="9" name="MSIP_Label_c62e0584-010f-4004-8a6a-d5c118c8b4bd_Tag">
    <vt:lpwstr>10, 3, 0, 1</vt:lpwstr>
  </property>
  <property fmtid="{D5CDD505-2E9C-101B-9397-08002B2CF9AE}" pid="10" name="ContentTypeId">
    <vt:lpwstr>0x01010080B211B0EC137C4B9DE4C80E0A9BC70E</vt:lpwstr>
  </property>
</Properties>
</file>