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ersonal Folders\2020_fall\EXAMS\Fill-in-the-blank_demo\"/>
    </mc:Choice>
  </mc:AlternateContent>
  <xr:revisionPtr revIDLastSave="0" documentId="13_ncr:1_{208FB69B-67E6-4C0D-B178-AB206547BA62}" xr6:coauthVersionLast="45" xr6:coauthVersionMax="45" xr10:uidLastSave="{00000000-0000-0000-0000-000000000000}"/>
  <bookViews>
    <workbookView xWindow="3607" yWindow="2258" windowWidth="12608" windowHeight="10335" firstSheet="1" activeTab="2" xr2:uid="{A3938683-7C1C-4EFA-B3AE-F7C5B0C8E187}"/>
  </bookViews>
  <sheets>
    <sheet name="Random_Generating" sheetId="1" r:id="rId1"/>
    <sheet name="Hypothesis_Test_Template" sheetId="2" r:id="rId2"/>
    <sheet name="Mail_Mer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C26" i="3"/>
  <c r="D26" i="3"/>
  <c r="E26" i="3"/>
  <c r="G26" i="3"/>
  <c r="H26" i="3"/>
  <c r="I26" i="3"/>
  <c r="B27" i="3"/>
  <c r="C27" i="3"/>
  <c r="D27" i="3"/>
  <c r="E27" i="3"/>
  <c r="G27" i="3"/>
  <c r="H27" i="3"/>
  <c r="I27" i="3"/>
  <c r="B28" i="3"/>
  <c r="C28" i="3"/>
  <c r="D28" i="3"/>
  <c r="E28" i="3"/>
  <c r="G28" i="3"/>
  <c r="H28" i="3"/>
  <c r="I28" i="3"/>
  <c r="B29" i="3"/>
  <c r="C29" i="3"/>
  <c r="D29" i="3"/>
  <c r="E29" i="3"/>
  <c r="G29" i="3"/>
  <c r="H29" i="3"/>
  <c r="I29" i="3"/>
  <c r="B30" i="3"/>
  <c r="C30" i="3"/>
  <c r="D30" i="3"/>
  <c r="E30" i="3"/>
  <c r="G30" i="3"/>
  <c r="H30" i="3"/>
  <c r="I30" i="3"/>
  <c r="B31" i="3"/>
  <c r="C31" i="3"/>
  <c r="D31" i="3"/>
  <c r="E31" i="3"/>
  <c r="G31" i="3"/>
  <c r="H31" i="3"/>
  <c r="I31" i="3"/>
  <c r="B4" i="3"/>
  <c r="C4" i="3"/>
  <c r="D4" i="3"/>
  <c r="E4" i="3"/>
  <c r="G4" i="3"/>
  <c r="H4" i="3"/>
  <c r="I4" i="3"/>
  <c r="B5" i="3"/>
  <c r="C5" i="3"/>
  <c r="D5" i="3"/>
  <c r="E5" i="3"/>
  <c r="G5" i="3"/>
  <c r="H5" i="3"/>
  <c r="I5" i="3"/>
  <c r="B6" i="3"/>
  <c r="C6" i="3"/>
  <c r="D6" i="3"/>
  <c r="E6" i="3"/>
  <c r="G6" i="3"/>
  <c r="H6" i="3"/>
  <c r="I6" i="3"/>
  <c r="B7" i="3"/>
  <c r="C7" i="3"/>
  <c r="D7" i="3"/>
  <c r="E7" i="3"/>
  <c r="G7" i="3"/>
  <c r="H7" i="3"/>
  <c r="I7" i="3"/>
  <c r="B8" i="3"/>
  <c r="C8" i="3"/>
  <c r="D8" i="3"/>
  <c r="E8" i="3"/>
  <c r="G8" i="3"/>
  <c r="H8" i="3"/>
  <c r="I8" i="3"/>
  <c r="B9" i="3"/>
  <c r="C9" i="3"/>
  <c r="D9" i="3"/>
  <c r="E9" i="3"/>
  <c r="G9" i="3"/>
  <c r="H9" i="3"/>
  <c r="I9" i="3"/>
  <c r="B10" i="3"/>
  <c r="C10" i="3"/>
  <c r="D10" i="3"/>
  <c r="E10" i="3"/>
  <c r="G10" i="3"/>
  <c r="H10" i="3"/>
  <c r="I10" i="3"/>
  <c r="B11" i="3"/>
  <c r="C11" i="3"/>
  <c r="D11" i="3"/>
  <c r="E11" i="3"/>
  <c r="G11" i="3"/>
  <c r="H11" i="3"/>
  <c r="I11" i="3"/>
  <c r="B12" i="3"/>
  <c r="C12" i="3"/>
  <c r="D12" i="3"/>
  <c r="E12" i="3"/>
  <c r="G12" i="3"/>
  <c r="H12" i="3"/>
  <c r="I12" i="3"/>
  <c r="B13" i="3"/>
  <c r="C13" i="3"/>
  <c r="D13" i="3"/>
  <c r="E13" i="3"/>
  <c r="G13" i="3"/>
  <c r="H13" i="3"/>
  <c r="I13" i="3"/>
  <c r="B14" i="3"/>
  <c r="C14" i="3"/>
  <c r="D14" i="3"/>
  <c r="E14" i="3"/>
  <c r="G14" i="3"/>
  <c r="H14" i="3"/>
  <c r="I14" i="3"/>
  <c r="B15" i="3"/>
  <c r="C15" i="3"/>
  <c r="D15" i="3"/>
  <c r="E15" i="3"/>
  <c r="G15" i="3"/>
  <c r="H15" i="3"/>
  <c r="I15" i="3"/>
  <c r="B16" i="3"/>
  <c r="C16" i="3"/>
  <c r="D16" i="3"/>
  <c r="E16" i="3"/>
  <c r="G16" i="3"/>
  <c r="H16" i="3"/>
  <c r="I16" i="3"/>
  <c r="B17" i="3"/>
  <c r="C17" i="3"/>
  <c r="D17" i="3"/>
  <c r="E17" i="3"/>
  <c r="G17" i="3"/>
  <c r="H17" i="3"/>
  <c r="I17" i="3"/>
  <c r="B18" i="3"/>
  <c r="C18" i="3"/>
  <c r="D18" i="3"/>
  <c r="E18" i="3"/>
  <c r="G18" i="3"/>
  <c r="H18" i="3"/>
  <c r="I18" i="3"/>
  <c r="B19" i="3"/>
  <c r="C19" i="3"/>
  <c r="D19" i="3"/>
  <c r="E19" i="3"/>
  <c r="G19" i="3"/>
  <c r="H19" i="3"/>
  <c r="I19" i="3"/>
  <c r="B20" i="3"/>
  <c r="C20" i="3"/>
  <c r="D20" i="3"/>
  <c r="E20" i="3"/>
  <c r="G20" i="3"/>
  <c r="H20" i="3"/>
  <c r="I20" i="3"/>
  <c r="B21" i="3"/>
  <c r="C21" i="3"/>
  <c r="D21" i="3"/>
  <c r="E21" i="3"/>
  <c r="G21" i="3"/>
  <c r="H21" i="3"/>
  <c r="I21" i="3"/>
  <c r="B22" i="3"/>
  <c r="C22" i="3"/>
  <c r="D22" i="3"/>
  <c r="E22" i="3"/>
  <c r="G22" i="3"/>
  <c r="H22" i="3"/>
  <c r="I22" i="3"/>
  <c r="B23" i="3"/>
  <c r="C23" i="3"/>
  <c r="D23" i="3"/>
  <c r="E23" i="3"/>
  <c r="G23" i="3"/>
  <c r="H23" i="3"/>
  <c r="I23" i="3"/>
  <c r="B24" i="3"/>
  <c r="C24" i="3"/>
  <c r="D24" i="3"/>
  <c r="E24" i="3"/>
  <c r="G24" i="3"/>
  <c r="H24" i="3"/>
  <c r="I24" i="3"/>
  <c r="B25" i="3"/>
  <c r="C25" i="3"/>
  <c r="D25" i="3"/>
  <c r="E25" i="3"/>
  <c r="G25" i="3"/>
  <c r="H25" i="3"/>
  <c r="I25" i="3"/>
  <c r="I3" i="3"/>
  <c r="C3" i="3"/>
  <c r="C2" i="3"/>
  <c r="I2" i="3"/>
  <c r="B3" i="3"/>
  <c r="D3" i="3"/>
  <c r="E3" i="3"/>
  <c r="G3" i="3"/>
  <c r="H3" i="3"/>
  <c r="H2" i="3"/>
  <c r="G2" i="3"/>
  <c r="E2" i="3"/>
  <c r="D2" i="3"/>
  <c r="F5" i="1"/>
  <c r="F4" i="1"/>
  <c r="B2" i="3"/>
  <c r="K29" i="1"/>
  <c r="I29" i="1"/>
  <c r="J29" i="1"/>
  <c r="C14" i="2"/>
  <c r="C15" i="2" s="1"/>
  <c r="G13" i="2"/>
  <c r="C13" i="2"/>
  <c r="N6" i="2" s="1"/>
  <c r="C12" i="2"/>
  <c r="C18" i="2" s="1"/>
  <c r="G9" i="2"/>
  <c r="G7" i="2"/>
  <c r="M6" i="2"/>
  <c r="L6" i="2"/>
  <c r="M5" i="2"/>
  <c r="L5" i="2"/>
  <c r="G5" i="2"/>
  <c r="M4" i="2"/>
  <c r="L4" i="2"/>
  <c r="J18" i="3" l="1"/>
  <c r="K18" i="3" s="1"/>
  <c r="J26" i="3"/>
  <c r="K26" i="3" s="1"/>
  <c r="J15" i="3"/>
  <c r="K15" i="3" s="1"/>
  <c r="F24" i="3"/>
  <c r="J29" i="3"/>
  <c r="K29" i="3" s="1"/>
  <c r="J30" i="3"/>
  <c r="K30" i="3" s="1"/>
  <c r="F25" i="3"/>
  <c r="L26" i="3"/>
  <c r="O26" i="3" s="1"/>
  <c r="L27" i="3"/>
  <c r="F26" i="3"/>
  <c r="L8" i="3"/>
  <c r="J31" i="3"/>
  <c r="K31" i="3" s="1"/>
  <c r="L23" i="3"/>
  <c r="L29" i="3"/>
  <c r="F28" i="3"/>
  <c r="F27" i="3"/>
  <c r="F29" i="3"/>
  <c r="J9" i="3"/>
  <c r="K9" i="3" s="1"/>
  <c r="F5" i="3"/>
  <c r="J28" i="3"/>
  <c r="K28" i="3" s="1"/>
  <c r="L19" i="3"/>
  <c r="F17" i="3"/>
  <c r="L11" i="3"/>
  <c r="L31" i="3"/>
  <c r="J27" i="3"/>
  <c r="K27" i="3" s="1"/>
  <c r="F31" i="3"/>
  <c r="F30" i="3"/>
  <c r="L21" i="3"/>
  <c r="F19" i="3"/>
  <c r="L13" i="3"/>
  <c r="L5" i="3"/>
  <c r="M26" i="3"/>
  <c r="N26" i="3"/>
  <c r="L16" i="3"/>
  <c r="L17" i="3"/>
  <c r="L9" i="3"/>
  <c r="L30" i="3"/>
  <c r="L18" i="3"/>
  <c r="L10" i="3"/>
  <c r="L28" i="3"/>
  <c r="L20" i="3"/>
  <c r="J14" i="3"/>
  <c r="K14" i="3" s="1"/>
  <c r="L4" i="3"/>
  <c r="L25" i="3"/>
  <c r="L3" i="3"/>
  <c r="L22" i="3"/>
  <c r="O22" i="3" s="1"/>
  <c r="L14" i="3"/>
  <c r="L6" i="3"/>
  <c r="L7" i="3"/>
  <c r="O7" i="3" s="1"/>
  <c r="J19" i="3"/>
  <c r="K19" i="3" s="1"/>
  <c r="J10" i="3"/>
  <c r="K10" i="3" s="1"/>
  <c r="L2" i="3"/>
  <c r="F9" i="3"/>
  <c r="L15" i="3"/>
  <c r="F21" i="3"/>
  <c r="L24" i="3"/>
  <c r="J24" i="3"/>
  <c r="K24" i="3" s="1"/>
  <c r="J17" i="3"/>
  <c r="K17" i="3" s="1"/>
  <c r="L12" i="3"/>
  <c r="J12" i="3"/>
  <c r="K12" i="3" s="1"/>
  <c r="J25" i="3"/>
  <c r="K25" i="3" s="1"/>
  <c r="J23" i="3"/>
  <c r="K23" i="3" s="1"/>
  <c r="F11" i="3"/>
  <c r="J7" i="3"/>
  <c r="K7" i="3" s="1"/>
  <c r="J5" i="3"/>
  <c r="K5" i="3" s="1"/>
  <c r="M22" i="3"/>
  <c r="F16" i="3"/>
  <c r="F13" i="3"/>
  <c r="J6" i="3"/>
  <c r="K6" i="3" s="1"/>
  <c r="F4" i="3"/>
  <c r="F23" i="3"/>
  <c r="J11" i="3"/>
  <c r="K11" i="3" s="1"/>
  <c r="F7" i="3"/>
  <c r="F12" i="3"/>
  <c r="J4" i="3"/>
  <c r="K4" i="3" s="1"/>
  <c r="J22" i="3"/>
  <c r="K22" i="3" s="1"/>
  <c r="J20" i="3"/>
  <c r="K20" i="3" s="1"/>
  <c r="J8" i="3"/>
  <c r="K8" i="3" s="1"/>
  <c r="F6" i="3"/>
  <c r="M3" i="3"/>
  <c r="J16" i="3"/>
  <c r="K16" i="3" s="1"/>
  <c r="F8" i="3"/>
  <c r="F14" i="3"/>
  <c r="F22" i="3"/>
  <c r="F20" i="3"/>
  <c r="F15" i="3"/>
  <c r="M5" i="3"/>
  <c r="M19" i="3"/>
  <c r="M7" i="3"/>
  <c r="M18" i="3"/>
  <c r="J3" i="3"/>
  <c r="K3" i="3" s="1"/>
  <c r="J21" i="3"/>
  <c r="K21" i="3" s="1"/>
  <c r="J13" i="3"/>
  <c r="K13" i="3" s="1"/>
  <c r="N15" i="3"/>
  <c r="F18" i="3"/>
  <c r="F10" i="3"/>
  <c r="J2" i="3"/>
  <c r="K2" i="3" s="1"/>
  <c r="F3" i="3"/>
  <c r="F2" i="3"/>
  <c r="G4" i="2"/>
  <c r="G15" i="2"/>
  <c r="O5" i="2"/>
  <c r="C17" i="2"/>
  <c r="O4" i="2" s="1"/>
  <c r="O6" i="2"/>
  <c r="N4" i="2"/>
  <c r="P5" i="2"/>
  <c r="P6" i="2"/>
  <c r="N5" i="2"/>
  <c r="G11" i="2" s="1"/>
  <c r="P4" i="2"/>
  <c r="M27" i="3" l="1"/>
  <c r="O27" i="3"/>
  <c r="O24" i="3"/>
  <c r="O6" i="3"/>
  <c r="O28" i="3"/>
  <c r="M31" i="3"/>
  <c r="O31" i="3"/>
  <c r="O14" i="3"/>
  <c r="O10" i="3"/>
  <c r="O5" i="3"/>
  <c r="O11" i="3"/>
  <c r="M15" i="3"/>
  <c r="O15" i="3"/>
  <c r="N18" i="3"/>
  <c r="O18" i="3"/>
  <c r="M13" i="3"/>
  <c r="O13" i="3"/>
  <c r="M29" i="3"/>
  <c r="O29" i="3"/>
  <c r="O3" i="3"/>
  <c r="O30" i="3"/>
  <c r="O19" i="3"/>
  <c r="M23" i="3"/>
  <c r="O23" i="3"/>
  <c r="M25" i="3"/>
  <c r="O25" i="3"/>
  <c r="N9" i="3"/>
  <c r="O9" i="3"/>
  <c r="M21" i="3"/>
  <c r="O21" i="3"/>
  <c r="M12" i="3"/>
  <c r="O12" i="3"/>
  <c r="M4" i="3"/>
  <c r="O4" i="3"/>
  <c r="M17" i="3"/>
  <c r="O17" i="3"/>
  <c r="O8" i="3"/>
  <c r="O16" i="3"/>
  <c r="M20" i="3"/>
  <c r="O20" i="3"/>
  <c r="O2" i="3"/>
  <c r="N2" i="3"/>
  <c r="N29" i="3"/>
  <c r="N14" i="3"/>
  <c r="N31" i="3"/>
  <c r="N27" i="3"/>
  <c r="M28" i="3"/>
  <c r="N28" i="3"/>
  <c r="N30" i="3"/>
  <c r="M30" i="3"/>
  <c r="N23" i="3"/>
  <c r="N25" i="3"/>
  <c r="N12" i="3"/>
  <c r="N20" i="3"/>
  <c r="N7" i="3"/>
  <c r="N19" i="3"/>
  <c r="N10" i="3"/>
  <c r="M10" i="3"/>
  <c r="N22" i="3"/>
  <c r="M14" i="3"/>
  <c r="N5" i="3"/>
  <c r="M9" i="3"/>
  <c r="N11" i="3"/>
  <c r="N17" i="3"/>
  <c r="M11" i="3"/>
  <c r="N4" i="3"/>
  <c r="N13" i="3"/>
  <c r="N24" i="3"/>
  <c r="M24" i="3"/>
  <c r="N21" i="3"/>
  <c r="N3" i="3"/>
  <c r="M6" i="3"/>
  <c r="N6" i="3"/>
  <c r="N8" i="3"/>
  <c r="M8" i="3"/>
  <c r="N16" i="3"/>
  <c r="M16" i="3"/>
  <c r="M2" i="3"/>
  <c r="G18" i="2"/>
  <c r="F19" i="2" s="1"/>
  <c r="G16" i="2"/>
  <c r="F8" i="1" l="1"/>
  <c r="F7" i="1"/>
  <c r="F6" i="1"/>
</calcChain>
</file>

<file path=xl/sharedStrings.xml><?xml version="1.0" encoding="utf-8"?>
<sst xmlns="http://schemas.openxmlformats.org/spreadsheetml/2006/main" count="117" uniqueCount="107">
  <si>
    <t>Uniform with decimal places</t>
  </si>
  <si>
    <t>min</t>
  </si>
  <si>
    <t>max</t>
  </si>
  <si>
    <t>decimal places</t>
  </si>
  <si>
    <t>RANDOM</t>
  </si>
  <si>
    <t>From a List (uniform)</t>
  </si>
  <si>
    <t>Name</t>
  </si>
  <si>
    <t>Olivia</t>
  </si>
  <si>
    <t>Lucas</t>
  </si>
  <si>
    <t>Mason</t>
  </si>
  <si>
    <t>Benjamin</t>
  </si>
  <si>
    <t>Sophia</t>
  </si>
  <si>
    <t>Emily</t>
  </si>
  <si>
    <t>Logan</t>
  </si>
  <si>
    <t>Alexander</t>
  </si>
  <si>
    <t>Ava</t>
  </si>
  <si>
    <t>James</t>
  </si>
  <si>
    <t>Nathan</t>
  </si>
  <si>
    <t>Ryan</t>
  </si>
  <si>
    <t>Hunter</t>
  </si>
  <si>
    <t>Jayden</t>
  </si>
  <si>
    <t>Jagmit</t>
  </si>
  <si>
    <t>Ivana</t>
  </si>
  <si>
    <t>Kesler</t>
  </si>
  <si>
    <t>Loki</t>
  </si>
  <si>
    <t>Manvir</t>
  </si>
  <si>
    <t>Tiago</t>
  </si>
  <si>
    <t>Joaquin</t>
  </si>
  <si>
    <t>Ibrahim</t>
  </si>
  <si>
    <t>Simran</t>
  </si>
  <si>
    <t>Mohammad</t>
  </si>
  <si>
    <t>Helia</t>
  </si>
  <si>
    <t>mu</t>
  </si>
  <si>
    <t>delta</t>
  </si>
  <si>
    <t>x-bar</t>
  </si>
  <si>
    <t>n</t>
  </si>
  <si>
    <t>s</t>
  </si>
  <si>
    <t>One sample test for the mean</t>
  </si>
  <si>
    <t>8 step Hypothesis Test for the Mean</t>
  </si>
  <si>
    <t>μ</t>
  </si>
  <si>
    <t>Lookup Chart to Populate our test</t>
  </si>
  <si>
    <t>Population standard deviation Unknown</t>
  </si>
  <si>
    <t>Type of Test</t>
  </si>
  <si>
    <t>Null</t>
  </si>
  <si>
    <t>Alternative</t>
  </si>
  <si>
    <t>Decision</t>
  </si>
  <si>
    <t>p-value</t>
  </si>
  <si>
    <t>Conclusion</t>
  </si>
  <si>
    <t xml:space="preserve">Step 1: </t>
  </si>
  <si>
    <t>Null Hypothesis, H0:</t>
  </si>
  <si>
    <t>2-sided</t>
  </si>
  <si>
    <t>=</t>
  </si>
  <si>
    <t>≠</t>
  </si>
  <si>
    <t>Sample Size (n)</t>
  </si>
  <si>
    <t>Alternative Hypothesis, Ha:</t>
  </si>
  <si>
    <t>1-sided Left</t>
  </si>
  <si>
    <t>≥</t>
  </si>
  <si>
    <t>&lt;</t>
  </si>
  <si>
    <r>
      <t>Sample Mean (x</t>
    </r>
    <r>
      <rPr>
        <sz val="11"/>
        <color theme="1"/>
        <rFont val="Calibri"/>
        <family val="2"/>
      </rPr>
      <t>̅)</t>
    </r>
  </si>
  <si>
    <t>1-sided Right</t>
  </si>
  <si>
    <t>≤</t>
  </si>
  <si>
    <t>&gt;</t>
  </si>
  <si>
    <t>Sample Standard deviation (s)</t>
  </si>
  <si>
    <t xml:space="preserve">Step 2: </t>
  </si>
  <si>
    <t>Type of Test:</t>
  </si>
  <si>
    <t>α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</si>
  <si>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</si>
  <si>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</si>
  <si>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Step 3:</t>
  </si>
  <si>
    <t>Level of significance:</t>
  </si>
  <si>
    <t>Type of test</t>
  </si>
  <si>
    <t>Step 4:</t>
  </si>
  <si>
    <t>Decision Rule</t>
  </si>
  <si>
    <t>t-test (test statistic)</t>
  </si>
  <si>
    <t>Two-tailed critical value</t>
  </si>
  <si>
    <t xml:space="preserve">Step 5: </t>
  </si>
  <si>
    <t xml:space="preserve">Gather Sample Data: </t>
  </si>
  <si>
    <t>One-tailed critical value (RIGHT)</t>
  </si>
  <si>
    <t>One-tailed critical value (LEFT)</t>
  </si>
  <si>
    <t xml:space="preserve">Step 6: </t>
  </si>
  <si>
    <t>Analyze Data:</t>
  </si>
  <si>
    <t>p-value (2-sided)</t>
  </si>
  <si>
    <t>p-value (1-sided)</t>
  </si>
  <si>
    <t>Step 7:</t>
  </si>
  <si>
    <t>Statistical Conclusion:</t>
  </si>
  <si>
    <t>Step 8:</t>
  </si>
  <si>
    <t>Make a business decision</t>
  </si>
  <si>
    <t>Company</t>
  </si>
  <si>
    <t>Telus</t>
  </si>
  <si>
    <t>Shaw</t>
  </si>
  <si>
    <t>Rogers</t>
  </si>
  <si>
    <t>Freedom</t>
  </si>
  <si>
    <t>Koodo</t>
  </si>
  <si>
    <t>Primus</t>
  </si>
  <si>
    <t>Bell</t>
  </si>
  <si>
    <t>Virgin Mobile</t>
  </si>
  <si>
    <t>SaskTel</t>
  </si>
  <si>
    <t>Fizz</t>
  </si>
  <si>
    <t xml:space="preserve">Lucky </t>
  </si>
  <si>
    <t>Solo</t>
  </si>
  <si>
    <t>Alpha</t>
  </si>
  <si>
    <t>Row_Num</t>
  </si>
  <si>
    <t>alpha</t>
  </si>
  <si>
    <t>t-crit</t>
  </si>
  <si>
    <t>t-crit_display</t>
  </si>
  <si>
    <t>t-test</t>
  </si>
  <si>
    <t>t-test_display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</si>
</sst>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4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2" borderId="10" xfId="0" applyFill="1" applyBorder="1"/>
    <xf numFmtId="0" fontId="0" fillId="3" borderId="11" xfId="0" applyFill="1" applyBorder="1"/>
    <xf numFmtId="0" fontId="0" fillId="4" borderId="12" xfId="0" applyFill="1" applyBorder="1"/>
    <xf numFmtId="0" fontId="0" fillId="2" borderId="15" xfId="0" applyFill="1" applyBorder="1"/>
    <xf numFmtId="0" fontId="1" fillId="2" borderId="9" xfId="0" applyFont="1" applyFill="1" applyBorder="1"/>
    <xf numFmtId="0" fontId="0" fillId="3" borderId="9" xfId="0" applyFill="1" applyBorder="1"/>
    <xf numFmtId="0" fontId="0" fillId="2" borderId="16" xfId="0" applyFill="1" applyBorder="1"/>
    <xf numFmtId="0" fontId="1" fillId="0" borderId="0" xfId="0" applyFont="1"/>
    <xf numFmtId="0" fontId="2" fillId="2" borderId="17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4" borderId="17" xfId="0" applyFont="1" applyFill="1" applyBorder="1"/>
    <xf numFmtId="0" fontId="0" fillId="4" borderId="19" xfId="0" applyFill="1" applyBorder="1"/>
    <xf numFmtId="0" fontId="0" fillId="4" borderId="18" xfId="0" applyFill="1" applyBorder="1"/>
    <xf numFmtId="0" fontId="0" fillId="4" borderId="0" xfId="0" quotePrefix="1" applyFill="1"/>
    <xf numFmtId="0" fontId="2" fillId="4" borderId="0" xfId="0" applyFont="1" applyFill="1"/>
    <xf numFmtId="0" fontId="0" fillId="4" borderId="0" xfId="0" applyFill="1"/>
    <xf numFmtId="0" fontId="0" fillId="4" borderId="22" xfId="0" applyFill="1" applyBorder="1"/>
    <xf numFmtId="0" fontId="0" fillId="2" borderId="17" xfId="0" applyFill="1" applyBorder="1"/>
    <xf numFmtId="0" fontId="0" fillId="3" borderId="18" xfId="0" applyFill="1" applyBorder="1"/>
    <xf numFmtId="0" fontId="1" fillId="4" borderId="7" xfId="0" applyFont="1" applyFill="1" applyBorder="1"/>
    <xf numFmtId="0" fontId="0" fillId="3" borderId="22" xfId="0" applyFill="1" applyBorder="1"/>
    <xf numFmtId="0" fontId="2" fillId="2" borderId="10" xfId="0" applyFont="1" applyFill="1" applyBorder="1"/>
    <xf numFmtId="0" fontId="0" fillId="4" borderId="21" xfId="0" applyFill="1" applyBorder="1"/>
    <xf numFmtId="0" fontId="0" fillId="4" borderId="20" xfId="0" applyFill="1" applyBorder="1"/>
    <xf numFmtId="0" fontId="0" fillId="3" borderId="20" xfId="0" applyFill="1" applyBorder="1" applyAlignment="1">
      <alignment horizontal="right"/>
    </xf>
    <xf numFmtId="0" fontId="1" fillId="4" borderId="22" xfId="0" applyFont="1" applyFill="1" applyBorder="1"/>
    <xf numFmtId="0" fontId="0" fillId="4" borderId="7" xfId="0" applyFill="1" applyBorder="1"/>
    <xf numFmtId="0" fontId="0" fillId="4" borderId="10" xfId="0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0" fillId="4" borderId="25" xfId="0" applyFont="1" applyFill="1" applyBorder="1"/>
    <xf numFmtId="0" fontId="0" fillId="4" borderId="26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4</xdr:row>
      <xdr:rowOff>157162</xdr:rowOff>
    </xdr:from>
    <xdr:to>
      <xdr:col>16</xdr:col>
      <xdr:colOff>585787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3439CE-21AA-44E8-A900-BFA82FD75850}"/>
            </a:ext>
          </a:extLst>
        </xdr:cNvPr>
        <xdr:cNvSpPr txBox="1"/>
      </xdr:nvSpPr>
      <xdr:spPr>
        <a:xfrm>
          <a:off x="7172324" y="885825"/>
          <a:ext cx="3281363" cy="31051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Demo Question:</a:t>
          </a:r>
        </a:p>
        <a:p>
          <a:r>
            <a:rPr lang="en-CA" sz="1100" b="1"/>
            <a:t>(Variables are underlined)</a:t>
          </a: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Previous research from 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Telus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states that the average cell phone expense for a Telus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$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month.  Olivia feels that average monthly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cell phone expenses are higher than $</a:t>
          </a:r>
          <a:r>
            <a:rPr lang="en-CA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month.  Olivia conducts a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random sample of 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Telus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customers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found that the average monthy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expense was $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standard deviation of $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above sample data, is there enough evidence to conclude that the cell phone expense is greater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$</a:t>
          </a:r>
          <a:r>
            <a:rPr lang="en-CA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Test the hypothesis at the </a:t>
          </a:r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level of significance.   </a:t>
          </a:r>
          <a:endParaRPr lang="en-CA" sz="1100"/>
        </a:p>
      </xdr:txBody>
    </xdr:sp>
    <xdr:clientData/>
  </xdr:twoCellAnchor>
  <xdr:twoCellAnchor>
    <xdr:from>
      <xdr:col>1</xdr:col>
      <xdr:colOff>57150</xdr:colOff>
      <xdr:row>10</xdr:row>
      <xdr:rowOff>38100</xdr:rowOff>
    </xdr:from>
    <xdr:to>
      <xdr:col>5</xdr:col>
      <xdr:colOff>252413</xdr:colOff>
      <xdr:row>21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77BADD-9199-437E-83A6-5D330DD73553}"/>
            </a:ext>
          </a:extLst>
        </xdr:cNvPr>
        <xdr:cNvSpPr txBox="1"/>
      </xdr:nvSpPr>
      <xdr:spPr>
        <a:xfrm>
          <a:off x="704850" y="1857375"/>
          <a:ext cx="2786063" cy="202882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Interested</a:t>
          </a:r>
          <a:r>
            <a:rPr lang="en-CA" sz="1100" baseline="0"/>
            <a:t> in Random Sampling in Excel?  You can find more of my templates at https://github.com/amygoldlist/Excel_fun</a:t>
          </a:r>
        </a:p>
        <a:p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D67E8C-104B-483F-BA5E-520B58446FA4}"/>
            </a:ext>
          </a:extLst>
        </xdr:cNvPr>
        <xdr:cNvSpPr txBox="1"/>
      </xdr:nvSpPr>
      <xdr:spPr>
        <a:xfrm>
          <a:off x="9730740" y="1716405"/>
          <a:ext cx="251460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5D57A-F2B9-4B54-92CB-AE46EB5D0DC8}"/>
            </a:ext>
          </a:extLst>
        </xdr:cNvPr>
        <xdr:cNvSpPr txBox="1"/>
      </xdr:nvSpPr>
      <xdr:spPr>
        <a:xfrm>
          <a:off x="9729788" y="2341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7</xdr:col>
      <xdr:colOff>366714</xdr:colOff>
      <xdr:row>14</xdr:row>
      <xdr:rowOff>166687</xdr:rowOff>
    </xdr:from>
    <xdr:to>
      <xdr:col>11</xdr:col>
      <xdr:colOff>71439</xdr:colOff>
      <xdr:row>25</xdr:row>
      <xdr:rowOff>100012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E07B7E-B9A7-4756-9304-1E098D5CA363}"/>
            </a:ext>
          </a:extLst>
        </xdr:cNvPr>
        <xdr:cNvSpPr txBox="1"/>
      </xdr:nvSpPr>
      <xdr:spPr>
        <a:xfrm>
          <a:off x="9629777" y="2728912"/>
          <a:ext cx="1909762" cy="19335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Interested</a:t>
          </a:r>
          <a:r>
            <a:rPr lang="en-CA" sz="1100" baseline="0"/>
            <a:t> in demos of Statistical methods like Hypothesis testing in Excel?  You can find more of my templates at https://github.com/amygoldlist/Excel_fun.  That's where this template comes from.</a:t>
          </a:r>
        </a:p>
        <a:p>
          <a:endParaRPr lang="en-CA" sz="1100"/>
        </a:p>
      </xdr:txBody>
    </xdr:sp>
    <xdr:clientData/>
  </xdr:twoCellAnchor>
  <xdr:twoCellAnchor>
    <xdr:from>
      <xdr:col>1</xdr:col>
      <xdr:colOff>481011</xdr:colOff>
      <xdr:row>20</xdr:row>
      <xdr:rowOff>119062</xdr:rowOff>
    </xdr:from>
    <xdr:to>
      <xdr:col>2</xdr:col>
      <xdr:colOff>700087</xdr:colOff>
      <xdr:row>24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D449DB-C3D4-4E83-8A9C-B82E3BDA9E9E}"/>
            </a:ext>
          </a:extLst>
        </xdr:cNvPr>
        <xdr:cNvSpPr txBox="1"/>
      </xdr:nvSpPr>
      <xdr:spPr>
        <a:xfrm>
          <a:off x="781049" y="3771900"/>
          <a:ext cx="2324101" cy="73342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 is a good sheet to test out hypothesis</a:t>
          </a:r>
          <a:r>
            <a:rPr lang="en-CA" sz="1100" baseline="0"/>
            <a:t> testing scenarios.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A24C-515F-4A5E-8421-24D0FFB6FF66}">
  <dimension ref="B1:K29"/>
  <sheetViews>
    <sheetView topLeftCell="A7" workbookViewId="0">
      <selection activeCell="F6" sqref="F6"/>
    </sheetView>
  </sheetViews>
  <sheetFormatPr defaultRowHeight="14.25" x14ac:dyDescent="0.45"/>
  <cols>
    <col min="11" max="11" width="11.19921875" customWidth="1"/>
  </cols>
  <sheetData>
    <row r="1" spans="2:11" ht="14.65" thickBot="1" x14ac:dyDescent="0.5"/>
    <row r="2" spans="2:11" x14ac:dyDescent="0.45">
      <c r="B2" s="40" t="s">
        <v>0</v>
      </c>
      <c r="C2" s="41"/>
      <c r="D2" s="41"/>
      <c r="E2" s="41"/>
      <c r="F2" s="42"/>
      <c r="H2" s="43" t="s">
        <v>5</v>
      </c>
      <c r="I2" s="41"/>
      <c r="J2" s="41"/>
      <c r="K2" s="44"/>
    </row>
    <row r="3" spans="2:11" x14ac:dyDescent="0.45">
      <c r="B3" s="1"/>
      <c r="C3" s="2" t="s">
        <v>1</v>
      </c>
      <c r="D3" s="2" t="s">
        <v>2</v>
      </c>
      <c r="E3" s="2" t="s">
        <v>3</v>
      </c>
      <c r="F3" s="3" t="s">
        <v>4</v>
      </c>
      <c r="H3" s="10"/>
      <c r="I3" s="36" t="s">
        <v>87</v>
      </c>
      <c r="J3" s="36" t="s">
        <v>100</v>
      </c>
      <c r="K3" s="11" t="s">
        <v>6</v>
      </c>
    </row>
    <row r="4" spans="2:11" x14ac:dyDescent="0.45">
      <c r="B4" s="4" t="s">
        <v>32</v>
      </c>
      <c r="C4" s="5">
        <v>65</v>
      </c>
      <c r="D4" s="5">
        <v>100</v>
      </c>
      <c r="E4" s="5">
        <v>0</v>
      </c>
      <c r="F4" s="6">
        <f ca="1">RANDBETWEEN(C4*10^E4,D4*10^E4)/(10^E4)</f>
        <v>76</v>
      </c>
      <c r="H4" s="10">
        <v>1</v>
      </c>
      <c r="I4" s="5" t="s">
        <v>88</v>
      </c>
      <c r="J4" s="5">
        <v>1</v>
      </c>
      <c r="K4" s="12" t="s">
        <v>7</v>
      </c>
    </row>
    <row r="5" spans="2:11" x14ac:dyDescent="0.45">
      <c r="B5" s="4" t="s">
        <v>33</v>
      </c>
      <c r="C5" s="5">
        <v>2</v>
      </c>
      <c r="D5" s="5">
        <v>15</v>
      </c>
      <c r="E5" s="5">
        <v>0</v>
      </c>
      <c r="F5" s="6">
        <f ca="1">RANDBETWEEN(C5*10^E5,D5*10^E5)/(10^E5)</f>
        <v>13</v>
      </c>
      <c r="H5" s="10">
        <v>2</v>
      </c>
      <c r="I5" s="5" t="s">
        <v>89</v>
      </c>
      <c r="J5" s="5">
        <v>2</v>
      </c>
      <c r="K5" s="12" t="s">
        <v>28</v>
      </c>
    </row>
    <row r="6" spans="2:11" x14ac:dyDescent="0.45">
      <c r="B6" s="4" t="s">
        <v>35</v>
      </c>
      <c r="C6" s="5">
        <v>31</v>
      </c>
      <c r="D6" s="5">
        <v>49</v>
      </c>
      <c r="E6" s="5">
        <v>0</v>
      </c>
      <c r="F6" s="6">
        <f t="shared" ref="F6:F8" ca="1" si="0">RANDBETWEEN(C6*10^E6,D6*10^E6)/(10^E6)</f>
        <v>44</v>
      </c>
      <c r="H6" s="10">
        <v>3</v>
      </c>
      <c r="I6" s="5" t="s">
        <v>90</v>
      </c>
      <c r="J6" s="5">
        <v>5</v>
      </c>
      <c r="K6" s="12" t="s">
        <v>30</v>
      </c>
    </row>
    <row r="7" spans="2:11" x14ac:dyDescent="0.45">
      <c r="B7" s="4" t="s">
        <v>36</v>
      </c>
      <c r="C7" s="5">
        <v>10</v>
      </c>
      <c r="D7" s="5">
        <v>25</v>
      </c>
      <c r="E7" s="5">
        <v>0</v>
      </c>
      <c r="F7" s="6">
        <f t="shared" ca="1" si="0"/>
        <v>18</v>
      </c>
      <c r="H7" s="10">
        <v>4</v>
      </c>
      <c r="I7" s="5" t="s">
        <v>91</v>
      </c>
      <c r="J7" s="5">
        <v>10</v>
      </c>
      <c r="K7" s="12" t="s">
        <v>22</v>
      </c>
    </row>
    <row r="8" spans="2:11" ht="14.65" thickBot="1" x14ac:dyDescent="0.5">
      <c r="B8" s="7"/>
      <c r="C8" s="8">
        <v>1</v>
      </c>
      <c r="D8" s="8">
        <v>2</v>
      </c>
      <c r="E8" s="8">
        <v>3</v>
      </c>
      <c r="F8" s="9">
        <f t="shared" ca="1" si="0"/>
        <v>1.216</v>
      </c>
      <c r="H8" s="10">
        <v>5</v>
      </c>
      <c r="I8" s="5" t="s">
        <v>92</v>
      </c>
      <c r="J8" s="5"/>
      <c r="K8" s="12" t="s">
        <v>8</v>
      </c>
    </row>
    <row r="9" spans="2:11" x14ac:dyDescent="0.45">
      <c r="H9" s="10">
        <v>6</v>
      </c>
      <c r="I9" s="5" t="s">
        <v>93</v>
      </c>
      <c r="J9" s="5"/>
      <c r="K9" s="12" t="s">
        <v>27</v>
      </c>
    </row>
    <row r="10" spans="2:11" x14ac:dyDescent="0.45">
      <c r="H10" s="10">
        <v>7</v>
      </c>
      <c r="I10" s="5" t="s">
        <v>94</v>
      </c>
      <c r="J10" s="5"/>
      <c r="K10" s="12" t="s">
        <v>9</v>
      </c>
    </row>
    <row r="11" spans="2:11" x14ac:dyDescent="0.45">
      <c r="H11" s="10">
        <v>8</v>
      </c>
      <c r="I11" s="5" t="s">
        <v>95</v>
      </c>
      <c r="J11" s="5"/>
      <c r="K11" s="12" t="s">
        <v>10</v>
      </c>
    </row>
    <row r="12" spans="2:11" x14ac:dyDescent="0.45">
      <c r="H12" s="10">
        <v>9</v>
      </c>
      <c r="I12" s="5" t="s">
        <v>96</v>
      </c>
      <c r="J12" s="5"/>
      <c r="K12" s="12" t="s">
        <v>11</v>
      </c>
    </row>
    <row r="13" spans="2:11" x14ac:dyDescent="0.45">
      <c r="H13" s="10">
        <v>10</v>
      </c>
      <c r="I13" s="5" t="s">
        <v>97</v>
      </c>
      <c r="J13" s="5"/>
      <c r="K13" s="12" t="s">
        <v>24</v>
      </c>
    </row>
    <row r="14" spans="2:11" x14ac:dyDescent="0.45">
      <c r="H14" s="10">
        <v>11</v>
      </c>
      <c r="I14" s="5" t="s">
        <v>98</v>
      </c>
      <c r="J14" s="5"/>
      <c r="K14" s="12" t="s">
        <v>12</v>
      </c>
    </row>
    <row r="15" spans="2:11" x14ac:dyDescent="0.45">
      <c r="H15" s="10">
        <v>12</v>
      </c>
      <c r="I15" s="5" t="s">
        <v>99</v>
      </c>
      <c r="J15" s="5"/>
      <c r="K15" s="12" t="s">
        <v>21</v>
      </c>
    </row>
    <row r="16" spans="2:11" x14ac:dyDescent="0.45">
      <c r="H16" s="10">
        <v>13</v>
      </c>
      <c r="I16" s="5"/>
      <c r="J16" s="5"/>
      <c r="K16" s="12" t="s">
        <v>23</v>
      </c>
    </row>
    <row r="17" spans="8:11" x14ac:dyDescent="0.45">
      <c r="H17" s="10">
        <v>14</v>
      </c>
      <c r="I17" s="5"/>
      <c r="J17" s="5"/>
      <c r="K17" s="12" t="s">
        <v>29</v>
      </c>
    </row>
    <row r="18" spans="8:11" x14ac:dyDescent="0.45">
      <c r="H18" s="10">
        <v>15</v>
      </c>
      <c r="I18" s="5"/>
      <c r="J18" s="5"/>
      <c r="K18" s="12" t="s">
        <v>13</v>
      </c>
    </row>
    <row r="19" spans="8:11" x14ac:dyDescent="0.45">
      <c r="H19" s="10">
        <v>16</v>
      </c>
      <c r="I19" s="5"/>
      <c r="J19" s="5"/>
      <c r="K19" s="12" t="s">
        <v>14</v>
      </c>
    </row>
    <row r="20" spans="8:11" x14ac:dyDescent="0.45">
      <c r="H20" s="10">
        <v>17</v>
      </c>
      <c r="I20" s="5"/>
      <c r="J20" s="5"/>
      <c r="K20" s="12" t="s">
        <v>15</v>
      </c>
    </row>
    <row r="21" spans="8:11" x14ac:dyDescent="0.45">
      <c r="H21" s="10">
        <v>18</v>
      </c>
      <c r="I21" s="5"/>
      <c r="J21" s="5"/>
      <c r="K21" s="12" t="s">
        <v>16</v>
      </c>
    </row>
    <row r="22" spans="8:11" x14ac:dyDescent="0.45">
      <c r="H22" s="10">
        <v>19</v>
      </c>
      <c r="I22" s="5"/>
      <c r="J22" s="5"/>
      <c r="K22" s="12" t="s">
        <v>25</v>
      </c>
    </row>
    <row r="23" spans="8:11" x14ac:dyDescent="0.45">
      <c r="H23" s="10">
        <v>20</v>
      </c>
      <c r="I23" s="5"/>
      <c r="J23" s="5"/>
      <c r="K23" s="12" t="s">
        <v>17</v>
      </c>
    </row>
    <row r="24" spans="8:11" x14ac:dyDescent="0.45">
      <c r="H24" s="10">
        <v>21</v>
      </c>
      <c r="I24" s="5"/>
      <c r="J24" s="5"/>
      <c r="K24" s="12" t="s">
        <v>26</v>
      </c>
    </row>
    <row r="25" spans="8:11" x14ac:dyDescent="0.45">
      <c r="H25" s="10">
        <v>22</v>
      </c>
      <c r="I25" s="5"/>
      <c r="J25" s="5"/>
      <c r="K25" s="12" t="s">
        <v>18</v>
      </c>
    </row>
    <row r="26" spans="8:11" x14ac:dyDescent="0.45">
      <c r="H26" s="10">
        <v>23</v>
      </c>
      <c r="I26" s="5"/>
      <c r="J26" s="5"/>
      <c r="K26" s="12" t="s">
        <v>19</v>
      </c>
    </row>
    <row r="27" spans="8:11" x14ac:dyDescent="0.45">
      <c r="H27" s="10">
        <v>24</v>
      </c>
      <c r="I27" s="5"/>
      <c r="J27" s="5"/>
      <c r="K27" s="12" t="s">
        <v>31</v>
      </c>
    </row>
    <row r="28" spans="8:11" ht="14.65" thickBot="1" x14ac:dyDescent="0.5">
      <c r="H28" s="13">
        <v>25</v>
      </c>
      <c r="I28" s="5"/>
      <c r="J28" s="5"/>
      <c r="K28" s="12" t="s">
        <v>20</v>
      </c>
    </row>
    <row r="29" spans="8:11" ht="14.65" thickBot="1" x14ac:dyDescent="0.5">
      <c r="H29" s="37" t="s">
        <v>4</v>
      </c>
      <c r="I29" s="38" t="str">
        <f ca="1">VLOOKUP(RANDBETWEEN(1,12),$H$4:$K$28,2, FALSE)</f>
        <v>SaskTel</v>
      </c>
      <c r="J29" s="38">
        <f ca="1">VLOOKUP(RANDBETWEEN(1,4),$H$4:$K$28,3, FALSE)</f>
        <v>2</v>
      </c>
      <c r="K29" s="39" t="str">
        <f ca="1">VLOOKUP(RANDBETWEEN(1,25),$H$4:$K$28,4, FALSE)</f>
        <v>Loki</v>
      </c>
    </row>
  </sheetData>
  <mergeCells count="2">
    <mergeCell ref="B2:F2"/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67FD-54D7-440C-8407-B32F45721A7A}">
  <dimension ref="B1:P22"/>
  <sheetViews>
    <sheetView topLeftCell="A16" workbookViewId="0">
      <selection activeCell="I9" sqref="I9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6" ht="14.65" thickBot="1" x14ac:dyDescent="0.5">
      <c r="F1" s="14"/>
    </row>
    <row r="2" spans="2:16" x14ac:dyDescent="0.45">
      <c r="B2" s="45" t="s">
        <v>37</v>
      </c>
      <c r="C2" s="46"/>
      <c r="E2" s="47" t="s">
        <v>38</v>
      </c>
      <c r="F2" s="48"/>
      <c r="G2" s="49"/>
      <c r="I2" s="15" t="s">
        <v>39</v>
      </c>
      <c r="J2" s="53" t="s">
        <v>40</v>
      </c>
      <c r="K2" s="53"/>
      <c r="L2" s="53"/>
      <c r="M2" s="53"/>
      <c r="N2" s="53"/>
      <c r="O2" s="53"/>
      <c r="P2" s="46"/>
    </row>
    <row r="3" spans="2:16" ht="14.65" thickBot="1" x14ac:dyDescent="0.5">
      <c r="B3" s="54" t="s">
        <v>41</v>
      </c>
      <c r="C3" s="55"/>
      <c r="E3" s="50"/>
      <c r="F3" s="51"/>
      <c r="G3" s="52"/>
      <c r="I3" s="4" t="s">
        <v>42</v>
      </c>
      <c r="J3" s="16" t="s">
        <v>43</v>
      </c>
      <c r="K3" s="16" t="s">
        <v>44</v>
      </c>
      <c r="L3" s="16"/>
      <c r="M3" s="16"/>
      <c r="N3" s="16" t="s">
        <v>45</v>
      </c>
      <c r="O3" s="16" t="s">
        <v>46</v>
      </c>
      <c r="P3" s="17" t="s">
        <v>47</v>
      </c>
    </row>
    <row r="4" spans="2:16" ht="14.65" thickBot="1" x14ac:dyDescent="0.5">
      <c r="E4" s="18" t="s">
        <v>48</v>
      </c>
      <c r="F4" s="19" t="s">
        <v>49</v>
      </c>
      <c r="G4" s="20" t="str">
        <f>CONCATENATE("H0: ",VLOOKUP($C$10,$I$4:$M$6,4,0))</f>
        <v>H0: μ ≤ 65</v>
      </c>
      <c r="I4" s="4" t="s">
        <v>50</v>
      </c>
      <c r="J4" s="21" t="s">
        <v>51</v>
      </c>
      <c r="K4" s="22" t="s">
        <v>52</v>
      </c>
      <c r="L4" s="23" t="str">
        <f>CONCATENATE($I$2, " ", J4, " ", $C$8)</f>
        <v>μ = 65</v>
      </c>
      <c r="M4" s="23" t="str">
        <f>CONCATENATE($I$2, " ", K4, " ", $C$8)</f>
        <v>μ ≠ 65</v>
      </c>
      <c r="N4" s="23" t="str">
        <f>CONCATENATE("t-test &lt; -", TEXT($C$13, "0.00"), " or t-test &gt; ",TEXT($C$13, "0.00"))</f>
        <v>t-test &lt; -2.04 or t-test &gt; 2.04</v>
      </c>
      <c r="O4" s="23">
        <f>C17</f>
        <v>2.73360886334829E-2</v>
      </c>
      <c r="P4" s="24" t="str">
        <f>IF(OR(C12&lt;-C13, C12&gt;C14), "REJECT", "FAIL TO REJECT")</f>
        <v>REJECT</v>
      </c>
    </row>
    <row r="5" spans="2:16" x14ac:dyDescent="0.45">
      <c r="B5" s="25" t="s">
        <v>53</v>
      </c>
      <c r="C5" s="26">
        <v>31</v>
      </c>
      <c r="E5" s="27"/>
      <c r="F5" s="23" t="s">
        <v>54</v>
      </c>
      <c r="G5" s="24" t="str">
        <f>CONCATENATE("Ha: ",VLOOKUP($C$10,$I$4:$M$6,5,0))</f>
        <v>Ha: μ &gt; 65</v>
      </c>
      <c r="I5" s="4" t="s">
        <v>55</v>
      </c>
      <c r="J5" s="22" t="s">
        <v>56</v>
      </c>
      <c r="K5" s="23" t="s">
        <v>57</v>
      </c>
      <c r="L5" s="23" t="str">
        <f>CONCATENATE($I$2, " ", J5, " ", $C$8)</f>
        <v>μ ≥ 65</v>
      </c>
      <c r="M5" s="23" t="str">
        <f>CONCATENATE(,$I$2, " ", K5, " ", $C$8)</f>
        <v>μ &lt; 65</v>
      </c>
      <c r="N5" s="23" t="str">
        <f>CONCATENATE("t-test &lt; -", TEXT($C$13, "0.00"))</f>
        <v>t-test &lt; -2.04</v>
      </c>
      <c r="O5" s="23">
        <f>C18</f>
        <v>1.366804431674145E-2</v>
      </c>
      <c r="P5" s="24" t="str">
        <f t="shared" ref="P5:P6" si="0">IF(OR(C13&lt;-C14, C13&gt;C15), "REJECT", "FAIL TO REJECT")</f>
        <v>REJECT</v>
      </c>
    </row>
    <row r="6" spans="2:16" x14ac:dyDescent="0.45">
      <c r="B6" s="4" t="s">
        <v>58</v>
      </c>
      <c r="C6" s="28">
        <v>70</v>
      </c>
      <c r="E6" s="27"/>
      <c r="F6" s="23"/>
      <c r="G6" s="24"/>
      <c r="I6" s="4" t="s">
        <v>59</v>
      </c>
      <c r="J6" s="22" t="s">
        <v>60</v>
      </c>
      <c r="K6" s="23" t="s">
        <v>61</v>
      </c>
      <c r="L6" s="23" t="str">
        <f>CONCATENATE($I$2, " ", J6, " ", $C$8)</f>
        <v>μ ≤ 65</v>
      </c>
      <c r="M6" s="23" t="str">
        <f>CONCATENATE($I$2, " ", K6, " ", $C$8)</f>
        <v>μ &gt; 65</v>
      </c>
      <c r="N6" s="23" t="str">
        <f>CONCATENATE("t-test &gt; ",TEXT($C$13, "0.00"))</f>
        <v>t-test &gt; 2.04</v>
      </c>
      <c r="O6" s="23">
        <f>C18</f>
        <v>1.366804431674145E-2</v>
      </c>
      <c r="P6" s="24" t="str">
        <f t="shared" si="0"/>
        <v>REJECT</v>
      </c>
    </row>
    <row r="7" spans="2:16" ht="14.65" thickBot="1" x14ac:dyDescent="0.5">
      <c r="B7" s="4" t="s">
        <v>62</v>
      </c>
      <c r="C7" s="28">
        <v>12</v>
      </c>
      <c r="E7" s="27" t="s">
        <v>63</v>
      </c>
      <c r="F7" s="23" t="s">
        <v>64</v>
      </c>
      <c r="G7" s="24" t="str">
        <f>CONCATENATE(C10, " t-test of the mean")</f>
        <v>1-sided Right t-test of the mean</v>
      </c>
      <c r="I7" s="29" t="s">
        <v>65</v>
      </c>
      <c r="J7" s="30"/>
      <c r="K7" s="30"/>
      <c r="L7" s="30"/>
      <c r="M7" s="30"/>
      <c r="N7" s="30"/>
      <c r="O7" s="30"/>
      <c r="P7" s="31"/>
    </row>
    <row r="8" spans="2:16" x14ac:dyDescent="0.45">
      <c r="B8" s="4" t="s">
        <v>66</v>
      </c>
      <c r="C8" s="28">
        <v>65</v>
      </c>
      <c r="E8" s="27"/>
      <c r="F8" s="23"/>
      <c r="G8" s="24"/>
    </row>
    <row r="9" spans="2:16" x14ac:dyDescent="0.45">
      <c r="B9" s="4" t="s">
        <v>67</v>
      </c>
      <c r="C9" s="28">
        <v>0.05</v>
      </c>
      <c r="E9" s="27" t="s">
        <v>68</v>
      </c>
      <c r="F9" s="23" t="s">
        <v>69</v>
      </c>
      <c r="G9" s="24" t="str">
        <f>CONCATENATE("α = ",C9)</f>
        <v>α = 0.05</v>
      </c>
    </row>
    <row r="10" spans="2:16" ht="14.65" thickBot="1" x14ac:dyDescent="0.5">
      <c r="B10" s="7" t="s">
        <v>70</v>
      </c>
      <c r="C10" s="32" t="s">
        <v>59</v>
      </c>
      <c r="E10" s="27"/>
      <c r="F10" s="23"/>
      <c r="G10" s="24"/>
    </row>
    <row r="11" spans="2:16" ht="14.65" thickBot="1" x14ac:dyDescent="0.5">
      <c r="E11" s="27" t="s">
        <v>71</v>
      </c>
      <c r="F11" s="23" t="s">
        <v>72</v>
      </c>
      <c r="G11" s="24" t="str">
        <f>CONCATENATE("Reject H0 if ",VLOOKUP($C$10,I4:N6,6,0))</f>
        <v>Reject H0 if t-test &gt; 2.04</v>
      </c>
    </row>
    <row r="12" spans="2:16" x14ac:dyDescent="0.45">
      <c r="B12" s="25" t="s">
        <v>73</v>
      </c>
      <c r="C12" s="20">
        <f>(C6-C8)/(C7/SQRT(C5))</f>
        <v>2.3199018178458424</v>
      </c>
      <c r="E12" s="27"/>
      <c r="F12" s="23"/>
      <c r="G12" s="24"/>
    </row>
    <row r="13" spans="2:16" x14ac:dyDescent="0.45">
      <c r="B13" s="4" t="s">
        <v>74</v>
      </c>
      <c r="C13" s="24">
        <f>_xlfn.T.INV.2T(C9,C5-1)</f>
        <v>2.0422724563012378</v>
      </c>
      <c r="E13" s="27" t="s">
        <v>75</v>
      </c>
      <c r="F13" s="23" t="s">
        <v>76</v>
      </c>
      <c r="G13" s="24" t="str">
        <f>CONCATENATE("n = ",C5,", x̅ = ",TEXT(C6,"0.00"),", and s = ",TEXT(C7,"0.00"))</f>
        <v>n = 31, x̅ = 70.00, and s = 12.00</v>
      </c>
    </row>
    <row r="14" spans="2:16" x14ac:dyDescent="0.45">
      <c r="B14" s="4" t="s">
        <v>77</v>
      </c>
      <c r="C14" s="24">
        <f>_xlfn.T.INV(1-C9,C5-1)</f>
        <v>1.6972608865939567</v>
      </c>
      <c r="E14" s="27"/>
      <c r="F14" s="23"/>
      <c r="G14" s="24"/>
    </row>
    <row r="15" spans="2:16" x14ac:dyDescent="0.45">
      <c r="B15" s="4" t="s">
        <v>78</v>
      </c>
      <c r="C15" s="24">
        <f>-C14</f>
        <v>-1.6972608865939567</v>
      </c>
      <c r="E15" s="27" t="s">
        <v>79</v>
      </c>
      <c r="F15" s="23" t="s">
        <v>80</v>
      </c>
      <c r="G15" s="24" t="str">
        <f>CONCATENATE("The test statistic is ",TEXT($C$12,"0.00"))</f>
        <v>The test statistic is 2.32</v>
      </c>
    </row>
    <row r="16" spans="2:16" x14ac:dyDescent="0.45">
      <c r="B16" s="4"/>
      <c r="C16" s="24"/>
      <c r="E16" s="27"/>
      <c r="F16" s="23"/>
      <c r="G16" s="24" t="str">
        <f>CONCATENATE("The p-value is ",TEXT(VLOOKUP($C$10,$I$4:$O$6,7,0),"0.0000"))</f>
        <v>The p-value is 0.0137</v>
      </c>
    </row>
    <row r="17" spans="2:7" x14ac:dyDescent="0.45">
      <c r="B17" s="4" t="s">
        <v>81</v>
      </c>
      <c r="C17" s="24">
        <f>2*C18</f>
        <v>2.73360886334829E-2</v>
      </c>
      <c r="E17" s="27"/>
      <c r="F17" s="23"/>
      <c r="G17" s="24"/>
    </row>
    <row r="18" spans="2:7" ht="14.65" thickBot="1" x14ac:dyDescent="0.5">
      <c r="B18" s="7" t="s">
        <v>82</v>
      </c>
      <c r="C18" s="31">
        <f>_xlfn.T.DIST.RT(ABS(C12),C5-1)</f>
        <v>1.366804431674145E-2</v>
      </c>
      <c r="E18" s="27" t="s">
        <v>83</v>
      </c>
      <c r="F18" s="23" t="s">
        <v>84</v>
      </c>
      <c r="G18" s="33" t="str">
        <f>IF(VLOOKUP($C$10,$I$4:$O$6,7,0)&lt;C9, "REJECT", "FAIL TO REJECT")</f>
        <v>REJECT</v>
      </c>
    </row>
    <row r="19" spans="2:7" x14ac:dyDescent="0.45">
      <c r="E19" s="34"/>
      <c r="F19" s="56" t="str">
        <f>CONCATENATE("At the ",C9, " level of significance, there is ",IF(G18="REJECT"," ","not "), "enough evidence to show that ",VLOOKUP($C$10,$I$4:$M$6,5,0))</f>
        <v>At the 0.05 level of significance, there is  enough evidence to show that μ &gt; 65</v>
      </c>
      <c r="G19" s="57"/>
    </row>
    <row r="20" spans="2:7" x14ac:dyDescent="0.45">
      <c r="E20" s="34"/>
      <c r="F20" s="56"/>
      <c r="G20" s="57"/>
    </row>
    <row r="21" spans="2:7" x14ac:dyDescent="0.45">
      <c r="E21" s="27" t="s">
        <v>85</v>
      </c>
      <c r="F21" s="23" t="s">
        <v>86</v>
      </c>
      <c r="G21" s="24"/>
    </row>
    <row r="22" spans="2:7" ht="14.65" thickBot="1" x14ac:dyDescent="0.5">
      <c r="E22" s="35"/>
      <c r="F22" s="30"/>
      <c r="G22" s="31"/>
    </row>
  </sheetData>
  <mergeCells count="5">
    <mergeCell ref="B2:C2"/>
    <mergeCell ref="E2:G3"/>
    <mergeCell ref="J2:P2"/>
    <mergeCell ref="B3:C3"/>
    <mergeCell ref="F19:G20"/>
  </mergeCells>
  <dataValidations count="3">
    <dataValidation type="decimal" allowBlank="1" showInputMessage="1" showErrorMessage="1" errorTitle="Not a probabiltiy!" error="This needs to be between 0 and 1" promptTitle="Alpha" prompt="Please enter a number between 0 and 1_x000a_" sqref="C9" xr:uid="{CF9C8A10-453D-4266-A45F-41542B4D28C9}">
      <formula1>0</formula1>
      <formula2>1</formula2>
    </dataValidation>
    <dataValidation type="whole" errorStyle="warning" operator="greaterThan" allowBlank="1" showInputMessage="1" showErrorMessage="1" errorTitle="Enter a whole number!" error="This is not a sample size!_x000a_" sqref="C5" xr:uid="{BA9FE384-F660-4443-B7FB-2EFB7BB09B49}">
      <formula1>0</formula1>
    </dataValidation>
    <dataValidation type="list" allowBlank="1" showInputMessage="1" showErrorMessage="1" promptTitle="Select from the menu" sqref="C10" xr:uid="{4A9BA04C-A883-403E-BEC7-A11A4020DB09}">
      <formula1>$I$4:$I$6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77AC-DE39-4298-AA1B-615D6638F363}">
  <dimension ref="A1:O31"/>
  <sheetViews>
    <sheetView tabSelected="1" topLeftCell="E1" workbookViewId="0">
      <selection activeCell="E2" sqref="E2"/>
    </sheetView>
  </sheetViews>
  <sheetFormatPr defaultRowHeight="14.25" x14ac:dyDescent="0.45"/>
  <cols>
    <col min="2" max="2" width="12.86328125" customWidth="1"/>
    <col min="3" max="3" width="11.3984375" customWidth="1"/>
    <col min="4" max="4" width="6.6640625" customWidth="1"/>
    <col min="7" max="7" width="6.265625" customWidth="1"/>
    <col min="8" max="8" width="5.9296875" customWidth="1"/>
    <col min="13" max="13" width="11.796875" customWidth="1"/>
    <col min="14" max="14" width="14.86328125" customWidth="1"/>
  </cols>
  <sheetData>
    <row r="1" spans="1:15" s="14" customFormat="1" x14ac:dyDescent="0.45">
      <c r="A1" s="14" t="s">
        <v>101</v>
      </c>
      <c r="B1" s="14" t="s">
        <v>87</v>
      </c>
      <c r="C1" s="14" t="s">
        <v>6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102</v>
      </c>
      <c r="J1" s="14" t="s">
        <v>103</v>
      </c>
      <c r="K1" s="14" t="s">
        <v>104</v>
      </c>
      <c r="L1" s="14" t="s">
        <v>105</v>
      </c>
      <c r="M1" s="14" t="s">
        <v>106</v>
      </c>
      <c r="N1" s="14" t="s">
        <v>45</v>
      </c>
      <c r="O1" s="14" t="s">
        <v>47</v>
      </c>
    </row>
    <row r="2" spans="1:15" x14ac:dyDescent="0.45">
      <c r="A2">
        <v>1</v>
      </c>
      <c r="B2" t="str">
        <f ca="1">VLOOKUP(RANDBETWEEN(1,12),Random_Generating!$H$4:$K$28,2, FALSE)</f>
        <v>Solo</v>
      </c>
      <c r="C2" t="str">
        <f ca="1">VLOOKUP(RANDBETWEEN(1,25),Random_Generating!$H$4:$K$28,4, FALSE)</f>
        <v>Joaquin</v>
      </c>
      <c r="D2">
        <f ca="1">RANDBETWEEN(Random_Generating!$C$4,Random_Generating!$D$4)</f>
        <v>96</v>
      </c>
      <c r="E2">
        <f ca="1">RANDBETWEEN(Random_Generating!$C$5,Random_Generating!$D$5)</f>
        <v>2</v>
      </c>
      <c r="F2">
        <f ca="1">D2+E2</f>
        <v>98</v>
      </c>
      <c r="G2">
        <f ca="1">RANDBETWEEN(Random_Generating!$C$6,Random_Generating!$D$6)</f>
        <v>33</v>
      </c>
      <c r="H2">
        <f ca="1">RANDBETWEEN(Random_Generating!$C$7,Random_Generating!$D$7)</f>
        <v>13</v>
      </c>
      <c r="I2">
        <f ca="1">VLOOKUP(RANDBETWEEN(1,4),Random_Generating!$H$4:$K$28,3, FALSE)</f>
        <v>10</v>
      </c>
      <c r="J2">
        <f ca="1">-ROUND(_xlfn.T.INV(I2*0.01,G2-1),3)</f>
        <v>1.3089999999999999</v>
      </c>
      <c r="K2" t="str">
        <f ca="1">TEXT(J2,"#.###")</f>
        <v>1.309</v>
      </c>
      <c r="L2">
        <f ca="1">ROUND(SQRT(G2)*E2/H2,3)</f>
        <v>0.88400000000000001</v>
      </c>
      <c r="M2" t="str">
        <f ca="1">TEXT(L2,"#.###")</f>
        <v>.884</v>
      </c>
      <c r="N2" t="str">
        <f ca="1">IF(L2&gt;J2, "Reject H_0","Fail to Reject")</f>
        <v>Fail to Reject</v>
      </c>
      <c r="O2" t="str">
        <f ca="1">IF(L2&gt;J2, "A, a","B, b")</f>
        <v>B, b</v>
      </c>
    </row>
    <row r="3" spans="1:15" x14ac:dyDescent="0.45">
      <c r="A3">
        <v>2</v>
      </c>
      <c r="B3" t="str">
        <f ca="1">VLOOKUP(RANDBETWEEN(1,12),Random_Generating!$H$4:$K$28,2, FALSE)</f>
        <v xml:space="preserve">Lucky </v>
      </c>
      <c r="C3" t="str">
        <f ca="1">VLOOKUP(RANDBETWEEN(1,25),Random_Generating!$H$4:$K$28,4, FALSE)</f>
        <v>Ava</v>
      </c>
      <c r="D3">
        <f ca="1">RANDBETWEEN(Random_Generating!$C$4,Random_Generating!$D$4)</f>
        <v>85</v>
      </c>
      <c r="E3">
        <f ca="1">RANDBETWEEN(Random_Generating!$C$5,Random_Generating!$D$5)</f>
        <v>2</v>
      </c>
      <c r="F3">
        <f ca="1">D3+E3</f>
        <v>87</v>
      </c>
      <c r="G3">
        <f ca="1">RANDBETWEEN(Random_Generating!$C$6,Random_Generating!$D$6)</f>
        <v>49</v>
      </c>
      <c r="H3">
        <f ca="1">RANDBETWEEN(Random_Generating!$C$7,Random_Generating!$D$7)</f>
        <v>24</v>
      </c>
      <c r="I3">
        <f ca="1">VLOOKUP(RANDBETWEEN(1,4),Random_Generating!$H$4:$K$28,3, FALSE)</f>
        <v>2</v>
      </c>
      <c r="J3">
        <f ca="1">-ROUND(_xlfn.T.INV(I3*0.01,G3-1),3)</f>
        <v>2.1110000000000002</v>
      </c>
      <c r="K3" t="str">
        <f ca="1">TEXT(J3,"#.###")</f>
        <v>2.111</v>
      </c>
      <c r="L3">
        <f t="shared" ref="L3:L25" ca="1" si="0">ROUND(SQRT(G3)*E3/H3,3)</f>
        <v>0.58299999999999996</v>
      </c>
      <c r="M3" t="str">
        <f ca="1">TEXT(L3,"#.###")</f>
        <v>.583</v>
      </c>
      <c r="N3" t="str">
        <f ca="1">IF(L3&gt;J3, "Reject H_0","Fail to Reject")</f>
        <v>Fail to Reject</v>
      </c>
      <c r="O3" t="str">
        <f t="shared" ref="O3:O31" ca="1" si="1">IF(L3&gt;J3, "A, a","B, b")</f>
        <v>B, b</v>
      </c>
    </row>
    <row r="4" spans="1:15" x14ac:dyDescent="0.45">
      <c r="A4">
        <v>3</v>
      </c>
      <c r="B4" t="str">
        <f ca="1">VLOOKUP(RANDBETWEEN(1,12),Random_Generating!$H$4:$K$28,2, FALSE)</f>
        <v xml:space="preserve">Lucky </v>
      </c>
      <c r="C4" t="str">
        <f ca="1">VLOOKUP(RANDBETWEEN(1,25),Random_Generating!$H$4:$K$28,4, FALSE)</f>
        <v>Ryan</v>
      </c>
      <c r="D4">
        <f ca="1">RANDBETWEEN(Random_Generating!$C$4,Random_Generating!$D$4)</f>
        <v>73</v>
      </c>
      <c r="E4">
        <f ca="1">RANDBETWEEN(Random_Generating!$C$5,Random_Generating!$D$5)</f>
        <v>14</v>
      </c>
      <c r="F4">
        <f t="shared" ref="F4:F25" ca="1" si="2">D4+E4</f>
        <v>87</v>
      </c>
      <c r="G4">
        <f ca="1">RANDBETWEEN(Random_Generating!$C$6,Random_Generating!$D$6)</f>
        <v>37</v>
      </c>
      <c r="H4">
        <f ca="1">RANDBETWEEN(Random_Generating!$C$7,Random_Generating!$D$7)</f>
        <v>15</v>
      </c>
      <c r="I4">
        <f ca="1">VLOOKUP(RANDBETWEEN(1,4),Random_Generating!$H$4:$K$28,3, FALSE)</f>
        <v>5</v>
      </c>
      <c r="J4">
        <f t="shared" ref="J4:J25" ca="1" si="3">-ROUND(_xlfn.T.INV(I4*0.01,G4-1),3)</f>
        <v>1.6879999999999999</v>
      </c>
      <c r="K4" t="str">
        <f t="shared" ref="K4:K25" ca="1" si="4">TEXT(J4,"#.###")</f>
        <v>1.688</v>
      </c>
      <c r="L4">
        <f t="shared" ca="1" si="0"/>
        <v>5.6769999999999996</v>
      </c>
      <c r="M4" t="str">
        <f t="shared" ref="M4:M25" ca="1" si="5">TEXT(L4,"#.###")</f>
        <v>5.677</v>
      </c>
      <c r="N4" t="str">
        <f t="shared" ref="N4:N25" ca="1" si="6">IF(L4&gt;J4, "Reject H_0","Fail to Reject")</f>
        <v>Reject H_0</v>
      </c>
      <c r="O4" t="str">
        <f t="shared" ca="1" si="1"/>
        <v>A, a</v>
      </c>
    </row>
    <row r="5" spans="1:15" x14ac:dyDescent="0.45">
      <c r="A5">
        <v>4</v>
      </c>
      <c r="B5" t="str">
        <f ca="1">VLOOKUP(RANDBETWEEN(1,12),Random_Generating!$H$4:$K$28,2, FALSE)</f>
        <v>Virgin Mobile</v>
      </c>
      <c r="C5" t="str">
        <f ca="1">VLOOKUP(RANDBETWEEN(1,25),Random_Generating!$H$4:$K$28,4, FALSE)</f>
        <v>Jagmit</v>
      </c>
      <c r="D5">
        <f ca="1">RANDBETWEEN(Random_Generating!$C$4,Random_Generating!$D$4)</f>
        <v>97</v>
      </c>
      <c r="E5">
        <f ca="1">RANDBETWEEN(Random_Generating!$C$5,Random_Generating!$D$5)</f>
        <v>9</v>
      </c>
      <c r="F5">
        <f t="shared" ca="1" si="2"/>
        <v>106</v>
      </c>
      <c r="G5">
        <f ca="1">RANDBETWEEN(Random_Generating!$C$6,Random_Generating!$D$6)</f>
        <v>42</v>
      </c>
      <c r="H5">
        <f ca="1">RANDBETWEEN(Random_Generating!$C$7,Random_Generating!$D$7)</f>
        <v>18</v>
      </c>
      <c r="I5">
        <f ca="1">VLOOKUP(RANDBETWEEN(1,4),Random_Generating!$H$4:$K$28,3, FALSE)</f>
        <v>5</v>
      </c>
      <c r="J5">
        <f t="shared" ca="1" si="3"/>
        <v>1.6830000000000001</v>
      </c>
      <c r="K5" t="str">
        <f t="shared" ca="1" si="4"/>
        <v>1.683</v>
      </c>
      <c r="L5">
        <f t="shared" ca="1" si="0"/>
        <v>3.24</v>
      </c>
      <c r="M5" t="str">
        <f t="shared" ca="1" si="5"/>
        <v>3.24</v>
      </c>
      <c r="N5" t="str">
        <f t="shared" ca="1" si="6"/>
        <v>Reject H_0</v>
      </c>
      <c r="O5" t="str">
        <f t="shared" ca="1" si="1"/>
        <v>A, a</v>
      </c>
    </row>
    <row r="6" spans="1:15" x14ac:dyDescent="0.45">
      <c r="A6">
        <v>5</v>
      </c>
      <c r="B6" t="str">
        <f ca="1">VLOOKUP(RANDBETWEEN(1,12),Random_Generating!$H$4:$K$28,2, FALSE)</f>
        <v>Fizz</v>
      </c>
      <c r="C6" t="str">
        <f ca="1">VLOOKUP(RANDBETWEEN(1,25),Random_Generating!$H$4:$K$28,4, FALSE)</f>
        <v>Tiago</v>
      </c>
      <c r="D6">
        <f ca="1">RANDBETWEEN(Random_Generating!$C$4,Random_Generating!$D$4)</f>
        <v>81</v>
      </c>
      <c r="E6">
        <f ca="1">RANDBETWEEN(Random_Generating!$C$5,Random_Generating!$D$5)</f>
        <v>8</v>
      </c>
      <c r="F6">
        <f t="shared" ca="1" si="2"/>
        <v>89</v>
      </c>
      <c r="G6">
        <f ca="1">RANDBETWEEN(Random_Generating!$C$6,Random_Generating!$D$6)</f>
        <v>37</v>
      </c>
      <c r="H6">
        <f ca="1">RANDBETWEEN(Random_Generating!$C$7,Random_Generating!$D$7)</f>
        <v>11</v>
      </c>
      <c r="I6">
        <f ca="1">VLOOKUP(RANDBETWEEN(1,4),Random_Generating!$H$4:$K$28,3, FALSE)</f>
        <v>2</v>
      </c>
      <c r="J6">
        <f t="shared" ca="1" si="3"/>
        <v>2.1309999999999998</v>
      </c>
      <c r="K6" t="str">
        <f t="shared" ca="1" si="4"/>
        <v>2.131</v>
      </c>
      <c r="L6">
        <f t="shared" ca="1" si="0"/>
        <v>4.4240000000000004</v>
      </c>
      <c r="M6" t="str">
        <f t="shared" ca="1" si="5"/>
        <v>4.424</v>
      </c>
      <c r="N6" t="str">
        <f t="shared" ca="1" si="6"/>
        <v>Reject H_0</v>
      </c>
      <c r="O6" t="str">
        <f t="shared" ca="1" si="1"/>
        <v>A, a</v>
      </c>
    </row>
    <row r="7" spans="1:15" x14ac:dyDescent="0.45">
      <c r="A7">
        <v>6</v>
      </c>
      <c r="B7" t="str">
        <f ca="1">VLOOKUP(RANDBETWEEN(1,12),Random_Generating!$H$4:$K$28,2, FALSE)</f>
        <v>Freedom</v>
      </c>
      <c r="C7" t="str">
        <f ca="1">VLOOKUP(RANDBETWEEN(1,25),Random_Generating!$H$4:$K$28,4, FALSE)</f>
        <v>Nathan</v>
      </c>
      <c r="D7">
        <f ca="1">RANDBETWEEN(Random_Generating!$C$4,Random_Generating!$D$4)</f>
        <v>81</v>
      </c>
      <c r="E7">
        <f ca="1">RANDBETWEEN(Random_Generating!$C$5,Random_Generating!$D$5)</f>
        <v>6</v>
      </c>
      <c r="F7">
        <f t="shared" ca="1" si="2"/>
        <v>87</v>
      </c>
      <c r="G7">
        <f ca="1">RANDBETWEEN(Random_Generating!$C$6,Random_Generating!$D$6)</f>
        <v>31</v>
      </c>
      <c r="H7">
        <f ca="1">RANDBETWEEN(Random_Generating!$C$7,Random_Generating!$D$7)</f>
        <v>14</v>
      </c>
      <c r="I7">
        <f ca="1">VLOOKUP(RANDBETWEEN(1,4),Random_Generating!$H$4:$K$28,3, FALSE)</f>
        <v>10</v>
      </c>
      <c r="J7">
        <f t="shared" ca="1" si="3"/>
        <v>1.31</v>
      </c>
      <c r="K7" t="str">
        <f t="shared" ca="1" si="4"/>
        <v>1.31</v>
      </c>
      <c r="L7">
        <f t="shared" ca="1" si="0"/>
        <v>2.3860000000000001</v>
      </c>
      <c r="M7" t="str">
        <f t="shared" ca="1" si="5"/>
        <v>2.386</v>
      </c>
      <c r="N7" t="str">
        <f t="shared" ca="1" si="6"/>
        <v>Reject H_0</v>
      </c>
      <c r="O7" t="str">
        <f t="shared" ca="1" si="1"/>
        <v>A, a</v>
      </c>
    </row>
    <row r="8" spans="1:15" x14ac:dyDescent="0.45">
      <c r="A8">
        <v>7</v>
      </c>
      <c r="B8" t="str">
        <f ca="1">VLOOKUP(RANDBETWEEN(1,12),Random_Generating!$H$4:$K$28,2, FALSE)</f>
        <v>Bell</v>
      </c>
      <c r="C8" t="str">
        <f ca="1">VLOOKUP(RANDBETWEEN(1,25),Random_Generating!$H$4:$K$28,4, FALSE)</f>
        <v>Logan</v>
      </c>
      <c r="D8">
        <f ca="1">RANDBETWEEN(Random_Generating!$C$4,Random_Generating!$D$4)</f>
        <v>89</v>
      </c>
      <c r="E8">
        <f ca="1">RANDBETWEEN(Random_Generating!$C$5,Random_Generating!$D$5)</f>
        <v>12</v>
      </c>
      <c r="F8">
        <f t="shared" ca="1" si="2"/>
        <v>101</v>
      </c>
      <c r="G8">
        <f ca="1">RANDBETWEEN(Random_Generating!$C$6,Random_Generating!$D$6)</f>
        <v>31</v>
      </c>
      <c r="H8">
        <f ca="1">RANDBETWEEN(Random_Generating!$C$7,Random_Generating!$D$7)</f>
        <v>25</v>
      </c>
      <c r="I8">
        <f ca="1">VLOOKUP(RANDBETWEEN(1,4),Random_Generating!$H$4:$K$28,3, FALSE)</f>
        <v>2</v>
      </c>
      <c r="J8">
        <f t="shared" ca="1" si="3"/>
        <v>2.1469999999999998</v>
      </c>
      <c r="K8" t="str">
        <f t="shared" ca="1" si="4"/>
        <v>2.147</v>
      </c>
      <c r="L8">
        <f t="shared" ca="1" si="0"/>
        <v>2.673</v>
      </c>
      <c r="M8" t="str">
        <f t="shared" ca="1" si="5"/>
        <v>2.673</v>
      </c>
      <c r="N8" t="str">
        <f t="shared" ca="1" si="6"/>
        <v>Reject H_0</v>
      </c>
      <c r="O8" t="str">
        <f t="shared" ca="1" si="1"/>
        <v>A, a</v>
      </c>
    </row>
    <row r="9" spans="1:15" x14ac:dyDescent="0.45">
      <c r="A9">
        <v>8</v>
      </c>
      <c r="B9" t="str">
        <f ca="1">VLOOKUP(RANDBETWEEN(1,12),Random_Generating!$H$4:$K$28,2, FALSE)</f>
        <v>Koodo</v>
      </c>
      <c r="C9" t="str">
        <f ca="1">VLOOKUP(RANDBETWEEN(1,25),Random_Generating!$H$4:$K$28,4, FALSE)</f>
        <v>Nathan</v>
      </c>
      <c r="D9">
        <f ca="1">RANDBETWEEN(Random_Generating!$C$4,Random_Generating!$D$4)</f>
        <v>88</v>
      </c>
      <c r="E9">
        <f ca="1">RANDBETWEEN(Random_Generating!$C$5,Random_Generating!$D$5)</f>
        <v>3</v>
      </c>
      <c r="F9">
        <f t="shared" ca="1" si="2"/>
        <v>91</v>
      </c>
      <c r="G9">
        <f ca="1">RANDBETWEEN(Random_Generating!$C$6,Random_Generating!$D$6)</f>
        <v>45</v>
      </c>
      <c r="H9">
        <f ca="1">RANDBETWEEN(Random_Generating!$C$7,Random_Generating!$D$7)</f>
        <v>24</v>
      </c>
      <c r="I9">
        <f ca="1">VLOOKUP(RANDBETWEEN(1,4),Random_Generating!$H$4:$K$28,3, FALSE)</f>
        <v>2</v>
      </c>
      <c r="J9">
        <f t="shared" ca="1" si="3"/>
        <v>2.1160000000000001</v>
      </c>
      <c r="K9" t="str">
        <f t="shared" ca="1" si="4"/>
        <v>2.116</v>
      </c>
      <c r="L9">
        <f t="shared" ca="1" si="0"/>
        <v>0.83899999999999997</v>
      </c>
      <c r="M9" t="str">
        <f t="shared" ca="1" si="5"/>
        <v>.839</v>
      </c>
      <c r="N9" t="str">
        <f t="shared" ca="1" si="6"/>
        <v>Fail to Reject</v>
      </c>
      <c r="O9" t="str">
        <f t="shared" ca="1" si="1"/>
        <v>B, b</v>
      </c>
    </row>
    <row r="10" spans="1:15" x14ac:dyDescent="0.45">
      <c r="A10">
        <v>9</v>
      </c>
      <c r="B10" t="str">
        <f ca="1">VLOOKUP(RANDBETWEEN(1,12),Random_Generating!$H$4:$K$28,2, FALSE)</f>
        <v>Virgin Mobile</v>
      </c>
      <c r="C10" t="str">
        <f ca="1">VLOOKUP(RANDBETWEEN(1,25),Random_Generating!$H$4:$K$28,4, FALSE)</f>
        <v>Simran</v>
      </c>
      <c r="D10">
        <f ca="1">RANDBETWEEN(Random_Generating!$C$4,Random_Generating!$D$4)</f>
        <v>90</v>
      </c>
      <c r="E10">
        <f ca="1">RANDBETWEEN(Random_Generating!$C$5,Random_Generating!$D$5)</f>
        <v>2</v>
      </c>
      <c r="F10">
        <f t="shared" ca="1" si="2"/>
        <v>92</v>
      </c>
      <c r="G10">
        <f ca="1">RANDBETWEEN(Random_Generating!$C$6,Random_Generating!$D$6)</f>
        <v>36</v>
      </c>
      <c r="H10">
        <f ca="1">RANDBETWEEN(Random_Generating!$C$7,Random_Generating!$D$7)</f>
        <v>13</v>
      </c>
      <c r="I10">
        <f ca="1">VLOOKUP(RANDBETWEEN(1,4),Random_Generating!$H$4:$K$28,3, FALSE)</f>
        <v>2</v>
      </c>
      <c r="J10">
        <f t="shared" ca="1" si="3"/>
        <v>2.133</v>
      </c>
      <c r="K10" t="str">
        <f t="shared" ca="1" si="4"/>
        <v>2.133</v>
      </c>
      <c r="L10">
        <f t="shared" ca="1" si="0"/>
        <v>0.92300000000000004</v>
      </c>
      <c r="M10" t="str">
        <f t="shared" ca="1" si="5"/>
        <v>.923</v>
      </c>
      <c r="N10" t="str">
        <f t="shared" ca="1" si="6"/>
        <v>Fail to Reject</v>
      </c>
      <c r="O10" t="str">
        <f t="shared" ca="1" si="1"/>
        <v>B, b</v>
      </c>
    </row>
    <row r="11" spans="1:15" x14ac:dyDescent="0.45">
      <c r="A11">
        <v>10</v>
      </c>
      <c r="B11" t="str">
        <f ca="1">VLOOKUP(RANDBETWEEN(1,12),Random_Generating!$H$4:$K$28,2, FALSE)</f>
        <v>Solo</v>
      </c>
      <c r="C11" t="str">
        <f ca="1">VLOOKUP(RANDBETWEEN(1,25),Random_Generating!$H$4:$K$28,4, FALSE)</f>
        <v>Sophia</v>
      </c>
      <c r="D11">
        <f ca="1">RANDBETWEEN(Random_Generating!$C$4,Random_Generating!$D$4)</f>
        <v>68</v>
      </c>
      <c r="E11">
        <f ca="1">RANDBETWEEN(Random_Generating!$C$5,Random_Generating!$D$5)</f>
        <v>9</v>
      </c>
      <c r="F11">
        <f t="shared" ca="1" si="2"/>
        <v>77</v>
      </c>
      <c r="G11">
        <f ca="1">RANDBETWEEN(Random_Generating!$C$6,Random_Generating!$D$6)</f>
        <v>45</v>
      </c>
      <c r="H11">
        <f ca="1">RANDBETWEEN(Random_Generating!$C$7,Random_Generating!$D$7)</f>
        <v>17</v>
      </c>
      <c r="I11">
        <f ca="1">VLOOKUP(RANDBETWEEN(1,4),Random_Generating!$H$4:$K$28,3, FALSE)</f>
        <v>10</v>
      </c>
      <c r="J11">
        <f t="shared" ca="1" si="3"/>
        <v>1.3009999999999999</v>
      </c>
      <c r="K11" t="str">
        <f t="shared" ca="1" si="4"/>
        <v>1.301</v>
      </c>
      <c r="L11">
        <f t="shared" ca="1" si="0"/>
        <v>3.5510000000000002</v>
      </c>
      <c r="M11" t="str">
        <f t="shared" ca="1" si="5"/>
        <v>3.551</v>
      </c>
      <c r="N11" t="str">
        <f t="shared" ca="1" si="6"/>
        <v>Reject H_0</v>
      </c>
      <c r="O11" t="str">
        <f t="shared" ca="1" si="1"/>
        <v>A, a</v>
      </c>
    </row>
    <row r="12" spans="1:15" x14ac:dyDescent="0.45">
      <c r="A12">
        <v>11</v>
      </c>
      <c r="B12" t="str">
        <f ca="1">VLOOKUP(RANDBETWEEN(1,12),Random_Generating!$H$4:$K$28,2, FALSE)</f>
        <v>Rogers</v>
      </c>
      <c r="C12" t="str">
        <f ca="1">VLOOKUP(RANDBETWEEN(1,25),Random_Generating!$H$4:$K$28,4, FALSE)</f>
        <v>Lucas</v>
      </c>
      <c r="D12">
        <f ca="1">RANDBETWEEN(Random_Generating!$C$4,Random_Generating!$D$4)</f>
        <v>69</v>
      </c>
      <c r="E12">
        <f ca="1">RANDBETWEEN(Random_Generating!$C$5,Random_Generating!$D$5)</f>
        <v>4</v>
      </c>
      <c r="F12">
        <f t="shared" ca="1" si="2"/>
        <v>73</v>
      </c>
      <c r="G12">
        <f ca="1">RANDBETWEEN(Random_Generating!$C$6,Random_Generating!$D$6)</f>
        <v>35</v>
      </c>
      <c r="H12">
        <f ca="1">RANDBETWEEN(Random_Generating!$C$7,Random_Generating!$D$7)</f>
        <v>10</v>
      </c>
      <c r="I12">
        <f ca="1">VLOOKUP(RANDBETWEEN(1,4),Random_Generating!$H$4:$K$28,3, FALSE)</f>
        <v>1</v>
      </c>
      <c r="J12">
        <f t="shared" ca="1" si="3"/>
        <v>2.4409999999999998</v>
      </c>
      <c r="K12" t="str">
        <f t="shared" ca="1" si="4"/>
        <v>2.441</v>
      </c>
      <c r="L12">
        <f t="shared" ca="1" si="0"/>
        <v>2.3660000000000001</v>
      </c>
      <c r="M12" t="str">
        <f t="shared" ca="1" si="5"/>
        <v>2.366</v>
      </c>
      <c r="N12" t="str">
        <f t="shared" ca="1" si="6"/>
        <v>Fail to Reject</v>
      </c>
      <c r="O12" t="str">
        <f t="shared" ca="1" si="1"/>
        <v>B, b</v>
      </c>
    </row>
    <row r="13" spans="1:15" x14ac:dyDescent="0.45">
      <c r="A13">
        <v>12</v>
      </c>
      <c r="B13" t="str">
        <f ca="1">VLOOKUP(RANDBETWEEN(1,12),Random_Generating!$H$4:$K$28,2, FALSE)</f>
        <v>Rogers</v>
      </c>
      <c r="C13" t="str">
        <f ca="1">VLOOKUP(RANDBETWEEN(1,25),Random_Generating!$H$4:$K$28,4, FALSE)</f>
        <v>Logan</v>
      </c>
      <c r="D13">
        <f ca="1">RANDBETWEEN(Random_Generating!$C$4,Random_Generating!$D$4)</f>
        <v>94</v>
      </c>
      <c r="E13">
        <f ca="1">RANDBETWEEN(Random_Generating!$C$5,Random_Generating!$D$5)</f>
        <v>10</v>
      </c>
      <c r="F13">
        <f t="shared" ca="1" si="2"/>
        <v>104</v>
      </c>
      <c r="G13">
        <f ca="1">RANDBETWEEN(Random_Generating!$C$6,Random_Generating!$D$6)</f>
        <v>49</v>
      </c>
      <c r="H13">
        <f ca="1">RANDBETWEEN(Random_Generating!$C$7,Random_Generating!$D$7)</f>
        <v>11</v>
      </c>
      <c r="I13">
        <f ca="1">VLOOKUP(RANDBETWEEN(1,4),Random_Generating!$H$4:$K$28,3, FALSE)</f>
        <v>2</v>
      </c>
      <c r="J13">
        <f t="shared" ca="1" si="3"/>
        <v>2.1110000000000002</v>
      </c>
      <c r="K13" t="str">
        <f t="shared" ca="1" si="4"/>
        <v>2.111</v>
      </c>
      <c r="L13">
        <f t="shared" ca="1" si="0"/>
        <v>6.3639999999999999</v>
      </c>
      <c r="M13" t="str">
        <f t="shared" ca="1" si="5"/>
        <v>6.364</v>
      </c>
      <c r="N13" t="str">
        <f t="shared" ca="1" si="6"/>
        <v>Reject H_0</v>
      </c>
      <c r="O13" t="str">
        <f t="shared" ca="1" si="1"/>
        <v>A, a</v>
      </c>
    </row>
    <row r="14" spans="1:15" x14ac:dyDescent="0.45">
      <c r="A14">
        <v>13</v>
      </c>
      <c r="B14" t="str">
        <f ca="1">VLOOKUP(RANDBETWEEN(1,12),Random_Generating!$H$4:$K$28,2, FALSE)</f>
        <v>Fizz</v>
      </c>
      <c r="C14" t="str">
        <f ca="1">VLOOKUP(RANDBETWEEN(1,25),Random_Generating!$H$4:$K$28,4, FALSE)</f>
        <v>Sophia</v>
      </c>
      <c r="D14">
        <f ca="1">RANDBETWEEN(Random_Generating!$C$4,Random_Generating!$D$4)</f>
        <v>75</v>
      </c>
      <c r="E14">
        <f ca="1">RANDBETWEEN(Random_Generating!$C$5,Random_Generating!$D$5)</f>
        <v>6</v>
      </c>
      <c r="F14">
        <f t="shared" ca="1" si="2"/>
        <v>81</v>
      </c>
      <c r="G14">
        <f ca="1">RANDBETWEEN(Random_Generating!$C$6,Random_Generating!$D$6)</f>
        <v>37</v>
      </c>
      <c r="H14">
        <f ca="1">RANDBETWEEN(Random_Generating!$C$7,Random_Generating!$D$7)</f>
        <v>20</v>
      </c>
      <c r="I14">
        <f ca="1">VLOOKUP(RANDBETWEEN(1,4),Random_Generating!$H$4:$K$28,3, FALSE)</f>
        <v>10</v>
      </c>
      <c r="J14">
        <f t="shared" ca="1" si="3"/>
        <v>1.306</v>
      </c>
      <c r="K14" t="str">
        <f t="shared" ca="1" si="4"/>
        <v>1.306</v>
      </c>
      <c r="L14">
        <f t="shared" ca="1" si="0"/>
        <v>1.825</v>
      </c>
      <c r="M14" t="str">
        <f t="shared" ca="1" si="5"/>
        <v>1.825</v>
      </c>
      <c r="N14" t="str">
        <f t="shared" ca="1" si="6"/>
        <v>Reject H_0</v>
      </c>
      <c r="O14" t="str">
        <f t="shared" ca="1" si="1"/>
        <v>A, a</v>
      </c>
    </row>
    <row r="15" spans="1:15" x14ac:dyDescent="0.45">
      <c r="A15">
        <v>14</v>
      </c>
      <c r="B15" t="str">
        <f ca="1">VLOOKUP(RANDBETWEEN(1,12),Random_Generating!$H$4:$K$28,2, FALSE)</f>
        <v>Rogers</v>
      </c>
      <c r="C15" t="str">
        <f ca="1">VLOOKUP(RANDBETWEEN(1,25),Random_Generating!$H$4:$K$28,4, FALSE)</f>
        <v>Mohammad</v>
      </c>
      <c r="D15">
        <f ca="1">RANDBETWEEN(Random_Generating!$C$4,Random_Generating!$D$4)</f>
        <v>71</v>
      </c>
      <c r="E15">
        <f ca="1">RANDBETWEEN(Random_Generating!$C$5,Random_Generating!$D$5)</f>
        <v>14</v>
      </c>
      <c r="F15">
        <f t="shared" ca="1" si="2"/>
        <v>85</v>
      </c>
      <c r="G15">
        <f ca="1">RANDBETWEEN(Random_Generating!$C$6,Random_Generating!$D$6)</f>
        <v>33</v>
      </c>
      <c r="H15">
        <f ca="1">RANDBETWEEN(Random_Generating!$C$7,Random_Generating!$D$7)</f>
        <v>11</v>
      </c>
      <c r="I15">
        <f ca="1">VLOOKUP(RANDBETWEEN(1,4),Random_Generating!$H$4:$K$28,3, FALSE)</f>
        <v>2</v>
      </c>
      <c r="J15">
        <f t="shared" ca="1" si="3"/>
        <v>2.141</v>
      </c>
      <c r="K15" t="str">
        <f t="shared" ca="1" si="4"/>
        <v>2.141</v>
      </c>
      <c r="L15">
        <f t="shared" ca="1" si="0"/>
        <v>7.3109999999999999</v>
      </c>
      <c r="M15" t="str">
        <f t="shared" ca="1" si="5"/>
        <v>7.311</v>
      </c>
      <c r="N15" t="str">
        <f t="shared" ca="1" si="6"/>
        <v>Reject H_0</v>
      </c>
      <c r="O15" t="str">
        <f t="shared" ca="1" si="1"/>
        <v>A, a</v>
      </c>
    </row>
    <row r="16" spans="1:15" x14ac:dyDescent="0.45">
      <c r="A16">
        <v>15</v>
      </c>
      <c r="B16" t="str">
        <f ca="1">VLOOKUP(RANDBETWEEN(1,12),Random_Generating!$H$4:$K$28,2, FALSE)</f>
        <v>Bell</v>
      </c>
      <c r="C16" t="str">
        <f ca="1">VLOOKUP(RANDBETWEEN(1,25),Random_Generating!$H$4:$K$28,4, FALSE)</f>
        <v>James</v>
      </c>
      <c r="D16">
        <f ca="1">RANDBETWEEN(Random_Generating!$C$4,Random_Generating!$D$4)</f>
        <v>86</v>
      </c>
      <c r="E16">
        <f ca="1">RANDBETWEEN(Random_Generating!$C$5,Random_Generating!$D$5)</f>
        <v>8</v>
      </c>
      <c r="F16">
        <f t="shared" ca="1" si="2"/>
        <v>94</v>
      </c>
      <c r="G16">
        <f ca="1">RANDBETWEEN(Random_Generating!$C$6,Random_Generating!$D$6)</f>
        <v>41</v>
      </c>
      <c r="H16">
        <f ca="1">RANDBETWEEN(Random_Generating!$C$7,Random_Generating!$D$7)</f>
        <v>10</v>
      </c>
      <c r="I16">
        <f ca="1">VLOOKUP(RANDBETWEEN(1,4),Random_Generating!$H$4:$K$28,3, FALSE)</f>
        <v>1</v>
      </c>
      <c r="J16">
        <f t="shared" ca="1" si="3"/>
        <v>2.423</v>
      </c>
      <c r="K16" t="str">
        <f t="shared" ca="1" si="4"/>
        <v>2.423</v>
      </c>
      <c r="L16">
        <f t="shared" ca="1" si="0"/>
        <v>5.1219999999999999</v>
      </c>
      <c r="M16" t="str">
        <f t="shared" ca="1" si="5"/>
        <v>5.122</v>
      </c>
      <c r="N16" t="str">
        <f t="shared" ca="1" si="6"/>
        <v>Reject H_0</v>
      </c>
      <c r="O16" t="str">
        <f t="shared" ca="1" si="1"/>
        <v>A, a</v>
      </c>
    </row>
    <row r="17" spans="1:15" x14ac:dyDescent="0.45">
      <c r="A17">
        <v>16</v>
      </c>
      <c r="B17" t="str">
        <f ca="1">VLOOKUP(RANDBETWEEN(1,12),Random_Generating!$H$4:$K$28,2, FALSE)</f>
        <v>Primus</v>
      </c>
      <c r="C17" t="str">
        <f ca="1">VLOOKUP(RANDBETWEEN(1,25),Random_Generating!$H$4:$K$28,4, FALSE)</f>
        <v>Manvir</v>
      </c>
      <c r="D17">
        <f ca="1">RANDBETWEEN(Random_Generating!$C$4,Random_Generating!$D$4)</f>
        <v>67</v>
      </c>
      <c r="E17">
        <f ca="1">RANDBETWEEN(Random_Generating!$C$5,Random_Generating!$D$5)</f>
        <v>14</v>
      </c>
      <c r="F17">
        <f t="shared" ca="1" si="2"/>
        <v>81</v>
      </c>
      <c r="G17">
        <f ca="1">RANDBETWEEN(Random_Generating!$C$6,Random_Generating!$D$6)</f>
        <v>32</v>
      </c>
      <c r="H17">
        <f ca="1">RANDBETWEEN(Random_Generating!$C$7,Random_Generating!$D$7)</f>
        <v>12</v>
      </c>
      <c r="I17">
        <f ca="1">VLOOKUP(RANDBETWEEN(1,4),Random_Generating!$H$4:$K$28,3, FALSE)</f>
        <v>10</v>
      </c>
      <c r="J17">
        <f t="shared" ca="1" si="3"/>
        <v>1.3089999999999999</v>
      </c>
      <c r="K17" t="str">
        <f t="shared" ca="1" si="4"/>
        <v>1.309</v>
      </c>
      <c r="L17">
        <f t="shared" ca="1" si="0"/>
        <v>6.6</v>
      </c>
      <c r="M17" t="str">
        <f t="shared" ca="1" si="5"/>
        <v>6.6</v>
      </c>
      <c r="N17" t="str">
        <f t="shared" ca="1" si="6"/>
        <v>Reject H_0</v>
      </c>
      <c r="O17" t="str">
        <f t="shared" ca="1" si="1"/>
        <v>A, a</v>
      </c>
    </row>
    <row r="18" spans="1:15" x14ac:dyDescent="0.45">
      <c r="A18">
        <v>17</v>
      </c>
      <c r="B18" t="str">
        <f ca="1">VLOOKUP(RANDBETWEEN(1,12),Random_Generating!$H$4:$K$28,2, FALSE)</f>
        <v>Shaw</v>
      </c>
      <c r="C18" t="str">
        <f ca="1">VLOOKUP(RANDBETWEEN(1,25),Random_Generating!$H$4:$K$28,4, FALSE)</f>
        <v>Lucas</v>
      </c>
      <c r="D18">
        <f ca="1">RANDBETWEEN(Random_Generating!$C$4,Random_Generating!$D$4)</f>
        <v>67</v>
      </c>
      <c r="E18">
        <f ca="1">RANDBETWEEN(Random_Generating!$C$5,Random_Generating!$D$5)</f>
        <v>8</v>
      </c>
      <c r="F18">
        <f t="shared" ca="1" si="2"/>
        <v>75</v>
      </c>
      <c r="G18">
        <f ca="1">RANDBETWEEN(Random_Generating!$C$6,Random_Generating!$D$6)</f>
        <v>47</v>
      </c>
      <c r="H18">
        <f ca="1">RANDBETWEEN(Random_Generating!$C$7,Random_Generating!$D$7)</f>
        <v>24</v>
      </c>
      <c r="I18">
        <f ca="1">VLOOKUP(RANDBETWEEN(1,4),Random_Generating!$H$4:$K$28,3, FALSE)</f>
        <v>5</v>
      </c>
      <c r="J18">
        <f t="shared" ca="1" si="3"/>
        <v>1.679</v>
      </c>
      <c r="K18" t="str">
        <f t="shared" ca="1" si="4"/>
        <v>1.679</v>
      </c>
      <c r="L18">
        <f t="shared" ca="1" si="0"/>
        <v>2.2850000000000001</v>
      </c>
      <c r="M18" t="str">
        <f t="shared" ca="1" si="5"/>
        <v>2.285</v>
      </c>
      <c r="N18" t="str">
        <f t="shared" ca="1" si="6"/>
        <v>Reject H_0</v>
      </c>
      <c r="O18" t="str">
        <f t="shared" ca="1" si="1"/>
        <v>A, a</v>
      </c>
    </row>
    <row r="19" spans="1:15" x14ac:dyDescent="0.45">
      <c r="A19">
        <v>18</v>
      </c>
      <c r="B19" t="str">
        <f ca="1">VLOOKUP(RANDBETWEEN(1,12),Random_Generating!$H$4:$K$28,2, FALSE)</f>
        <v>Rogers</v>
      </c>
      <c r="C19" t="str">
        <f ca="1">VLOOKUP(RANDBETWEEN(1,25),Random_Generating!$H$4:$K$28,4, FALSE)</f>
        <v>Simran</v>
      </c>
      <c r="D19">
        <f ca="1">RANDBETWEEN(Random_Generating!$C$4,Random_Generating!$D$4)</f>
        <v>89</v>
      </c>
      <c r="E19">
        <f ca="1">RANDBETWEEN(Random_Generating!$C$5,Random_Generating!$D$5)</f>
        <v>15</v>
      </c>
      <c r="F19">
        <f t="shared" ca="1" si="2"/>
        <v>104</v>
      </c>
      <c r="G19">
        <f ca="1">RANDBETWEEN(Random_Generating!$C$6,Random_Generating!$D$6)</f>
        <v>43</v>
      </c>
      <c r="H19">
        <f ca="1">RANDBETWEEN(Random_Generating!$C$7,Random_Generating!$D$7)</f>
        <v>24</v>
      </c>
      <c r="I19">
        <f ca="1">VLOOKUP(RANDBETWEEN(1,4),Random_Generating!$H$4:$K$28,3, FALSE)</f>
        <v>2</v>
      </c>
      <c r="J19">
        <f t="shared" ca="1" si="3"/>
        <v>2.12</v>
      </c>
      <c r="K19" t="str">
        <f t="shared" ca="1" si="4"/>
        <v>2.12</v>
      </c>
      <c r="L19">
        <f t="shared" ca="1" si="0"/>
        <v>4.0979999999999999</v>
      </c>
      <c r="M19" t="str">
        <f t="shared" ca="1" si="5"/>
        <v>4.098</v>
      </c>
      <c r="N19" t="str">
        <f t="shared" ca="1" si="6"/>
        <v>Reject H_0</v>
      </c>
      <c r="O19" t="str">
        <f t="shared" ca="1" si="1"/>
        <v>A, a</v>
      </c>
    </row>
    <row r="20" spans="1:15" x14ac:dyDescent="0.45">
      <c r="A20">
        <v>19</v>
      </c>
      <c r="B20" t="str">
        <f ca="1">VLOOKUP(RANDBETWEEN(1,12),Random_Generating!$H$4:$K$28,2, FALSE)</f>
        <v>SaskTel</v>
      </c>
      <c r="C20" t="str">
        <f ca="1">VLOOKUP(RANDBETWEEN(1,25),Random_Generating!$H$4:$K$28,4, FALSE)</f>
        <v>Logan</v>
      </c>
      <c r="D20">
        <f ca="1">RANDBETWEEN(Random_Generating!$C$4,Random_Generating!$D$4)</f>
        <v>84</v>
      </c>
      <c r="E20">
        <f ca="1">RANDBETWEEN(Random_Generating!$C$5,Random_Generating!$D$5)</f>
        <v>11</v>
      </c>
      <c r="F20">
        <f t="shared" ca="1" si="2"/>
        <v>95</v>
      </c>
      <c r="G20">
        <f ca="1">RANDBETWEEN(Random_Generating!$C$6,Random_Generating!$D$6)</f>
        <v>42</v>
      </c>
      <c r="H20">
        <f ca="1">RANDBETWEEN(Random_Generating!$C$7,Random_Generating!$D$7)</f>
        <v>16</v>
      </c>
      <c r="I20">
        <f ca="1">VLOOKUP(RANDBETWEEN(1,4),Random_Generating!$H$4:$K$28,3, FALSE)</f>
        <v>5</v>
      </c>
      <c r="J20">
        <f t="shared" ca="1" si="3"/>
        <v>1.6830000000000001</v>
      </c>
      <c r="K20" t="str">
        <f t="shared" ca="1" si="4"/>
        <v>1.683</v>
      </c>
      <c r="L20">
        <f t="shared" ca="1" si="0"/>
        <v>4.4560000000000004</v>
      </c>
      <c r="M20" t="str">
        <f t="shared" ca="1" si="5"/>
        <v>4.456</v>
      </c>
      <c r="N20" t="str">
        <f t="shared" ca="1" si="6"/>
        <v>Reject H_0</v>
      </c>
      <c r="O20" t="str">
        <f t="shared" ca="1" si="1"/>
        <v>A, a</v>
      </c>
    </row>
    <row r="21" spans="1:15" x14ac:dyDescent="0.45">
      <c r="A21">
        <v>20</v>
      </c>
      <c r="B21" t="str">
        <f ca="1">VLOOKUP(RANDBETWEEN(1,12),Random_Generating!$H$4:$K$28,2, FALSE)</f>
        <v>Freedom</v>
      </c>
      <c r="C21" t="str">
        <f ca="1">VLOOKUP(RANDBETWEEN(1,25),Random_Generating!$H$4:$K$28,4, FALSE)</f>
        <v>Ibrahim</v>
      </c>
      <c r="D21">
        <f ca="1">RANDBETWEEN(Random_Generating!$C$4,Random_Generating!$D$4)</f>
        <v>76</v>
      </c>
      <c r="E21">
        <f ca="1">RANDBETWEEN(Random_Generating!$C$5,Random_Generating!$D$5)</f>
        <v>6</v>
      </c>
      <c r="F21">
        <f t="shared" ca="1" si="2"/>
        <v>82</v>
      </c>
      <c r="G21">
        <f ca="1">RANDBETWEEN(Random_Generating!$C$6,Random_Generating!$D$6)</f>
        <v>38</v>
      </c>
      <c r="H21">
        <f ca="1">RANDBETWEEN(Random_Generating!$C$7,Random_Generating!$D$7)</f>
        <v>23</v>
      </c>
      <c r="I21">
        <f ca="1">VLOOKUP(RANDBETWEEN(1,4),Random_Generating!$H$4:$K$28,3, FALSE)</f>
        <v>5</v>
      </c>
      <c r="J21">
        <f t="shared" ca="1" si="3"/>
        <v>1.6870000000000001</v>
      </c>
      <c r="K21" t="str">
        <f t="shared" ca="1" si="4"/>
        <v>1.687</v>
      </c>
      <c r="L21">
        <f t="shared" ca="1" si="0"/>
        <v>1.6080000000000001</v>
      </c>
      <c r="M21" t="str">
        <f t="shared" ca="1" si="5"/>
        <v>1.608</v>
      </c>
      <c r="N21" t="str">
        <f t="shared" ca="1" si="6"/>
        <v>Fail to Reject</v>
      </c>
      <c r="O21" t="str">
        <f t="shared" ca="1" si="1"/>
        <v>B, b</v>
      </c>
    </row>
    <row r="22" spans="1:15" x14ac:dyDescent="0.45">
      <c r="A22">
        <v>21</v>
      </c>
      <c r="B22" t="str">
        <f ca="1">VLOOKUP(RANDBETWEEN(1,12),Random_Generating!$H$4:$K$28,2, FALSE)</f>
        <v>Rogers</v>
      </c>
      <c r="C22" t="str">
        <f ca="1">VLOOKUP(RANDBETWEEN(1,25),Random_Generating!$H$4:$K$28,4, FALSE)</f>
        <v>Alexander</v>
      </c>
      <c r="D22">
        <f ca="1">RANDBETWEEN(Random_Generating!$C$4,Random_Generating!$D$4)</f>
        <v>89</v>
      </c>
      <c r="E22">
        <f ca="1">RANDBETWEEN(Random_Generating!$C$5,Random_Generating!$D$5)</f>
        <v>15</v>
      </c>
      <c r="F22">
        <f t="shared" ca="1" si="2"/>
        <v>104</v>
      </c>
      <c r="G22">
        <f ca="1">RANDBETWEEN(Random_Generating!$C$6,Random_Generating!$D$6)</f>
        <v>40</v>
      </c>
      <c r="H22">
        <f ca="1">RANDBETWEEN(Random_Generating!$C$7,Random_Generating!$D$7)</f>
        <v>10</v>
      </c>
      <c r="I22">
        <f ca="1">VLOOKUP(RANDBETWEEN(1,4),Random_Generating!$H$4:$K$28,3, FALSE)</f>
        <v>10</v>
      </c>
      <c r="J22">
        <f t="shared" ca="1" si="3"/>
        <v>1.304</v>
      </c>
      <c r="K22" t="str">
        <f t="shared" ca="1" si="4"/>
        <v>1.304</v>
      </c>
      <c r="L22">
        <f t="shared" ca="1" si="0"/>
        <v>9.4870000000000001</v>
      </c>
      <c r="M22" t="str">
        <f t="shared" ca="1" si="5"/>
        <v>9.487</v>
      </c>
      <c r="N22" t="str">
        <f t="shared" ca="1" si="6"/>
        <v>Reject H_0</v>
      </c>
      <c r="O22" t="str">
        <f t="shared" ca="1" si="1"/>
        <v>A, a</v>
      </c>
    </row>
    <row r="23" spans="1:15" x14ac:dyDescent="0.45">
      <c r="A23">
        <v>22</v>
      </c>
      <c r="B23" t="str">
        <f ca="1">VLOOKUP(RANDBETWEEN(1,12),Random_Generating!$H$4:$K$28,2, FALSE)</f>
        <v>Virgin Mobile</v>
      </c>
      <c r="C23" t="str">
        <f ca="1">VLOOKUP(RANDBETWEEN(1,25),Random_Generating!$H$4:$K$28,4, FALSE)</f>
        <v>Loki</v>
      </c>
      <c r="D23">
        <f ca="1">RANDBETWEEN(Random_Generating!$C$4,Random_Generating!$D$4)</f>
        <v>66</v>
      </c>
      <c r="E23">
        <f ca="1">RANDBETWEEN(Random_Generating!$C$5,Random_Generating!$D$5)</f>
        <v>12</v>
      </c>
      <c r="F23">
        <f t="shared" ca="1" si="2"/>
        <v>78</v>
      </c>
      <c r="G23">
        <f ca="1">RANDBETWEEN(Random_Generating!$C$6,Random_Generating!$D$6)</f>
        <v>45</v>
      </c>
      <c r="H23">
        <f ca="1">RANDBETWEEN(Random_Generating!$C$7,Random_Generating!$D$7)</f>
        <v>10</v>
      </c>
      <c r="I23">
        <f ca="1">VLOOKUP(RANDBETWEEN(1,4),Random_Generating!$H$4:$K$28,3, FALSE)</f>
        <v>2</v>
      </c>
      <c r="J23">
        <f t="shared" ca="1" si="3"/>
        <v>2.1160000000000001</v>
      </c>
      <c r="K23" t="str">
        <f t="shared" ca="1" si="4"/>
        <v>2.116</v>
      </c>
      <c r="L23">
        <f t="shared" ca="1" si="0"/>
        <v>8.0500000000000007</v>
      </c>
      <c r="M23" t="str">
        <f t="shared" ca="1" si="5"/>
        <v>8.05</v>
      </c>
      <c r="N23" t="str">
        <f t="shared" ca="1" si="6"/>
        <v>Reject H_0</v>
      </c>
      <c r="O23" t="str">
        <f t="shared" ca="1" si="1"/>
        <v>A, a</v>
      </c>
    </row>
    <row r="24" spans="1:15" x14ac:dyDescent="0.45">
      <c r="A24">
        <v>23</v>
      </c>
      <c r="B24" t="str">
        <f ca="1">VLOOKUP(RANDBETWEEN(1,12),Random_Generating!$H$4:$K$28,2, FALSE)</f>
        <v>Shaw</v>
      </c>
      <c r="C24" t="str">
        <f ca="1">VLOOKUP(RANDBETWEEN(1,25),Random_Generating!$H$4:$K$28,4, FALSE)</f>
        <v>Nathan</v>
      </c>
      <c r="D24">
        <f ca="1">RANDBETWEEN(Random_Generating!$C$4,Random_Generating!$D$4)</f>
        <v>71</v>
      </c>
      <c r="E24">
        <f ca="1">RANDBETWEEN(Random_Generating!$C$5,Random_Generating!$D$5)</f>
        <v>10</v>
      </c>
      <c r="F24">
        <f t="shared" ca="1" si="2"/>
        <v>81</v>
      </c>
      <c r="G24">
        <f ca="1">RANDBETWEEN(Random_Generating!$C$6,Random_Generating!$D$6)</f>
        <v>42</v>
      </c>
      <c r="H24">
        <f ca="1">RANDBETWEEN(Random_Generating!$C$7,Random_Generating!$D$7)</f>
        <v>11</v>
      </c>
      <c r="I24">
        <f ca="1">VLOOKUP(RANDBETWEEN(1,4),Random_Generating!$H$4:$K$28,3, FALSE)</f>
        <v>5</v>
      </c>
      <c r="J24">
        <f t="shared" ca="1" si="3"/>
        <v>1.6830000000000001</v>
      </c>
      <c r="K24" t="str">
        <f t="shared" ca="1" si="4"/>
        <v>1.683</v>
      </c>
      <c r="L24">
        <f t="shared" ca="1" si="0"/>
        <v>5.8920000000000003</v>
      </c>
      <c r="M24" t="str">
        <f t="shared" ca="1" si="5"/>
        <v>5.892</v>
      </c>
      <c r="N24" t="str">
        <f t="shared" ca="1" si="6"/>
        <v>Reject H_0</v>
      </c>
      <c r="O24" t="str">
        <f t="shared" ca="1" si="1"/>
        <v>A, a</v>
      </c>
    </row>
    <row r="25" spans="1:15" x14ac:dyDescent="0.45">
      <c r="A25">
        <v>24</v>
      </c>
      <c r="B25" t="str">
        <f ca="1">VLOOKUP(RANDBETWEEN(1,12),Random_Generating!$H$4:$K$28,2, FALSE)</f>
        <v>Telus</v>
      </c>
      <c r="C25" t="str">
        <f ca="1">VLOOKUP(RANDBETWEEN(1,25),Random_Generating!$H$4:$K$28,4, FALSE)</f>
        <v>Olivia</v>
      </c>
      <c r="D25">
        <f ca="1">RANDBETWEEN(Random_Generating!$C$4,Random_Generating!$D$4)</f>
        <v>68</v>
      </c>
      <c r="E25">
        <f ca="1">RANDBETWEEN(Random_Generating!$C$5,Random_Generating!$D$5)</f>
        <v>8</v>
      </c>
      <c r="F25">
        <f t="shared" ca="1" si="2"/>
        <v>76</v>
      </c>
      <c r="G25">
        <f ca="1">RANDBETWEEN(Random_Generating!$C$6,Random_Generating!$D$6)</f>
        <v>34</v>
      </c>
      <c r="H25">
        <f ca="1">RANDBETWEEN(Random_Generating!$C$7,Random_Generating!$D$7)</f>
        <v>25</v>
      </c>
      <c r="I25">
        <f ca="1">VLOOKUP(RANDBETWEEN(1,4),Random_Generating!$H$4:$K$28,3, FALSE)</f>
        <v>5</v>
      </c>
      <c r="J25">
        <f t="shared" ca="1" si="3"/>
        <v>1.6919999999999999</v>
      </c>
      <c r="K25" t="str">
        <f t="shared" ca="1" si="4"/>
        <v>1.692</v>
      </c>
      <c r="L25">
        <f t="shared" ca="1" si="0"/>
        <v>1.8660000000000001</v>
      </c>
      <c r="M25" t="str">
        <f t="shared" ca="1" si="5"/>
        <v>1.866</v>
      </c>
      <c r="N25" t="str">
        <f t="shared" ca="1" si="6"/>
        <v>Reject H_0</v>
      </c>
      <c r="O25" t="str">
        <f t="shared" ca="1" si="1"/>
        <v>A, a</v>
      </c>
    </row>
    <row r="26" spans="1:15" x14ac:dyDescent="0.45">
      <c r="A26">
        <v>25</v>
      </c>
      <c r="B26" t="str">
        <f ca="1">VLOOKUP(RANDBETWEEN(1,12),Random_Generating!$H$4:$K$28,2, FALSE)</f>
        <v>Fizz</v>
      </c>
      <c r="C26" t="str">
        <f ca="1">VLOOKUP(RANDBETWEEN(1,25),Random_Generating!$H$4:$K$28,4, FALSE)</f>
        <v>Lucas</v>
      </c>
      <c r="D26">
        <f ca="1">RANDBETWEEN(Random_Generating!$C$4,Random_Generating!$D$4)</f>
        <v>92</v>
      </c>
      <c r="E26">
        <f ca="1">RANDBETWEEN(Random_Generating!$C$5,Random_Generating!$D$5)</f>
        <v>15</v>
      </c>
      <c r="F26">
        <f ca="1">D26+E26</f>
        <v>107</v>
      </c>
      <c r="G26">
        <f ca="1">RANDBETWEEN(Random_Generating!$C$6,Random_Generating!$D$6)</f>
        <v>47</v>
      </c>
      <c r="H26">
        <f ca="1">RANDBETWEEN(Random_Generating!$C$7,Random_Generating!$D$7)</f>
        <v>25</v>
      </c>
      <c r="I26">
        <f ca="1">VLOOKUP(RANDBETWEEN(1,4),Random_Generating!$H$4:$K$28,3, FALSE)</f>
        <v>1</v>
      </c>
      <c r="J26">
        <f ca="1">-ROUND(_xlfn.T.INV(I26*0.01,G26-1),3)</f>
        <v>2.41</v>
      </c>
      <c r="K26" t="str">
        <f ca="1">TEXT(J26,"#.###")</f>
        <v>2.41</v>
      </c>
      <c r="L26">
        <f ca="1">ROUND(SQRT(G26)*E26/H26,3)</f>
        <v>4.1130000000000004</v>
      </c>
      <c r="M26" t="str">
        <f ca="1">TEXT(L26,"#.###")</f>
        <v>4.113</v>
      </c>
      <c r="N26" t="str">
        <f ca="1">IF(L26&gt;J26, "Reject H_0","Fail to Reject")</f>
        <v>Reject H_0</v>
      </c>
      <c r="O26" t="str">
        <f t="shared" ca="1" si="1"/>
        <v>A, a</v>
      </c>
    </row>
    <row r="27" spans="1:15" x14ac:dyDescent="0.45">
      <c r="A27">
        <v>26</v>
      </c>
      <c r="B27" t="str">
        <f ca="1">VLOOKUP(RANDBETWEEN(1,12),Random_Generating!$H$4:$K$28,2, FALSE)</f>
        <v>Bell</v>
      </c>
      <c r="C27" t="str">
        <f ca="1">VLOOKUP(RANDBETWEEN(1,25),Random_Generating!$H$4:$K$28,4, FALSE)</f>
        <v>Hunter</v>
      </c>
      <c r="D27">
        <f ca="1">RANDBETWEEN(Random_Generating!$C$4,Random_Generating!$D$4)</f>
        <v>79</v>
      </c>
      <c r="E27">
        <f ca="1">RANDBETWEEN(Random_Generating!$C$5,Random_Generating!$D$5)</f>
        <v>4</v>
      </c>
      <c r="F27">
        <f ca="1">D27+E27</f>
        <v>83</v>
      </c>
      <c r="G27">
        <f ca="1">RANDBETWEEN(Random_Generating!$C$6,Random_Generating!$D$6)</f>
        <v>41</v>
      </c>
      <c r="H27">
        <f ca="1">RANDBETWEEN(Random_Generating!$C$7,Random_Generating!$D$7)</f>
        <v>18</v>
      </c>
      <c r="I27">
        <f ca="1">VLOOKUP(RANDBETWEEN(1,4),Random_Generating!$H$4:$K$28,3, FALSE)</f>
        <v>5</v>
      </c>
      <c r="J27">
        <f ca="1">-ROUND(_xlfn.T.INV(I27*0.01,G27-1),3)</f>
        <v>1.6839999999999999</v>
      </c>
      <c r="K27" t="str">
        <f ca="1">TEXT(J27,"#.###")</f>
        <v>1.684</v>
      </c>
      <c r="L27">
        <f t="shared" ref="L27:L31" ca="1" si="7">ROUND(SQRT(G27)*E27/H27,3)</f>
        <v>1.423</v>
      </c>
      <c r="M27" t="str">
        <f ca="1">TEXT(L27,"#.###")</f>
        <v>1.423</v>
      </c>
      <c r="N27" t="str">
        <f ca="1">IF(L27&gt;J27, "Reject H_0","Fail to Reject")</f>
        <v>Fail to Reject</v>
      </c>
      <c r="O27" t="str">
        <f t="shared" ca="1" si="1"/>
        <v>B, b</v>
      </c>
    </row>
    <row r="28" spans="1:15" x14ac:dyDescent="0.45">
      <c r="A28">
        <v>27</v>
      </c>
      <c r="B28" t="str">
        <f ca="1">VLOOKUP(RANDBETWEEN(1,12),Random_Generating!$H$4:$K$28,2, FALSE)</f>
        <v>Rogers</v>
      </c>
      <c r="C28" t="str">
        <f ca="1">VLOOKUP(RANDBETWEEN(1,25),Random_Generating!$H$4:$K$28,4, FALSE)</f>
        <v>Ava</v>
      </c>
      <c r="D28">
        <f ca="1">RANDBETWEEN(Random_Generating!$C$4,Random_Generating!$D$4)</f>
        <v>89</v>
      </c>
      <c r="E28">
        <f ca="1">RANDBETWEEN(Random_Generating!$C$5,Random_Generating!$D$5)</f>
        <v>12</v>
      </c>
      <c r="F28">
        <f t="shared" ref="F28:F31" ca="1" si="8">D28+E28</f>
        <v>101</v>
      </c>
      <c r="G28">
        <f ca="1">RANDBETWEEN(Random_Generating!$C$6,Random_Generating!$D$6)</f>
        <v>33</v>
      </c>
      <c r="H28">
        <f ca="1">RANDBETWEEN(Random_Generating!$C$7,Random_Generating!$D$7)</f>
        <v>18</v>
      </c>
      <c r="I28">
        <f ca="1">VLOOKUP(RANDBETWEEN(1,4),Random_Generating!$H$4:$K$28,3, FALSE)</f>
        <v>10</v>
      </c>
      <c r="J28">
        <f t="shared" ref="J28:J31" ca="1" si="9">-ROUND(_xlfn.T.INV(I28*0.01,G28-1),3)</f>
        <v>1.3089999999999999</v>
      </c>
      <c r="K28" t="str">
        <f t="shared" ref="K28:K31" ca="1" si="10">TEXT(J28,"#.###")</f>
        <v>1.309</v>
      </c>
      <c r="L28">
        <f t="shared" ca="1" si="7"/>
        <v>3.83</v>
      </c>
      <c r="M28" t="str">
        <f t="shared" ref="M28:M31" ca="1" si="11">TEXT(L28,"#.###")</f>
        <v>3.83</v>
      </c>
      <c r="N28" t="str">
        <f t="shared" ref="N28:N31" ca="1" si="12">IF(L28&gt;J28, "Reject H_0","Fail to Reject")</f>
        <v>Reject H_0</v>
      </c>
      <c r="O28" t="str">
        <f t="shared" ca="1" si="1"/>
        <v>A, a</v>
      </c>
    </row>
    <row r="29" spans="1:15" x14ac:dyDescent="0.45">
      <c r="A29">
        <v>28</v>
      </c>
      <c r="B29" t="str">
        <f ca="1">VLOOKUP(RANDBETWEEN(1,12),Random_Generating!$H$4:$K$28,2, FALSE)</f>
        <v>Shaw</v>
      </c>
      <c r="C29" t="str">
        <f ca="1">VLOOKUP(RANDBETWEEN(1,25),Random_Generating!$H$4:$K$28,4, FALSE)</f>
        <v>Emily</v>
      </c>
      <c r="D29">
        <f ca="1">RANDBETWEEN(Random_Generating!$C$4,Random_Generating!$D$4)</f>
        <v>91</v>
      </c>
      <c r="E29">
        <f ca="1">RANDBETWEEN(Random_Generating!$C$5,Random_Generating!$D$5)</f>
        <v>7</v>
      </c>
      <c r="F29">
        <f t="shared" ca="1" si="8"/>
        <v>98</v>
      </c>
      <c r="G29">
        <f ca="1">RANDBETWEEN(Random_Generating!$C$6,Random_Generating!$D$6)</f>
        <v>40</v>
      </c>
      <c r="H29">
        <f ca="1">RANDBETWEEN(Random_Generating!$C$7,Random_Generating!$D$7)</f>
        <v>18</v>
      </c>
      <c r="I29">
        <f ca="1">VLOOKUP(RANDBETWEEN(1,4),Random_Generating!$H$4:$K$28,3, FALSE)</f>
        <v>2</v>
      </c>
      <c r="J29">
        <f t="shared" ca="1" si="9"/>
        <v>2.125</v>
      </c>
      <c r="K29" t="str">
        <f t="shared" ca="1" si="10"/>
        <v>2.125</v>
      </c>
      <c r="L29">
        <f t="shared" ca="1" si="7"/>
        <v>2.46</v>
      </c>
      <c r="M29" t="str">
        <f t="shared" ca="1" si="11"/>
        <v>2.46</v>
      </c>
      <c r="N29" t="str">
        <f t="shared" ca="1" si="12"/>
        <v>Reject H_0</v>
      </c>
      <c r="O29" t="str">
        <f t="shared" ca="1" si="1"/>
        <v>A, a</v>
      </c>
    </row>
    <row r="30" spans="1:15" x14ac:dyDescent="0.45">
      <c r="A30">
        <v>29</v>
      </c>
      <c r="B30" t="str">
        <f ca="1">VLOOKUP(RANDBETWEEN(1,12),Random_Generating!$H$4:$K$28,2, FALSE)</f>
        <v>Koodo</v>
      </c>
      <c r="C30" t="str">
        <f ca="1">VLOOKUP(RANDBETWEEN(1,25),Random_Generating!$H$4:$K$28,4, FALSE)</f>
        <v>Emily</v>
      </c>
      <c r="D30">
        <f ca="1">RANDBETWEEN(Random_Generating!$C$4,Random_Generating!$D$4)</f>
        <v>66</v>
      </c>
      <c r="E30">
        <f ca="1">RANDBETWEEN(Random_Generating!$C$5,Random_Generating!$D$5)</f>
        <v>13</v>
      </c>
      <c r="F30">
        <f t="shared" ca="1" si="8"/>
        <v>79</v>
      </c>
      <c r="G30">
        <f ca="1">RANDBETWEEN(Random_Generating!$C$6,Random_Generating!$D$6)</f>
        <v>47</v>
      </c>
      <c r="H30">
        <f ca="1">RANDBETWEEN(Random_Generating!$C$7,Random_Generating!$D$7)</f>
        <v>13</v>
      </c>
      <c r="I30">
        <f ca="1">VLOOKUP(RANDBETWEEN(1,4),Random_Generating!$H$4:$K$28,3, FALSE)</f>
        <v>5</v>
      </c>
      <c r="J30">
        <f t="shared" ca="1" si="9"/>
        <v>1.679</v>
      </c>
      <c r="K30" t="str">
        <f t="shared" ca="1" si="10"/>
        <v>1.679</v>
      </c>
      <c r="L30">
        <f t="shared" ca="1" si="7"/>
        <v>6.8559999999999999</v>
      </c>
      <c r="M30" t="str">
        <f t="shared" ca="1" si="11"/>
        <v>6.856</v>
      </c>
      <c r="N30" t="str">
        <f t="shared" ca="1" si="12"/>
        <v>Reject H_0</v>
      </c>
      <c r="O30" t="str">
        <f t="shared" ca="1" si="1"/>
        <v>A, a</v>
      </c>
    </row>
    <row r="31" spans="1:15" x14ac:dyDescent="0.45">
      <c r="A31">
        <v>30</v>
      </c>
      <c r="B31" t="str">
        <f ca="1">VLOOKUP(RANDBETWEEN(1,12),Random_Generating!$H$4:$K$28,2, FALSE)</f>
        <v>Shaw</v>
      </c>
      <c r="C31" t="str">
        <f ca="1">VLOOKUP(RANDBETWEEN(1,25),Random_Generating!$H$4:$K$28,4, FALSE)</f>
        <v>Kesler</v>
      </c>
      <c r="D31">
        <f ca="1">RANDBETWEEN(Random_Generating!$C$4,Random_Generating!$D$4)</f>
        <v>100</v>
      </c>
      <c r="E31">
        <f ca="1">RANDBETWEEN(Random_Generating!$C$5,Random_Generating!$D$5)</f>
        <v>7</v>
      </c>
      <c r="F31">
        <f t="shared" ca="1" si="8"/>
        <v>107</v>
      </c>
      <c r="G31">
        <f ca="1">RANDBETWEEN(Random_Generating!$C$6,Random_Generating!$D$6)</f>
        <v>34</v>
      </c>
      <c r="H31">
        <f ca="1">RANDBETWEEN(Random_Generating!$C$7,Random_Generating!$D$7)</f>
        <v>22</v>
      </c>
      <c r="I31">
        <f ca="1">VLOOKUP(RANDBETWEEN(1,4),Random_Generating!$H$4:$K$28,3, FALSE)</f>
        <v>10</v>
      </c>
      <c r="J31">
        <f t="shared" ca="1" si="9"/>
        <v>1.3080000000000001</v>
      </c>
      <c r="K31" t="str">
        <f t="shared" ca="1" si="10"/>
        <v>1.308</v>
      </c>
      <c r="L31">
        <f t="shared" ca="1" si="7"/>
        <v>1.855</v>
      </c>
      <c r="M31" t="str">
        <f t="shared" ca="1" si="11"/>
        <v>1.855</v>
      </c>
      <c r="N31" t="str">
        <f t="shared" ca="1" si="12"/>
        <v>Reject H_0</v>
      </c>
      <c r="O31" t="str">
        <f t="shared" ca="1" si="1"/>
        <v>A, 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Random_Generating</vt:lpstr>
      <vt:lpstr>Hypothesis_Test_Template</vt:lpstr>
      <vt:lpstr>Mail_Merge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2020-12-11T16:58:10Z</dcterms:created>
  <dcterms:modified xsi:type="dcterms:W3CDTF">2020-12-11T18:16:46Z</dcterms:modified>
</cp:coreProperties>
</file>