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BB56FA31-8314-4DDE-8FD0-ECE292617C17}" xr6:coauthVersionLast="46" xr6:coauthVersionMax="46" xr10:uidLastSave="{00000000-0000-0000-0000-000000000000}"/>
  <bookViews>
    <workbookView xWindow="40920" yWindow="-120" windowWidth="29040" windowHeight="15840" xr2:uid="{53DB7CB7-5731-4677-AE74-F4688D82DA99}"/>
  </bookViews>
  <sheets>
    <sheet name="ANOVA_single_fa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6" i="1"/>
  <c r="O15" i="1"/>
  <c r="O12" i="1"/>
  <c r="O7" i="1"/>
  <c r="N24" i="1"/>
  <c r="M24" i="1" s="1"/>
  <c r="N15" i="1"/>
  <c r="N14" i="1"/>
  <c r="N13" i="1"/>
  <c r="N12" i="1"/>
  <c r="N11" i="1"/>
  <c r="N10" i="1"/>
  <c r="N16" i="1"/>
  <c r="N9" i="1"/>
  <c r="N8" i="1"/>
  <c r="N7" i="1"/>
  <c r="M16" i="1"/>
  <c r="O16" i="1" s="1"/>
  <c r="M15" i="1"/>
  <c r="P15" i="1" s="1"/>
  <c r="M14" i="1"/>
  <c r="P14" i="1" s="1"/>
  <c r="M13" i="1"/>
  <c r="Q13" i="1" s="1"/>
  <c r="M12" i="1"/>
  <c r="P12" i="1" s="1"/>
  <c r="M11" i="1"/>
  <c r="P11" i="1" s="1"/>
  <c r="M10" i="1"/>
  <c r="M9" i="1"/>
  <c r="P9" i="1" s="1"/>
  <c r="M8" i="1"/>
  <c r="P8" i="1" s="1"/>
  <c r="M7" i="1"/>
  <c r="P7" i="1" s="1"/>
  <c r="L16" i="1"/>
  <c r="L15" i="1"/>
  <c r="L14" i="1"/>
  <c r="L13" i="1"/>
  <c r="L12" i="1"/>
  <c r="L11" i="1"/>
  <c r="L10" i="1"/>
  <c r="L9" i="1"/>
  <c r="L8" i="1"/>
  <c r="L7" i="1"/>
  <c r="P13" i="1" l="1"/>
  <c r="O13" i="1"/>
  <c r="O14" i="1"/>
  <c r="Q15" i="1"/>
  <c r="O8" i="1"/>
  <c r="O9" i="1"/>
  <c r="Q9" i="1" s="1"/>
  <c r="Q12" i="1"/>
  <c r="O10" i="1"/>
  <c r="Q10" i="1" s="1"/>
  <c r="Q11" i="1"/>
  <c r="O11" i="1"/>
  <c r="P10" i="1"/>
  <c r="P16" i="1"/>
  <c r="Q7" i="1" l="1"/>
  <c r="M21" i="1" s="1"/>
  <c r="Q8" i="1"/>
  <c r="N21" i="1"/>
  <c r="N22" i="1" l="1"/>
  <c r="R21" i="1" s="1"/>
  <c r="O21" i="1"/>
  <c r="M22" i="1"/>
  <c r="O22" i="1" s="1"/>
  <c r="P21" i="1" l="1"/>
  <c r="Q21" i="1" s="1"/>
</calcChain>
</file>

<file path=xl/sharedStrings.xml><?xml version="1.0" encoding="utf-8"?>
<sst xmlns="http://schemas.openxmlformats.org/spreadsheetml/2006/main" count="30" uniqueCount="30">
  <si>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</si>
  <si>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</si>
  <si>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</si>
  <si>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</si>
  <si>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</si>
  <si>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</si>
  <si>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</si>
  <si>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</si>
  <si>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</si>
  <si>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</si>
  <si>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</si>
  <si>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</si>
  <si>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</si>
  <si>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</si>
  <si>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</si>
  <si>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</si>
  <si>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</si>
  <si>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</si>
  <si>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</si>
  <si>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</si>
  <si>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</si>
  <si>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</si>
  <si>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</si>
  <si>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</si>
  <si>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</si>
  <si>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</si>
  <si>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</si>
  <si>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Level of significance:</t>
  </si>
  <si>
    <t>SSB calc</t>
  </si>
  <si>
    <t>Anova: Single Factor:  Up to 10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</si>
</sst>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93C0-7C53-4EB7-8A8F-2DCD9EEE5435}">
  <dimension ref="A1:R24"/>
  <sheetViews>
    <sheetView tabSelected="1" workbookViewId="0">
      <selection activeCell="V13" sqref="V13"/>
    </sheetView>
  </sheetViews>
  <sheetFormatPr defaultRowHeight="14.25" x14ac:dyDescent="0.45"/>
  <cols>
    <col min="1" max="1" width="6.796875" customWidth="1"/>
    <col min="2" max="2" width="5.73046875" customWidth="1"/>
    <col min="3" max="3" width="6" customWidth="1"/>
    <col min="4" max="4" width="5.53125" customWidth="1"/>
    <col min="5" max="5" width="6.265625" customWidth="1"/>
    <col min="6" max="6" width="6.6640625" customWidth="1"/>
    <col min="7" max="7" width="5.265625" customWidth="1"/>
    <col min="8" max="8" width="6.06640625" customWidth="1"/>
    <col min="9" max="9" width="6.46484375" customWidth="1"/>
    <col min="10" max="10" width="3.53125" customWidth="1"/>
    <col min="11" max="11" width="7.19921875" customWidth="1"/>
    <col min="12" max="12" width="16.1328125" customWidth="1"/>
    <col min="18" max="18" width="8.6640625" customWidth="1"/>
  </cols>
  <sheetData>
    <row r="1" spans="1:17" x14ac:dyDescent="0.4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L1" t="s">
        <v>29</v>
      </c>
    </row>
    <row r="2" spans="1:17" x14ac:dyDescent="0.45">
      <c r="A2">
        <v>12.63</v>
      </c>
      <c r="B2" s="1">
        <v>10.5</v>
      </c>
      <c r="C2">
        <v>13.75</v>
      </c>
      <c r="D2">
        <v>11.89</v>
      </c>
    </row>
    <row r="3" spans="1:17" x14ac:dyDescent="0.45">
      <c r="A3">
        <v>11.46</v>
      </c>
      <c r="B3" s="1">
        <v>8.6</v>
      </c>
      <c r="C3">
        <v>11.55</v>
      </c>
      <c r="D3">
        <v>12.69</v>
      </c>
      <c r="L3" t="s">
        <v>27</v>
      </c>
      <c r="N3" s="6">
        <v>0.05</v>
      </c>
    </row>
    <row r="4" spans="1:17" x14ac:dyDescent="0.45">
      <c r="A4">
        <v>10.77</v>
      </c>
      <c r="B4">
        <v>8.59</v>
      </c>
      <c r="C4">
        <v>11.16</v>
      </c>
      <c r="D4">
        <v>11.15</v>
      </c>
    </row>
    <row r="5" spans="1:17" ht="14.65" thickBot="1" x14ac:dyDescent="0.5">
      <c r="A5">
        <v>9.93</v>
      </c>
      <c r="B5" s="1">
        <v>6.5</v>
      </c>
      <c r="C5">
        <v>8.92</v>
      </c>
      <c r="D5">
        <v>8.52</v>
      </c>
      <c r="L5" t="s">
        <v>0</v>
      </c>
      <c r="Q5" s="9"/>
    </row>
    <row r="6" spans="1:17" x14ac:dyDescent="0.45">
      <c r="A6">
        <v>9.8699999999999992</v>
      </c>
      <c r="B6">
        <v>5.79</v>
      </c>
      <c r="C6">
        <v>10.23</v>
      </c>
      <c r="D6">
        <v>9.1199999999999992</v>
      </c>
      <c r="L6" s="5" t="s">
        <v>1</v>
      </c>
      <c r="M6" s="5" t="s">
        <v>2</v>
      </c>
      <c r="N6" s="5" t="s">
        <v>3</v>
      </c>
      <c r="O6" s="5" t="s">
        <v>4</v>
      </c>
      <c r="P6" s="5" t="s">
        <v>5</v>
      </c>
      <c r="Q6" s="10" t="s">
        <v>28</v>
      </c>
    </row>
    <row r="7" spans="1:17" x14ac:dyDescent="0.45">
      <c r="A7">
        <v>9.42</v>
      </c>
      <c r="B7">
        <v>6.79</v>
      </c>
      <c r="C7" s="1">
        <v>8.1999999999999993</v>
      </c>
      <c r="D7">
        <v>8.0399999999999991</v>
      </c>
      <c r="L7" s="3" t="str">
        <f>A1</f>
        <v>V1</v>
      </c>
      <c r="M7" s="3">
        <f>COUNT(A:A)</f>
        <v>6</v>
      </c>
      <c r="N7" s="3">
        <f>SUM(B:B)</f>
        <v>46.769999999999996</v>
      </c>
      <c r="O7" s="3">
        <f>IF(M7&lt;2,"-",AVERAGE(A:A))</f>
        <v>10.68</v>
      </c>
      <c r="P7" s="3">
        <f>IF(M7&lt;2,"-",_xlfn.STDEV.S(A:A)^2)</f>
        <v>1.4450399999999948</v>
      </c>
      <c r="Q7" s="7">
        <f>IF(M7&lt;2,"-",(O7-AVERAGE($O$7:$O$16))^2)</f>
        <v>0.7119140625</v>
      </c>
    </row>
    <row r="8" spans="1:17" x14ac:dyDescent="0.45">
      <c r="L8" s="3" t="str">
        <f>B1</f>
        <v>V2</v>
      </c>
      <c r="M8" s="3">
        <f>COUNT(B:B)</f>
        <v>6</v>
      </c>
      <c r="N8" s="3">
        <f>SUM(C:C)</f>
        <v>63.81</v>
      </c>
      <c r="O8" s="3">
        <f>IF(M8&lt;2,"-",AVERAGE(B:B))</f>
        <v>7.794999999999999</v>
      </c>
      <c r="P8" s="3">
        <f>IF(M8&lt;2,"-",_xlfn.STDEV.S(B:B)^2)</f>
        <v>3.0608299999999988</v>
      </c>
      <c r="Q8" s="7">
        <f t="shared" ref="Q8:Q16" si="0">IF(M8&lt;2,"-",(O8-AVERAGE($O$7:$O$16))^2)</f>
        <v>4.1667015625000028</v>
      </c>
    </row>
    <row r="9" spans="1:17" x14ac:dyDescent="0.45">
      <c r="L9" s="3" t="str">
        <f>C1</f>
        <v>V3</v>
      </c>
      <c r="M9" s="3">
        <f>COUNT(C:C)</f>
        <v>6</v>
      </c>
      <c r="N9" s="3">
        <f>SUM(D:D)</f>
        <v>61.41</v>
      </c>
      <c r="O9" s="3">
        <f>IF(M9&lt;2,"-",AVERAGE(C:C))</f>
        <v>10.635</v>
      </c>
      <c r="P9" s="3">
        <f>IF(M9&lt;2,"-",_xlfn.STDEV.S(C:C))^2</f>
        <v>3.9701100000000222</v>
      </c>
      <c r="Q9" s="7">
        <f t="shared" si="0"/>
        <v>0.63800156250000006</v>
      </c>
    </row>
    <row r="10" spans="1:17" x14ac:dyDescent="0.45">
      <c r="L10" s="3" t="str">
        <f>D1</f>
        <v>V4</v>
      </c>
      <c r="M10" s="3">
        <f>COUNT(D:D)</f>
        <v>6</v>
      </c>
      <c r="N10" s="3">
        <f>SUM(D:D)</f>
        <v>61.41</v>
      </c>
      <c r="O10" s="3">
        <f>IF(M10&lt;2,"-",AVERAGE(D:D))</f>
        <v>10.234999999999999</v>
      </c>
      <c r="P10" s="3">
        <f>IF(M10&lt;2,"-",_xlfn.STDEV.S(D:D))^2</f>
        <v>3.7211500000000113</v>
      </c>
      <c r="Q10" s="7">
        <f t="shared" si="0"/>
        <v>0.15900156249999978</v>
      </c>
    </row>
    <row r="11" spans="1:17" x14ac:dyDescent="0.45">
      <c r="L11" s="3" t="str">
        <f>E1</f>
        <v>V5</v>
      </c>
      <c r="M11" s="3">
        <f>COUNT(E:E)</f>
        <v>0</v>
      </c>
      <c r="N11" s="3">
        <f>SUM(E:E)</f>
        <v>0</v>
      </c>
      <c r="O11" s="3" t="str">
        <f>IF(M11&lt;2,"-",AVERAGE(E:E))</f>
        <v>-</v>
      </c>
      <c r="P11" s="3" t="str">
        <f>IF(M11&lt;2,"-",_xlfn.STDEV.S(E:E)^2)</f>
        <v>-</v>
      </c>
      <c r="Q11" s="7" t="str">
        <f t="shared" si="0"/>
        <v>-</v>
      </c>
    </row>
    <row r="12" spans="1:17" x14ac:dyDescent="0.45">
      <c r="L12" s="3" t="str">
        <f>F1</f>
        <v>V6</v>
      </c>
      <c r="M12" s="3">
        <f>COUNT(F:F)</f>
        <v>0</v>
      </c>
      <c r="N12" s="3">
        <f>SUM(F:F)</f>
        <v>0</v>
      </c>
      <c r="O12" s="3" t="str">
        <f>IF(M12&lt;2,"-",AVERAGE(F:F))</f>
        <v>-</v>
      </c>
      <c r="P12" s="3" t="str">
        <f>IF(M12&lt;2,"-",_xlfn.STDEV.S(F:F)^2)</f>
        <v>-</v>
      </c>
      <c r="Q12" s="7" t="str">
        <f t="shared" si="0"/>
        <v>-</v>
      </c>
    </row>
    <row r="13" spans="1:17" x14ac:dyDescent="0.45">
      <c r="L13" s="3" t="str">
        <f>G1</f>
        <v>V7</v>
      </c>
      <c r="M13" s="3">
        <f>COUNT(G:G)</f>
        <v>0</v>
      </c>
      <c r="N13" s="3">
        <f>SUM(G:G)</f>
        <v>0</v>
      </c>
      <c r="O13" s="3" t="str">
        <f>IF(M13&lt;2,"-",AVERAGE(G:G))</f>
        <v>-</v>
      </c>
      <c r="P13" s="3" t="str">
        <f>IF(M13&lt;2,"-",_xlfn.STDEV.S(G:G)^2)</f>
        <v>-</v>
      </c>
      <c r="Q13" s="7" t="str">
        <f t="shared" si="0"/>
        <v>-</v>
      </c>
    </row>
    <row r="14" spans="1:17" x14ac:dyDescent="0.45">
      <c r="L14" s="3" t="str">
        <f>H1</f>
        <v>V8</v>
      </c>
      <c r="M14" s="3">
        <f>COUNT(H:H)</f>
        <v>0</v>
      </c>
      <c r="N14" s="3">
        <f>SUM(H:H)</f>
        <v>0</v>
      </c>
      <c r="O14" s="3" t="str">
        <f>IF(M14&lt;2,"-",AVERAGE(H:H))</f>
        <v>-</v>
      </c>
      <c r="P14" s="3" t="str">
        <f>IF(M14&lt;2,"-",_xlfn.STDEV.S(H:H)^2)</f>
        <v>-</v>
      </c>
      <c r="Q14" s="7" t="str">
        <f t="shared" si="0"/>
        <v>-</v>
      </c>
    </row>
    <row r="15" spans="1:17" x14ac:dyDescent="0.45">
      <c r="L15" s="3" t="str">
        <f>I1</f>
        <v>V9</v>
      </c>
      <c r="M15" s="3">
        <f>COUNT(I:I)</f>
        <v>0</v>
      </c>
      <c r="N15" s="3">
        <f>SUM(I:I)</f>
        <v>0</v>
      </c>
      <c r="O15" s="3" t="str">
        <f>IF(M15&lt;2,"-",AVERAGE(I:I))</f>
        <v>-</v>
      </c>
      <c r="P15" s="3" t="str">
        <f>IF(M15&lt;2,"-",_xlfn.STDEV.S(I:I)^2)</f>
        <v>-</v>
      </c>
      <c r="Q15" s="7" t="str">
        <f t="shared" si="0"/>
        <v>-</v>
      </c>
    </row>
    <row r="16" spans="1:17" ht="14.65" thickBot="1" x14ac:dyDescent="0.5">
      <c r="L16" s="4" t="str">
        <f>J1</f>
        <v>V10</v>
      </c>
      <c r="M16" s="4">
        <f>COUNT(J:J)</f>
        <v>0</v>
      </c>
      <c r="N16" s="4">
        <f>SUM(J:J)</f>
        <v>0</v>
      </c>
      <c r="O16" s="4" t="str">
        <f>IF(M16&lt;2,"-",AVERAGE(J:J))</f>
        <v>-</v>
      </c>
      <c r="P16" s="4" t="str">
        <f>IF(M16&lt;2,"-",_xlfn.STDEV.S(J:J)^2)</f>
        <v>-</v>
      </c>
      <c r="Q16" s="8" t="str">
        <f t="shared" si="0"/>
        <v>-</v>
      </c>
    </row>
    <row r="19" spans="12:18" ht="14.65" thickBot="1" x14ac:dyDescent="0.5">
      <c r="L19" t="s">
        <v>6</v>
      </c>
    </row>
    <row r="20" spans="12:18" x14ac:dyDescent="0.45">
      <c r="L20" s="5" t="s">
        <v>7</v>
      </c>
      <c r="M20" s="5" t="s">
        <v>8</v>
      </c>
      <c r="N20" s="5" t="s">
        <v>9</v>
      </c>
      <c r="O20" s="5" t="s">
        <v>10</v>
      </c>
      <c r="P20" s="5" t="s">
        <v>11</v>
      </c>
      <c r="Q20" s="5" t="s">
        <v>12</v>
      </c>
      <c r="R20" s="5" t="s">
        <v>13</v>
      </c>
    </row>
    <row r="21" spans="12:18" x14ac:dyDescent="0.45">
      <c r="L21" s="3" t="s">
        <v>14</v>
      </c>
      <c r="M21" s="3">
        <f>SUMPRODUCT(M7:M16,Q7:Q16)</f>
        <v>34.053712500000017</v>
      </c>
      <c r="N21" s="3">
        <f>COUNT(O7:O16)-1</f>
        <v>3</v>
      </c>
      <c r="O21" s="3">
        <f>M21/N21</f>
        <v>11.351237500000005</v>
      </c>
      <c r="P21" s="3">
        <f>O21/O22</f>
        <v>3.7225929378467932</v>
      </c>
      <c r="Q21" s="3">
        <f>_xlfn.F.DIST.RT($P$21,$N$21,$N$22)</f>
        <v>2.8217695227205079E-2</v>
      </c>
      <c r="R21" s="3">
        <f>_xlfn.F.INV.RT(N3,N21,N22)</f>
        <v>3.0983912121407795</v>
      </c>
    </row>
    <row r="22" spans="12:18" x14ac:dyDescent="0.45">
      <c r="L22" s="3" t="s">
        <v>15</v>
      </c>
      <c r="M22" s="3">
        <f>M24-M21</f>
        <v>60.98565000000103</v>
      </c>
      <c r="N22" s="3">
        <f>N24-N21</f>
        <v>20</v>
      </c>
      <c r="O22" s="3">
        <f>M22/N22</f>
        <v>3.0492825000000514</v>
      </c>
      <c r="P22" s="3"/>
      <c r="Q22" s="3"/>
      <c r="R22" s="3"/>
    </row>
    <row r="23" spans="12:18" x14ac:dyDescent="0.45">
      <c r="L23" s="3"/>
      <c r="M23" s="3"/>
      <c r="N23" s="3"/>
      <c r="O23" s="3"/>
      <c r="P23" s="3"/>
      <c r="Q23" s="3"/>
      <c r="R23" s="3"/>
    </row>
    <row r="24" spans="12:18" ht="14.65" thickBot="1" x14ac:dyDescent="0.5">
      <c r="L24" s="4" t="s">
        <v>16</v>
      </c>
      <c r="M24" s="4">
        <f>N24*_xlfn.STDEV.S(A:J)^2</f>
        <v>95.039362500001047</v>
      </c>
      <c r="N24" s="4">
        <f>COUNT(A:J)-1</f>
        <v>23</v>
      </c>
      <c r="O24" s="4"/>
      <c r="P24" s="4"/>
      <c r="Q24" s="4"/>
      <c r="R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ANOVA_single_factor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2021-04-16T23:06:54Z</dcterms:created>
  <dcterms:modified xsi:type="dcterms:W3CDTF">2021-04-16T23:39:47Z</dcterms:modified>
</cp:coreProperties>
</file>