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ED35C510-60F5-4F49-8172-135397AE8BC1}" xr6:coauthVersionLast="47" xr6:coauthVersionMax="47" xr10:uidLastSave="{00000000-0000-0000-0000-000000000000}"/>
  <bookViews>
    <workbookView xWindow="-98" yWindow="-98" windowWidth="20715" windowHeight="13276" tabRatio="763" activeTab="1" xr2:uid="{00000000-000D-0000-FFFF-FFFF00000000}"/>
  </bookViews>
  <sheets>
    <sheet name="Population Mean Sigma Unknown" sheetId="4" r:id="rId1"/>
    <sheet name="Proportion" sheetId="2" r:id="rId2"/>
    <sheet name="Population Mean Sigma known" sheetId="5" r:id="rId3"/>
  </sheets>
  <definedNames>
    <definedName name="solver_typ" localSheetId="2" hidden="1">2</definedName>
    <definedName name="solver_typ" localSheetId="0" hidden="1">2</definedName>
    <definedName name="solver_typ" localSheetId="1" hidden="1">2</definedName>
    <definedName name="solver_ver" localSheetId="2" hidden="1">17</definedName>
    <definedName name="solver_ver" localSheetId="0" hidden="1">17</definedName>
    <definedName name="solver_ver" localSheetId="1" hidden="1">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4" l="1"/>
  <c r="C22" i="2"/>
  <c r="C21" i="2"/>
  <c r="C20" i="2" s="1"/>
  <c r="C12" i="5" l="1"/>
  <c r="C11" i="5"/>
  <c r="C13" i="5" s="1"/>
  <c r="C10" i="5"/>
  <c r="F10" i="5"/>
  <c r="F9" i="5"/>
  <c r="F11" i="5" s="1"/>
  <c r="F12" i="5" s="1"/>
  <c r="F10" i="4"/>
  <c r="F9" i="4"/>
  <c r="F12" i="4" s="1"/>
  <c r="E14" i="4" s="1"/>
  <c r="C10" i="4"/>
  <c r="C11" i="4"/>
  <c r="C13" i="4" s="1"/>
  <c r="C12" i="4"/>
  <c r="C8" i="2"/>
  <c r="C9" i="2"/>
  <c r="C10" i="2"/>
  <c r="F9" i="2"/>
  <c r="F8" i="2"/>
  <c r="F10" i="2" s="1"/>
  <c r="F11" i="2" s="1"/>
  <c r="C14" i="5" l="1"/>
  <c r="C15" i="5"/>
  <c r="C14" i="4"/>
  <c r="B17" i="4" s="1"/>
  <c r="C15" i="4"/>
  <c r="E14" i="5"/>
  <c r="C11" i="2"/>
  <c r="C12" i="2" s="1"/>
  <c r="E13" i="2"/>
  <c r="C13" i="2" l="1"/>
  <c r="B15" i="2" s="1"/>
  <c r="B17" i="5"/>
  <c r="B22" i="5"/>
</calcChain>
</file>

<file path=xl/sharedStrings.xml><?xml version="1.0" encoding="utf-8"?>
<sst xmlns="http://schemas.openxmlformats.org/spreadsheetml/2006/main" count="59" uniqueCount="30">
  <si>
    <t>Error</t>
  </si>
  <si>
    <t>Lower</t>
  </si>
  <si>
    <t>Upper</t>
  </si>
  <si>
    <t>t-value</t>
  </si>
  <si>
    <t>Confidence Interval for Population Mean, Standard Deviation Unknown</t>
  </si>
  <si>
    <t>Confidence Interval for a Proportion</t>
  </si>
  <si>
    <t>Standard error</t>
  </si>
  <si>
    <t>z-value</t>
  </si>
  <si>
    <t>Desired +/-</t>
  </si>
  <si>
    <t>Size</t>
  </si>
  <si>
    <t>Sample size (n)</t>
  </si>
  <si>
    <r>
      <t>Sample average (</t>
    </r>
    <r>
      <rPr>
        <b/>
        <sz val="10"/>
        <color theme="1"/>
        <rFont val="Calibri"/>
        <family val="2"/>
      </rPr>
      <t>x̅</t>
    </r>
    <r>
      <rPr>
        <b/>
        <sz val="10"/>
        <color theme="1"/>
        <rFont val="Arial"/>
        <family val="2"/>
      </rPr>
      <t>)</t>
    </r>
  </si>
  <si>
    <r>
      <t>Alpha (</t>
    </r>
    <r>
      <rPr>
        <b/>
        <sz val="10"/>
        <color theme="1"/>
        <rFont val="Calibri"/>
        <family val="2"/>
      </rPr>
      <t>α)</t>
    </r>
  </si>
  <si>
    <r>
      <t>Sample proportion (p</t>
    </r>
    <r>
      <rPr>
        <b/>
        <sz val="10"/>
        <color theme="1"/>
        <rFont val="Calibri"/>
        <family val="2"/>
      </rPr>
      <t>̂)</t>
    </r>
  </si>
  <si>
    <t>(Round up)</t>
  </si>
  <si>
    <t xml:space="preserve">confidence </t>
  </si>
  <si>
    <t>Sample Standard deviation (s)</t>
  </si>
  <si>
    <t>Error via CONFIDENCE.T</t>
  </si>
  <si>
    <t>Error via Formula</t>
  </si>
  <si>
    <t>Confidence Level</t>
  </si>
  <si>
    <t>Desired Error</t>
  </si>
  <si>
    <r>
      <t>standard deviation (</t>
    </r>
    <r>
      <rPr>
        <b/>
        <sz val="10"/>
        <color theme="1"/>
        <rFont val="Calibri"/>
        <family val="2"/>
      </rPr>
      <t>s or σ)</t>
    </r>
  </si>
  <si>
    <r>
      <t>Pi (</t>
    </r>
    <r>
      <rPr>
        <b/>
        <sz val="10"/>
        <color theme="1"/>
        <rFont val="Calibri"/>
        <family val="2"/>
      </rPr>
      <t>π)</t>
    </r>
  </si>
  <si>
    <r>
      <t>Population Standard deviation (</t>
    </r>
    <r>
      <rPr>
        <b/>
        <sz val="10"/>
        <color theme="1"/>
        <rFont val="Calibri"/>
        <family val="2"/>
      </rPr>
      <t>σ</t>
    </r>
    <r>
      <rPr>
        <b/>
        <sz val="10"/>
        <color theme="1"/>
        <rFont val="Arial"/>
        <family val="2"/>
      </rPr>
      <t>)</t>
    </r>
  </si>
  <si>
    <t>Z-score</t>
  </si>
  <si>
    <t>Error via CONFIDENCE.NORM</t>
  </si>
  <si>
    <t>Choosing your Sample Size</t>
  </si>
  <si>
    <t>Is this Valid?</t>
  </si>
  <si>
    <t>Is np at least 5?</t>
  </si>
  <si>
    <t>is n(1-p) at least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</si>
</sst>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quotePrefix="1" applyFont="1"/>
    <xf numFmtId="0" fontId="2" fillId="2" borderId="2" xfId="0" applyFont="1" applyFill="1" applyBorder="1"/>
    <xf numFmtId="0" fontId="2" fillId="2" borderId="4" xfId="0" applyFont="1" applyFill="1" applyBorder="1"/>
    <xf numFmtId="0" fontId="2" fillId="5" borderId="4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3" borderId="3" xfId="0" applyFont="1" applyFill="1" applyBorder="1" applyAlignment="1">
      <alignment horizontal="right"/>
    </xf>
    <xf numFmtId="0" fontId="3" fillId="3" borderId="3" xfId="0" quotePrefix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2" fontId="2" fillId="5" borderId="4" xfId="1" applyNumberFormat="1" applyFont="1" applyFill="1" applyBorder="1"/>
    <xf numFmtId="0" fontId="2" fillId="5" borderId="6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9" fontId="2" fillId="5" borderId="2" xfId="1" applyFont="1" applyFill="1" applyBorder="1"/>
    <xf numFmtId="0" fontId="3" fillId="3" borderId="5" xfId="0" applyFont="1" applyFill="1" applyBorder="1"/>
    <xf numFmtId="0" fontId="2" fillId="2" borderId="6" xfId="0" applyFont="1" applyFill="1" applyBorder="1"/>
    <xf numFmtId="0" fontId="3" fillId="5" borderId="6" xfId="0" applyFont="1" applyFill="1" applyBorder="1"/>
    <xf numFmtId="164" fontId="2" fillId="5" borderId="4" xfId="1" applyNumberFormat="1" applyFont="1" applyFill="1" applyBorder="1"/>
    <xf numFmtId="0" fontId="3" fillId="4" borderId="5" xfId="0" applyFont="1" applyFill="1" applyBorder="1"/>
    <xf numFmtId="0" fontId="3" fillId="3" borderId="1" xfId="0" applyFont="1" applyFill="1" applyBorder="1" applyAlignment="1">
      <alignment horizontal="right"/>
    </xf>
    <xf numFmtId="0" fontId="6" fillId="4" borderId="1" xfId="0" applyFont="1" applyFill="1" applyBorder="1"/>
    <xf numFmtId="0" fontId="6" fillId="6" borderId="2" xfId="0" applyFont="1" applyFill="1" applyBorder="1" applyAlignment="1">
      <alignment horizontal="center"/>
    </xf>
    <xf numFmtId="0" fontId="0" fillId="4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5" borderId="6" xfId="0" applyFill="1" applyBorder="1"/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Of the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'Population Mean Sigma Unknown'!$B$6</c:f>
              <c:strCache>
                <c:ptCount val="1"/>
                <c:pt idx="0">
                  <c:v>Sample average (x̅)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dash"/>
            <c:size val="3"/>
            <c:spPr>
              <a:solidFill>
                <a:schemeClr val="tx1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dash"/>
              <c:size val="3"/>
              <c:spPr>
                <a:solidFill>
                  <a:schemeClr val="tx1"/>
                </a:solidFill>
                <a:ln w="476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29C-4AE6-8E94-302005CCBAAA}"/>
              </c:ext>
            </c:extLst>
          </c:dPt>
          <c:cat>
            <c:numRef>
              <c:f>'Population Mean Sigma Unknown'!$C$5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Unknown'!$C$6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9C-4AE6-8E94-302005CCBAAA}"/>
            </c:ext>
          </c:extLst>
        </c:ser>
        <c:ser>
          <c:idx val="1"/>
          <c:order val="1"/>
          <c:tx>
            <c:strRef>
              <c:f>'Population Mean Sigma Unknown'!$B$14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'Population Mean Sigma Unknown'!$C$5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Unknown'!$C$14</c:f>
              <c:numCache>
                <c:formatCode>General</c:formatCode>
                <c:ptCount val="1"/>
                <c:pt idx="0">
                  <c:v>172.15185516007287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C-4AE6-8E94-302005CCBAAA}"/>
            </c:ext>
          </c:extLst>
        </c:ser>
        <c:ser>
          <c:idx val="2"/>
          <c:order val="2"/>
          <c:tx>
            <c:strRef>
              <c:f>'Population Mean Sigma Unknown'!$B$15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'Population Mean Sigma Unknown'!$C$5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Unknown'!$C$15</c:f>
              <c:numCache>
                <c:formatCode>General</c:formatCode>
                <c:ptCount val="1"/>
                <c:pt idx="0">
                  <c:v>227.84814483992713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C-4AE6-8E94-302005CC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89571584"/>
        <c:axId val="589573224"/>
      </c:stockChart>
      <c:catAx>
        <c:axId val="589571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9573224"/>
        <c:crosses val="autoZero"/>
        <c:auto val="1"/>
        <c:lblAlgn val="ctr"/>
        <c:lblOffset val="100"/>
        <c:tickMarkSkip val="1"/>
        <c:noMultiLvlLbl val="0"/>
      </c:catAx>
      <c:valAx>
        <c:axId val="5895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of the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Proportion!$B$5</c:f>
              <c:strCache>
                <c:ptCount val="1"/>
                <c:pt idx="0">
                  <c:v>Sample proportion (p̂)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Proportion!$C$4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Proportion!$C$5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C-4556-9954-DBA966B75C2D}"/>
            </c:ext>
          </c:extLst>
        </c:ser>
        <c:ser>
          <c:idx val="1"/>
          <c:order val="1"/>
          <c:tx>
            <c:strRef>
              <c:f>Proportion!$B$12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Proportion!$C$4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Proportion!$C$12</c:f>
              <c:numCache>
                <c:formatCode>General</c:formatCode>
                <c:ptCount val="1"/>
                <c:pt idx="0">
                  <c:v>7.6762021956290311E-2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4556-9954-DBA966B75C2D}"/>
            </c:ext>
          </c:extLst>
        </c:ser>
        <c:ser>
          <c:idx val="2"/>
          <c:order val="2"/>
          <c:tx>
            <c:strRef>
              <c:f>Proportion!$B$13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Proportion!$C$4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Proportion!$C$13</c:f>
              <c:numCache>
                <c:formatCode>General</c:formatCode>
                <c:ptCount val="1"/>
                <c:pt idx="0">
                  <c:v>0.42323797804370966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C-4556-9954-DBA966B7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82319200"/>
        <c:axId val="582319528"/>
      </c:stockChart>
      <c:catAx>
        <c:axId val="582319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2319528"/>
        <c:crosses val="autoZero"/>
        <c:auto val="1"/>
        <c:lblAlgn val="ctr"/>
        <c:lblOffset val="100"/>
        <c:tickMarkSkip val="1"/>
        <c:noMultiLvlLbl val="0"/>
      </c:catAx>
      <c:valAx>
        <c:axId val="5823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for the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'Population Mean Sigma known'!$B$6</c:f>
              <c:strCache>
                <c:ptCount val="1"/>
                <c:pt idx="0">
                  <c:v>Sample average (x̅)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innerShdw blurRad="889000" dist="50800" dir="13500000">
                <a:prstClr val="black">
                  <a:alpha val="50000"/>
                </a:prstClr>
              </a:inn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 cmpd="sng">
                <a:solidFill>
                  <a:schemeClr val="tx1">
                    <a:alpha val="99000"/>
                  </a:schemeClr>
                </a:solidFill>
              </a:ln>
              <a:effectLst>
                <a:innerShdw blurRad="889000" dist="50800" dir="13500000">
                  <a:prstClr val="black">
                    <a:alpha val="50000"/>
                  </a:prstClr>
                </a:innerShdw>
              </a:effectLst>
            </c:spPr>
          </c:marker>
          <c:cat>
            <c:numRef>
              <c:f>'Population Mean Sigma 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known'!$C$6</c:f>
              <c:numCache>
                <c:formatCode>General</c:formatCode>
                <c:ptCount val="1"/>
                <c:pt idx="0">
                  <c:v>12630.37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FF-42C6-AA9F-C298B6BC7699}"/>
            </c:ext>
          </c:extLst>
        </c:ser>
        <c:ser>
          <c:idx val="1"/>
          <c:order val="1"/>
          <c:tx>
            <c:strRef>
              <c:f>'Population Mean Sigma known'!$B$14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'Population Mean Sigma 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known'!$C$14</c:f>
              <c:numCache>
                <c:formatCode>General</c:formatCode>
                <c:ptCount val="1"/>
                <c:pt idx="0">
                  <c:v>10472.608248581568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F-42C6-AA9F-C298B6BC7699}"/>
            </c:ext>
          </c:extLst>
        </c:ser>
        <c:ser>
          <c:idx val="2"/>
          <c:order val="2"/>
          <c:tx>
            <c:strRef>
              <c:f>'Population Mean Sigma known'!$B$15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'Population Mean Sigma 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known'!$C$15</c:f>
              <c:numCache>
                <c:formatCode>General</c:formatCode>
                <c:ptCount val="1"/>
                <c:pt idx="0">
                  <c:v>14788.131751418434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F-42C6-AA9F-C298B6BC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815036352"/>
        <c:axId val="815037664"/>
      </c:stockChart>
      <c:catAx>
        <c:axId val="815036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5037664"/>
        <c:crosses val="autoZero"/>
        <c:auto val="1"/>
        <c:lblAlgn val="ctr"/>
        <c:lblOffset val="100"/>
        <c:tickMarkSkip val="1"/>
        <c:noMultiLvlLbl val="0"/>
      </c:catAx>
      <c:valAx>
        <c:axId val="815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122722</xdr:colOff>
      <xdr:row>18</xdr:row>
      <xdr:rowOff>86627</xdr:rowOff>
    </xdr:from>
    <xdr:to>
      <xdr:col>5</xdr:col>
      <xdr:colOff>255872</xdr:colOff>
      <xdr:row>26</xdr:row>
      <xdr:rowOff>101867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23122" y="3233687"/>
          <a:ext cx="1718110" cy="13639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So...  when should I use the t-distribution instead of the z distribution?</a:t>
          </a:r>
          <a:endParaRPr lang="en-CA" sz="1100" b="1" baseline="0"/>
        </a:p>
        <a:p>
          <a:endParaRPr lang="en-CA" sz="1100" b="1" baseline="0"/>
        </a:p>
        <a:p>
          <a:r>
            <a:rPr lang="en-CA" sz="1100" b="1" baseline="0"/>
            <a:t>Amy's short answer: Always.</a:t>
          </a:r>
          <a:endParaRPr lang="en-CA" sz="1100" b="1"/>
        </a:p>
      </xdr:txBody>
    </xdr:sp>
    <xdr:clientData/>
  </xdr:twoCellAnchor>
  <xdr:twoCellAnchor>
    <xdr:from>
      <xdr:col>7</xdr:col>
      <xdr:colOff>426720</xdr:colOff>
      <xdr:row>5</xdr:row>
      <xdr:rowOff>87630</xdr:rowOff>
    </xdr:from>
    <xdr:to>
      <xdr:col>15</xdr:col>
      <xdr:colOff>0</xdr:colOff>
      <xdr:row>21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99060</xdr:rowOff>
    </xdr:from>
    <xdr:to>
      <xdr:col>12</xdr:col>
      <xdr:colOff>220980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129540</xdr:rowOff>
    </xdr:from>
    <xdr:to>
      <xdr:col>10</xdr:col>
      <xdr:colOff>501014</xdr:colOff>
      <xdr:row>14</xdr:row>
      <xdr:rowOff>156210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867400" y="495300"/>
          <a:ext cx="2009774" cy="2114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Wait a second...  Why would I know the standard deviation but not the</a:t>
          </a:r>
          <a:r>
            <a:rPr lang="en-CA" sz="1100" baseline="0"/>
            <a:t> mean?  Is this even useful?</a:t>
          </a:r>
        </a:p>
        <a:p>
          <a:endParaRPr lang="en-CA" sz="1100" baseline="0"/>
        </a:p>
        <a:p>
          <a:r>
            <a:rPr lang="en-CA" sz="1100" baseline="0"/>
            <a:t>Amy's short answer: No.  It's very useful for building theory, but I have never seen a case where it is used in practice.</a:t>
          </a:r>
          <a:endParaRPr lang="en-CA" sz="1100"/>
        </a:p>
      </xdr:txBody>
    </xdr:sp>
    <xdr:clientData/>
  </xdr:twoCellAnchor>
  <xdr:twoCellAnchor>
    <xdr:from>
      <xdr:col>5</xdr:col>
      <xdr:colOff>288131</xdr:colOff>
      <xdr:row>17</xdr:row>
      <xdr:rowOff>83344</xdr:rowOff>
    </xdr:from>
    <xdr:to>
      <xdr:col>12</xdr:col>
      <xdr:colOff>119063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zoomScale="130" zoomScaleNormal="130" workbookViewId="0">
      <selection activeCell="G24" sqref="G24"/>
    </sheetView>
  </sheetViews>
  <sheetFormatPr defaultColWidth="9.1328125" defaultRowHeight="12.75" x14ac:dyDescent="0.35"/>
  <cols>
    <col min="1" max="1" width="4.1328125" style="1" customWidth="1"/>
    <col min="2" max="2" width="27.796875" style="1" customWidth="1"/>
    <col min="3" max="3" width="9.1328125" style="1"/>
    <col min="4" max="4" width="5.6640625" style="1" customWidth="1"/>
    <col min="5" max="5" width="23.1328125" style="1" customWidth="1"/>
    <col min="6" max="16384" width="9.1328125" style="1"/>
  </cols>
  <sheetData>
    <row r="1" spans="2:7" ht="13.15" thickBot="1" x14ac:dyDescent="0.4"/>
    <row r="2" spans="2:7" ht="15" customHeight="1" thickBot="1" x14ac:dyDescent="0.4">
      <c r="B2" s="42" t="s">
        <v>4</v>
      </c>
      <c r="C2" s="43"/>
    </row>
    <row r="3" spans="2:7" ht="15" customHeight="1" thickBot="1" x14ac:dyDescent="0.45">
      <c r="B3" s="44"/>
      <c r="C3" s="45"/>
      <c r="E3" s="30" t="s">
        <v>26</v>
      </c>
      <c r="F3" s="31"/>
      <c r="G3" s="32"/>
    </row>
    <row r="4" spans="2:7" ht="13.15" thickBot="1" x14ac:dyDescent="0.4"/>
    <row r="5" spans="2:7" ht="13.15" x14ac:dyDescent="0.4">
      <c r="B5" s="6" t="s">
        <v>12</v>
      </c>
      <c r="C5" s="3">
        <v>0.05</v>
      </c>
      <c r="E5" s="6" t="s">
        <v>12</v>
      </c>
      <c r="F5" s="3">
        <v>0.1</v>
      </c>
    </row>
    <row r="6" spans="2:7" ht="13.15" x14ac:dyDescent="0.4">
      <c r="B6" s="7" t="s">
        <v>11</v>
      </c>
      <c r="C6" s="4">
        <v>200</v>
      </c>
      <c r="E6" s="7" t="s">
        <v>21</v>
      </c>
      <c r="F6" s="4">
        <v>50</v>
      </c>
    </row>
    <row r="7" spans="2:7" ht="13.15" x14ac:dyDescent="0.4">
      <c r="B7" s="7" t="s">
        <v>16</v>
      </c>
      <c r="C7" s="4">
        <v>56</v>
      </c>
      <c r="E7" s="7" t="s">
        <v>20</v>
      </c>
      <c r="F7" s="4">
        <v>7</v>
      </c>
    </row>
    <row r="8" spans="2:7" ht="13.5" thickBot="1" x14ac:dyDescent="0.45">
      <c r="B8" s="18" t="s">
        <v>10</v>
      </c>
      <c r="C8" s="19">
        <v>18</v>
      </c>
      <c r="E8" s="7"/>
      <c r="F8" s="5"/>
    </row>
    <row r="9" spans="2:7" ht="13.5" thickBot="1" x14ac:dyDescent="0.45">
      <c r="E9" s="7" t="s">
        <v>7</v>
      </c>
      <c r="F9" s="5">
        <f>_xlfn.NORM.S.INV(1-F5/2)</f>
        <v>1.6448536269514715</v>
      </c>
      <c r="G9" s="2"/>
    </row>
    <row r="10" spans="2:7" ht="13.15" x14ac:dyDescent="0.4">
      <c r="B10" s="23" t="s">
        <v>19</v>
      </c>
      <c r="C10" s="17">
        <f>1-C5</f>
        <v>0.95</v>
      </c>
      <c r="E10" s="7" t="s">
        <v>15</v>
      </c>
      <c r="F10" s="21">
        <f>1-F5</f>
        <v>0.9</v>
      </c>
    </row>
    <row r="11" spans="2:7" ht="13.15" x14ac:dyDescent="0.4">
      <c r="B11" s="10" t="s">
        <v>3</v>
      </c>
      <c r="C11" s="13">
        <f>_xlfn.T.INV(1-C5/2,C8-1)</f>
        <v>2.109815577833317</v>
      </c>
      <c r="E11" s="7" t="s">
        <v>9</v>
      </c>
      <c r="F11" s="5">
        <f>(F9*F6/F7)^2</f>
        <v>138.03793133139854</v>
      </c>
      <c r="G11" s="2"/>
    </row>
    <row r="12" spans="2:7" ht="13.5" thickBot="1" x14ac:dyDescent="0.45">
      <c r="B12" s="10" t="s">
        <v>17</v>
      </c>
      <c r="C12" s="5">
        <f>_xlfn.CONFIDENCE.T(C5,C7,C8)</f>
        <v>27.848144839927116</v>
      </c>
      <c r="E12" s="18" t="s">
        <v>14</v>
      </c>
      <c r="F12" s="20">
        <f>_xlfn.CEILING.MATH(F11)</f>
        <v>139</v>
      </c>
    </row>
    <row r="13" spans="2:7" ht="13.5" thickBot="1" x14ac:dyDescent="0.45">
      <c r="B13" s="11" t="s">
        <v>18</v>
      </c>
      <c r="C13" s="5">
        <f>C11*C7/SQRT(C8)</f>
        <v>27.848144839927119</v>
      </c>
    </row>
    <row r="14" spans="2:7" ht="13.15" x14ac:dyDescent="0.4">
      <c r="B14" s="10" t="s">
        <v>1</v>
      </c>
      <c r="C14" s="5">
        <f>C6-C13</f>
        <v>172.15185516007287</v>
      </c>
      <c r="E14" s="33" t="str">
        <f>CONCATENATE("To get a confidence level of ",TEXT(F10, "0%"), " with an error of no more than ", F7, " sample size should be ", F12, "." )</f>
        <v>To get a confidence level of 90% with an error of no more than 7 sample size should be 139.</v>
      </c>
      <c r="F14" s="34"/>
      <c r="G14" s="35"/>
    </row>
    <row r="15" spans="2:7" ht="13.5" thickBot="1" x14ac:dyDescent="0.45">
      <c r="B15" s="12" t="s">
        <v>2</v>
      </c>
      <c r="C15" s="14">
        <f>C6+C13</f>
        <v>227.84814483992713</v>
      </c>
      <c r="E15" s="36"/>
      <c r="F15" s="37"/>
      <c r="G15" s="38"/>
    </row>
    <row r="16" spans="2:7" ht="13.15" thickBot="1" x14ac:dyDescent="0.4">
      <c r="E16" s="36"/>
      <c r="F16" s="37"/>
      <c r="G16" s="38"/>
    </row>
    <row r="17" spans="2:7" ht="13.15" thickBot="1" x14ac:dyDescent="0.4">
      <c r="B17" s="33" t="str">
        <f>"The mean is between "&amp;TEXT(C14,"0.00")&amp;" and "&amp;TEXT(C15,"0.00")&amp; " with "&amp;TEXT(C10, "0%")&amp; " confidence."</f>
        <v>The mean is between 172.15 and 227.85 with 95% confidence.</v>
      </c>
      <c r="C17" s="35"/>
      <c r="E17" s="39"/>
      <c r="F17" s="40"/>
      <c r="G17" s="41"/>
    </row>
    <row r="18" spans="2:7" x14ac:dyDescent="0.35">
      <c r="B18" s="36"/>
      <c r="C18" s="38"/>
    </row>
    <row r="19" spans="2:7" ht="13.15" thickBot="1" x14ac:dyDescent="0.4">
      <c r="B19" s="39"/>
      <c r="C19" s="41"/>
    </row>
  </sheetData>
  <mergeCells count="4">
    <mergeCell ref="E3:G3"/>
    <mergeCell ref="E14:G17"/>
    <mergeCell ref="B17:C19"/>
    <mergeCell ref="B2:C3"/>
  </mergeCells>
  <dataValidations count="1">
    <dataValidation type="decimal" allowBlank="1" showInputMessage="1" showErrorMessage="1" sqref="C5 F5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2"/>
  <sheetViews>
    <sheetView tabSelected="1" zoomScale="110" zoomScaleNormal="110" workbookViewId="0">
      <selection activeCell="N9" sqref="N9"/>
    </sheetView>
  </sheetViews>
  <sheetFormatPr defaultColWidth="9.1328125" defaultRowHeight="12.75" x14ac:dyDescent="0.35"/>
  <cols>
    <col min="1" max="1" width="4" style="1" customWidth="1"/>
    <col min="2" max="2" width="26.33203125" style="1" customWidth="1"/>
    <col min="3" max="3" width="11.19921875" style="1" customWidth="1"/>
    <col min="4" max="4" width="7.19921875" style="1" customWidth="1"/>
    <col min="5" max="5" width="11.86328125" style="1" customWidth="1"/>
    <col min="6" max="16384" width="9.1328125" style="1"/>
  </cols>
  <sheetData>
    <row r="1" spans="2:8" ht="13.15" thickBot="1" x14ac:dyDescent="0.4"/>
    <row r="2" spans="2:8" ht="13.5" thickBot="1" x14ac:dyDescent="0.45">
      <c r="B2" s="15" t="s">
        <v>5</v>
      </c>
      <c r="C2" s="16"/>
      <c r="E2" s="30" t="s">
        <v>26</v>
      </c>
      <c r="F2" s="31"/>
      <c r="G2" s="32"/>
    </row>
    <row r="3" spans="2:8" ht="13.15" thickBot="1" x14ac:dyDescent="0.4"/>
    <row r="4" spans="2:8" ht="13.15" x14ac:dyDescent="0.4">
      <c r="B4" s="6" t="s">
        <v>12</v>
      </c>
      <c r="C4" s="3">
        <v>0.05</v>
      </c>
      <c r="E4" s="8" t="s">
        <v>12</v>
      </c>
      <c r="F4" s="3">
        <v>0.05</v>
      </c>
    </row>
    <row r="5" spans="2:8" ht="13.15" x14ac:dyDescent="0.4">
      <c r="B5" s="7" t="s">
        <v>13</v>
      </c>
      <c r="C5" s="4">
        <v>0.25</v>
      </c>
      <c r="E5" s="9" t="s">
        <v>22</v>
      </c>
      <c r="F5" s="4">
        <v>0.5</v>
      </c>
    </row>
    <row r="6" spans="2:8" ht="13.5" thickBot="1" x14ac:dyDescent="0.45">
      <c r="B6" s="18" t="s">
        <v>10</v>
      </c>
      <c r="C6" s="19">
        <v>24</v>
      </c>
      <c r="E6" s="9" t="s">
        <v>8</v>
      </c>
      <c r="F6" s="4">
        <v>0.02</v>
      </c>
    </row>
    <row r="7" spans="2:8" ht="13.5" thickBot="1" x14ac:dyDescent="0.45">
      <c r="E7" s="9"/>
      <c r="F7" s="5"/>
    </row>
    <row r="8" spans="2:8" ht="13.15" x14ac:dyDescent="0.4">
      <c r="B8" s="23" t="s">
        <v>19</v>
      </c>
      <c r="C8" s="17">
        <f>1-C4</f>
        <v>0.95</v>
      </c>
      <c r="E8" s="9" t="s">
        <v>7</v>
      </c>
      <c r="F8" s="5">
        <f>_xlfn.NORM.S.INV(1-F4/2)</f>
        <v>1.9599639845400536</v>
      </c>
      <c r="G8" s="2"/>
      <c r="H8" s="2"/>
    </row>
    <row r="9" spans="2:8" ht="13.15" x14ac:dyDescent="0.4">
      <c r="B9" s="10" t="s">
        <v>7</v>
      </c>
      <c r="C9" s="13">
        <f>_xlfn.NORM.S.INV(1-C4/2)</f>
        <v>1.9599639845400536</v>
      </c>
      <c r="E9" s="9" t="s">
        <v>15</v>
      </c>
      <c r="F9" s="21">
        <f>1-F4</f>
        <v>0.95</v>
      </c>
    </row>
    <row r="10" spans="2:8" ht="13.15" x14ac:dyDescent="0.4">
      <c r="B10" s="10" t="s">
        <v>6</v>
      </c>
      <c r="C10" s="5">
        <f>SQRT(C5*(1-C5)/C6)</f>
        <v>8.8388347648318447E-2</v>
      </c>
      <c r="E10" s="9" t="s">
        <v>9</v>
      </c>
      <c r="F10" s="5">
        <f>F8^2*(F5*(1-F5)/F6^2)</f>
        <v>2400.911762933827</v>
      </c>
      <c r="G10" s="2"/>
      <c r="H10" s="2"/>
    </row>
    <row r="11" spans="2:8" ht="13.5" thickBot="1" x14ac:dyDescent="0.45">
      <c r="B11" s="11" t="s">
        <v>0</v>
      </c>
      <c r="C11" s="5">
        <f>C9*C10</f>
        <v>0.17323797804370969</v>
      </c>
      <c r="E11" s="22" t="s">
        <v>14</v>
      </c>
      <c r="F11" s="20">
        <f>_xlfn.CEILING.MATH(F10)</f>
        <v>2401</v>
      </c>
    </row>
    <row r="12" spans="2:8" ht="13.5" thickBot="1" x14ac:dyDescent="0.45">
      <c r="B12" s="10" t="s">
        <v>1</v>
      </c>
      <c r="C12" s="5">
        <f>MAX(C5-C11,0)</f>
        <v>7.6762021956290311E-2</v>
      </c>
    </row>
    <row r="13" spans="2:8" ht="15" customHeight="1" thickBot="1" x14ac:dyDescent="0.45">
      <c r="B13" s="12" t="s">
        <v>2</v>
      </c>
      <c r="C13" s="14">
        <f>MIN(C5+C11,1)</f>
        <v>0.42323797804370966</v>
      </c>
      <c r="E13" s="33" t="str">
        <f>CONCATENATE("To get a confidence level of ",F9, " with an error of no more than ", F6, ", the sample size should be ", F11, "." )</f>
        <v>To get a confidence level of 0.95 with an error of no more than 0.02, the sample size should be 2401.</v>
      </c>
      <c r="F13" s="34"/>
      <c r="G13" s="35"/>
    </row>
    <row r="14" spans="2:8" ht="13.15" thickBot="1" x14ac:dyDescent="0.4">
      <c r="E14" s="36"/>
      <c r="F14" s="37"/>
      <c r="G14" s="38"/>
    </row>
    <row r="15" spans="2:8" ht="14.45" customHeight="1" x14ac:dyDescent="0.35">
      <c r="B15" s="33" t="str">
        <f>"The mean is between "&amp;TEXT(C12,"0.00%")&amp;" and "&amp;TEXT(C13,"0.00%")&amp; " with "&amp;TEXT(C8, "0%")&amp; " confidence."</f>
        <v>The mean is between 7.68% and 42.32% with 95% confidence.</v>
      </c>
      <c r="C15" s="35"/>
      <c r="E15" s="36"/>
      <c r="F15" s="37"/>
      <c r="G15" s="38"/>
    </row>
    <row r="16" spans="2:8" ht="13.15" thickBot="1" x14ac:dyDescent="0.4">
      <c r="B16" s="36"/>
      <c r="C16" s="38"/>
      <c r="E16" s="39"/>
      <c r="F16" s="40"/>
      <c r="G16" s="41"/>
    </row>
    <row r="17" spans="2:4" ht="13.15" thickBot="1" x14ac:dyDescent="0.4">
      <c r="B17" s="39"/>
      <c r="C17" s="41"/>
    </row>
    <row r="19" spans="2:4" ht="13.15" thickBot="1" x14ac:dyDescent="0.4"/>
    <row r="20" spans="2:4" ht="14.25" x14ac:dyDescent="0.45">
      <c r="B20" s="24" t="s">
        <v>27</v>
      </c>
      <c r="C20" s="25" t="str">
        <f>IF(COUNTIF(C21:C22, FALSE)=0,"VALID","NOT VALID!!")</f>
        <v>VALID</v>
      </c>
      <c r="D20"/>
    </row>
    <row r="21" spans="2:4" ht="14.25" x14ac:dyDescent="0.45">
      <c r="B21" s="26" t="s">
        <v>28</v>
      </c>
      <c r="C21" s="27" t="b">
        <f>IF(C5*C6 &lt; 5, FALSE,TRUE)</f>
        <v>1</v>
      </c>
      <c r="D21"/>
    </row>
    <row r="22" spans="2:4" ht="14.65" thickBot="1" x14ac:dyDescent="0.5">
      <c r="B22" s="28" t="s">
        <v>29</v>
      </c>
      <c r="C22" s="29" t="b">
        <f>IF((1-C5)*C6 &lt; 5, FALSE,TRUE)</f>
        <v>1</v>
      </c>
      <c r="D22"/>
    </row>
  </sheetData>
  <mergeCells count="3">
    <mergeCell ref="E2:G2"/>
    <mergeCell ref="E13:G16"/>
    <mergeCell ref="B15:C17"/>
  </mergeCells>
  <dataValidations count="1">
    <dataValidation type="decimal" allowBlank="1" showInputMessage="1" showErrorMessage="1" sqref="C4:C5 F4 F5 F6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zoomScaleNormal="100" workbookViewId="0">
      <selection activeCell="F5" sqref="F5"/>
    </sheetView>
  </sheetViews>
  <sheetFormatPr defaultColWidth="9.1328125" defaultRowHeight="12.75" x14ac:dyDescent="0.35"/>
  <cols>
    <col min="1" max="1" width="4.1328125" style="1" customWidth="1"/>
    <col min="2" max="2" width="27.796875" style="1" customWidth="1"/>
    <col min="3" max="3" width="9.1328125" style="1"/>
    <col min="4" max="4" width="5.6640625" style="1" customWidth="1"/>
    <col min="5" max="5" width="23.796875" style="1" customWidth="1"/>
    <col min="6" max="16384" width="9.1328125" style="1"/>
  </cols>
  <sheetData>
    <row r="1" spans="2:7" ht="13.15" thickBot="1" x14ac:dyDescent="0.4"/>
    <row r="2" spans="2:7" ht="15" customHeight="1" thickBot="1" x14ac:dyDescent="0.4">
      <c r="B2" s="42" t="s">
        <v>4</v>
      </c>
      <c r="C2" s="43"/>
    </row>
    <row r="3" spans="2:7" ht="15" customHeight="1" thickBot="1" x14ac:dyDescent="0.45">
      <c r="B3" s="44"/>
      <c r="C3" s="45"/>
      <c r="E3" s="30" t="s">
        <v>26</v>
      </c>
      <c r="F3" s="31"/>
      <c r="G3" s="32"/>
    </row>
    <row r="4" spans="2:7" ht="13.15" thickBot="1" x14ac:dyDescent="0.4"/>
    <row r="5" spans="2:7" ht="13.15" x14ac:dyDescent="0.4">
      <c r="B5" s="6" t="s">
        <v>12</v>
      </c>
      <c r="C5" s="3">
        <v>0.05</v>
      </c>
      <c r="E5" s="8" t="s">
        <v>12</v>
      </c>
      <c r="F5" s="3">
        <v>0.05</v>
      </c>
    </row>
    <row r="6" spans="2:7" ht="13.15" x14ac:dyDescent="0.4">
      <c r="B6" s="7" t="s">
        <v>11</v>
      </c>
      <c r="C6" s="4">
        <v>12630.37</v>
      </c>
      <c r="E6" s="9" t="s">
        <v>21</v>
      </c>
      <c r="F6" s="4">
        <v>3536</v>
      </c>
    </row>
    <row r="7" spans="2:7" ht="13.15" x14ac:dyDescent="0.4">
      <c r="B7" s="7" t="s">
        <v>23</v>
      </c>
      <c r="C7" s="4">
        <v>5393.38</v>
      </c>
      <c r="E7" s="9" t="s">
        <v>20</v>
      </c>
      <c r="F7" s="4">
        <v>500</v>
      </c>
    </row>
    <row r="8" spans="2:7" ht="13.5" thickBot="1" x14ac:dyDescent="0.45">
      <c r="B8" s="18" t="s">
        <v>10</v>
      </c>
      <c r="C8" s="19">
        <v>24</v>
      </c>
      <c r="E8" s="9"/>
      <c r="F8" s="5"/>
    </row>
    <row r="9" spans="2:7" ht="13.5" thickBot="1" x14ac:dyDescent="0.45">
      <c r="E9" s="9" t="s">
        <v>7</v>
      </c>
      <c r="F9" s="5">
        <f>_xlfn.NORM.S.INV(1-F5/2)</f>
        <v>1.9599639845400536</v>
      </c>
      <c r="G9" s="2"/>
    </row>
    <row r="10" spans="2:7" ht="13.15" x14ac:dyDescent="0.4">
      <c r="B10" s="23" t="s">
        <v>19</v>
      </c>
      <c r="C10" s="17">
        <f>1-C5</f>
        <v>0.95</v>
      </c>
      <c r="E10" s="9" t="s">
        <v>15</v>
      </c>
      <c r="F10" s="21">
        <f>1-F5</f>
        <v>0.95</v>
      </c>
    </row>
    <row r="11" spans="2:7" ht="13.15" x14ac:dyDescent="0.4">
      <c r="B11" s="10" t="s">
        <v>24</v>
      </c>
      <c r="C11" s="13">
        <f>_xlfn.NORM.S.INV(1-C5/2)</f>
        <v>1.9599639845400536</v>
      </c>
      <c r="E11" s="9" t="s">
        <v>9</v>
      </c>
      <c r="F11" s="5">
        <f>(F9*F6/F7)^2</f>
        <v>192.12358682779819</v>
      </c>
      <c r="G11" s="2"/>
    </row>
    <row r="12" spans="2:7" ht="13.5" thickBot="1" x14ac:dyDescent="0.45">
      <c r="B12" s="10" t="s">
        <v>25</v>
      </c>
      <c r="C12" s="5">
        <f>_xlfn.CONFIDENCE.NORM(C5,C7,C8)</f>
        <v>2157.7617514184331</v>
      </c>
      <c r="E12" s="22" t="s">
        <v>14</v>
      </c>
      <c r="F12" s="20">
        <f>_xlfn.CEILING.MATH(F11)</f>
        <v>193</v>
      </c>
    </row>
    <row r="13" spans="2:7" ht="13.5" thickBot="1" x14ac:dyDescent="0.45">
      <c r="B13" s="11" t="s">
        <v>18</v>
      </c>
      <c r="C13" s="5">
        <f>C11*C7/SQRT(C8)</f>
        <v>2157.7617514184331</v>
      </c>
    </row>
    <row r="14" spans="2:7" ht="13.15" x14ac:dyDescent="0.4">
      <c r="B14" s="10" t="s">
        <v>1</v>
      </c>
      <c r="C14" s="5">
        <f>C6-C13</f>
        <v>10472.608248581568</v>
      </c>
      <c r="E14" s="33" t="str">
        <f>CONCATENATE("To get a confidence level of ",TEXT(F10, "0%"), " with an error of no more than ", F7, " sample size should be at least ", F12, "." )</f>
        <v>To get a confidence level of 95% with an error of no more than 500 sample size should be at least 193.</v>
      </c>
      <c r="F14" s="34"/>
      <c r="G14" s="35"/>
    </row>
    <row r="15" spans="2:7" ht="13.5" thickBot="1" x14ac:dyDescent="0.45">
      <c r="B15" s="12" t="s">
        <v>2</v>
      </c>
      <c r="C15" s="14">
        <f>C6+C13</f>
        <v>14788.131751418434</v>
      </c>
      <c r="E15" s="36"/>
      <c r="F15" s="37"/>
      <c r="G15" s="38"/>
    </row>
    <row r="16" spans="2:7" ht="13.15" thickBot="1" x14ac:dyDescent="0.4">
      <c r="E16" s="36"/>
      <c r="F16" s="37"/>
      <c r="G16" s="38"/>
    </row>
    <row r="17" spans="2:7" ht="13.15" thickBot="1" x14ac:dyDescent="0.4">
      <c r="B17" s="33" t="str">
        <f>"The mean is between "&amp;TEXT(C14,"0.00")&amp;" and "&amp;TEXT(C15,"0.00")&amp; " with "&amp;TEXT(C10, "0%")&amp; " confidence."</f>
        <v>The mean is between 10472.61 and 14788.13 with 95% confidence.</v>
      </c>
      <c r="C17" s="35"/>
      <c r="E17" s="39"/>
      <c r="F17" s="40"/>
      <c r="G17" s="41"/>
    </row>
    <row r="18" spans="2:7" x14ac:dyDescent="0.35">
      <c r="B18" s="36"/>
      <c r="C18" s="38"/>
    </row>
    <row r="19" spans="2:7" ht="13.15" thickBot="1" x14ac:dyDescent="0.4">
      <c r="B19" s="39"/>
      <c r="C19" s="41"/>
    </row>
    <row r="22" spans="2:7" x14ac:dyDescent="0.35">
      <c r="B22" s="1" t="str">
        <f>"The mean is between"&amp;TEXT(C14,"0.00")&amp;" and "&amp;TEXT(C15,"0.00")&amp; " with "&amp;TEXT(C10, "0%")&amp; " confidence."</f>
        <v>The mean is between10472.61 and 14788.13 with 95% confidence.</v>
      </c>
    </row>
  </sheetData>
  <mergeCells count="4">
    <mergeCell ref="B2:C3"/>
    <mergeCell ref="E3:G3"/>
    <mergeCell ref="E14:G17"/>
    <mergeCell ref="B17:C19"/>
  </mergeCells>
  <dataValidations count="1">
    <dataValidation type="decimal" allowBlank="1" showInputMessage="1" showErrorMessage="1" sqref="C5 F5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Mean Sigma Unknown</vt:lpstr>
      <vt:lpstr>Proportion</vt:lpstr>
      <vt:lpstr>Population Mean Sigma known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Amy</cp:lastModifiedBy>
  <dcterms:created xsi:type="dcterms:W3CDTF">2011-04-22T12:12:27Z</dcterms:created>
  <dcterms:modified xsi:type="dcterms:W3CDTF">2023-02-28T21:05:06Z</dcterms:modified>
</cp:coreProperties>
</file>