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D4A84979-4D44-4F60-B814-F5FF3AF74C3B}" xr6:coauthVersionLast="46" xr6:coauthVersionMax="46" xr10:uidLastSave="{00000000-0000-0000-0000-000000000000}"/>
  <bookViews>
    <workbookView xWindow="40920" yWindow="-120" windowWidth="29040" windowHeight="15840" activeTab="2" xr2:uid="{1BDA7E86-E919-4D06-8BDF-FD23B9A2EA57}"/>
  </bookViews>
  <sheets>
    <sheet name="Simple_Regression_Analysis" sheetId="3" r:id="rId1"/>
    <sheet name="Regression_generation_INT" sheetId="5" r:id="rId2"/>
    <sheet name="Regression_generation_REAL" sheetId="7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 s="1"/>
  <c r="B4" i="7"/>
  <c r="B5" i="7"/>
  <c r="B6" i="7"/>
  <c r="B7" i="7"/>
  <c r="B8" i="7"/>
  <c r="C8" i="7" s="1"/>
  <c r="B9" i="7"/>
  <c r="C9" i="7" s="1"/>
  <c r="B10" i="7"/>
  <c r="C10" i="7" s="1"/>
  <c r="B11" i="7"/>
  <c r="C11" i="7" s="1"/>
  <c r="B12" i="7"/>
  <c r="B13" i="7"/>
  <c r="B14" i="7"/>
  <c r="C14" i="7" s="1"/>
  <c r="B15" i="7"/>
  <c r="B16" i="7"/>
  <c r="C16" i="7" s="1"/>
  <c r="B17" i="7"/>
  <c r="B18" i="7"/>
  <c r="C18" i="7" s="1"/>
  <c r="B19" i="7"/>
  <c r="C19" i="7" s="1"/>
  <c r="B20" i="7"/>
  <c r="C20" i="7" s="1"/>
  <c r="B21" i="7"/>
  <c r="B22" i="7"/>
  <c r="B23" i="7"/>
  <c r="B24" i="7"/>
  <c r="C24" i="7" s="1"/>
  <c r="B25" i="7"/>
  <c r="C25" i="7" s="1"/>
  <c r="B26" i="7"/>
  <c r="C26" i="7" s="1"/>
  <c r="B27" i="7"/>
  <c r="C27" i="7" s="1"/>
  <c r="B28" i="7"/>
  <c r="C28" i="7" s="1"/>
  <c r="B29" i="7"/>
  <c r="B30" i="7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B38" i="7"/>
  <c r="C38" i="7" s="1"/>
  <c r="B39" i="7"/>
  <c r="C39" i="7" s="1"/>
  <c r="B40" i="7"/>
  <c r="C40" i="7" s="1"/>
  <c r="B41" i="7"/>
  <c r="B42" i="7"/>
  <c r="C42" i="7" s="1"/>
  <c r="B43" i="7"/>
  <c r="C43" i="7" s="1"/>
  <c r="B44" i="7"/>
  <c r="C44" i="7" s="1"/>
  <c r="B45" i="7"/>
  <c r="B46" i="7"/>
  <c r="C46" i="7" s="1"/>
  <c r="B47" i="7"/>
  <c r="B48" i="7"/>
  <c r="C48" i="7" s="1"/>
  <c r="B49" i="7"/>
  <c r="B50" i="7"/>
  <c r="C50" i="7" s="1"/>
  <c r="B51" i="7"/>
  <c r="C51" i="7" s="1"/>
  <c r="B52" i="7"/>
  <c r="C52" i="7" s="1"/>
  <c r="B53" i="7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B62" i="7"/>
  <c r="B63" i="7"/>
  <c r="B64" i="7"/>
  <c r="C64" i="7" s="1"/>
  <c r="B65" i="7"/>
  <c r="B66" i="7"/>
  <c r="C66" i="7" s="1"/>
  <c r="B67" i="7"/>
  <c r="C67" i="7" s="1"/>
  <c r="B68" i="7"/>
  <c r="C68" i="7" s="1"/>
  <c r="B69" i="7"/>
  <c r="B70" i="7"/>
  <c r="B71" i="7"/>
  <c r="C71" i="7" s="1"/>
  <c r="B72" i="7"/>
  <c r="C72" i="7" s="1"/>
  <c r="B73" i="7"/>
  <c r="C73" i="7" s="1"/>
  <c r="B74" i="7"/>
  <c r="C74" i="7" s="1"/>
  <c r="B75" i="7"/>
  <c r="C75" i="7" s="1"/>
  <c r="B76" i="7"/>
  <c r="C76" i="7" s="1"/>
  <c r="B77" i="7"/>
  <c r="B78" i="7"/>
  <c r="C78" i="7" s="1"/>
  <c r="B79" i="7"/>
  <c r="C79" i="7" s="1"/>
  <c r="B80" i="7"/>
  <c r="C80" i="7" s="1"/>
  <c r="B81" i="7"/>
  <c r="B82" i="7"/>
  <c r="C82" i="7" s="1"/>
  <c r="B83" i="7"/>
  <c r="C83" i="7" s="1"/>
  <c r="B84" i="7"/>
  <c r="C84" i="7" s="1"/>
  <c r="B85" i="7"/>
  <c r="B86" i="7"/>
  <c r="C86" i="7" s="1"/>
  <c r="B87" i="7"/>
  <c r="B88" i="7"/>
  <c r="C88" i="7" s="1"/>
  <c r="B89" i="7"/>
  <c r="C89" i="7" s="1"/>
  <c r="B90" i="7"/>
  <c r="C90" i="7" s="1"/>
  <c r="B91" i="7"/>
  <c r="C91" i="7" s="1"/>
  <c r="B92" i="7"/>
  <c r="C92" i="7" s="1"/>
  <c r="B93" i="7"/>
  <c r="B94" i="7"/>
  <c r="B95" i="7"/>
  <c r="B96" i="7"/>
  <c r="C96" i="7" s="1"/>
  <c r="B97" i="7"/>
  <c r="C97" i="7" s="1"/>
  <c r="B98" i="7"/>
  <c r="C98" i="7" s="1"/>
  <c r="B99" i="7"/>
  <c r="C99" i="7" s="1"/>
  <c r="B100" i="7"/>
  <c r="C100" i="7" s="1"/>
  <c r="B101" i="7"/>
  <c r="C101" i="7" s="1"/>
  <c r="B2" i="7"/>
  <c r="C2" i="7" s="1"/>
  <c r="C95" i="7"/>
  <c r="C94" i="7"/>
  <c r="C93" i="7"/>
  <c r="C87" i="7"/>
  <c r="C85" i="7"/>
  <c r="C81" i="7"/>
  <c r="C77" i="7"/>
  <c r="C70" i="7"/>
  <c r="C69" i="7"/>
  <c r="C65" i="7"/>
  <c r="C63" i="7"/>
  <c r="C62" i="7"/>
  <c r="C61" i="7"/>
  <c r="C53" i="7"/>
  <c r="C49" i="7"/>
  <c r="C47" i="7"/>
  <c r="C45" i="7"/>
  <c r="C41" i="7"/>
  <c r="C37" i="7"/>
  <c r="C30" i="7"/>
  <c r="C29" i="7"/>
  <c r="C23" i="7"/>
  <c r="C22" i="7"/>
  <c r="H21" i="7"/>
  <c r="C21" i="7"/>
  <c r="P19" i="7"/>
  <c r="O19" i="7"/>
  <c r="C17" i="7"/>
  <c r="C15" i="7"/>
  <c r="C13" i="7"/>
  <c r="C12" i="7"/>
  <c r="C7" i="7"/>
  <c r="C6" i="7"/>
  <c r="C5" i="7"/>
  <c r="F4" i="7"/>
  <c r="C4" i="7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2" i="5"/>
  <c r="C2" i="5" s="1"/>
  <c r="H21" i="5"/>
  <c r="P19" i="5"/>
  <c r="O19" i="5"/>
  <c r="F4" i="5"/>
  <c r="I11" i="7" l="1"/>
  <c r="I20" i="7"/>
  <c r="I10" i="7"/>
  <c r="I7" i="7"/>
  <c r="I8" i="7" s="1"/>
  <c r="I9" i="7" s="1"/>
  <c r="I21" i="7"/>
  <c r="I20" i="5"/>
  <c r="I21" i="5"/>
  <c r="I7" i="5"/>
  <c r="I8" i="5" s="1"/>
  <c r="I9" i="5" s="1"/>
  <c r="I11" i="5"/>
  <c r="J17" i="5" s="1"/>
  <c r="I10" i="5"/>
  <c r="J21" i="5" s="1"/>
  <c r="J20" i="5" s="1"/>
  <c r="J16" i="7" l="1"/>
  <c r="J21" i="7"/>
  <c r="J20" i="7" s="1"/>
  <c r="P20" i="7" s="1"/>
  <c r="I16" i="7"/>
  <c r="I17" i="7" s="1"/>
  <c r="J17" i="7"/>
  <c r="I16" i="5"/>
  <c r="I17" i="5" s="1"/>
  <c r="O20" i="5"/>
  <c r="P21" i="5"/>
  <c r="P20" i="5"/>
  <c r="M21" i="5"/>
  <c r="N20" i="5"/>
  <c r="M20" i="5"/>
  <c r="K21" i="5"/>
  <c r="L21" i="5" s="1"/>
  <c r="K20" i="5"/>
  <c r="L20" i="5" s="1"/>
  <c r="O21" i="5"/>
  <c r="J16" i="5"/>
  <c r="N21" i="5"/>
  <c r="J15" i="7" l="1"/>
  <c r="K15" i="7" s="1"/>
  <c r="K16" i="7"/>
  <c r="K20" i="7"/>
  <c r="L20" i="7" s="1"/>
  <c r="K21" i="7"/>
  <c r="L21" i="7" s="1"/>
  <c r="M20" i="7"/>
  <c r="M21" i="7"/>
  <c r="N20" i="7"/>
  <c r="N21" i="7"/>
  <c r="O20" i="7"/>
  <c r="O21" i="7"/>
  <c r="P21" i="7"/>
  <c r="K16" i="5"/>
  <c r="J15" i="5"/>
  <c r="K15" i="5" s="1"/>
  <c r="H21" i="3"/>
  <c r="G21" i="3"/>
  <c r="H20" i="3"/>
  <c r="O19" i="3"/>
  <c r="N19" i="3"/>
  <c r="H11" i="3"/>
  <c r="I17" i="3" s="1"/>
  <c r="H10" i="3"/>
  <c r="I21" i="3" s="1"/>
  <c r="I20" i="3" s="1"/>
  <c r="H7" i="3"/>
  <c r="H8" i="3" s="1"/>
  <c r="E4" i="3"/>
  <c r="L15" i="7" l="1"/>
  <c r="M15" i="7" s="1"/>
  <c r="L15" i="5"/>
  <c r="M15" i="5" s="1"/>
  <c r="J21" i="3"/>
  <c r="K21" i="3" s="1"/>
  <c r="O20" i="3"/>
  <c r="H9" i="3"/>
  <c r="H16" i="3"/>
  <c r="H17" i="3" s="1"/>
  <c r="I16" i="3"/>
  <c r="J20" i="3"/>
  <c r="K20" i="3" s="1"/>
  <c r="L20" i="3"/>
  <c r="M20" i="3"/>
  <c r="N20" i="3"/>
  <c r="L21" i="3" l="1"/>
  <c r="J16" i="3"/>
  <c r="O21" i="3"/>
  <c r="I15" i="3"/>
  <c r="J15" i="3" s="1"/>
  <c r="M21" i="3"/>
  <c r="N21" i="3" l="1"/>
  <c r="K15" i="3"/>
  <c r="L15" i="3" s="1"/>
</calcChain>
</file>

<file path=xl/sharedStrings.xml><?xml version="1.0" encoding="utf-8"?>
<sst xmlns="http://schemas.openxmlformats.org/spreadsheetml/2006/main" count="114" uniqueCount="39">
  <si>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</si>
  <si>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</si>
  <si>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</si>
  <si>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</si>
  <si>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</si>
  <si>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</si>
  <si>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</si>
  <si>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</si>
  <si>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</si>
  <si>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</si>
  <si>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</si>
  <si>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</si>
  <si>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</si>
  <si>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</si>
  <si>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</si>
  <si>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</si>
  <si>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</si>
  <si>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</si>
  <si>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</si>
  <si>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</si>
  <si>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</si>
  <si>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</si>
  <si>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</si>
  <si>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Variables</t>
  </si>
  <si>
    <t>Confidence Level</t>
  </si>
  <si>
    <t>N</t>
  </si>
  <si>
    <t>Hours</t>
  </si>
  <si>
    <t xml:space="preserve">Regression  </t>
  </si>
  <si>
    <t>Dependant Variable (Y)</t>
  </si>
  <si>
    <t>Independent Variable (X)</t>
  </si>
  <si>
    <t>Grade</t>
  </si>
  <si>
    <t>Significance</t>
  </si>
  <si>
    <t>Slope</t>
  </si>
  <si>
    <t>Noise, sigma</t>
  </si>
  <si>
    <t>min</t>
  </si>
  <si>
    <t>max</t>
  </si>
  <si>
    <t>#</t>
  </si>
  <si>
    <t>Generating Variables</t>
  </si>
  <si>
    <t>X range,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</si>
</sst>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2" applyNumberFormat="1" applyFont="1"/>
    <xf numFmtId="0" fontId="3" fillId="0" borderId="2" xfId="0" quotePrefix="1" applyFont="1" applyFill="1" applyBorder="1" applyAlignment="1">
      <alignment horizontal="center"/>
    </xf>
    <xf numFmtId="43" fontId="0" fillId="0" borderId="0" xfId="1" applyFont="1"/>
    <xf numFmtId="0" fontId="0" fillId="2" borderId="0" xfId="0" applyFill="1"/>
    <xf numFmtId="0" fontId="2" fillId="4" borderId="0" xfId="0" applyFont="1" applyFill="1"/>
    <xf numFmtId="0" fontId="0" fillId="0" borderId="0" xfId="0" applyFill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5" xfId="0" applyFill="1" applyBorder="1"/>
    <xf numFmtId="164" fontId="0" fillId="2" borderId="6" xfId="2" applyNumberFormat="1" applyFont="1" applyFill="1" applyBorder="1"/>
    <xf numFmtId="0" fontId="0" fillId="3" borderId="6" xfId="0" applyNumberFormat="1" applyFill="1" applyBorder="1"/>
    <xf numFmtId="0" fontId="0" fillId="4" borderId="7" xfId="0" applyFill="1" applyBorder="1"/>
    <xf numFmtId="0" fontId="0" fillId="2" borderId="8" xfId="0" applyFill="1" applyBorder="1"/>
    <xf numFmtId="0" fontId="4" fillId="0" borderId="0" xfId="0" applyFont="1" applyFill="1" applyBorder="1" applyAlignment="1"/>
    <xf numFmtId="0" fontId="0" fillId="2" borderId="6" xfId="0" applyFill="1" applyBorder="1"/>
    <xf numFmtId="0" fontId="0" fillId="0" borderId="0" xfId="0" applyFill="1" applyBorder="1"/>
    <xf numFmtId="0" fontId="0" fillId="2" borderId="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Simple_Regression_Analysis!$B$1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Simple_Regression_Analysis!$A$2:$A$21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Simple_Regression_Analysis!$B$2:$B$21</c:f>
              <c:numCache>
                <c:formatCode>General</c:formatCode>
                <c:ptCount val="20"/>
                <c:pt idx="0">
                  <c:v>23</c:v>
                </c:pt>
                <c:pt idx="1">
                  <c:v>29</c:v>
                </c:pt>
                <c:pt idx="2">
                  <c:v>49</c:v>
                </c:pt>
                <c:pt idx="3">
                  <c:v>64</c:v>
                </c:pt>
                <c:pt idx="4">
                  <c:v>74</c:v>
                </c:pt>
                <c:pt idx="5">
                  <c:v>87</c:v>
                </c:pt>
                <c:pt idx="6">
                  <c:v>96</c:v>
                </c:pt>
                <c:pt idx="7">
                  <c:v>97</c:v>
                </c:pt>
                <c:pt idx="8">
                  <c:v>109</c:v>
                </c:pt>
                <c:pt idx="9">
                  <c:v>119</c:v>
                </c:pt>
                <c:pt idx="10">
                  <c:v>149</c:v>
                </c:pt>
                <c:pt idx="11">
                  <c:v>145</c:v>
                </c:pt>
                <c:pt idx="12">
                  <c:v>154</c:v>
                </c:pt>
                <c:pt idx="1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B-4C33-93AA-4AB160B4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Regression_generation_INT!$C$1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Regression_generation_INT!$B$2:$B$21</c:f>
              <c:numCache>
                <c:formatCode>General</c:formatCode>
                <c:ptCount val="20"/>
                <c:pt idx="0">
                  <c:v>-14</c:v>
                </c:pt>
                <c:pt idx="1">
                  <c:v>-19</c:v>
                </c:pt>
                <c:pt idx="2">
                  <c:v>9</c:v>
                </c:pt>
                <c:pt idx="3">
                  <c:v>-10</c:v>
                </c:pt>
                <c:pt idx="4">
                  <c:v>-13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-15</c:v>
                </c:pt>
                <c:pt idx="10">
                  <c:v>-13</c:v>
                </c:pt>
                <c:pt idx="11">
                  <c:v>-8</c:v>
                </c:pt>
                <c:pt idx="12">
                  <c:v>6</c:v>
                </c:pt>
                <c:pt idx="13">
                  <c:v>1</c:v>
                </c:pt>
                <c:pt idx="14">
                  <c:v>-19</c:v>
                </c:pt>
                <c:pt idx="15">
                  <c:v>3</c:v>
                </c:pt>
                <c:pt idx="16">
                  <c:v>9</c:v>
                </c:pt>
                <c:pt idx="17">
                  <c:v>6</c:v>
                </c:pt>
                <c:pt idx="18">
                  <c:v>-7</c:v>
                </c:pt>
                <c:pt idx="19">
                  <c:v>-10</c:v>
                </c:pt>
              </c:numCache>
            </c:numRef>
          </c:xVal>
          <c:yVal>
            <c:numRef>
              <c:f>Regression_generation_INT!$C$2:$C$21</c:f>
              <c:numCache>
                <c:formatCode>General</c:formatCode>
                <c:ptCount val="20"/>
                <c:pt idx="0">
                  <c:v>-198.86815621691855</c:v>
                </c:pt>
                <c:pt idx="1">
                  <c:v>-292.86567114388509</c:v>
                </c:pt>
                <c:pt idx="2">
                  <c:v>132.32033916566294</c:v>
                </c:pt>
                <c:pt idx="3">
                  <c:v>-144.43885102078426</c:v>
                </c:pt>
                <c:pt idx="4">
                  <c:v>-190.93165415515648</c:v>
                </c:pt>
                <c:pt idx="5">
                  <c:v>9.5154260756199349</c:v>
                </c:pt>
                <c:pt idx="6">
                  <c:v>70.233084998908694</c:v>
                </c:pt>
                <c:pt idx="7">
                  <c:v>48.33144841235579</c:v>
                </c:pt>
                <c:pt idx="8">
                  <c:v>53.510565581219247</c:v>
                </c:pt>
                <c:pt idx="9">
                  <c:v>-213.06991666129957</c:v>
                </c:pt>
                <c:pt idx="10">
                  <c:v>-192.49945935295693</c:v>
                </c:pt>
                <c:pt idx="11">
                  <c:v>-110.29945800769428</c:v>
                </c:pt>
                <c:pt idx="12">
                  <c:v>98.28762921735084</c:v>
                </c:pt>
                <c:pt idx="13">
                  <c:v>18.160704629401934</c:v>
                </c:pt>
                <c:pt idx="14">
                  <c:v>-281.18832519233837</c:v>
                </c:pt>
                <c:pt idx="15">
                  <c:v>46.94794542235438</c:v>
                </c:pt>
                <c:pt idx="16">
                  <c:v>130.93024467871766</c:v>
                </c:pt>
                <c:pt idx="17">
                  <c:v>101.00510192366517</c:v>
                </c:pt>
                <c:pt idx="18">
                  <c:v>-101.86740162515774</c:v>
                </c:pt>
                <c:pt idx="19">
                  <c:v>-142.53772561266197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1-4FCF-9D5F-6121D691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Regression_generation_REAL!$C$1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Regression_generation_REAL!$B$2:$B$21</c:f>
              <c:numCache>
                <c:formatCode>General</c:formatCode>
                <c:ptCount val="20"/>
                <c:pt idx="0">
                  <c:v>17.42635964234109</c:v>
                </c:pt>
                <c:pt idx="1">
                  <c:v>17.065975831244707</c:v>
                </c:pt>
                <c:pt idx="2">
                  <c:v>15.142764224795876</c:v>
                </c:pt>
                <c:pt idx="3">
                  <c:v>15.919535956826813</c:v>
                </c:pt>
                <c:pt idx="4">
                  <c:v>18.778412309462407</c:v>
                </c:pt>
                <c:pt idx="5">
                  <c:v>16.427555347499265</c:v>
                </c:pt>
                <c:pt idx="6">
                  <c:v>15.948650886944742</c:v>
                </c:pt>
                <c:pt idx="7">
                  <c:v>16.35720393773564</c:v>
                </c:pt>
                <c:pt idx="8">
                  <c:v>17.69344651343955</c:v>
                </c:pt>
                <c:pt idx="9">
                  <c:v>15.433167255026804</c:v>
                </c:pt>
                <c:pt idx="10">
                  <c:v>18.934145732601063</c:v>
                </c:pt>
                <c:pt idx="11">
                  <c:v>18.766906743610804</c:v>
                </c:pt>
                <c:pt idx="12">
                  <c:v>17.607726679432215</c:v>
                </c:pt>
                <c:pt idx="13">
                  <c:v>15.119712071310945</c:v>
                </c:pt>
                <c:pt idx="14">
                  <c:v>16.022269145772057</c:v>
                </c:pt>
                <c:pt idx="15">
                  <c:v>19.526184294414222</c:v>
                </c:pt>
                <c:pt idx="16">
                  <c:v>19.389293462409558</c:v>
                </c:pt>
                <c:pt idx="17">
                  <c:v>17.007302409005565</c:v>
                </c:pt>
                <c:pt idx="18">
                  <c:v>16.113485382139157</c:v>
                </c:pt>
                <c:pt idx="19">
                  <c:v>19.768623755267189</c:v>
                </c:pt>
              </c:numCache>
            </c:numRef>
          </c:xVal>
          <c:yVal>
            <c:numRef>
              <c:f>Regression_generation_REAL!$C$2:$C$21</c:f>
              <c:numCache>
                <c:formatCode>General</c:formatCode>
                <c:ptCount val="20"/>
                <c:pt idx="0">
                  <c:v>263.2902608483239</c:v>
                </c:pt>
                <c:pt idx="1">
                  <c:v>260.82248748263515</c:v>
                </c:pt>
                <c:pt idx="2">
                  <c:v>230.1854548228153</c:v>
                </c:pt>
                <c:pt idx="3">
                  <c:v>243.35829130725199</c:v>
                </c:pt>
                <c:pt idx="4">
                  <c:v>285.61924398347475</c:v>
                </c:pt>
                <c:pt idx="5">
                  <c:v>248.28252749499998</c:v>
                </c:pt>
                <c:pt idx="6">
                  <c:v>252.29035653644775</c:v>
                </c:pt>
                <c:pt idx="7">
                  <c:v>247.40313502866175</c:v>
                </c:pt>
                <c:pt idx="8">
                  <c:v>265.00363310517224</c:v>
                </c:pt>
                <c:pt idx="9">
                  <c:v>237.89900763232328</c:v>
                </c:pt>
                <c:pt idx="10">
                  <c:v>291.74118477065099</c:v>
                </c:pt>
                <c:pt idx="11">
                  <c:v>285.44324215579604</c:v>
                </c:pt>
                <c:pt idx="12">
                  <c:v>274.3337891453433</c:v>
                </c:pt>
                <c:pt idx="13">
                  <c:v>231.1804234345735</c:v>
                </c:pt>
                <c:pt idx="14">
                  <c:v>244.38275761097009</c:v>
                </c:pt>
                <c:pt idx="15">
                  <c:v>292.34500813279004</c:v>
                </c:pt>
                <c:pt idx="16">
                  <c:v>297.33903988835374</c:v>
                </c:pt>
                <c:pt idx="17">
                  <c:v>254.4786101670218</c:v>
                </c:pt>
                <c:pt idx="18">
                  <c:v>248.18860784009146</c:v>
                </c:pt>
                <c:pt idx="19">
                  <c:v>297.78907497380237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C-4A98-BDF2-91E7A8E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2416"/>
        <c:axId val="1233192432"/>
      </c:scatterChart>
      <c:valAx>
        <c:axId val="12332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92432"/>
        <c:crosses val="autoZero"/>
        <c:crossBetween val="midCat"/>
      </c:valAx>
      <c:valAx>
        <c:axId val="1233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180975</xdr:rowOff>
    </xdr:from>
    <xdr:to>
      <xdr:col>4</xdr:col>
      <xdr:colOff>876300</xdr:colOff>
      <xdr:row>21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483F7-1043-4E82-B61D-05162268A8B2}"/>
            </a:ext>
          </a:extLst>
        </xdr:cNvPr>
        <xdr:cNvSpPr txBox="1"/>
      </xdr:nvSpPr>
      <xdr:spPr>
        <a:xfrm>
          <a:off x="2400300" y="2019300"/>
          <a:ext cx="2171700" cy="1905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Enter</a:t>
          </a:r>
          <a:r>
            <a:rPr lang="en-CA" sz="1100" baseline="0"/>
            <a:t> your data in the yellow columns.</a:t>
          </a:r>
        </a:p>
        <a:p>
          <a:endParaRPr lang="en-CA" sz="1100" baseline="0"/>
        </a:p>
        <a:p>
          <a:r>
            <a:rPr lang="en-CA" sz="1100" baseline="0"/>
            <a:t>Optional: Variable name for your independant (X) Variable, to make it look nicer.</a:t>
          </a:r>
        </a:p>
        <a:p>
          <a:endParaRPr lang="en-CA" sz="1100" baseline="0"/>
        </a:p>
        <a:p>
          <a:r>
            <a:rPr lang="en-CA" sz="1100" baseline="0"/>
            <a:t>Put in a number from 0 to 100% in Confidence, for CI for the slope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2</xdr:col>
      <xdr:colOff>552449</xdr:colOff>
      <xdr:row>21</xdr:row>
      <xdr:rowOff>171449</xdr:rowOff>
    </xdr:from>
    <xdr:to>
      <xdr:col>6</xdr:col>
      <xdr:colOff>1276349</xdr:colOff>
      <xdr:row>37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2598D-DE6C-4CEE-9955-DA5EA55A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38100</xdr:rowOff>
    </xdr:from>
    <xdr:to>
      <xdr:col>12</xdr:col>
      <xdr:colOff>971550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2862E3-4B85-4E6B-A738-9727CCF9C3E3}"/>
            </a:ext>
          </a:extLst>
        </xdr:cNvPr>
        <xdr:cNvSpPr txBox="1"/>
      </xdr:nvSpPr>
      <xdr:spPr>
        <a:xfrm>
          <a:off x="8791575" y="409575"/>
          <a:ext cx="2171700" cy="187642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Enter</a:t>
          </a:r>
          <a:r>
            <a:rPr lang="en-CA" sz="1100" baseline="0"/>
            <a:t> your data in the yellow columns.</a:t>
          </a:r>
        </a:p>
        <a:p>
          <a:endParaRPr lang="en-CA" sz="1100" baseline="0"/>
        </a:p>
        <a:p>
          <a:r>
            <a:rPr lang="en-CA" sz="1100" baseline="0"/>
            <a:t>Optional: Variable name for your independant (X) Variable, to make it look nicer.</a:t>
          </a:r>
        </a:p>
        <a:p>
          <a:endParaRPr lang="en-CA" sz="1100" baseline="0"/>
        </a:p>
        <a:p>
          <a:r>
            <a:rPr lang="en-CA" sz="1100" baseline="0"/>
            <a:t>Put in a number from 0 to 100% in Confidence, for CI for the slope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3</xdr:col>
      <xdr:colOff>552449</xdr:colOff>
      <xdr:row>21</xdr:row>
      <xdr:rowOff>171449</xdr:rowOff>
    </xdr:from>
    <xdr:to>
      <xdr:col>7</xdr:col>
      <xdr:colOff>1276349</xdr:colOff>
      <xdr:row>37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44869-DEA5-48D9-92D4-632318ED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38100</xdr:rowOff>
    </xdr:from>
    <xdr:to>
      <xdr:col>12</xdr:col>
      <xdr:colOff>971550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486D8E-4E9E-464D-9D33-75AD9C82BC8C}"/>
            </a:ext>
          </a:extLst>
        </xdr:cNvPr>
        <xdr:cNvSpPr txBox="1"/>
      </xdr:nvSpPr>
      <xdr:spPr>
        <a:xfrm>
          <a:off x="9439275" y="409575"/>
          <a:ext cx="2171700" cy="18954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Enter</a:t>
          </a:r>
          <a:r>
            <a:rPr lang="en-CA" sz="1100" baseline="0"/>
            <a:t> your data in the yellow columns.</a:t>
          </a:r>
        </a:p>
        <a:p>
          <a:endParaRPr lang="en-CA" sz="1100" baseline="0"/>
        </a:p>
        <a:p>
          <a:r>
            <a:rPr lang="en-CA" sz="1100" baseline="0"/>
            <a:t>Optional: Variable name for your independant (X) Variable, to make it look nicer.</a:t>
          </a:r>
        </a:p>
        <a:p>
          <a:endParaRPr lang="en-CA" sz="1100" baseline="0"/>
        </a:p>
        <a:p>
          <a:r>
            <a:rPr lang="en-CA" sz="1100" baseline="0"/>
            <a:t>Put in a number from 0 to 100% in Confidence, for CI for the slope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3</xdr:col>
      <xdr:colOff>552449</xdr:colOff>
      <xdr:row>21</xdr:row>
      <xdr:rowOff>171449</xdr:rowOff>
    </xdr:from>
    <xdr:to>
      <xdr:col>7</xdr:col>
      <xdr:colOff>1276349</xdr:colOff>
      <xdr:row>37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8901D-F6EB-4399-B297-F06D769A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7A09-2DF2-4144-AF40-360495DA9C37}">
  <dimension ref="A1:O21"/>
  <sheetViews>
    <sheetView workbookViewId="0">
      <selection activeCell="K29" sqref="K29"/>
    </sheetView>
  </sheetViews>
  <sheetFormatPr defaultRowHeight="14.25" x14ac:dyDescent="0.45"/>
  <cols>
    <col min="1" max="1" width="10.265625" style="8" customWidth="1"/>
    <col min="2" max="2" width="9.06640625" style="8"/>
    <col min="4" max="4" width="23.33203125" customWidth="1"/>
    <col min="5" max="5" width="12.33203125" bestFit="1" customWidth="1"/>
    <col min="7" max="7" width="20.53125" customWidth="1"/>
    <col min="8" max="8" width="11.19921875" customWidth="1"/>
    <col min="9" max="9" width="15.73046875" customWidth="1"/>
    <col min="11" max="11" width="10.1328125" customWidth="1"/>
    <col min="12" max="12" width="13.86328125" customWidth="1"/>
    <col min="13" max="13" width="11.19921875" customWidth="1"/>
    <col min="14" max="14" width="12.9296875" customWidth="1"/>
    <col min="15" max="15" width="11.86328125" customWidth="1"/>
  </cols>
  <sheetData>
    <row r="1" spans="1:14" ht="14.65" thickBot="1" x14ac:dyDescent="0.5">
      <c r="A1" s="9" t="s">
        <v>0</v>
      </c>
      <c r="B1" s="9" t="s">
        <v>1</v>
      </c>
    </row>
    <row r="2" spans="1:14" x14ac:dyDescent="0.45">
      <c r="A2" s="8">
        <v>1</v>
      </c>
      <c r="B2" s="8">
        <v>23</v>
      </c>
      <c r="D2" s="11" t="s">
        <v>23</v>
      </c>
      <c r="E2" s="12"/>
    </row>
    <row r="3" spans="1:14" x14ac:dyDescent="0.45">
      <c r="A3" s="8">
        <v>2</v>
      </c>
      <c r="B3" s="8">
        <v>29</v>
      </c>
      <c r="D3" s="13" t="s">
        <v>24</v>
      </c>
      <c r="E3" s="14">
        <v>0.9</v>
      </c>
      <c r="F3" s="5"/>
    </row>
    <row r="4" spans="1:14" x14ac:dyDescent="0.45">
      <c r="A4" s="8">
        <v>3</v>
      </c>
      <c r="B4" s="8">
        <v>49</v>
      </c>
      <c r="D4" s="13" t="s">
        <v>31</v>
      </c>
      <c r="E4" s="15">
        <f>1-E3</f>
        <v>9.9999999999999978E-2</v>
      </c>
      <c r="G4" t="s">
        <v>2</v>
      </c>
    </row>
    <row r="5" spans="1:14" ht="14.65" thickBot="1" x14ac:dyDescent="0.5">
      <c r="A5" s="8">
        <v>4</v>
      </c>
      <c r="B5" s="8">
        <v>64</v>
      </c>
      <c r="D5" s="13" t="s">
        <v>29</v>
      </c>
      <c r="E5" s="19" t="s">
        <v>26</v>
      </c>
    </row>
    <row r="6" spans="1:14" ht="14.65" thickBot="1" x14ac:dyDescent="0.5">
      <c r="A6" s="8">
        <v>4</v>
      </c>
      <c r="B6" s="8">
        <v>74</v>
      </c>
      <c r="D6" s="16" t="s">
        <v>28</v>
      </c>
      <c r="E6" s="17" t="s">
        <v>30</v>
      </c>
      <c r="G6" s="4" t="s">
        <v>3</v>
      </c>
      <c r="H6" s="4"/>
      <c r="I6" s="10"/>
      <c r="J6" s="10"/>
      <c r="K6" s="10"/>
      <c r="L6" s="10"/>
      <c r="M6" s="10"/>
      <c r="N6" s="10"/>
    </row>
    <row r="7" spans="1:14" x14ac:dyDescent="0.45">
      <c r="A7" s="8">
        <v>5</v>
      </c>
      <c r="B7" s="8">
        <v>87</v>
      </c>
      <c r="G7" s="1" t="s">
        <v>4</v>
      </c>
      <c r="H7" s="1">
        <f>PEARSON(B:B,A:A)</f>
        <v>0.99369874613087494</v>
      </c>
      <c r="I7" s="10"/>
      <c r="J7" s="10"/>
      <c r="K7" s="10"/>
      <c r="L7" s="10"/>
      <c r="M7" s="10"/>
      <c r="N7" s="10"/>
    </row>
    <row r="8" spans="1:14" x14ac:dyDescent="0.45">
      <c r="A8" s="8">
        <v>6</v>
      </c>
      <c r="B8" s="8">
        <v>96</v>
      </c>
      <c r="G8" s="1" t="s">
        <v>5</v>
      </c>
      <c r="H8" s="1">
        <f>H7^2</f>
        <v>0.98743719806207308</v>
      </c>
      <c r="I8" s="10"/>
      <c r="J8" s="10"/>
      <c r="K8" s="10"/>
      <c r="L8" s="10"/>
      <c r="M8" s="10"/>
      <c r="N8" s="10"/>
    </row>
    <row r="9" spans="1:14" x14ac:dyDescent="0.45">
      <c r="A9" s="8">
        <v>6</v>
      </c>
      <c r="B9" s="8">
        <v>97</v>
      </c>
      <c r="G9" s="1" t="s">
        <v>6</v>
      </c>
      <c r="H9" s="1">
        <f>1-(((1-H8)*(H11-1))/(H11-2))</f>
        <v>0.98639029790057919</v>
      </c>
      <c r="I9" s="10"/>
      <c r="J9" s="10"/>
      <c r="K9" s="10"/>
      <c r="L9" s="10"/>
      <c r="M9" s="10"/>
      <c r="N9" s="10"/>
    </row>
    <row r="10" spans="1:14" x14ac:dyDescent="0.45">
      <c r="A10" s="8">
        <v>7</v>
      </c>
      <c r="B10" s="8">
        <v>109</v>
      </c>
      <c r="G10" s="1" t="s">
        <v>7</v>
      </c>
      <c r="H10" s="1">
        <f>STEYX(B:B,A:A)</f>
        <v>5.3917249166919961</v>
      </c>
      <c r="I10" s="10"/>
      <c r="J10" s="10"/>
      <c r="K10" s="10"/>
      <c r="L10" s="10"/>
      <c r="M10" s="10"/>
      <c r="N10" s="10"/>
    </row>
    <row r="11" spans="1:14" ht="14.65" thickBot="1" x14ac:dyDescent="0.5">
      <c r="A11" s="8">
        <v>8</v>
      </c>
      <c r="B11" s="8">
        <v>119</v>
      </c>
      <c r="G11" s="2" t="s">
        <v>8</v>
      </c>
      <c r="H11" s="2">
        <f>COUNT(B:B)</f>
        <v>14</v>
      </c>
      <c r="I11" s="10"/>
      <c r="J11" s="10"/>
      <c r="K11" s="10"/>
      <c r="L11" s="10"/>
      <c r="M11" s="10"/>
      <c r="N11" s="10"/>
    </row>
    <row r="12" spans="1:14" x14ac:dyDescent="0.45">
      <c r="A12" s="8">
        <v>9</v>
      </c>
      <c r="B12" s="8">
        <v>149</v>
      </c>
      <c r="G12" s="10"/>
      <c r="H12" s="10"/>
      <c r="I12" s="10"/>
      <c r="J12" s="10"/>
      <c r="K12" s="10"/>
      <c r="L12" s="10"/>
      <c r="M12" s="10"/>
      <c r="N12" s="10"/>
    </row>
    <row r="13" spans="1:14" ht="14.65" thickBot="1" x14ac:dyDescent="0.5">
      <c r="A13" s="8">
        <v>9</v>
      </c>
      <c r="B13" s="8">
        <v>145</v>
      </c>
      <c r="G13" s="10" t="s">
        <v>9</v>
      </c>
      <c r="H13" s="10"/>
      <c r="I13" s="10"/>
      <c r="J13" s="10"/>
      <c r="K13" s="10"/>
      <c r="L13" s="10"/>
      <c r="M13" s="10"/>
      <c r="N13" s="10"/>
    </row>
    <row r="14" spans="1:14" x14ac:dyDescent="0.45">
      <c r="A14" s="8">
        <v>10</v>
      </c>
      <c r="B14" s="8">
        <v>154</v>
      </c>
      <c r="E14" s="7"/>
      <c r="G14" s="3"/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10"/>
      <c r="N14" s="10"/>
    </row>
    <row r="15" spans="1:14" x14ac:dyDescent="0.45">
      <c r="A15" s="8">
        <v>10</v>
      </c>
      <c r="B15" s="8">
        <v>166</v>
      </c>
      <c r="E15" s="7"/>
      <c r="G15" s="1" t="s">
        <v>27</v>
      </c>
      <c r="H15" s="1">
        <v>1</v>
      </c>
      <c r="I15" s="1">
        <f>I17-I16</f>
        <v>27419.508771929814</v>
      </c>
      <c r="J15" s="1">
        <f>I15/H15</f>
        <v>27419.508771929814</v>
      </c>
      <c r="K15" s="1">
        <f>J15/J16</f>
        <v>943.20092247672358</v>
      </c>
      <c r="L15" s="1">
        <f>_xlfn.F.DIST.RT(K15,H15,H16)</f>
        <v>8.9162543483608857E-13</v>
      </c>
      <c r="M15" s="10"/>
      <c r="N15" s="10"/>
    </row>
    <row r="16" spans="1:14" x14ac:dyDescent="0.45">
      <c r="E16" s="10"/>
      <c r="G16" s="1" t="s">
        <v>10</v>
      </c>
      <c r="H16" s="1">
        <f>H11-2</f>
        <v>12</v>
      </c>
      <c r="I16" s="1">
        <f>H10^2*(H11-2)</f>
        <v>348.84837092732772</v>
      </c>
      <c r="J16" s="1">
        <f>I16/H16</f>
        <v>29.070697577277311</v>
      </c>
      <c r="K16" s="1"/>
      <c r="L16" s="1"/>
      <c r="M16" s="10"/>
      <c r="N16" s="10"/>
    </row>
    <row r="17" spans="7:15" ht="14.65" thickBot="1" x14ac:dyDescent="0.5">
      <c r="G17" s="2" t="s">
        <v>11</v>
      </c>
      <c r="H17" s="2">
        <f>SUM(H15:H16)</f>
        <v>13</v>
      </c>
      <c r="I17" s="2">
        <f>(_xlfn.STDEV.P(B:B)^2)*(H11)</f>
        <v>27768.357142857141</v>
      </c>
      <c r="J17" s="2"/>
      <c r="K17" s="2"/>
      <c r="L17" s="2"/>
      <c r="M17" s="10"/>
      <c r="N17" s="10"/>
    </row>
    <row r="18" spans="7:15" ht="14.65" thickBot="1" x14ac:dyDescent="0.5">
      <c r="G18" s="10"/>
      <c r="H18" s="10"/>
      <c r="I18" s="10"/>
      <c r="J18" s="10"/>
      <c r="K18" s="10"/>
      <c r="L18" s="10"/>
      <c r="M18" s="10"/>
      <c r="N18" s="10"/>
    </row>
    <row r="19" spans="7:15" x14ac:dyDescent="0.45">
      <c r="G19" s="3"/>
      <c r="H19" s="3" t="s">
        <v>18</v>
      </c>
      <c r="I19" s="3" t="s">
        <v>7</v>
      </c>
      <c r="J19" s="3" t="s">
        <v>19</v>
      </c>
      <c r="K19" s="3" t="s">
        <v>20</v>
      </c>
      <c r="L19" s="3" t="s">
        <v>21</v>
      </c>
      <c r="M19" s="3" t="s">
        <v>22</v>
      </c>
      <c r="N19" s="6" t="str">
        <f>"Lower "&amp;TEXT(E3,"##.#%")</f>
        <v>Lower 90.%</v>
      </c>
      <c r="O19" s="3" t="str">
        <f>"Upper "&amp;TEXT(E3,"##.#%")</f>
        <v>Upper 90.%</v>
      </c>
    </row>
    <row r="20" spans="7:15" x14ac:dyDescent="0.45">
      <c r="G20" s="1" t="s">
        <v>12</v>
      </c>
      <c r="H20" s="1">
        <f>INTERCEPT(B:B,A:A)</f>
        <v>4.1616541353383525</v>
      </c>
      <c r="I20" s="18">
        <f>I21*SQRT(SUMSQ(A:A)/H11)</f>
        <v>3.3551003987866306</v>
      </c>
      <c r="J20" s="1">
        <f>H20/I20</f>
        <v>1.240396304338139</v>
      </c>
      <c r="K20" s="1">
        <f>_xlfn.T.DIST.2T(J20,H11-2)</f>
        <v>0.23853436831725561</v>
      </c>
      <c r="L20" s="1">
        <f>H20-_xlfn.T.INV.2T(0.05,H11-2)*I20</f>
        <v>-3.1484816583595929</v>
      </c>
      <c r="M20" s="1">
        <f>H20+_xlfn.T.INV.2T(0.05,H11-2)*I20</f>
        <v>11.471789929036298</v>
      </c>
      <c r="N20" s="1">
        <f>H20-_xlfn.T.INV.2T(1-E3,H11-2)*I20</f>
        <v>-1.8180995533731306</v>
      </c>
      <c r="O20" s="1">
        <f>H20+_xlfn.T.INV.2T(1-E3,H11-2)*I20</f>
        <v>10.141407824049836</v>
      </c>
    </row>
    <row r="21" spans="7:15" ht="14.65" thickBot="1" x14ac:dyDescent="0.5">
      <c r="G21" s="2" t="str">
        <f>E5</f>
        <v>Hours</v>
      </c>
      <c r="H21" s="2">
        <f>SLOPE(B:B,A:A)</f>
        <v>15.50877192982456</v>
      </c>
      <c r="I21" s="2">
        <f>H10/(SQRT(H11)*_xlfn.STDEV.P(A:A))</f>
        <v>0.50498130569252142</v>
      </c>
      <c r="J21" s="2">
        <f>H21/I21</f>
        <v>30.711576359358759</v>
      </c>
      <c r="K21" s="2">
        <f>_xlfn.T.DIST.2T(ABS(J21), H11-2)</f>
        <v>8.9162543483608857E-13</v>
      </c>
      <c r="L21" s="2">
        <f>H21-_xlfn.T.INV.2T(0.05,H11-2)*I21</f>
        <v>14.408512182239585</v>
      </c>
      <c r="M21" s="2">
        <f>H21+_xlfn.T.INV.2T(0.05,H11-2)*I21</f>
        <v>16.609031677409533</v>
      </c>
      <c r="N21" s="2">
        <f>H21-_xlfn.T.INV.2T(1-E3,H11-2)*I21</f>
        <v>14.608750032853234</v>
      </c>
      <c r="O21" s="2">
        <f>H21+_xlfn.T.INV.2T(1-E3,H11-2)*I21</f>
        <v>16.408793826795886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046F-F8CB-442A-AB3B-8780A8062C93}">
  <dimension ref="A1:P101"/>
  <sheetViews>
    <sheetView workbookViewId="0">
      <selection activeCell="F20" sqref="F20"/>
    </sheetView>
  </sheetViews>
  <sheetFormatPr defaultRowHeight="14.25" x14ac:dyDescent="0.45"/>
  <cols>
    <col min="2" max="2" width="10.265625" style="8" customWidth="1"/>
    <col min="3" max="3" width="9.06640625" style="8"/>
    <col min="5" max="5" width="23.33203125" customWidth="1"/>
    <col min="6" max="6" width="12.33203125" bestFit="1" customWidth="1"/>
    <col min="8" max="8" width="20.53125" customWidth="1"/>
    <col min="9" max="9" width="11.19921875" customWidth="1"/>
    <col min="10" max="10" width="15.73046875" customWidth="1"/>
    <col min="12" max="12" width="10.1328125" customWidth="1"/>
    <col min="13" max="13" width="13.86328125" customWidth="1"/>
    <col min="14" max="14" width="11.19921875" customWidth="1"/>
    <col min="15" max="15" width="12.9296875" customWidth="1"/>
    <col min="16" max="16" width="11.86328125" customWidth="1"/>
  </cols>
  <sheetData>
    <row r="1" spans="1:15" ht="14.65" thickBot="1" x14ac:dyDescent="0.5">
      <c r="A1" t="s">
        <v>36</v>
      </c>
      <c r="B1" s="9" t="s">
        <v>0</v>
      </c>
      <c r="C1" s="9" t="s">
        <v>1</v>
      </c>
    </row>
    <row r="2" spans="1:15" x14ac:dyDescent="0.45">
      <c r="A2">
        <v>1</v>
      </c>
      <c r="B2" s="8">
        <f ca="1">IF(A2&gt;$F$12,"",RANDBETWEEN($F$15,$F$16))</f>
        <v>-14</v>
      </c>
      <c r="C2" s="8">
        <f ca="1">IF(B2="","",$F$10+$F$9*B2+_xlfn.NORM.INV(RAND(),0,$F$11))</f>
        <v>-198.86815621691855</v>
      </c>
      <c r="E2" s="11" t="s">
        <v>23</v>
      </c>
      <c r="F2" s="12"/>
    </row>
    <row r="3" spans="1:15" x14ac:dyDescent="0.45">
      <c r="A3">
        <v>2</v>
      </c>
      <c r="B3" s="8">
        <f t="shared" ref="B3:B66" ca="1" si="0">IF(A3&gt;$F$12,"",RANDBETWEEN($F$15,$F$16))</f>
        <v>-19</v>
      </c>
      <c r="C3" s="8">
        <f t="shared" ref="C3:C66" ca="1" si="1">IF(B3="","",$F$10+$F$9*B3+_xlfn.NORM.INV(RAND(),0,$F$11))</f>
        <v>-292.86567114388509</v>
      </c>
      <c r="E3" s="13" t="s">
        <v>24</v>
      </c>
      <c r="F3" s="14">
        <v>0.9</v>
      </c>
      <c r="G3" s="5"/>
    </row>
    <row r="4" spans="1:15" x14ac:dyDescent="0.45">
      <c r="A4">
        <v>3</v>
      </c>
      <c r="B4" s="8">
        <f t="shared" ca="1" si="0"/>
        <v>9</v>
      </c>
      <c r="C4" s="8">
        <f t="shared" ca="1" si="1"/>
        <v>132.32033916566294</v>
      </c>
      <c r="E4" s="13" t="s">
        <v>31</v>
      </c>
      <c r="F4" s="15">
        <f>1-F3</f>
        <v>9.9999999999999978E-2</v>
      </c>
      <c r="H4" t="s">
        <v>2</v>
      </c>
    </row>
    <row r="5" spans="1:15" ht="14.65" thickBot="1" x14ac:dyDescent="0.5">
      <c r="A5">
        <v>4</v>
      </c>
      <c r="B5" s="8">
        <f t="shared" ca="1" si="0"/>
        <v>-10</v>
      </c>
      <c r="C5" s="8">
        <f t="shared" ca="1" si="1"/>
        <v>-144.43885102078426</v>
      </c>
      <c r="E5" s="13" t="s">
        <v>29</v>
      </c>
      <c r="F5" s="19" t="s">
        <v>26</v>
      </c>
    </row>
    <row r="6" spans="1:15" ht="14.65" thickBot="1" x14ac:dyDescent="0.5">
      <c r="A6">
        <v>5</v>
      </c>
      <c r="B6" s="8">
        <f t="shared" ca="1" si="0"/>
        <v>-13</v>
      </c>
      <c r="C6" s="8">
        <f t="shared" ca="1" si="1"/>
        <v>-190.93165415515648</v>
      </c>
      <c r="E6" s="16" t="s">
        <v>28</v>
      </c>
      <c r="F6" s="17" t="s">
        <v>30</v>
      </c>
      <c r="H6" s="4" t="s">
        <v>3</v>
      </c>
      <c r="I6" s="4"/>
      <c r="J6" s="10"/>
      <c r="K6" s="10"/>
      <c r="L6" s="10"/>
      <c r="M6" s="10"/>
      <c r="N6" s="10"/>
      <c r="O6" s="10"/>
    </row>
    <row r="7" spans="1:15" ht="14.65" thickBot="1" x14ac:dyDescent="0.5">
      <c r="A7">
        <v>6</v>
      </c>
      <c r="B7" s="8">
        <f t="shared" ca="1" si="0"/>
        <v>1</v>
      </c>
      <c r="C7" s="8">
        <f t="shared" ca="1" si="1"/>
        <v>9.5154260756199349</v>
      </c>
      <c r="H7" s="1" t="s">
        <v>4</v>
      </c>
      <c r="I7" s="1">
        <f ca="1">PEARSON(C:C,B:B)</f>
        <v>0.99938384429132898</v>
      </c>
      <c r="J7" s="10"/>
      <c r="K7" s="10"/>
      <c r="L7" s="10"/>
      <c r="M7" s="10"/>
      <c r="N7" s="10"/>
      <c r="O7" s="10"/>
    </row>
    <row r="8" spans="1:15" x14ac:dyDescent="0.45">
      <c r="A8">
        <v>7</v>
      </c>
      <c r="B8" s="8">
        <f t="shared" ca="1" si="0"/>
        <v>4</v>
      </c>
      <c r="C8" s="8">
        <f t="shared" ca="1" si="1"/>
        <v>70.233084998908694</v>
      </c>
      <c r="E8" s="11" t="s">
        <v>37</v>
      </c>
      <c r="F8" s="12"/>
      <c r="H8" s="1" t="s">
        <v>5</v>
      </c>
      <c r="I8" s="1">
        <f ca="1">I7^2</f>
        <v>0.99876806823051534</v>
      </c>
      <c r="J8" s="10"/>
      <c r="K8" s="10"/>
      <c r="L8" s="10"/>
      <c r="M8" s="10"/>
      <c r="N8" s="10"/>
      <c r="O8" s="10"/>
    </row>
    <row r="9" spans="1:15" x14ac:dyDescent="0.45">
      <c r="A9">
        <v>8</v>
      </c>
      <c r="B9" s="8">
        <f t="shared" ca="1" si="0"/>
        <v>3</v>
      </c>
      <c r="C9" s="8">
        <f t="shared" ca="1" si="1"/>
        <v>48.33144841235579</v>
      </c>
      <c r="E9" s="13" t="s">
        <v>32</v>
      </c>
      <c r="F9" s="19">
        <v>15</v>
      </c>
      <c r="H9" s="1" t="s">
        <v>6</v>
      </c>
      <c r="I9" s="1">
        <f ca="1">1-(((1-I8)*(I11-1))/(I11-2))</f>
        <v>0.9987240706673195</v>
      </c>
      <c r="J9" s="10"/>
      <c r="K9" s="10"/>
      <c r="L9" s="10"/>
      <c r="M9" s="10"/>
      <c r="N9" s="10"/>
      <c r="O9" s="10"/>
    </row>
    <row r="10" spans="1:15" x14ac:dyDescent="0.45">
      <c r="A10">
        <v>9</v>
      </c>
      <c r="B10" s="8">
        <f t="shared" ca="1" si="0"/>
        <v>3</v>
      </c>
      <c r="C10" s="8">
        <f t="shared" ca="1" si="1"/>
        <v>53.510565581219247</v>
      </c>
      <c r="E10" s="13" t="s">
        <v>12</v>
      </c>
      <c r="F10" s="19">
        <v>4</v>
      </c>
      <c r="H10" s="1" t="s">
        <v>7</v>
      </c>
      <c r="I10" s="1">
        <f ca="1">STEYX(C:C,B:B)</f>
        <v>5.4439253828761656</v>
      </c>
      <c r="J10" s="10"/>
      <c r="K10" s="10"/>
      <c r="L10" s="10"/>
      <c r="M10" s="10"/>
      <c r="N10" s="10"/>
      <c r="O10" s="10"/>
    </row>
    <row r="11" spans="1:15" ht="14.65" thickBot="1" x14ac:dyDescent="0.5">
      <c r="A11">
        <v>10</v>
      </c>
      <c r="B11" s="8">
        <f t="shared" ca="1" si="0"/>
        <v>-15</v>
      </c>
      <c r="C11" s="8">
        <f t="shared" ca="1" si="1"/>
        <v>-213.06991666129957</v>
      </c>
      <c r="E11" s="13" t="s">
        <v>33</v>
      </c>
      <c r="F11" s="19">
        <v>4</v>
      </c>
      <c r="H11" s="2" t="s">
        <v>8</v>
      </c>
      <c r="I11" s="2">
        <f ca="1">COUNT(C:C)</f>
        <v>30</v>
      </c>
      <c r="J11" s="10"/>
      <c r="K11" s="10"/>
      <c r="L11" s="10"/>
      <c r="M11" s="10"/>
      <c r="N11" s="10"/>
      <c r="O11" s="10"/>
    </row>
    <row r="12" spans="1:15" ht="14.65" thickBot="1" x14ac:dyDescent="0.5">
      <c r="A12">
        <v>11</v>
      </c>
      <c r="B12" s="8">
        <f t="shared" ca="1" si="0"/>
        <v>-13</v>
      </c>
      <c r="C12" s="8">
        <f t="shared" ca="1" si="1"/>
        <v>-192.49945935295693</v>
      </c>
      <c r="E12" s="16" t="s">
        <v>25</v>
      </c>
      <c r="F12" s="17">
        <v>30</v>
      </c>
      <c r="H12" s="10"/>
      <c r="I12" s="10"/>
      <c r="J12" s="10"/>
      <c r="K12" s="10"/>
      <c r="L12" s="10"/>
      <c r="M12" s="10"/>
      <c r="N12" s="10"/>
      <c r="O12" s="10"/>
    </row>
    <row r="13" spans="1:15" ht="14.65" thickBot="1" x14ac:dyDescent="0.5">
      <c r="A13">
        <v>12</v>
      </c>
      <c r="B13" s="8">
        <f t="shared" ca="1" si="0"/>
        <v>-8</v>
      </c>
      <c r="C13" s="8">
        <f t="shared" ca="1" si="1"/>
        <v>-110.29945800769428</v>
      </c>
      <c r="E13" s="10"/>
      <c r="H13" s="10" t="s">
        <v>9</v>
      </c>
      <c r="I13" s="10"/>
      <c r="J13" s="10"/>
      <c r="K13" s="10"/>
      <c r="L13" s="10"/>
      <c r="M13" s="10"/>
      <c r="N13" s="10"/>
      <c r="O13" s="10"/>
    </row>
    <row r="14" spans="1:15" x14ac:dyDescent="0.45">
      <c r="A14">
        <v>13</v>
      </c>
      <c r="B14" s="8">
        <f t="shared" ca="1" si="0"/>
        <v>6</v>
      </c>
      <c r="C14" s="8">
        <f t="shared" ca="1" si="1"/>
        <v>98.28762921735084</v>
      </c>
      <c r="E14" s="11" t="s">
        <v>38</v>
      </c>
      <c r="F14" s="12"/>
      <c r="H14" s="3"/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10"/>
      <c r="O14" s="10"/>
    </row>
    <row r="15" spans="1:15" x14ac:dyDescent="0.45">
      <c r="A15">
        <v>14</v>
      </c>
      <c r="B15" s="8">
        <f t="shared" ca="1" si="0"/>
        <v>1</v>
      </c>
      <c r="C15" s="8">
        <f t="shared" ca="1" si="1"/>
        <v>18.160704629401934</v>
      </c>
      <c r="E15" s="13" t="s">
        <v>34</v>
      </c>
      <c r="F15" s="21">
        <v>-19</v>
      </c>
      <c r="H15" s="1" t="s">
        <v>27</v>
      </c>
      <c r="I15" s="1">
        <v>1</v>
      </c>
      <c r="J15" s="1">
        <f ca="1">J17-J16</f>
        <v>672760.29615533852</v>
      </c>
      <c r="K15" s="1">
        <f ca="1">J15/I15</f>
        <v>672760.29615533852</v>
      </c>
      <c r="L15" s="1">
        <f ca="1">K15/K16</f>
        <v>22700.531476792581</v>
      </c>
      <c r="M15" s="1">
        <f ca="1">_xlfn.F.DIST.RT(L15,I15,I16)</f>
        <v>2.7729831601599003E-42</v>
      </c>
      <c r="N15" s="10"/>
      <c r="O15" s="10"/>
    </row>
    <row r="16" spans="1:15" ht="14.65" thickBot="1" x14ac:dyDescent="0.5">
      <c r="A16">
        <v>15</v>
      </c>
      <c r="B16" s="8">
        <f t="shared" ca="1" si="0"/>
        <v>-19</v>
      </c>
      <c r="C16" s="8">
        <f t="shared" ca="1" si="1"/>
        <v>-281.18832519233837</v>
      </c>
      <c r="E16" s="16" t="s">
        <v>35</v>
      </c>
      <c r="F16" s="17">
        <v>10</v>
      </c>
      <c r="H16" s="1" t="s">
        <v>10</v>
      </c>
      <c r="I16" s="1">
        <f ca="1">I11-2</f>
        <v>28</v>
      </c>
      <c r="J16" s="1">
        <f ca="1">I10^2*(I11-2)</f>
        <v>829.81706008105539</v>
      </c>
      <c r="K16" s="1">
        <f ca="1">J16/I16</f>
        <v>29.636323574323406</v>
      </c>
      <c r="L16" s="1"/>
      <c r="M16" s="1"/>
      <c r="N16" s="10"/>
      <c r="O16" s="10"/>
    </row>
    <row r="17" spans="1:16" ht="14.65" thickBot="1" x14ac:dyDescent="0.5">
      <c r="A17">
        <v>16</v>
      </c>
      <c r="B17" s="8">
        <f t="shared" ca="1" si="0"/>
        <v>3</v>
      </c>
      <c r="C17" s="8">
        <f t="shared" ca="1" si="1"/>
        <v>46.94794542235438</v>
      </c>
      <c r="E17" s="20"/>
      <c r="H17" s="2" t="s">
        <v>11</v>
      </c>
      <c r="I17" s="2">
        <f ca="1">SUM(I15:I16)</f>
        <v>29</v>
      </c>
      <c r="J17" s="2">
        <f ca="1">(_xlfn.STDEV.P(C:C)^2)*(I11)</f>
        <v>673590.11321541958</v>
      </c>
      <c r="K17" s="2"/>
      <c r="L17" s="2"/>
      <c r="M17" s="2"/>
      <c r="N17" s="10"/>
      <c r="O17" s="10"/>
    </row>
    <row r="18" spans="1:16" ht="14.65" thickBot="1" x14ac:dyDescent="0.5">
      <c r="A18">
        <v>17</v>
      </c>
      <c r="B18" s="8">
        <f t="shared" ca="1" si="0"/>
        <v>9</v>
      </c>
      <c r="C18" s="8">
        <f t="shared" ca="1" si="1"/>
        <v>130.93024467871766</v>
      </c>
      <c r="H18" s="10"/>
      <c r="I18" s="10"/>
      <c r="J18" s="10"/>
      <c r="K18" s="10"/>
      <c r="L18" s="10"/>
      <c r="M18" s="10"/>
      <c r="N18" s="10"/>
      <c r="O18" s="10"/>
    </row>
    <row r="19" spans="1:16" x14ac:dyDescent="0.45">
      <c r="A19">
        <v>18</v>
      </c>
      <c r="B19" s="8">
        <f t="shared" ca="1" si="0"/>
        <v>6</v>
      </c>
      <c r="C19" s="8">
        <f t="shared" ca="1" si="1"/>
        <v>101.00510192366517</v>
      </c>
      <c r="H19" s="3"/>
      <c r="I19" s="3" t="s">
        <v>18</v>
      </c>
      <c r="J19" s="3" t="s">
        <v>7</v>
      </c>
      <c r="K19" s="3" t="s">
        <v>19</v>
      </c>
      <c r="L19" s="3" t="s">
        <v>20</v>
      </c>
      <c r="M19" s="3" t="s">
        <v>21</v>
      </c>
      <c r="N19" s="3" t="s">
        <v>22</v>
      </c>
      <c r="O19" s="6" t="str">
        <f>"Lower "&amp;TEXT(F3,"##.#%")</f>
        <v>Lower 90.%</v>
      </c>
      <c r="P19" s="3" t="str">
        <f>"Upper "&amp;TEXT(F3,"##.#%")</f>
        <v>Upper 90.%</v>
      </c>
    </row>
    <row r="20" spans="1:16" x14ac:dyDescent="0.45">
      <c r="A20">
        <v>19</v>
      </c>
      <c r="B20" s="8">
        <f t="shared" ca="1" si="0"/>
        <v>-7</v>
      </c>
      <c r="C20" s="8">
        <f t="shared" ca="1" si="1"/>
        <v>-101.86740162515774</v>
      </c>
      <c r="H20" s="1" t="s">
        <v>12</v>
      </c>
      <c r="I20" s="1">
        <f ca="1">INTERCEPT(C:C,B:B)</f>
        <v>4.4771342570304284</v>
      </c>
      <c r="J20" s="18">
        <f ca="1">J21*SQRT(SUMSQ(B:B)/I11)</f>
        <v>1.0952206749388596</v>
      </c>
      <c r="K20" s="1">
        <f ca="1">I20/J20</f>
        <v>4.087883254468661</v>
      </c>
      <c r="L20" s="1">
        <f ca="1">_xlfn.T.DIST.2T(K20,I11-2)</f>
        <v>3.3184515749047519E-4</v>
      </c>
      <c r="M20" s="1">
        <f ca="1">I20-_xlfn.T.INV.2T(0.05,I11-2)*J20</f>
        <v>2.2336764046438606</v>
      </c>
      <c r="N20" s="1">
        <f ca="1">I20+_xlfn.T.INV.2T(0.05,I11-2)*J20</f>
        <v>6.7205921094169963</v>
      </c>
      <c r="O20" s="1">
        <f ca="1">I20-_xlfn.T.INV.2T(1-F3,I11-2)*J20</f>
        <v>2.6140204870443209</v>
      </c>
      <c r="P20" s="1">
        <f ca="1">I20+_xlfn.T.INV.2T(1-F3,I11-2)*J20</f>
        <v>6.3402480270165356</v>
      </c>
    </row>
    <row r="21" spans="1:16" ht="14.65" thickBot="1" x14ac:dyDescent="0.5">
      <c r="A21">
        <v>20</v>
      </c>
      <c r="B21" s="8">
        <f t="shared" ca="1" si="0"/>
        <v>-10</v>
      </c>
      <c r="C21" s="8">
        <f t="shared" ca="1" si="1"/>
        <v>-142.53772561266197</v>
      </c>
      <c r="H21" s="2" t="str">
        <f>F5</f>
        <v>Hours</v>
      </c>
      <c r="I21" s="2">
        <f ca="1">SLOPE(C:C,B:B)</f>
        <v>15.067794691907521</v>
      </c>
      <c r="J21" s="2">
        <f ca="1">I10/(SQRT(I11)*_xlfn.STDEV.P(B:B))</f>
        <v>0.10000729518193652</v>
      </c>
      <c r="K21" s="2">
        <f ca="1">I21/J21</f>
        <v>150.66695549055396</v>
      </c>
      <c r="L21" s="2">
        <f ca="1">_xlfn.T.DIST.2T(ABS(K21), I11-2)</f>
        <v>2.7729831601599398E-42</v>
      </c>
      <c r="M21" s="2">
        <f ca="1">I21-_xlfn.T.INV.2T(0.05,I11-2)*J21</f>
        <v>14.862939034225217</v>
      </c>
      <c r="N21" s="2">
        <f ca="1">I21+_xlfn.T.INV.2T(0.05,I11-2)*J21</f>
        <v>15.272650349589824</v>
      </c>
      <c r="O21" s="2">
        <f ca="1">I21-_xlfn.T.INV.2T(1-F3,I11-2)*J21</f>
        <v>14.897669188421265</v>
      </c>
      <c r="P21" s="2">
        <f ca="1">I21+_xlfn.T.INV.2T(1-F3,I11-2)*J21</f>
        <v>15.237920195393777</v>
      </c>
    </row>
    <row r="22" spans="1:16" x14ac:dyDescent="0.45">
      <c r="A22">
        <v>21</v>
      </c>
      <c r="B22" s="8">
        <f t="shared" ca="1" si="0"/>
        <v>-15</v>
      </c>
      <c r="C22" s="8">
        <f t="shared" ca="1" si="1"/>
        <v>-224.41097638748465</v>
      </c>
    </row>
    <row r="23" spans="1:16" x14ac:dyDescent="0.45">
      <c r="A23">
        <v>22</v>
      </c>
      <c r="B23" s="8">
        <f t="shared" ca="1" si="0"/>
        <v>4</v>
      </c>
      <c r="C23" s="8">
        <f t="shared" ca="1" si="1"/>
        <v>66.176037579236009</v>
      </c>
    </row>
    <row r="24" spans="1:16" x14ac:dyDescent="0.45">
      <c r="A24">
        <v>23</v>
      </c>
      <c r="B24" s="8">
        <f t="shared" ca="1" si="0"/>
        <v>-18</v>
      </c>
      <c r="C24" s="8">
        <f t="shared" ca="1" si="1"/>
        <v>-268.40263268997194</v>
      </c>
    </row>
    <row r="25" spans="1:16" x14ac:dyDescent="0.45">
      <c r="A25">
        <v>24</v>
      </c>
      <c r="B25" s="8">
        <f t="shared" ca="1" si="0"/>
        <v>-19</v>
      </c>
      <c r="C25" s="8">
        <f t="shared" ca="1" si="1"/>
        <v>-284.43879118208196</v>
      </c>
    </row>
    <row r="26" spans="1:16" x14ac:dyDescent="0.45">
      <c r="A26">
        <v>25</v>
      </c>
      <c r="B26" s="8">
        <f t="shared" ca="1" si="0"/>
        <v>-5</v>
      </c>
      <c r="C26" s="8">
        <f t="shared" ca="1" si="1"/>
        <v>-81.101532625223314</v>
      </c>
    </row>
    <row r="27" spans="1:16" x14ac:dyDescent="0.45">
      <c r="A27">
        <v>26</v>
      </c>
      <c r="B27" s="8">
        <f t="shared" ca="1" si="0"/>
        <v>-19</v>
      </c>
      <c r="C27" s="8">
        <f t="shared" ca="1" si="1"/>
        <v>-280.68503439285661</v>
      </c>
    </row>
    <row r="28" spans="1:16" x14ac:dyDescent="0.45">
      <c r="A28">
        <v>27</v>
      </c>
      <c r="B28" s="8">
        <f t="shared" ca="1" si="0"/>
        <v>8</v>
      </c>
      <c r="C28" s="8">
        <f t="shared" ca="1" si="1"/>
        <v>127.15889484697503</v>
      </c>
    </row>
    <row r="29" spans="1:16" x14ac:dyDescent="0.45">
      <c r="A29">
        <v>28</v>
      </c>
      <c r="B29" s="8">
        <f t="shared" ca="1" si="0"/>
        <v>8</v>
      </c>
      <c r="C29" s="8">
        <f t="shared" ca="1" si="1"/>
        <v>130.18090910494445</v>
      </c>
    </row>
    <row r="30" spans="1:16" x14ac:dyDescent="0.45">
      <c r="A30">
        <v>29</v>
      </c>
      <c r="B30" s="8">
        <f t="shared" ca="1" si="0"/>
        <v>-6</v>
      </c>
      <c r="C30" s="8">
        <f t="shared" ca="1" si="1"/>
        <v>-82.053071513749003</v>
      </c>
    </row>
    <row r="31" spans="1:16" x14ac:dyDescent="0.45">
      <c r="A31">
        <v>30</v>
      </c>
      <c r="B31" s="8">
        <f t="shared" ca="1" si="0"/>
        <v>7</v>
      </c>
      <c r="C31" s="8">
        <f t="shared" ca="1" si="1"/>
        <v>111.85868637148398</v>
      </c>
    </row>
    <row r="32" spans="1:16" x14ac:dyDescent="0.45">
      <c r="A32">
        <v>31</v>
      </c>
      <c r="B32" s="8" t="str">
        <f t="shared" ca="1" si="0"/>
        <v/>
      </c>
      <c r="C32" s="8" t="str">
        <f t="shared" ca="1" si="1"/>
        <v/>
      </c>
    </row>
    <row r="33" spans="1:3" x14ac:dyDescent="0.45">
      <c r="A33">
        <v>32</v>
      </c>
      <c r="B33" s="8" t="str">
        <f t="shared" ca="1" si="0"/>
        <v/>
      </c>
      <c r="C33" s="8" t="str">
        <f t="shared" ca="1" si="1"/>
        <v/>
      </c>
    </row>
    <row r="34" spans="1:3" x14ac:dyDescent="0.45">
      <c r="A34">
        <v>33</v>
      </c>
      <c r="B34" s="8" t="str">
        <f t="shared" ca="1" si="0"/>
        <v/>
      </c>
      <c r="C34" s="8" t="str">
        <f t="shared" ca="1" si="1"/>
        <v/>
      </c>
    </row>
    <row r="35" spans="1:3" x14ac:dyDescent="0.45">
      <c r="A35">
        <v>34</v>
      </c>
      <c r="B35" s="8" t="str">
        <f t="shared" ca="1" si="0"/>
        <v/>
      </c>
      <c r="C35" s="8" t="str">
        <f t="shared" ca="1" si="1"/>
        <v/>
      </c>
    </row>
    <row r="36" spans="1:3" x14ac:dyDescent="0.45">
      <c r="A36">
        <v>35</v>
      </c>
      <c r="B36" s="8" t="str">
        <f t="shared" ca="1" si="0"/>
        <v/>
      </c>
      <c r="C36" s="8" t="str">
        <f t="shared" ca="1" si="1"/>
        <v/>
      </c>
    </row>
    <row r="37" spans="1:3" x14ac:dyDescent="0.45">
      <c r="A37">
        <v>36</v>
      </c>
      <c r="B37" s="8" t="str">
        <f t="shared" ca="1" si="0"/>
        <v/>
      </c>
      <c r="C37" s="8" t="str">
        <f t="shared" ca="1" si="1"/>
        <v/>
      </c>
    </row>
    <row r="38" spans="1:3" x14ac:dyDescent="0.45">
      <c r="A38">
        <v>37</v>
      </c>
      <c r="B38" s="8" t="str">
        <f t="shared" ca="1" si="0"/>
        <v/>
      </c>
      <c r="C38" s="8" t="str">
        <f t="shared" ca="1" si="1"/>
        <v/>
      </c>
    </row>
    <row r="39" spans="1:3" x14ac:dyDescent="0.45">
      <c r="A39">
        <v>38</v>
      </c>
      <c r="B39" s="8" t="str">
        <f t="shared" ca="1" si="0"/>
        <v/>
      </c>
      <c r="C39" s="8" t="str">
        <f t="shared" ca="1" si="1"/>
        <v/>
      </c>
    </row>
    <row r="40" spans="1:3" x14ac:dyDescent="0.45">
      <c r="A40">
        <v>39</v>
      </c>
      <c r="B40" s="8" t="str">
        <f t="shared" ca="1" si="0"/>
        <v/>
      </c>
      <c r="C40" s="8" t="str">
        <f t="shared" ca="1" si="1"/>
        <v/>
      </c>
    </row>
    <row r="41" spans="1:3" x14ac:dyDescent="0.45">
      <c r="A41">
        <v>40</v>
      </c>
      <c r="B41" s="8" t="str">
        <f t="shared" ca="1" si="0"/>
        <v/>
      </c>
      <c r="C41" s="8" t="str">
        <f t="shared" ca="1" si="1"/>
        <v/>
      </c>
    </row>
    <row r="42" spans="1:3" x14ac:dyDescent="0.45">
      <c r="A42">
        <v>41</v>
      </c>
      <c r="B42" s="8" t="str">
        <f t="shared" ca="1" si="0"/>
        <v/>
      </c>
      <c r="C42" s="8" t="str">
        <f t="shared" ca="1" si="1"/>
        <v/>
      </c>
    </row>
    <row r="43" spans="1:3" x14ac:dyDescent="0.45">
      <c r="A43">
        <v>42</v>
      </c>
      <c r="B43" s="8" t="str">
        <f t="shared" ca="1" si="0"/>
        <v/>
      </c>
      <c r="C43" s="8" t="str">
        <f t="shared" ca="1" si="1"/>
        <v/>
      </c>
    </row>
    <row r="44" spans="1:3" x14ac:dyDescent="0.45">
      <c r="A44">
        <v>43</v>
      </c>
      <c r="B44" s="8" t="str">
        <f t="shared" ca="1" si="0"/>
        <v/>
      </c>
      <c r="C44" s="8" t="str">
        <f t="shared" ca="1" si="1"/>
        <v/>
      </c>
    </row>
    <row r="45" spans="1:3" x14ac:dyDescent="0.45">
      <c r="A45">
        <v>44</v>
      </c>
      <c r="B45" s="8" t="str">
        <f t="shared" ca="1" si="0"/>
        <v/>
      </c>
      <c r="C45" s="8" t="str">
        <f t="shared" ca="1" si="1"/>
        <v/>
      </c>
    </row>
    <row r="46" spans="1:3" x14ac:dyDescent="0.45">
      <c r="A46">
        <v>45</v>
      </c>
      <c r="B46" s="8" t="str">
        <f t="shared" ca="1" si="0"/>
        <v/>
      </c>
      <c r="C46" s="8" t="str">
        <f t="shared" ca="1" si="1"/>
        <v/>
      </c>
    </row>
    <row r="47" spans="1:3" x14ac:dyDescent="0.45">
      <c r="A47">
        <v>46</v>
      </c>
      <c r="B47" s="8" t="str">
        <f t="shared" ca="1" si="0"/>
        <v/>
      </c>
      <c r="C47" s="8" t="str">
        <f t="shared" ca="1" si="1"/>
        <v/>
      </c>
    </row>
    <row r="48" spans="1:3" x14ac:dyDescent="0.45">
      <c r="A48">
        <v>47</v>
      </c>
      <c r="B48" s="8" t="str">
        <f t="shared" ca="1" si="0"/>
        <v/>
      </c>
      <c r="C48" s="8" t="str">
        <f t="shared" ca="1" si="1"/>
        <v/>
      </c>
    </row>
    <row r="49" spans="1:3" x14ac:dyDescent="0.45">
      <c r="A49">
        <v>48</v>
      </c>
      <c r="B49" s="8" t="str">
        <f t="shared" ca="1" si="0"/>
        <v/>
      </c>
      <c r="C49" s="8" t="str">
        <f t="shared" ca="1" si="1"/>
        <v/>
      </c>
    </row>
    <row r="50" spans="1:3" x14ac:dyDescent="0.45">
      <c r="A50">
        <v>49</v>
      </c>
      <c r="B50" s="8" t="str">
        <f t="shared" ca="1" si="0"/>
        <v/>
      </c>
      <c r="C50" s="8" t="str">
        <f t="shared" ca="1" si="1"/>
        <v/>
      </c>
    </row>
    <row r="51" spans="1:3" x14ac:dyDescent="0.45">
      <c r="A51">
        <v>50</v>
      </c>
      <c r="B51" s="8" t="str">
        <f t="shared" ca="1" si="0"/>
        <v/>
      </c>
      <c r="C51" s="8" t="str">
        <f t="shared" ca="1" si="1"/>
        <v/>
      </c>
    </row>
    <row r="52" spans="1:3" x14ac:dyDescent="0.45">
      <c r="A52">
        <v>51</v>
      </c>
      <c r="B52" s="8" t="str">
        <f t="shared" ca="1" si="0"/>
        <v/>
      </c>
      <c r="C52" s="8" t="str">
        <f t="shared" ca="1" si="1"/>
        <v/>
      </c>
    </row>
    <row r="53" spans="1:3" x14ac:dyDescent="0.45">
      <c r="A53">
        <v>52</v>
      </c>
      <c r="B53" s="8" t="str">
        <f t="shared" ca="1" si="0"/>
        <v/>
      </c>
      <c r="C53" s="8" t="str">
        <f t="shared" ca="1" si="1"/>
        <v/>
      </c>
    </row>
    <row r="54" spans="1:3" x14ac:dyDescent="0.45">
      <c r="A54">
        <v>53</v>
      </c>
      <c r="B54" s="8" t="str">
        <f t="shared" ca="1" si="0"/>
        <v/>
      </c>
      <c r="C54" s="8" t="str">
        <f t="shared" ca="1" si="1"/>
        <v/>
      </c>
    </row>
    <row r="55" spans="1:3" x14ac:dyDescent="0.45">
      <c r="A55">
        <v>54</v>
      </c>
      <c r="B55" s="8" t="str">
        <f t="shared" ca="1" si="0"/>
        <v/>
      </c>
      <c r="C55" s="8" t="str">
        <f t="shared" ca="1" si="1"/>
        <v/>
      </c>
    </row>
    <row r="56" spans="1:3" x14ac:dyDescent="0.45">
      <c r="A56">
        <v>55</v>
      </c>
      <c r="B56" s="8" t="str">
        <f t="shared" ca="1" si="0"/>
        <v/>
      </c>
      <c r="C56" s="8" t="str">
        <f t="shared" ca="1" si="1"/>
        <v/>
      </c>
    </row>
    <row r="57" spans="1:3" x14ac:dyDescent="0.45">
      <c r="A57">
        <v>56</v>
      </c>
      <c r="B57" s="8" t="str">
        <f t="shared" ca="1" si="0"/>
        <v/>
      </c>
      <c r="C57" s="8" t="str">
        <f t="shared" ca="1" si="1"/>
        <v/>
      </c>
    </row>
    <row r="58" spans="1:3" x14ac:dyDescent="0.45">
      <c r="A58">
        <v>57</v>
      </c>
      <c r="B58" s="8" t="str">
        <f t="shared" ca="1" si="0"/>
        <v/>
      </c>
      <c r="C58" s="8" t="str">
        <f t="shared" ca="1" si="1"/>
        <v/>
      </c>
    </row>
    <row r="59" spans="1:3" x14ac:dyDescent="0.45">
      <c r="A59">
        <v>58</v>
      </c>
      <c r="B59" s="8" t="str">
        <f t="shared" ca="1" si="0"/>
        <v/>
      </c>
      <c r="C59" s="8" t="str">
        <f t="shared" ca="1" si="1"/>
        <v/>
      </c>
    </row>
    <row r="60" spans="1:3" x14ac:dyDescent="0.45">
      <c r="A60">
        <v>59</v>
      </c>
      <c r="B60" s="8" t="str">
        <f t="shared" ca="1" si="0"/>
        <v/>
      </c>
      <c r="C60" s="8" t="str">
        <f t="shared" ca="1" si="1"/>
        <v/>
      </c>
    </row>
    <row r="61" spans="1:3" x14ac:dyDescent="0.45">
      <c r="A61">
        <v>60</v>
      </c>
      <c r="B61" s="8" t="str">
        <f t="shared" ca="1" si="0"/>
        <v/>
      </c>
      <c r="C61" s="8" t="str">
        <f t="shared" ca="1" si="1"/>
        <v/>
      </c>
    </row>
    <row r="62" spans="1:3" x14ac:dyDescent="0.45">
      <c r="A62">
        <v>61</v>
      </c>
      <c r="B62" s="8" t="str">
        <f t="shared" ca="1" si="0"/>
        <v/>
      </c>
      <c r="C62" s="8" t="str">
        <f t="shared" ca="1" si="1"/>
        <v/>
      </c>
    </row>
    <row r="63" spans="1:3" x14ac:dyDescent="0.45">
      <c r="A63">
        <v>62</v>
      </c>
      <c r="B63" s="8" t="str">
        <f t="shared" ca="1" si="0"/>
        <v/>
      </c>
      <c r="C63" s="8" t="str">
        <f t="shared" ca="1" si="1"/>
        <v/>
      </c>
    </row>
    <row r="64" spans="1:3" x14ac:dyDescent="0.45">
      <c r="A64">
        <v>63</v>
      </c>
      <c r="B64" s="8" t="str">
        <f t="shared" ca="1" si="0"/>
        <v/>
      </c>
      <c r="C64" s="8" t="str">
        <f t="shared" ca="1" si="1"/>
        <v/>
      </c>
    </row>
    <row r="65" spans="1:3" x14ac:dyDescent="0.45">
      <c r="A65">
        <v>64</v>
      </c>
      <c r="B65" s="8" t="str">
        <f t="shared" ca="1" si="0"/>
        <v/>
      </c>
      <c r="C65" s="8" t="str">
        <f t="shared" ca="1" si="1"/>
        <v/>
      </c>
    </row>
    <row r="66" spans="1:3" x14ac:dyDescent="0.45">
      <c r="A66">
        <v>65</v>
      </c>
      <c r="B66" s="8" t="str">
        <f t="shared" ca="1" si="0"/>
        <v/>
      </c>
      <c r="C66" s="8" t="str">
        <f t="shared" ca="1" si="1"/>
        <v/>
      </c>
    </row>
    <row r="67" spans="1:3" x14ac:dyDescent="0.45">
      <c r="A67">
        <v>66</v>
      </c>
      <c r="B67" s="8" t="str">
        <f t="shared" ref="B67:B101" ca="1" si="2">IF(A67&gt;$F$12,"",RANDBETWEEN($F$15,$F$16))</f>
        <v/>
      </c>
      <c r="C67" s="8" t="str">
        <f t="shared" ref="C67:C101" ca="1" si="3">IF(B67="","",$F$10+$F$9*B67+_xlfn.NORM.INV(RAND(),0,$F$11))</f>
        <v/>
      </c>
    </row>
    <row r="68" spans="1:3" x14ac:dyDescent="0.45">
      <c r="A68">
        <v>67</v>
      </c>
      <c r="B68" s="8" t="str">
        <f t="shared" ca="1" si="2"/>
        <v/>
      </c>
      <c r="C68" s="8" t="str">
        <f t="shared" ca="1" si="3"/>
        <v/>
      </c>
    </row>
    <row r="69" spans="1:3" x14ac:dyDescent="0.45">
      <c r="A69">
        <v>68</v>
      </c>
      <c r="B69" s="8" t="str">
        <f t="shared" ca="1" si="2"/>
        <v/>
      </c>
      <c r="C69" s="8" t="str">
        <f t="shared" ca="1" si="3"/>
        <v/>
      </c>
    </row>
    <row r="70" spans="1:3" x14ac:dyDescent="0.45">
      <c r="A70">
        <v>69</v>
      </c>
      <c r="B70" s="8" t="str">
        <f t="shared" ca="1" si="2"/>
        <v/>
      </c>
      <c r="C70" s="8" t="str">
        <f t="shared" ca="1" si="3"/>
        <v/>
      </c>
    </row>
    <row r="71" spans="1:3" x14ac:dyDescent="0.45">
      <c r="A71">
        <v>70</v>
      </c>
      <c r="B71" s="8" t="str">
        <f t="shared" ca="1" si="2"/>
        <v/>
      </c>
      <c r="C71" s="8" t="str">
        <f t="shared" ca="1" si="3"/>
        <v/>
      </c>
    </row>
    <row r="72" spans="1:3" x14ac:dyDescent="0.45">
      <c r="A72">
        <v>71</v>
      </c>
      <c r="B72" s="8" t="str">
        <f t="shared" ca="1" si="2"/>
        <v/>
      </c>
      <c r="C72" s="8" t="str">
        <f t="shared" ca="1" si="3"/>
        <v/>
      </c>
    </row>
    <row r="73" spans="1:3" x14ac:dyDescent="0.45">
      <c r="A73">
        <v>72</v>
      </c>
      <c r="B73" s="8" t="str">
        <f t="shared" ca="1" si="2"/>
        <v/>
      </c>
      <c r="C73" s="8" t="str">
        <f t="shared" ca="1" si="3"/>
        <v/>
      </c>
    </row>
    <row r="74" spans="1:3" x14ac:dyDescent="0.45">
      <c r="A74">
        <v>73</v>
      </c>
      <c r="B74" s="8" t="str">
        <f t="shared" ca="1" si="2"/>
        <v/>
      </c>
      <c r="C74" s="8" t="str">
        <f t="shared" ca="1" si="3"/>
        <v/>
      </c>
    </row>
    <row r="75" spans="1:3" x14ac:dyDescent="0.45">
      <c r="A75">
        <v>74</v>
      </c>
      <c r="B75" s="8" t="str">
        <f t="shared" ca="1" si="2"/>
        <v/>
      </c>
      <c r="C75" s="8" t="str">
        <f t="shared" ca="1" si="3"/>
        <v/>
      </c>
    </row>
    <row r="76" spans="1:3" x14ac:dyDescent="0.45">
      <c r="A76">
        <v>75</v>
      </c>
      <c r="B76" s="8" t="str">
        <f t="shared" ca="1" si="2"/>
        <v/>
      </c>
      <c r="C76" s="8" t="str">
        <f t="shared" ca="1" si="3"/>
        <v/>
      </c>
    </row>
    <row r="77" spans="1:3" x14ac:dyDescent="0.45">
      <c r="A77">
        <v>76</v>
      </c>
      <c r="B77" s="8" t="str">
        <f t="shared" ca="1" si="2"/>
        <v/>
      </c>
      <c r="C77" s="8" t="str">
        <f t="shared" ca="1" si="3"/>
        <v/>
      </c>
    </row>
    <row r="78" spans="1:3" x14ac:dyDescent="0.45">
      <c r="A78">
        <v>77</v>
      </c>
      <c r="B78" s="8" t="str">
        <f t="shared" ca="1" si="2"/>
        <v/>
      </c>
      <c r="C78" s="8" t="str">
        <f t="shared" ca="1" si="3"/>
        <v/>
      </c>
    </row>
    <row r="79" spans="1:3" x14ac:dyDescent="0.45">
      <c r="A79">
        <v>78</v>
      </c>
      <c r="B79" s="8" t="str">
        <f t="shared" ca="1" si="2"/>
        <v/>
      </c>
      <c r="C79" s="8" t="str">
        <f t="shared" ca="1" si="3"/>
        <v/>
      </c>
    </row>
    <row r="80" spans="1:3" x14ac:dyDescent="0.45">
      <c r="A80">
        <v>79</v>
      </c>
      <c r="B80" s="8" t="str">
        <f t="shared" ca="1" si="2"/>
        <v/>
      </c>
      <c r="C80" s="8" t="str">
        <f t="shared" ca="1" si="3"/>
        <v/>
      </c>
    </row>
    <row r="81" spans="1:3" x14ac:dyDescent="0.45">
      <c r="A81">
        <v>80</v>
      </c>
      <c r="B81" s="8" t="str">
        <f t="shared" ca="1" si="2"/>
        <v/>
      </c>
      <c r="C81" s="8" t="str">
        <f t="shared" ca="1" si="3"/>
        <v/>
      </c>
    </row>
    <row r="82" spans="1:3" x14ac:dyDescent="0.45">
      <c r="A82">
        <v>81</v>
      </c>
      <c r="B82" s="8" t="str">
        <f t="shared" ca="1" si="2"/>
        <v/>
      </c>
      <c r="C82" s="8" t="str">
        <f t="shared" ca="1" si="3"/>
        <v/>
      </c>
    </row>
    <row r="83" spans="1:3" x14ac:dyDescent="0.45">
      <c r="A83">
        <v>82</v>
      </c>
      <c r="B83" s="8" t="str">
        <f t="shared" ca="1" si="2"/>
        <v/>
      </c>
      <c r="C83" s="8" t="str">
        <f t="shared" ca="1" si="3"/>
        <v/>
      </c>
    </row>
    <row r="84" spans="1:3" x14ac:dyDescent="0.45">
      <c r="A84">
        <v>83</v>
      </c>
      <c r="B84" s="8" t="str">
        <f t="shared" ca="1" si="2"/>
        <v/>
      </c>
      <c r="C84" s="8" t="str">
        <f t="shared" ca="1" si="3"/>
        <v/>
      </c>
    </row>
    <row r="85" spans="1:3" x14ac:dyDescent="0.45">
      <c r="A85">
        <v>84</v>
      </c>
      <c r="B85" s="8" t="str">
        <f t="shared" ca="1" si="2"/>
        <v/>
      </c>
      <c r="C85" s="8" t="str">
        <f t="shared" ca="1" si="3"/>
        <v/>
      </c>
    </row>
    <row r="86" spans="1:3" x14ac:dyDescent="0.45">
      <c r="A86">
        <v>85</v>
      </c>
      <c r="B86" s="8" t="str">
        <f t="shared" ca="1" si="2"/>
        <v/>
      </c>
      <c r="C86" s="8" t="str">
        <f t="shared" ca="1" si="3"/>
        <v/>
      </c>
    </row>
    <row r="87" spans="1:3" x14ac:dyDescent="0.45">
      <c r="A87">
        <v>86</v>
      </c>
      <c r="B87" s="8" t="str">
        <f t="shared" ca="1" si="2"/>
        <v/>
      </c>
      <c r="C87" s="8" t="str">
        <f t="shared" ca="1" si="3"/>
        <v/>
      </c>
    </row>
    <row r="88" spans="1:3" x14ac:dyDescent="0.45">
      <c r="A88">
        <v>87</v>
      </c>
      <c r="B88" s="8" t="str">
        <f t="shared" ca="1" si="2"/>
        <v/>
      </c>
      <c r="C88" s="8" t="str">
        <f t="shared" ca="1" si="3"/>
        <v/>
      </c>
    </row>
    <row r="89" spans="1:3" x14ac:dyDescent="0.45">
      <c r="A89">
        <v>88</v>
      </c>
      <c r="B89" s="8" t="str">
        <f t="shared" ca="1" si="2"/>
        <v/>
      </c>
      <c r="C89" s="8" t="str">
        <f t="shared" ca="1" si="3"/>
        <v/>
      </c>
    </row>
    <row r="90" spans="1:3" x14ac:dyDescent="0.45">
      <c r="A90">
        <v>89</v>
      </c>
      <c r="B90" s="8" t="str">
        <f t="shared" ca="1" si="2"/>
        <v/>
      </c>
      <c r="C90" s="8" t="str">
        <f t="shared" ca="1" si="3"/>
        <v/>
      </c>
    </row>
    <row r="91" spans="1:3" x14ac:dyDescent="0.45">
      <c r="A91">
        <v>90</v>
      </c>
      <c r="B91" s="8" t="str">
        <f t="shared" ca="1" si="2"/>
        <v/>
      </c>
      <c r="C91" s="8" t="str">
        <f t="shared" ca="1" si="3"/>
        <v/>
      </c>
    </row>
    <row r="92" spans="1:3" x14ac:dyDescent="0.45">
      <c r="A92">
        <v>91</v>
      </c>
      <c r="B92" s="8" t="str">
        <f t="shared" ca="1" si="2"/>
        <v/>
      </c>
      <c r="C92" s="8" t="str">
        <f t="shared" ca="1" si="3"/>
        <v/>
      </c>
    </row>
    <row r="93" spans="1:3" x14ac:dyDescent="0.45">
      <c r="A93">
        <v>92</v>
      </c>
      <c r="B93" s="8" t="str">
        <f t="shared" ca="1" si="2"/>
        <v/>
      </c>
      <c r="C93" s="8" t="str">
        <f t="shared" ca="1" si="3"/>
        <v/>
      </c>
    </row>
    <row r="94" spans="1:3" x14ac:dyDescent="0.45">
      <c r="A94">
        <v>93</v>
      </c>
      <c r="B94" s="8" t="str">
        <f t="shared" ca="1" si="2"/>
        <v/>
      </c>
      <c r="C94" s="8" t="str">
        <f t="shared" ca="1" si="3"/>
        <v/>
      </c>
    </row>
    <row r="95" spans="1:3" x14ac:dyDescent="0.45">
      <c r="A95">
        <v>94</v>
      </c>
      <c r="B95" s="8" t="str">
        <f t="shared" ca="1" si="2"/>
        <v/>
      </c>
      <c r="C95" s="8" t="str">
        <f t="shared" ca="1" si="3"/>
        <v/>
      </c>
    </row>
    <row r="96" spans="1:3" x14ac:dyDescent="0.45">
      <c r="A96">
        <v>95</v>
      </c>
      <c r="B96" s="8" t="str">
        <f t="shared" ca="1" si="2"/>
        <v/>
      </c>
      <c r="C96" s="8" t="str">
        <f t="shared" ca="1" si="3"/>
        <v/>
      </c>
    </row>
    <row r="97" spans="1:3" x14ac:dyDescent="0.45">
      <c r="A97">
        <v>96</v>
      </c>
      <c r="B97" s="8" t="str">
        <f t="shared" ca="1" si="2"/>
        <v/>
      </c>
      <c r="C97" s="8" t="str">
        <f t="shared" ca="1" si="3"/>
        <v/>
      </c>
    </row>
    <row r="98" spans="1:3" x14ac:dyDescent="0.45">
      <c r="A98">
        <v>97</v>
      </c>
      <c r="B98" s="8" t="str">
        <f t="shared" ca="1" si="2"/>
        <v/>
      </c>
      <c r="C98" s="8" t="str">
        <f t="shared" ca="1" si="3"/>
        <v/>
      </c>
    </row>
    <row r="99" spans="1:3" x14ac:dyDescent="0.45">
      <c r="A99">
        <v>98</v>
      </c>
      <c r="B99" s="8" t="str">
        <f t="shared" ca="1" si="2"/>
        <v/>
      </c>
      <c r="C99" s="8" t="str">
        <f t="shared" ca="1" si="3"/>
        <v/>
      </c>
    </row>
    <row r="100" spans="1:3" x14ac:dyDescent="0.45">
      <c r="A100">
        <v>99</v>
      </c>
      <c r="B100" s="8" t="str">
        <f t="shared" ca="1" si="2"/>
        <v/>
      </c>
      <c r="C100" s="8" t="str">
        <f t="shared" ca="1" si="3"/>
        <v/>
      </c>
    </row>
    <row r="101" spans="1:3" x14ac:dyDescent="0.45">
      <c r="A101">
        <v>100</v>
      </c>
      <c r="B101" s="8" t="str">
        <f t="shared" ca="1" si="2"/>
        <v/>
      </c>
      <c r="C101" s="8" t="str">
        <f t="shared" ca="1" si="3"/>
        <v/>
      </c>
    </row>
  </sheetData>
  <mergeCells count="3">
    <mergeCell ref="E2:F2"/>
    <mergeCell ref="E8:F8"/>
    <mergeCell ref="E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7CE4-0FC6-4035-9DFB-A7FC7C295370}">
  <dimension ref="A1:P101"/>
  <sheetViews>
    <sheetView tabSelected="1" workbookViewId="0">
      <selection activeCell="L28" sqref="L27:L28"/>
    </sheetView>
  </sheetViews>
  <sheetFormatPr defaultRowHeight="14.25" x14ac:dyDescent="0.45"/>
  <cols>
    <col min="2" max="2" width="10.265625" style="8" customWidth="1"/>
    <col min="3" max="3" width="9.06640625" style="8"/>
    <col min="5" max="5" width="23.33203125" customWidth="1"/>
    <col min="6" max="6" width="12.33203125" bestFit="1" customWidth="1"/>
    <col min="8" max="8" width="20.53125" customWidth="1"/>
    <col min="9" max="9" width="11.19921875" customWidth="1"/>
    <col min="10" max="10" width="15.73046875" customWidth="1"/>
    <col min="12" max="12" width="10.1328125" customWidth="1"/>
    <col min="13" max="13" width="13.86328125" customWidth="1"/>
    <col min="14" max="14" width="11.19921875" customWidth="1"/>
    <col min="15" max="15" width="12.9296875" customWidth="1"/>
    <col min="16" max="16" width="11.86328125" customWidth="1"/>
  </cols>
  <sheetData>
    <row r="1" spans="1:15" ht="14.65" thickBot="1" x14ac:dyDescent="0.5">
      <c r="A1" t="s">
        <v>36</v>
      </c>
      <c r="B1" s="9" t="s">
        <v>0</v>
      </c>
      <c r="C1" s="9" t="s">
        <v>1</v>
      </c>
    </row>
    <row r="2" spans="1:15" x14ac:dyDescent="0.45">
      <c r="A2">
        <v>1</v>
      </c>
      <c r="B2" s="8">
        <f ca="1">IF(A2&gt;$F$12,"",$F$15+RAND()*($F$16-$F$15))</f>
        <v>17.42635964234109</v>
      </c>
      <c r="C2" s="8">
        <f ca="1">IF(B2="","",$F$10+$F$9*B2+_xlfn.NORM.INV(RAND(),0,$F$11))</f>
        <v>263.2902608483239</v>
      </c>
      <c r="E2" s="11" t="s">
        <v>23</v>
      </c>
      <c r="F2" s="12"/>
    </row>
    <row r="3" spans="1:15" x14ac:dyDescent="0.45">
      <c r="A3">
        <v>2</v>
      </c>
      <c r="B3" s="8">
        <f t="shared" ref="B3:B66" ca="1" si="0">IF(A3&gt;$F$12,"",$F$15+RAND()*($F$16-$F$15))</f>
        <v>17.065975831244707</v>
      </c>
      <c r="C3" s="8">
        <f t="shared" ref="C3:C66" ca="1" si="1">IF(B3="","",$F$10+$F$9*B3+_xlfn.NORM.INV(RAND(),0,$F$11))</f>
        <v>260.82248748263515</v>
      </c>
      <c r="E3" s="13" t="s">
        <v>24</v>
      </c>
      <c r="F3" s="14">
        <v>0.9</v>
      </c>
      <c r="G3" s="5"/>
    </row>
    <row r="4" spans="1:15" x14ac:dyDescent="0.45">
      <c r="A4">
        <v>3</v>
      </c>
      <c r="B4" s="8">
        <f t="shared" ca="1" si="0"/>
        <v>15.142764224795876</v>
      </c>
      <c r="C4" s="8">
        <f t="shared" ca="1" si="1"/>
        <v>230.1854548228153</v>
      </c>
      <c r="E4" s="13" t="s">
        <v>31</v>
      </c>
      <c r="F4" s="15">
        <f>1-F3</f>
        <v>9.9999999999999978E-2</v>
      </c>
      <c r="H4" t="s">
        <v>2</v>
      </c>
    </row>
    <row r="5" spans="1:15" ht="14.65" thickBot="1" x14ac:dyDescent="0.5">
      <c r="A5">
        <v>4</v>
      </c>
      <c r="B5" s="8">
        <f t="shared" ca="1" si="0"/>
        <v>15.919535956826813</v>
      </c>
      <c r="C5" s="8">
        <f t="shared" ca="1" si="1"/>
        <v>243.35829130725199</v>
      </c>
      <c r="E5" s="13" t="s">
        <v>29</v>
      </c>
      <c r="F5" s="19" t="s">
        <v>26</v>
      </c>
    </row>
    <row r="6" spans="1:15" ht="14.65" thickBot="1" x14ac:dyDescent="0.5">
      <c r="A6">
        <v>5</v>
      </c>
      <c r="B6" s="8">
        <f t="shared" ca="1" si="0"/>
        <v>18.778412309462407</v>
      </c>
      <c r="C6" s="8">
        <f t="shared" ca="1" si="1"/>
        <v>285.61924398347475</v>
      </c>
      <c r="E6" s="16" t="s">
        <v>28</v>
      </c>
      <c r="F6" s="17" t="s">
        <v>30</v>
      </c>
      <c r="H6" s="4" t="s">
        <v>3</v>
      </c>
      <c r="I6" s="4"/>
      <c r="J6" s="10"/>
      <c r="K6" s="10"/>
      <c r="L6" s="10"/>
      <c r="M6" s="10"/>
      <c r="N6" s="10"/>
      <c r="O6" s="10"/>
    </row>
    <row r="7" spans="1:15" ht="14.65" thickBot="1" x14ac:dyDescent="0.5">
      <c r="A7">
        <v>6</v>
      </c>
      <c r="B7" s="8">
        <f t="shared" ca="1" si="0"/>
        <v>16.427555347499265</v>
      </c>
      <c r="C7" s="8">
        <f t="shared" ca="1" si="1"/>
        <v>248.28252749499998</v>
      </c>
      <c r="H7" s="1" t="s">
        <v>4</v>
      </c>
      <c r="I7" s="1">
        <f ca="1">PEARSON(C:C,B:B)</f>
        <v>0.98650295132135557</v>
      </c>
      <c r="J7" s="10"/>
      <c r="K7" s="10"/>
      <c r="L7" s="10"/>
      <c r="M7" s="10"/>
      <c r="N7" s="10"/>
      <c r="O7" s="10"/>
    </row>
    <row r="8" spans="1:15" x14ac:dyDescent="0.45">
      <c r="A8">
        <v>7</v>
      </c>
      <c r="B8" s="8">
        <f t="shared" ca="1" si="0"/>
        <v>15.948650886944742</v>
      </c>
      <c r="C8" s="8">
        <f t="shared" ca="1" si="1"/>
        <v>252.29035653644775</v>
      </c>
      <c r="E8" s="11" t="s">
        <v>37</v>
      </c>
      <c r="F8" s="12"/>
      <c r="H8" s="1" t="s">
        <v>5</v>
      </c>
      <c r="I8" s="1">
        <f ca="1">I7^2</f>
        <v>0.97318807296574483</v>
      </c>
      <c r="J8" s="10"/>
      <c r="K8" s="10"/>
      <c r="L8" s="10"/>
      <c r="M8" s="10"/>
      <c r="N8" s="10"/>
      <c r="O8" s="10"/>
    </row>
    <row r="9" spans="1:15" x14ac:dyDescent="0.45">
      <c r="A9">
        <v>8</v>
      </c>
      <c r="B9" s="8">
        <f t="shared" ca="1" si="0"/>
        <v>16.35720393773564</v>
      </c>
      <c r="C9" s="8">
        <f t="shared" ca="1" si="1"/>
        <v>247.40313502866175</v>
      </c>
      <c r="E9" s="13" t="s">
        <v>32</v>
      </c>
      <c r="F9" s="19">
        <v>15</v>
      </c>
      <c r="H9" s="1" t="s">
        <v>6</v>
      </c>
      <c r="I9" s="1">
        <f ca="1">1-(((1-I8)*(I11-1))/(I11-2))</f>
        <v>0.9723755903283432</v>
      </c>
      <c r="J9" s="10"/>
      <c r="K9" s="10"/>
      <c r="L9" s="10"/>
      <c r="M9" s="10"/>
      <c r="N9" s="10"/>
      <c r="O9" s="10"/>
    </row>
    <row r="10" spans="1:15" x14ac:dyDescent="0.45">
      <c r="A10">
        <v>9</v>
      </c>
      <c r="B10" s="8">
        <f t="shared" ca="1" si="0"/>
        <v>17.69344651343955</v>
      </c>
      <c r="C10" s="8">
        <f t="shared" ca="1" si="1"/>
        <v>265.00363310517224</v>
      </c>
      <c r="E10" s="13" t="s">
        <v>12</v>
      </c>
      <c r="F10" s="19">
        <v>4</v>
      </c>
      <c r="H10" s="1" t="s">
        <v>7</v>
      </c>
      <c r="I10" s="1">
        <f ca="1">STEYX(C:C,B:B)</f>
        <v>3.519501960572891</v>
      </c>
      <c r="J10" s="10"/>
      <c r="K10" s="10"/>
      <c r="L10" s="10"/>
      <c r="M10" s="10"/>
      <c r="N10" s="10"/>
      <c r="O10" s="10"/>
    </row>
    <row r="11" spans="1:15" ht="14.65" thickBot="1" x14ac:dyDescent="0.5">
      <c r="A11">
        <v>10</v>
      </c>
      <c r="B11" s="8">
        <f t="shared" ca="1" si="0"/>
        <v>15.433167255026804</v>
      </c>
      <c r="C11" s="8">
        <f t="shared" ca="1" si="1"/>
        <v>237.89900763232328</v>
      </c>
      <c r="E11" s="13" t="s">
        <v>33</v>
      </c>
      <c r="F11" s="19">
        <v>4</v>
      </c>
      <c r="H11" s="2" t="s">
        <v>8</v>
      </c>
      <c r="I11" s="2">
        <f ca="1">COUNT(C:C)</f>
        <v>35</v>
      </c>
      <c r="J11" s="10"/>
      <c r="K11" s="10"/>
      <c r="L11" s="10"/>
      <c r="M11" s="10"/>
      <c r="N11" s="10"/>
      <c r="O11" s="10"/>
    </row>
    <row r="12" spans="1:15" ht="14.65" thickBot="1" x14ac:dyDescent="0.5">
      <c r="A12">
        <v>11</v>
      </c>
      <c r="B12" s="8">
        <f t="shared" ca="1" si="0"/>
        <v>18.934145732601063</v>
      </c>
      <c r="C12" s="8">
        <f t="shared" ca="1" si="1"/>
        <v>291.74118477065099</v>
      </c>
      <c r="E12" s="16" t="s">
        <v>25</v>
      </c>
      <c r="F12" s="17">
        <v>35</v>
      </c>
      <c r="H12" s="10"/>
      <c r="I12" s="10"/>
      <c r="J12" s="10"/>
      <c r="K12" s="10"/>
      <c r="L12" s="10"/>
      <c r="M12" s="10"/>
      <c r="N12" s="10"/>
      <c r="O12" s="10"/>
    </row>
    <row r="13" spans="1:15" ht="14.65" thickBot="1" x14ac:dyDescent="0.5">
      <c r="A13">
        <v>12</v>
      </c>
      <c r="B13" s="8">
        <f t="shared" ca="1" si="0"/>
        <v>18.766906743610804</v>
      </c>
      <c r="C13" s="8">
        <f t="shared" ca="1" si="1"/>
        <v>285.44324215579604</v>
      </c>
      <c r="E13" s="10"/>
      <c r="H13" s="10" t="s">
        <v>9</v>
      </c>
      <c r="I13" s="10"/>
      <c r="J13" s="10"/>
      <c r="K13" s="10"/>
      <c r="L13" s="10"/>
      <c r="M13" s="10"/>
      <c r="N13" s="10"/>
      <c r="O13" s="10"/>
    </row>
    <row r="14" spans="1:15" x14ac:dyDescent="0.45">
      <c r="A14">
        <v>13</v>
      </c>
      <c r="B14" s="8">
        <f t="shared" ca="1" si="0"/>
        <v>17.607726679432215</v>
      </c>
      <c r="C14" s="8">
        <f t="shared" ca="1" si="1"/>
        <v>274.3337891453433</v>
      </c>
      <c r="E14" s="11" t="s">
        <v>38</v>
      </c>
      <c r="F14" s="12"/>
      <c r="H14" s="3"/>
      <c r="I14" s="3" t="s">
        <v>13</v>
      </c>
      <c r="J14" s="3" t="s">
        <v>14</v>
      </c>
      <c r="K14" s="3" t="s">
        <v>15</v>
      </c>
      <c r="L14" s="3" t="s">
        <v>16</v>
      </c>
      <c r="M14" s="3" t="s">
        <v>17</v>
      </c>
      <c r="N14" s="10"/>
      <c r="O14" s="10"/>
    </row>
    <row r="15" spans="1:15" x14ac:dyDescent="0.45">
      <c r="A15">
        <v>14</v>
      </c>
      <c r="B15" s="8">
        <f t="shared" ca="1" si="0"/>
        <v>15.119712071310945</v>
      </c>
      <c r="C15" s="8">
        <f t="shared" ca="1" si="1"/>
        <v>231.1804234345735</v>
      </c>
      <c r="E15" s="13" t="s">
        <v>34</v>
      </c>
      <c r="F15" s="21">
        <v>15</v>
      </c>
      <c r="H15" s="1" t="s">
        <v>27</v>
      </c>
      <c r="I15" s="1">
        <v>1</v>
      </c>
      <c r="J15" s="1">
        <f ca="1">J17-J16</f>
        <v>14836.966349909084</v>
      </c>
      <c r="K15" s="1">
        <f ca="1">J15/I15</f>
        <v>14836.966349909084</v>
      </c>
      <c r="L15" s="1">
        <f ca="1">K15/K16</f>
        <v>1197.7955320719343</v>
      </c>
      <c r="M15" s="1">
        <f ca="1">_xlfn.F.DIST.RT(L15,I15,I16)</f>
        <v>1.6306709684511579E-27</v>
      </c>
      <c r="N15" s="10"/>
      <c r="O15" s="10"/>
    </row>
    <row r="16" spans="1:15" ht="14.65" thickBot="1" x14ac:dyDescent="0.5">
      <c r="A16">
        <v>15</v>
      </c>
      <c r="B16" s="8">
        <f t="shared" ca="1" si="0"/>
        <v>16.022269145772057</v>
      </c>
      <c r="C16" s="8">
        <f t="shared" ca="1" si="1"/>
        <v>244.38275761097009</v>
      </c>
      <c r="E16" s="16" t="s">
        <v>35</v>
      </c>
      <c r="F16" s="17">
        <v>20</v>
      </c>
      <c r="H16" s="1" t="s">
        <v>10</v>
      </c>
      <c r="I16" s="1">
        <f ca="1">I11-2</f>
        <v>33</v>
      </c>
      <c r="J16" s="1">
        <f ca="1">I10^2*(I11-2)</f>
        <v>408.76750366572196</v>
      </c>
      <c r="K16" s="1">
        <f ca="1">J16/I16</f>
        <v>12.386894050476423</v>
      </c>
      <c r="L16" s="1"/>
      <c r="M16" s="1"/>
      <c r="N16" s="10"/>
      <c r="O16" s="10"/>
    </row>
    <row r="17" spans="1:16" ht="14.65" thickBot="1" x14ac:dyDescent="0.5">
      <c r="A17">
        <v>16</v>
      </c>
      <c r="B17" s="8">
        <f t="shared" ca="1" si="0"/>
        <v>19.526184294414222</v>
      </c>
      <c r="C17" s="8">
        <f t="shared" ca="1" si="1"/>
        <v>292.34500813279004</v>
      </c>
      <c r="E17" s="20"/>
      <c r="H17" s="2" t="s">
        <v>11</v>
      </c>
      <c r="I17" s="2">
        <f ca="1">SUM(I15:I16)</f>
        <v>34</v>
      </c>
      <c r="J17" s="2">
        <f ca="1">(_xlfn.STDEV.P(C:C)^2)*(I11)</f>
        <v>15245.733853574806</v>
      </c>
      <c r="K17" s="2"/>
      <c r="L17" s="2"/>
      <c r="M17" s="2"/>
      <c r="N17" s="10"/>
      <c r="O17" s="10"/>
    </row>
    <row r="18" spans="1:16" ht="14.65" thickBot="1" x14ac:dyDescent="0.5">
      <c r="A18">
        <v>17</v>
      </c>
      <c r="B18" s="8">
        <f t="shared" ca="1" si="0"/>
        <v>19.389293462409558</v>
      </c>
      <c r="C18" s="8">
        <f t="shared" ca="1" si="1"/>
        <v>297.33903988835374</v>
      </c>
      <c r="H18" s="10"/>
      <c r="I18" s="10"/>
      <c r="J18" s="10"/>
      <c r="K18" s="10"/>
      <c r="L18" s="10"/>
      <c r="M18" s="10"/>
      <c r="N18" s="10"/>
      <c r="O18" s="10"/>
    </row>
    <row r="19" spans="1:16" x14ac:dyDescent="0.45">
      <c r="A19">
        <v>18</v>
      </c>
      <c r="B19" s="8">
        <f t="shared" ca="1" si="0"/>
        <v>17.007302409005565</v>
      </c>
      <c r="C19" s="8">
        <f t="shared" ca="1" si="1"/>
        <v>254.4786101670218</v>
      </c>
      <c r="H19" s="3"/>
      <c r="I19" s="3" t="s">
        <v>18</v>
      </c>
      <c r="J19" s="3" t="s">
        <v>7</v>
      </c>
      <c r="K19" s="3" t="s">
        <v>19</v>
      </c>
      <c r="L19" s="3" t="s">
        <v>20</v>
      </c>
      <c r="M19" s="3" t="s">
        <v>21</v>
      </c>
      <c r="N19" s="3" t="s">
        <v>22</v>
      </c>
      <c r="O19" s="6" t="str">
        <f>"Lower "&amp;TEXT(F3,"##.#%")</f>
        <v>Lower 90.%</v>
      </c>
      <c r="P19" s="3" t="str">
        <f>"Upper "&amp;TEXT(F3,"##.#%")</f>
        <v>Upper 90.%</v>
      </c>
    </row>
    <row r="20" spans="1:16" x14ac:dyDescent="0.45">
      <c r="A20">
        <v>19</v>
      </c>
      <c r="B20" s="8">
        <f t="shared" ca="1" si="0"/>
        <v>16.113485382139157</v>
      </c>
      <c r="C20" s="8">
        <f t="shared" ca="1" si="1"/>
        <v>248.18860784009146</v>
      </c>
      <c r="H20" s="1" t="s">
        <v>12</v>
      </c>
      <c r="I20" s="1">
        <f ca="1">INTERCEPT(C:C,B:B)</f>
        <v>15.825940884618689</v>
      </c>
      <c r="J20" s="18">
        <f ca="1">J21*SQRT(SUMSQ(B:B)/I11)</f>
        <v>7.2163217220068052</v>
      </c>
      <c r="K20" s="1">
        <f ca="1">I20/J20</f>
        <v>2.19307584864961</v>
      </c>
      <c r="L20" s="1">
        <f ca="1">_xlfn.T.DIST.2T(K20,I11-2)</f>
        <v>3.5455962586442909E-2</v>
      </c>
      <c r="M20" s="1">
        <f ca="1">I20-_xlfn.T.INV.2T(0.05,I11-2)*J20</f>
        <v>1.1442239498798816</v>
      </c>
      <c r="N20" s="1">
        <f ca="1">I20+_xlfn.T.INV.2T(0.05,I11-2)*J20</f>
        <v>30.507657819357497</v>
      </c>
      <c r="O20" s="1">
        <f ca="1">I20-_xlfn.T.INV.2T(1-F3,I11-2)*J20</f>
        <v>3.6133244251008563</v>
      </c>
      <c r="P20" s="1">
        <f ca="1">I20+_xlfn.T.INV.2T(1-F3,I11-2)*J20</f>
        <v>28.038557344136521</v>
      </c>
    </row>
    <row r="21" spans="1:16" ht="14.65" thickBot="1" x14ac:dyDescent="0.5">
      <c r="A21">
        <v>20</v>
      </c>
      <c r="B21" s="8">
        <f t="shared" ca="1" si="0"/>
        <v>19.768623755267189</v>
      </c>
      <c r="C21" s="8">
        <f t="shared" ca="1" si="1"/>
        <v>297.78907497380237</v>
      </c>
      <c r="H21" s="2" t="str">
        <f>F5</f>
        <v>Hours</v>
      </c>
      <c r="I21" s="2">
        <f ca="1">SLOPE(C:C,B:B)</f>
        <v>14.322857819758573</v>
      </c>
      <c r="J21" s="2">
        <f ca="1">I10/(SQRT(I11)*_xlfn.STDEV.P(B:B))</f>
        <v>0.41384559452202063</v>
      </c>
      <c r="K21" s="2">
        <f ca="1">I21/J21</f>
        <v>34.609182770934289</v>
      </c>
      <c r="L21" s="2">
        <f ca="1">_xlfn.T.DIST.2T(ABS(K21), I11-2)</f>
        <v>1.6306709684511579E-27</v>
      </c>
      <c r="M21" s="2">
        <f ca="1">I21-_xlfn.T.INV.2T(0.05,I11-2)*J21</f>
        <v>13.480882626921506</v>
      </c>
      <c r="N21" s="2">
        <f ca="1">I21+_xlfn.T.INV.2T(0.05,I11-2)*J21</f>
        <v>15.16483301259564</v>
      </c>
      <c r="O21" s="2">
        <f ca="1">I21-_xlfn.T.INV.2T(1-F3,I11-2)*J21</f>
        <v>13.622481961522439</v>
      </c>
      <c r="P21" s="2">
        <f ca="1">I21+_xlfn.T.INV.2T(1-F3,I11-2)*J21</f>
        <v>15.023233677994707</v>
      </c>
    </row>
    <row r="22" spans="1:16" x14ac:dyDescent="0.45">
      <c r="A22">
        <v>21</v>
      </c>
      <c r="B22" s="8">
        <f t="shared" ca="1" si="0"/>
        <v>19.361294534222075</v>
      </c>
      <c r="C22" s="8">
        <f t="shared" ca="1" si="1"/>
        <v>292.53624089359869</v>
      </c>
    </row>
    <row r="23" spans="1:16" x14ac:dyDescent="0.45">
      <c r="A23">
        <v>22</v>
      </c>
      <c r="B23" s="8">
        <f t="shared" ca="1" si="0"/>
        <v>18.464077301106098</v>
      </c>
      <c r="C23" s="8">
        <f t="shared" ca="1" si="1"/>
        <v>283.35376005474126</v>
      </c>
    </row>
    <row r="24" spans="1:16" x14ac:dyDescent="0.45">
      <c r="A24">
        <v>23</v>
      </c>
      <c r="B24" s="8">
        <f t="shared" ca="1" si="0"/>
        <v>15.548818218712608</v>
      </c>
      <c r="C24" s="8">
        <f t="shared" ca="1" si="1"/>
        <v>238.90807613006379</v>
      </c>
    </row>
    <row r="25" spans="1:16" x14ac:dyDescent="0.45">
      <c r="A25">
        <v>24</v>
      </c>
      <c r="B25" s="8">
        <f t="shared" ca="1" si="0"/>
        <v>18.061612031495688</v>
      </c>
      <c r="C25" s="8">
        <f t="shared" ca="1" si="1"/>
        <v>271.37523816034161</v>
      </c>
    </row>
    <row r="26" spans="1:16" x14ac:dyDescent="0.45">
      <c r="A26">
        <v>25</v>
      </c>
      <c r="B26" s="8">
        <f t="shared" ca="1" si="0"/>
        <v>15.206333098042474</v>
      </c>
      <c r="C26" s="8">
        <f t="shared" ca="1" si="1"/>
        <v>236.02233730134324</v>
      </c>
    </row>
    <row r="27" spans="1:16" x14ac:dyDescent="0.45">
      <c r="A27">
        <v>26</v>
      </c>
      <c r="B27" s="8">
        <f t="shared" ca="1" si="0"/>
        <v>17.193274030839891</v>
      </c>
      <c r="C27" s="8">
        <f t="shared" ca="1" si="1"/>
        <v>269.84439360640118</v>
      </c>
    </row>
    <row r="28" spans="1:16" x14ac:dyDescent="0.45">
      <c r="A28">
        <v>27</v>
      </c>
      <c r="B28" s="8">
        <f t="shared" ca="1" si="0"/>
        <v>18.629119414822153</v>
      </c>
      <c r="C28" s="8">
        <f t="shared" ca="1" si="1"/>
        <v>277.51005589006462</v>
      </c>
    </row>
    <row r="29" spans="1:16" x14ac:dyDescent="0.45">
      <c r="A29">
        <v>28</v>
      </c>
      <c r="B29" s="8">
        <f t="shared" ca="1" si="0"/>
        <v>19.957913736115245</v>
      </c>
      <c r="C29" s="8">
        <f t="shared" ca="1" si="1"/>
        <v>300.01548025709326</v>
      </c>
    </row>
    <row r="30" spans="1:16" x14ac:dyDescent="0.45">
      <c r="A30">
        <v>29</v>
      </c>
      <c r="B30" s="8">
        <f t="shared" ca="1" si="0"/>
        <v>16.913209218824267</v>
      </c>
      <c r="C30" s="8">
        <f t="shared" ca="1" si="1"/>
        <v>258.49417295681945</v>
      </c>
    </row>
    <row r="31" spans="1:16" x14ac:dyDescent="0.45">
      <c r="A31">
        <v>30</v>
      </c>
      <c r="B31" s="8">
        <f t="shared" ca="1" si="0"/>
        <v>17.746189526137776</v>
      </c>
      <c r="C31" s="8">
        <f t="shared" ca="1" si="1"/>
        <v>275.19787455960136</v>
      </c>
    </row>
    <row r="32" spans="1:16" x14ac:dyDescent="0.45">
      <c r="A32">
        <v>31</v>
      </c>
      <c r="B32" s="8">
        <f t="shared" ca="1" si="0"/>
        <v>16.443582753722119</v>
      </c>
      <c r="C32" s="8">
        <f t="shared" ca="1" si="1"/>
        <v>250.48899900620881</v>
      </c>
    </row>
    <row r="33" spans="1:3" x14ac:dyDescent="0.45">
      <c r="A33">
        <v>32</v>
      </c>
      <c r="B33" s="8">
        <f t="shared" ca="1" si="0"/>
        <v>18.919186220782979</v>
      </c>
      <c r="C33" s="8">
        <f t="shared" ca="1" si="1"/>
        <v>287.56541246721275</v>
      </c>
    </row>
    <row r="34" spans="1:3" x14ac:dyDescent="0.45">
      <c r="A34">
        <v>33</v>
      </c>
      <c r="B34" s="8">
        <f t="shared" ca="1" si="0"/>
        <v>16.246580657720937</v>
      </c>
      <c r="C34" s="8">
        <f t="shared" ca="1" si="1"/>
        <v>243.72235694948438</v>
      </c>
    </row>
    <row r="35" spans="1:3" x14ac:dyDescent="0.45">
      <c r="A35">
        <v>34</v>
      </c>
      <c r="B35" s="8">
        <f t="shared" ca="1" si="0"/>
        <v>18.244685139306025</v>
      </c>
      <c r="C35" s="8">
        <f t="shared" ca="1" si="1"/>
        <v>274.6309839492215</v>
      </c>
    </row>
    <row r="36" spans="1:3" x14ac:dyDescent="0.45">
      <c r="A36">
        <v>35</v>
      </c>
      <c r="B36" s="8">
        <f t="shared" ca="1" si="0"/>
        <v>16.841139447825551</v>
      </c>
      <c r="C36" s="8">
        <f t="shared" ca="1" si="1"/>
        <v>254.39716451145924</v>
      </c>
    </row>
    <row r="37" spans="1:3" x14ac:dyDescent="0.45">
      <c r="A37">
        <v>36</v>
      </c>
      <c r="B37" s="8" t="str">
        <f t="shared" ca="1" si="0"/>
        <v/>
      </c>
      <c r="C37" s="8" t="str">
        <f t="shared" ca="1" si="1"/>
        <v/>
      </c>
    </row>
    <row r="38" spans="1:3" x14ac:dyDescent="0.45">
      <c r="A38">
        <v>37</v>
      </c>
      <c r="B38" s="8" t="str">
        <f t="shared" ca="1" si="0"/>
        <v/>
      </c>
      <c r="C38" s="8" t="str">
        <f t="shared" ca="1" si="1"/>
        <v/>
      </c>
    </row>
    <row r="39" spans="1:3" x14ac:dyDescent="0.45">
      <c r="A39">
        <v>38</v>
      </c>
      <c r="B39" s="8" t="str">
        <f t="shared" ca="1" si="0"/>
        <v/>
      </c>
      <c r="C39" s="8" t="str">
        <f t="shared" ca="1" si="1"/>
        <v/>
      </c>
    </row>
    <row r="40" spans="1:3" x14ac:dyDescent="0.45">
      <c r="A40">
        <v>39</v>
      </c>
      <c r="B40" s="8" t="str">
        <f t="shared" ca="1" si="0"/>
        <v/>
      </c>
      <c r="C40" s="8" t="str">
        <f t="shared" ca="1" si="1"/>
        <v/>
      </c>
    </row>
    <row r="41" spans="1:3" x14ac:dyDescent="0.45">
      <c r="A41">
        <v>40</v>
      </c>
      <c r="B41" s="8" t="str">
        <f t="shared" ca="1" si="0"/>
        <v/>
      </c>
      <c r="C41" s="8" t="str">
        <f t="shared" ca="1" si="1"/>
        <v/>
      </c>
    </row>
    <row r="42" spans="1:3" x14ac:dyDescent="0.45">
      <c r="A42">
        <v>41</v>
      </c>
      <c r="B42" s="8" t="str">
        <f t="shared" ca="1" si="0"/>
        <v/>
      </c>
      <c r="C42" s="8" t="str">
        <f t="shared" ca="1" si="1"/>
        <v/>
      </c>
    </row>
    <row r="43" spans="1:3" x14ac:dyDescent="0.45">
      <c r="A43">
        <v>42</v>
      </c>
      <c r="B43" s="8" t="str">
        <f t="shared" ca="1" si="0"/>
        <v/>
      </c>
      <c r="C43" s="8" t="str">
        <f t="shared" ca="1" si="1"/>
        <v/>
      </c>
    </row>
    <row r="44" spans="1:3" x14ac:dyDescent="0.45">
      <c r="A44">
        <v>43</v>
      </c>
      <c r="B44" s="8" t="str">
        <f t="shared" ca="1" si="0"/>
        <v/>
      </c>
      <c r="C44" s="8" t="str">
        <f t="shared" ca="1" si="1"/>
        <v/>
      </c>
    </row>
    <row r="45" spans="1:3" x14ac:dyDescent="0.45">
      <c r="A45">
        <v>44</v>
      </c>
      <c r="B45" s="8" t="str">
        <f t="shared" ca="1" si="0"/>
        <v/>
      </c>
      <c r="C45" s="8" t="str">
        <f t="shared" ca="1" si="1"/>
        <v/>
      </c>
    </row>
    <row r="46" spans="1:3" x14ac:dyDescent="0.45">
      <c r="A46">
        <v>45</v>
      </c>
      <c r="B46" s="8" t="str">
        <f t="shared" ca="1" si="0"/>
        <v/>
      </c>
      <c r="C46" s="8" t="str">
        <f t="shared" ca="1" si="1"/>
        <v/>
      </c>
    </row>
    <row r="47" spans="1:3" x14ac:dyDescent="0.45">
      <c r="A47">
        <v>46</v>
      </c>
      <c r="B47" s="8" t="str">
        <f t="shared" ca="1" si="0"/>
        <v/>
      </c>
      <c r="C47" s="8" t="str">
        <f t="shared" ca="1" si="1"/>
        <v/>
      </c>
    </row>
    <row r="48" spans="1:3" x14ac:dyDescent="0.45">
      <c r="A48">
        <v>47</v>
      </c>
      <c r="B48" s="8" t="str">
        <f t="shared" ca="1" si="0"/>
        <v/>
      </c>
      <c r="C48" s="8" t="str">
        <f t="shared" ca="1" si="1"/>
        <v/>
      </c>
    </row>
    <row r="49" spans="1:3" x14ac:dyDescent="0.45">
      <c r="A49">
        <v>48</v>
      </c>
      <c r="B49" s="8" t="str">
        <f t="shared" ca="1" si="0"/>
        <v/>
      </c>
      <c r="C49" s="8" t="str">
        <f t="shared" ca="1" si="1"/>
        <v/>
      </c>
    </row>
    <row r="50" spans="1:3" x14ac:dyDescent="0.45">
      <c r="A50">
        <v>49</v>
      </c>
      <c r="B50" s="8" t="str">
        <f t="shared" ca="1" si="0"/>
        <v/>
      </c>
      <c r="C50" s="8" t="str">
        <f t="shared" ca="1" si="1"/>
        <v/>
      </c>
    </row>
    <row r="51" spans="1:3" x14ac:dyDescent="0.45">
      <c r="A51">
        <v>50</v>
      </c>
      <c r="B51" s="8" t="str">
        <f t="shared" ca="1" si="0"/>
        <v/>
      </c>
      <c r="C51" s="8" t="str">
        <f t="shared" ca="1" si="1"/>
        <v/>
      </c>
    </row>
    <row r="52" spans="1:3" x14ac:dyDescent="0.45">
      <c r="A52">
        <v>51</v>
      </c>
      <c r="B52" s="8" t="str">
        <f t="shared" ca="1" si="0"/>
        <v/>
      </c>
      <c r="C52" s="8" t="str">
        <f t="shared" ca="1" si="1"/>
        <v/>
      </c>
    </row>
    <row r="53" spans="1:3" x14ac:dyDescent="0.45">
      <c r="A53">
        <v>52</v>
      </c>
      <c r="B53" s="8" t="str">
        <f t="shared" ca="1" si="0"/>
        <v/>
      </c>
      <c r="C53" s="8" t="str">
        <f t="shared" ca="1" si="1"/>
        <v/>
      </c>
    </row>
    <row r="54" spans="1:3" x14ac:dyDescent="0.45">
      <c r="A54">
        <v>53</v>
      </c>
      <c r="B54" s="8" t="str">
        <f t="shared" ca="1" si="0"/>
        <v/>
      </c>
      <c r="C54" s="8" t="str">
        <f t="shared" ca="1" si="1"/>
        <v/>
      </c>
    </row>
    <row r="55" spans="1:3" x14ac:dyDescent="0.45">
      <c r="A55">
        <v>54</v>
      </c>
      <c r="B55" s="8" t="str">
        <f t="shared" ca="1" si="0"/>
        <v/>
      </c>
      <c r="C55" s="8" t="str">
        <f t="shared" ca="1" si="1"/>
        <v/>
      </c>
    </row>
    <row r="56" spans="1:3" x14ac:dyDescent="0.45">
      <c r="A56">
        <v>55</v>
      </c>
      <c r="B56" s="8" t="str">
        <f t="shared" ca="1" si="0"/>
        <v/>
      </c>
      <c r="C56" s="8" t="str">
        <f t="shared" ca="1" si="1"/>
        <v/>
      </c>
    </row>
    <row r="57" spans="1:3" x14ac:dyDescent="0.45">
      <c r="A57">
        <v>56</v>
      </c>
      <c r="B57" s="8" t="str">
        <f t="shared" ca="1" si="0"/>
        <v/>
      </c>
      <c r="C57" s="8" t="str">
        <f t="shared" ca="1" si="1"/>
        <v/>
      </c>
    </row>
    <row r="58" spans="1:3" x14ac:dyDescent="0.45">
      <c r="A58">
        <v>57</v>
      </c>
      <c r="B58" s="8" t="str">
        <f t="shared" ca="1" si="0"/>
        <v/>
      </c>
      <c r="C58" s="8" t="str">
        <f t="shared" ca="1" si="1"/>
        <v/>
      </c>
    </row>
    <row r="59" spans="1:3" x14ac:dyDescent="0.45">
      <c r="A59">
        <v>58</v>
      </c>
      <c r="B59" s="8" t="str">
        <f t="shared" ca="1" si="0"/>
        <v/>
      </c>
      <c r="C59" s="8" t="str">
        <f t="shared" ca="1" si="1"/>
        <v/>
      </c>
    </row>
    <row r="60" spans="1:3" x14ac:dyDescent="0.45">
      <c r="A60">
        <v>59</v>
      </c>
      <c r="B60" s="8" t="str">
        <f t="shared" ca="1" si="0"/>
        <v/>
      </c>
      <c r="C60" s="8" t="str">
        <f t="shared" ca="1" si="1"/>
        <v/>
      </c>
    </row>
    <row r="61" spans="1:3" x14ac:dyDescent="0.45">
      <c r="A61">
        <v>60</v>
      </c>
      <c r="B61" s="8" t="str">
        <f t="shared" ca="1" si="0"/>
        <v/>
      </c>
      <c r="C61" s="8" t="str">
        <f t="shared" ca="1" si="1"/>
        <v/>
      </c>
    </row>
    <row r="62" spans="1:3" x14ac:dyDescent="0.45">
      <c r="A62">
        <v>61</v>
      </c>
      <c r="B62" s="8" t="str">
        <f t="shared" ca="1" si="0"/>
        <v/>
      </c>
      <c r="C62" s="8" t="str">
        <f t="shared" ca="1" si="1"/>
        <v/>
      </c>
    </row>
    <row r="63" spans="1:3" x14ac:dyDescent="0.45">
      <c r="A63">
        <v>62</v>
      </c>
      <c r="B63" s="8" t="str">
        <f t="shared" ca="1" si="0"/>
        <v/>
      </c>
      <c r="C63" s="8" t="str">
        <f t="shared" ca="1" si="1"/>
        <v/>
      </c>
    </row>
    <row r="64" spans="1:3" x14ac:dyDescent="0.45">
      <c r="A64">
        <v>63</v>
      </c>
      <c r="B64" s="8" t="str">
        <f t="shared" ca="1" si="0"/>
        <v/>
      </c>
      <c r="C64" s="8" t="str">
        <f t="shared" ca="1" si="1"/>
        <v/>
      </c>
    </row>
    <row r="65" spans="1:3" x14ac:dyDescent="0.45">
      <c r="A65">
        <v>64</v>
      </c>
      <c r="B65" s="8" t="str">
        <f t="shared" ca="1" si="0"/>
        <v/>
      </c>
      <c r="C65" s="8" t="str">
        <f t="shared" ca="1" si="1"/>
        <v/>
      </c>
    </row>
    <row r="66" spans="1:3" x14ac:dyDescent="0.45">
      <c r="A66">
        <v>65</v>
      </c>
      <c r="B66" s="8" t="str">
        <f t="shared" ca="1" si="0"/>
        <v/>
      </c>
      <c r="C66" s="8" t="str">
        <f t="shared" ca="1" si="1"/>
        <v/>
      </c>
    </row>
    <row r="67" spans="1:3" x14ac:dyDescent="0.45">
      <c r="A67">
        <v>66</v>
      </c>
      <c r="B67" s="8" t="str">
        <f t="shared" ref="B67:B101" ca="1" si="2">IF(A67&gt;$F$12,"",$F$15+RAND()*($F$16-$F$15))</f>
        <v/>
      </c>
      <c r="C67" s="8" t="str">
        <f t="shared" ref="C67:C101" ca="1" si="3">IF(B67="","",$F$10+$F$9*B67+_xlfn.NORM.INV(RAND(),0,$F$11))</f>
        <v/>
      </c>
    </row>
    <row r="68" spans="1:3" x14ac:dyDescent="0.45">
      <c r="A68">
        <v>67</v>
      </c>
      <c r="B68" s="8" t="str">
        <f t="shared" ca="1" si="2"/>
        <v/>
      </c>
      <c r="C68" s="8" t="str">
        <f t="shared" ca="1" si="3"/>
        <v/>
      </c>
    </row>
    <row r="69" spans="1:3" x14ac:dyDescent="0.45">
      <c r="A69">
        <v>68</v>
      </c>
      <c r="B69" s="8" t="str">
        <f t="shared" ca="1" si="2"/>
        <v/>
      </c>
      <c r="C69" s="8" t="str">
        <f t="shared" ca="1" si="3"/>
        <v/>
      </c>
    </row>
    <row r="70" spans="1:3" x14ac:dyDescent="0.45">
      <c r="A70">
        <v>69</v>
      </c>
      <c r="B70" s="8" t="str">
        <f t="shared" ca="1" si="2"/>
        <v/>
      </c>
      <c r="C70" s="8" t="str">
        <f t="shared" ca="1" si="3"/>
        <v/>
      </c>
    </row>
    <row r="71" spans="1:3" x14ac:dyDescent="0.45">
      <c r="A71">
        <v>70</v>
      </c>
      <c r="B71" s="8" t="str">
        <f t="shared" ca="1" si="2"/>
        <v/>
      </c>
      <c r="C71" s="8" t="str">
        <f t="shared" ca="1" si="3"/>
        <v/>
      </c>
    </row>
    <row r="72" spans="1:3" x14ac:dyDescent="0.45">
      <c r="A72">
        <v>71</v>
      </c>
      <c r="B72" s="8" t="str">
        <f t="shared" ca="1" si="2"/>
        <v/>
      </c>
      <c r="C72" s="8" t="str">
        <f t="shared" ca="1" si="3"/>
        <v/>
      </c>
    </row>
    <row r="73" spans="1:3" x14ac:dyDescent="0.45">
      <c r="A73">
        <v>72</v>
      </c>
      <c r="B73" s="8" t="str">
        <f t="shared" ca="1" si="2"/>
        <v/>
      </c>
      <c r="C73" s="8" t="str">
        <f t="shared" ca="1" si="3"/>
        <v/>
      </c>
    </row>
    <row r="74" spans="1:3" x14ac:dyDescent="0.45">
      <c r="A74">
        <v>73</v>
      </c>
      <c r="B74" s="8" t="str">
        <f t="shared" ca="1" si="2"/>
        <v/>
      </c>
      <c r="C74" s="8" t="str">
        <f t="shared" ca="1" si="3"/>
        <v/>
      </c>
    </row>
    <row r="75" spans="1:3" x14ac:dyDescent="0.45">
      <c r="A75">
        <v>74</v>
      </c>
      <c r="B75" s="8" t="str">
        <f t="shared" ca="1" si="2"/>
        <v/>
      </c>
      <c r="C75" s="8" t="str">
        <f t="shared" ca="1" si="3"/>
        <v/>
      </c>
    </row>
    <row r="76" spans="1:3" x14ac:dyDescent="0.45">
      <c r="A76">
        <v>75</v>
      </c>
      <c r="B76" s="8" t="str">
        <f t="shared" ca="1" si="2"/>
        <v/>
      </c>
      <c r="C76" s="8" t="str">
        <f t="shared" ca="1" si="3"/>
        <v/>
      </c>
    </row>
    <row r="77" spans="1:3" x14ac:dyDescent="0.45">
      <c r="A77">
        <v>76</v>
      </c>
      <c r="B77" s="8" t="str">
        <f t="shared" ca="1" si="2"/>
        <v/>
      </c>
      <c r="C77" s="8" t="str">
        <f t="shared" ca="1" si="3"/>
        <v/>
      </c>
    </row>
    <row r="78" spans="1:3" x14ac:dyDescent="0.45">
      <c r="A78">
        <v>77</v>
      </c>
      <c r="B78" s="8" t="str">
        <f t="shared" ca="1" si="2"/>
        <v/>
      </c>
      <c r="C78" s="8" t="str">
        <f t="shared" ca="1" si="3"/>
        <v/>
      </c>
    </row>
    <row r="79" spans="1:3" x14ac:dyDescent="0.45">
      <c r="A79">
        <v>78</v>
      </c>
      <c r="B79" s="8" t="str">
        <f t="shared" ca="1" si="2"/>
        <v/>
      </c>
      <c r="C79" s="8" t="str">
        <f t="shared" ca="1" si="3"/>
        <v/>
      </c>
    </row>
    <row r="80" spans="1:3" x14ac:dyDescent="0.45">
      <c r="A80">
        <v>79</v>
      </c>
      <c r="B80" s="8" t="str">
        <f t="shared" ca="1" si="2"/>
        <v/>
      </c>
      <c r="C80" s="8" t="str">
        <f t="shared" ca="1" si="3"/>
        <v/>
      </c>
    </row>
    <row r="81" spans="1:3" x14ac:dyDescent="0.45">
      <c r="A81">
        <v>80</v>
      </c>
      <c r="B81" s="8" t="str">
        <f t="shared" ca="1" si="2"/>
        <v/>
      </c>
      <c r="C81" s="8" t="str">
        <f t="shared" ca="1" si="3"/>
        <v/>
      </c>
    </row>
    <row r="82" spans="1:3" x14ac:dyDescent="0.45">
      <c r="A82">
        <v>81</v>
      </c>
      <c r="B82" s="8" t="str">
        <f t="shared" ca="1" si="2"/>
        <v/>
      </c>
      <c r="C82" s="8" t="str">
        <f t="shared" ca="1" si="3"/>
        <v/>
      </c>
    </row>
    <row r="83" spans="1:3" x14ac:dyDescent="0.45">
      <c r="A83">
        <v>82</v>
      </c>
      <c r="B83" s="8" t="str">
        <f t="shared" ca="1" si="2"/>
        <v/>
      </c>
      <c r="C83" s="8" t="str">
        <f t="shared" ca="1" si="3"/>
        <v/>
      </c>
    </row>
    <row r="84" spans="1:3" x14ac:dyDescent="0.45">
      <c r="A84">
        <v>83</v>
      </c>
      <c r="B84" s="8" t="str">
        <f t="shared" ca="1" si="2"/>
        <v/>
      </c>
      <c r="C84" s="8" t="str">
        <f t="shared" ca="1" si="3"/>
        <v/>
      </c>
    </row>
    <row r="85" spans="1:3" x14ac:dyDescent="0.45">
      <c r="A85">
        <v>84</v>
      </c>
      <c r="B85" s="8" t="str">
        <f t="shared" ca="1" si="2"/>
        <v/>
      </c>
      <c r="C85" s="8" t="str">
        <f t="shared" ca="1" si="3"/>
        <v/>
      </c>
    </row>
    <row r="86" spans="1:3" x14ac:dyDescent="0.45">
      <c r="A86">
        <v>85</v>
      </c>
      <c r="B86" s="8" t="str">
        <f t="shared" ca="1" si="2"/>
        <v/>
      </c>
      <c r="C86" s="8" t="str">
        <f t="shared" ca="1" si="3"/>
        <v/>
      </c>
    </row>
    <row r="87" spans="1:3" x14ac:dyDescent="0.45">
      <c r="A87">
        <v>86</v>
      </c>
      <c r="B87" s="8" t="str">
        <f t="shared" ca="1" si="2"/>
        <v/>
      </c>
      <c r="C87" s="8" t="str">
        <f t="shared" ca="1" si="3"/>
        <v/>
      </c>
    </row>
    <row r="88" spans="1:3" x14ac:dyDescent="0.45">
      <c r="A88">
        <v>87</v>
      </c>
      <c r="B88" s="8" t="str">
        <f t="shared" ca="1" si="2"/>
        <v/>
      </c>
      <c r="C88" s="8" t="str">
        <f t="shared" ca="1" si="3"/>
        <v/>
      </c>
    </row>
    <row r="89" spans="1:3" x14ac:dyDescent="0.45">
      <c r="A89">
        <v>88</v>
      </c>
      <c r="B89" s="8" t="str">
        <f t="shared" ca="1" si="2"/>
        <v/>
      </c>
      <c r="C89" s="8" t="str">
        <f t="shared" ca="1" si="3"/>
        <v/>
      </c>
    </row>
    <row r="90" spans="1:3" x14ac:dyDescent="0.45">
      <c r="A90">
        <v>89</v>
      </c>
      <c r="B90" s="8" t="str">
        <f t="shared" ca="1" si="2"/>
        <v/>
      </c>
      <c r="C90" s="8" t="str">
        <f t="shared" ca="1" si="3"/>
        <v/>
      </c>
    </row>
    <row r="91" spans="1:3" x14ac:dyDescent="0.45">
      <c r="A91">
        <v>90</v>
      </c>
      <c r="B91" s="8" t="str">
        <f t="shared" ca="1" si="2"/>
        <v/>
      </c>
      <c r="C91" s="8" t="str">
        <f t="shared" ca="1" si="3"/>
        <v/>
      </c>
    </row>
    <row r="92" spans="1:3" x14ac:dyDescent="0.45">
      <c r="A92">
        <v>91</v>
      </c>
      <c r="B92" s="8" t="str">
        <f t="shared" ca="1" si="2"/>
        <v/>
      </c>
      <c r="C92" s="8" t="str">
        <f t="shared" ca="1" si="3"/>
        <v/>
      </c>
    </row>
    <row r="93" spans="1:3" x14ac:dyDescent="0.45">
      <c r="A93">
        <v>92</v>
      </c>
      <c r="B93" s="8" t="str">
        <f t="shared" ca="1" si="2"/>
        <v/>
      </c>
      <c r="C93" s="8" t="str">
        <f t="shared" ca="1" si="3"/>
        <v/>
      </c>
    </row>
    <row r="94" spans="1:3" x14ac:dyDescent="0.45">
      <c r="A94">
        <v>93</v>
      </c>
      <c r="B94" s="8" t="str">
        <f t="shared" ca="1" si="2"/>
        <v/>
      </c>
      <c r="C94" s="8" t="str">
        <f t="shared" ca="1" si="3"/>
        <v/>
      </c>
    </row>
    <row r="95" spans="1:3" x14ac:dyDescent="0.45">
      <c r="A95">
        <v>94</v>
      </c>
      <c r="B95" s="8" t="str">
        <f t="shared" ca="1" si="2"/>
        <v/>
      </c>
      <c r="C95" s="8" t="str">
        <f t="shared" ca="1" si="3"/>
        <v/>
      </c>
    </row>
    <row r="96" spans="1:3" x14ac:dyDescent="0.45">
      <c r="A96">
        <v>95</v>
      </c>
      <c r="B96" s="8" t="str">
        <f t="shared" ca="1" si="2"/>
        <v/>
      </c>
      <c r="C96" s="8" t="str">
        <f t="shared" ca="1" si="3"/>
        <v/>
      </c>
    </row>
    <row r="97" spans="1:3" x14ac:dyDescent="0.45">
      <c r="A97">
        <v>96</v>
      </c>
      <c r="B97" s="8" t="str">
        <f t="shared" ca="1" si="2"/>
        <v/>
      </c>
      <c r="C97" s="8" t="str">
        <f t="shared" ca="1" si="3"/>
        <v/>
      </c>
    </row>
    <row r="98" spans="1:3" x14ac:dyDescent="0.45">
      <c r="A98">
        <v>97</v>
      </c>
      <c r="B98" s="8" t="str">
        <f t="shared" ca="1" si="2"/>
        <v/>
      </c>
      <c r="C98" s="8" t="str">
        <f t="shared" ca="1" si="3"/>
        <v/>
      </c>
    </row>
    <row r="99" spans="1:3" x14ac:dyDescent="0.45">
      <c r="A99">
        <v>98</v>
      </c>
      <c r="B99" s="8" t="str">
        <f t="shared" ca="1" si="2"/>
        <v/>
      </c>
      <c r="C99" s="8" t="str">
        <f t="shared" ca="1" si="3"/>
        <v/>
      </c>
    </row>
    <row r="100" spans="1:3" x14ac:dyDescent="0.45">
      <c r="A100">
        <v>99</v>
      </c>
      <c r="B100" s="8" t="str">
        <f t="shared" ca="1" si="2"/>
        <v/>
      </c>
      <c r="C100" s="8" t="str">
        <f t="shared" ca="1" si="3"/>
        <v/>
      </c>
    </row>
    <row r="101" spans="1:3" x14ac:dyDescent="0.45">
      <c r="A101">
        <v>100</v>
      </c>
      <c r="B101" s="8" t="str">
        <f t="shared" ca="1" si="2"/>
        <v/>
      </c>
      <c r="C101" s="8" t="str">
        <f t="shared" ca="1" si="3"/>
        <v/>
      </c>
    </row>
  </sheetData>
  <mergeCells count="3">
    <mergeCell ref="E2:F2"/>
    <mergeCell ref="E8:F8"/>
    <mergeCell ref="E14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560F-A416-45E6-9BA4-205A55838F7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Simple_Regression_Analysis</vt:lpstr>
      <vt:lpstr>Regression_generation_INT</vt:lpstr>
      <vt:lpstr>Regression_generation_REAL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2021-04-01T16:26:27Z</dcterms:created>
  <dcterms:modified xsi:type="dcterms:W3CDTF">2021-04-01T21:17:48Z</dcterms:modified>
</cp:coreProperties>
</file>