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6.xml" ContentType="application/vnd.openxmlformats-officedocument.themeOverride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7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drawings/drawing26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9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0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1.xml" ContentType="application/vnd.openxmlformats-officedocument.themeOverride+xml"/>
  <Override PartName="/xl/drawings/drawing30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2.xml" ContentType="application/vnd.openxmlformats-officedocument.themeOverride+xml"/>
  <Override PartName="/xl/drawings/drawing31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3.xml" ContentType="application/vnd.openxmlformats-officedocument.themeOverride+xml"/>
  <Override PartName="/xl/drawings/drawing32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4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/git/brs_paper/outputs/"/>
    </mc:Choice>
  </mc:AlternateContent>
  <xr:revisionPtr revIDLastSave="0" documentId="13_ncr:1_{1BD23EB7-7DD1-A44F-AB40-B4AB5EBBDC23}" xr6:coauthVersionLast="36" xr6:coauthVersionMax="36" xr10:uidLastSave="{00000000-0000-0000-0000-000000000000}"/>
  <bookViews>
    <workbookView xWindow="-38400" yWindow="-3960" windowWidth="38400" windowHeight="21600" firstSheet="2" activeTab="10" xr2:uid="{1003FF79-721D-4F46-8823-61FACC39F776}"/>
  </bookViews>
  <sheets>
    <sheet name="BASIC DEMOGRAPHICS" sheetId="9" r:id="rId1"/>
    <sheet name="MODERNIZATIONS" sheetId="17" r:id="rId2"/>
    <sheet name="MECH COTTON" sheetId="18" r:id="rId3"/>
    <sheet name="UNEMP" sheetId="1" r:id="rId4"/>
    <sheet name="LF" sheetId="3" r:id="rId5"/>
    <sheet name="INCOME" sheetId="2" r:id="rId6"/>
    <sheet name="EARNINGS" sheetId="11" r:id="rId7"/>
    <sheet name="POVERTY" sheetId="4" r:id="rId8"/>
    <sheet name="NAEP" sheetId="8" r:id="rId9"/>
    <sheet name="EDUCATION" sheetId="6" r:id="rId10"/>
    <sheet name="TRANSPORTATION" sheetId="21" r:id="rId11"/>
    <sheet name="BROADBAND" sheetId="16" r:id="rId12"/>
    <sheet name="INDUSTRIES" sheetId="20" r:id="rId13"/>
    <sheet name="Automation" sheetId="15" r:id="rId14"/>
    <sheet name="GDP Per Capita" sheetId="14" r:id="rId15"/>
    <sheet name="COMMUTE" sheetId="10" r:id="rId16"/>
  </sheets>
  <externalReferences>
    <externalReference r:id="rId17"/>
    <externalReference r:id="rId18"/>
  </externalReferences>
  <definedNames>
    <definedName name="_xlchart.v1.0" hidden="1">LF!$L$2:$L$10</definedName>
    <definedName name="_xlchart.v1.1" hidden="1">LF!$M$1</definedName>
    <definedName name="_xlchart.v1.10" hidden="1">INCOME!$E$1</definedName>
    <definedName name="_xlchart.v1.11" hidden="1">INCOME!$E$2:$E$5</definedName>
    <definedName name="_xlchart.v1.12" hidden="1">INCOME!$F$1</definedName>
    <definedName name="_xlchart.v1.13" hidden="1">INCOME!$F$2:$F$5</definedName>
    <definedName name="_xlchart.v1.14" hidden="1">POVERTY!$W$2:$W$5</definedName>
    <definedName name="_xlchart.v1.15" hidden="1">POVERTY!$X$1</definedName>
    <definedName name="_xlchart.v1.16" hidden="1">POVERTY!$X$2:$X$5</definedName>
    <definedName name="_xlchart.v1.17" hidden="1">POVERTY!$W$2:$W$5</definedName>
    <definedName name="_xlchart.v1.18" hidden="1">POVERTY!$X$1</definedName>
    <definedName name="_xlchart.v1.19" hidden="1">POVERTY!$X$2:$X$5</definedName>
    <definedName name="_xlchart.v1.2" hidden="1">LF!$M$2:$M$10</definedName>
    <definedName name="_xlchart.v1.3" hidden="1">INCOME!$A$2:$A$5</definedName>
    <definedName name="_xlchart.v1.4" hidden="1">INCOME!$B$1</definedName>
    <definedName name="_xlchart.v1.5" hidden="1">INCOME!$B$2:$B$5</definedName>
    <definedName name="_xlchart.v1.6" hidden="1">INCOME!$C$1</definedName>
    <definedName name="_xlchart.v1.7" hidden="1">INCOME!$C$2:$C$5</definedName>
    <definedName name="_xlchart.v1.8" hidden="1">INCOME!$D$1</definedName>
    <definedName name="_xlchart.v1.9" hidden="1">INCOME!$D$2:$D$5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3" i="20"/>
  <c r="D21" i="20"/>
  <c r="D22" i="20"/>
  <c r="D23" i="20"/>
  <c r="D24" i="20"/>
  <c r="D25" i="20"/>
  <c r="D13" i="20"/>
  <c r="D14" i="20"/>
  <c r="D15" i="20"/>
  <c r="D16" i="20"/>
  <c r="D12" i="20"/>
  <c r="D7" i="20"/>
  <c r="D4" i="20"/>
  <c r="D5" i="20"/>
  <c r="D6" i="20"/>
  <c r="D3" i="20"/>
  <c r="C21" i="20"/>
  <c r="B21" i="20"/>
  <c r="C12" i="20"/>
  <c r="B12" i="20"/>
  <c r="C3" i="20"/>
  <c r="B3" i="20"/>
  <c r="F6" i="18"/>
  <c r="E6" i="18"/>
  <c r="D6" i="18"/>
  <c r="C6" i="18"/>
  <c r="B6" i="18"/>
  <c r="F2" i="18"/>
  <c r="E2" i="18"/>
  <c r="D2" i="18"/>
  <c r="C2" i="18"/>
  <c r="B2" i="18"/>
  <c r="F4" i="18"/>
  <c r="E4" i="18"/>
  <c r="D4" i="18"/>
  <c r="C4" i="18"/>
  <c r="B4" i="18"/>
  <c r="F8" i="18"/>
  <c r="E8" i="18"/>
  <c r="D8" i="18"/>
  <c r="C8" i="18"/>
  <c r="B8" i="18"/>
  <c r="F9" i="18"/>
  <c r="E9" i="18"/>
  <c r="D9" i="18"/>
  <c r="C9" i="18"/>
  <c r="B9" i="18"/>
  <c r="F3" i="18"/>
  <c r="E3" i="18"/>
  <c r="D3" i="18"/>
  <c r="C3" i="18"/>
  <c r="B3" i="18"/>
  <c r="F7" i="18"/>
  <c r="E7" i="18"/>
  <c r="D7" i="18"/>
  <c r="C7" i="18"/>
  <c r="B7" i="18"/>
  <c r="F5" i="18"/>
  <c r="E5" i="18"/>
  <c r="D5" i="18"/>
  <c r="C5" i="18"/>
  <c r="B5" i="18"/>
  <c r="F3" i="17" l="1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G2" i="17"/>
  <c r="F2" i="17"/>
  <c r="G5" i="2"/>
  <c r="G3" i="2"/>
  <c r="G4" i="2"/>
  <c r="G2" i="2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B38" i="3"/>
  <c r="B39" i="3"/>
  <c r="B40" i="3"/>
  <c r="B41" i="3"/>
  <c r="B37" i="3"/>
  <c r="F21" i="3"/>
  <c r="F22" i="3"/>
  <c r="F23" i="3"/>
  <c r="F24" i="3"/>
  <c r="F20" i="3"/>
  <c r="C8" i="1"/>
  <c r="D8" i="1"/>
  <c r="E8" i="1"/>
  <c r="F8" i="1"/>
  <c r="B8" i="1"/>
  <c r="C7" i="1"/>
  <c r="D7" i="1"/>
  <c r="E7" i="1"/>
  <c r="F7" i="1"/>
  <c r="B7" i="1"/>
  <c r="G4" i="1"/>
  <c r="G5" i="1"/>
  <c r="G6" i="1"/>
  <c r="G3" i="1"/>
  <c r="C9" i="9" l="1"/>
  <c r="D9" i="9"/>
  <c r="B9" i="9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B30" i="3"/>
  <c r="B31" i="3"/>
  <c r="B32" i="3"/>
  <c r="B33" i="3"/>
  <c r="B29" i="3"/>
  <c r="B11" i="14" l="1"/>
  <c r="C11" i="14"/>
  <c r="D11" i="14"/>
  <c r="E11" i="14"/>
  <c r="F11" i="14"/>
  <c r="B12" i="14"/>
  <c r="C12" i="14"/>
  <c r="D12" i="14"/>
  <c r="E12" i="14"/>
  <c r="F12" i="14"/>
  <c r="C10" i="14"/>
  <c r="D10" i="14"/>
  <c r="E10" i="14"/>
  <c r="F10" i="14"/>
  <c r="B10" i="14"/>
  <c r="E10" i="3"/>
  <c r="F10" i="3"/>
  <c r="E11" i="3"/>
  <c r="F11" i="3"/>
  <c r="E12" i="3"/>
  <c r="F12" i="3"/>
  <c r="E13" i="3"/>
  <c r="F13" i="3"/>
  <c r="B11" i="3"/>
  <c r="C11" i="3"/>
  <c r="D11" i="3"/>
  <c r="B12" i="3"/>
  <c r="C12" i="3"/>
  <c r="D12" i="3"/>
  <c r="B13" i="3"/>
  <c r="C13" i="3"/>
  <c r="D13" i="3"/>
  <c r="C10" i="3"/>
  <c r="D10" i="3"/>
  <c r="B10" i="3"/>
</calcChain>
</file>

<file path=xl/sharedStrings.xml><?xml version="1.0" encoding="utf-8"?>
<sst xmlns="http://schemas.openxmlformats.org/spreadsheetml/2006/main" count="343" uniqueCount="109">
  <si>
    <t>Unemployment Rate: Annual Average</t>
  </si>
  <si>
    <t>White</t>
  </si>
  <si>
    <t>Black Rural South</t>
  </si>
  <si>
    <t>Non-Southern Rural</t>
  </si>
  <si>
    <t>Southern Metro</t>
  </si>
  <si>
    <t>South</t>
  </si>
  <si>
    <t>USA</t>
  </si>
  <si>
    <t>Weighted Median Household Income</t>
  </si>
  <si>
    <t>% IN POVERTY</t>
  </si>
  <si>
    <t>Total Labor Force</t>
  </si>
  <si>
    <t>Labor Force as a Percentage of 1990 Numbers</t>
  </si>
  <si>
    <t>USA (div by 1000)</t>
  </si>
  <si>
    <t>High School Graduation Rate*</t>
  </si>
  <si>
    <t>* Percentage of Population over 25 with High School Degree or Equivalent</t>
  </si>
  <si>
    <t>Non-South Rural</t>
  </si>
  <si>
    <t>College Graduation Rate*</t>
  </si>
  <si>
    <t>* Percentage of Population over 25 with Bachelor's Degree</t>
  </si>
  <si>
    <t>White Unemployment</t>
  </si>
  <si>
    <t>ELA</t>
  </si>
  <si>
    <t>Basic Proficiency</t>
  </si>
  <si>
    <t>Math</t>
  </si>
  <si>
    <t>United States</t>
  </si>
  <si>
    <t>Latino</t>
  </si>
  <si>
    <t>African American</t>
  </si>
  <si>
    <t>Asian American</t>
  </si>
  <si>
    <t>Other</t>
  </si>
  <si>
    <t>Mean Travel Time to Work</t>
  </si>
  <si>
    <t>Median Earnings</t>
  </si>
  <si>
    <t>White Poverty Rate</t>
  </si>
  <si>
    <t>Automation Potential</t>
  </si>
  <si>
    <t>Employees</t>
  </si>
  <si>
    <t>% Employees</t>
  </si>
  <si>
    <t>Delaware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</si>
  <si>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</si>
  <si>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</si>
  <si>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</si>
  <si>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</si>
  <si>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</si>
  <si>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</si>
  <si>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</si>
  <si>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</si>
  <si>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</si>
  <si>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</si>
  <si>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</si>
  <si>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</si>
  <si>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</si>
  <si>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</si>
  <si>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</si>
  <si>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Weighted Automation:</t>
  </si>
  <si>
    <t>With Dial-up Internet Only</t>
  </si>
  <si>
    <t>Rural United States</t>
  </si>
  <si>
    <t>Population</t>
  </si>
  <si>
    <t xml:space="preserve">Black Rural South </t>
  </si>
  <si>
    <t xml:space="preserve">Nonsouth Rural </t>
  </si>
  <si>
    <t xml:space="preserve">South Metro </t>
  </si>
  <si>
    <t xml:space="preserve">South </t>
  </si>
  <si>
    <t>USA
(White only)</t>
  </si>
  <si>
    <t>USA 
(All)</t>
  </si>
  <si>
    <t>USA
(Black only)</t>
  </si>
  <si>
    <t>Non-South Rural
(All)</t>
  </si>
  <si>
    <t>South
(All)</t>
  </si>
  <si>
    <t>South Metro
(White only)</t>
  </si>
  <si>
    <t>South Metro
(Black only)</t>
  </si>
  <si>
    <t>Black Rural South
(White only)</t>
  </si>
  <si>
    <t>Black Rural South
(Black only)</t>
  </si>
  <si>
    <t>Unemployment Rate</t>
  </si>
  <si>
    <t>LFPR</t>
  </si>
  <si>
    <t>WHITE UNEMPLOYMENT</t>
  </si>
  <si>
    <t>Rural South 
(Outside of BRS)</t>
  </si>
  <si>
    <t>White Rural South 
(Over 90% White)</t>
  </si>
  <si>
    <t>Black Rural South 
(BRS)</t>
  </si>
  <si>
    <t>Population Growth</t>
  </si>
  <si>
    <t>*Weighted based on 2013-2017 Population of County, but data is just on Population 16+ with earnings</t>
  </si>
  <si>
    <t>CHILD POVERTY</t>
  </si>
  <si>
    <t>2013-2017 ACS POVERTY ESTIMATES</t>
  </si>
  <si>
    <t>Poverty Rates</t>
  </si>
  <si>
    <t>White ELA</t>
  </si>
  <si>
    <t>White Math</t>
  </si>
  <si>
    <t>High School</t>
  </si>
  <si>
    <t>College</t>
  </si>
  <si>
    <t>Year</t>
  </si>
  <si>
    <t>Total Exports</t>
  </si>
  <si>
    <t>Cotton Exports</t>
  </si>
  <si>
    <t>State</t>
  </si>
  <si>
    <t>MECH</t>
  </si>
  <si>
    <t>* 0 represents less than 0.5 percent</t>
  </si>
  <si>
    <t>Private Non-Farm Employment</t>
  </si>
  <si>
    <t>Manufacturing</t>
  </si>
  <si>
    <t>Professional, Scientific, and Technical Services</t>
  </si>
  <si>
    <t>South Metro</t>
  </si>
  <si>
    <t>Private Non-Farm</t>
  </si>
  <si>
    <t>DATA FROM COMBINED COUNTIES: Greensville, Covington, Danville, Galax, Martinsville, Norton</t>
  </si>
  <si>
    <t>Growth</t>
  </si>
  <si>
    <t>Diff</t>
  </si>
  <si>
    <t>Without Broadband Internet, but With Computer</t>
  </si>
  <si>
    <t>With Broadband Internet and Computer</t>
  </si>
  <si>
    <t>Without Broadband Internet and Without Computer</t>
  </si>
  <si>
    <t>2013-2017 ACS CHILD POVERTY ESTIMATES</t>
  </si>
  <si>
    <t>High School Plus</t>
  </si>
  <si>
    <t>Car -- Drove Alone</t>
  </si>
  <si>
    <t>Carpool</t>
  </si>
  <si>
    <t>Public Transportation</t>
  </si>
  <si>
    <t>Walk</t>
  </si>
  <si>
    <t>Taxi, Motorcycle, Bike, etc.</t>
  </si>
  <si>
    <t>Work from Home</t>
  </si>
  <si>
    <t>Black Rural South (Black Only)</t>
  </si>
  <si>
    <t>Black Rural South (White Only)</t>
  </si>
  <si>
    <t>USA (Black Only)</t>
  </si>
  <si>
    <t>USA (White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</si>
</sst>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79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Sans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2" fillId="0" borderId="0" xfId="2" applyFont="1" applyAlignment="1">
      <alignment wrapText="1"/>
    </xf>
    <xf numFmtId="9" fontId="0" fillId="0" borderId="0" xfId="2" applyFont="1" applyAlignment="1">
      <alignment wrapText="1"/>
    </xf>
    <xf numFmtId="165" fontId="0" fillId="0" borderId="0" xfId="0" applyNumberFormat="1"/>
    <xf numFmtId="10" fontId="0" fillId="0" borderId="0" xfId="0" applyNumberFormat="1"/>
    <xf numFmtId="165" fontId="0" fillId="0" borderId="0" xfId="2" applyNumberFormat="1" applyFont="1" applyAlignment="1">
      <alignment wrapText="1"/>
    </xf>
    <xf numFmtId="164" fontId="0" fillId="0" borderId="0" xfId="0" applyNumberFormat="1"/>
    <xf numFmtId="0" fontId="2" fillId="0" borderId="0" xfId="0" applyFont="1"/>
    <xf numFmtId="9" fontId="2" fillId="0" borderId="0" xfId="0" applyNumberFormat="1" applyFont="1"/>
    <xf numFmtId="179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DA64"/>
      <color rgb="FFDD9495"/>
      <color rgb="FF253494"/>
      <color rgb="FF2C7FB8"/>
      <color rgb="FF6CC6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2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27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28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3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3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3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3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500" b="1" i="0" u="none" strike="noStrike" baseline="0">
                <a:effectLst/>
              </a:rPr>
              <a:t>Demographics of Black Rural South, U.S. &amp; Rural U.S.</a:t>
            </a:r>
            <a:endParaRPr lang="en-CA" sz="15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19626909052473E-2"/>
          <c:y val="0.11034682080924854"/>
          <c:w val="0.76326410540964262"/>
          <c:h val="0.82260616266897268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'BASIC DEMOGRAPHICS'!$A$3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rgbClr val="F6DA64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DEMOGRAPHICS'!$B$3:$D$3</c:f>
              <c:numCache>
                <c:formatCode>General</c:formatCode>
                <c:ptCount val="3"/>
                <c:pt idx="0">
                  <c:v>0.48310570000000003</c:v>
                </c:pt>
                <c:pt idx="1">
                  <c:v>0.1228899</c:v>
                </c:pt>
                <c:pt idx="2">
                  <c:v>8.1300670000000005E-2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2-F24A-9FB7-B3ADFD35CB2F}"/>
            </c:ext>
          </c:extLst>
        </c:ser>
        <c:ser>
          <c:idx val="2"/>
          <c:order val="1"/>
          <c:tx>
            <c:strRef>
              <c:f>'BASIC DEMOGRAPHICS'!$A$4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rgbClr val="6CC6B1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DEMOGRAPHICS'!$B$4:$D$4</c:f>
              <c:numCache>
                <c:formatCode>General</c:formatCode>
                <c:ptCount val="3"/>
                <c:pt idx="0">
                  <c:v>3.1737769999999998E-2</c:v>
                </c:pt>
                <c:pt idx="1">
                  <c:v>0.17605319999999999</c:v>
                </c:pt>
                <c:pt idx="2">
                  <c:v>8.2979040000000004E-2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2-F24A-9FB7-B3ADFD35CB2F}"/>
            </c:ext>
          </c:extLst>
        </c:ser>
        <c:ser>
          <c:idx val="3"/>
          <c:order val="2"/>
          <c:tx>
            <c:strRef>
              <c:f>'BASIC DEMOGRAPHICS'!$A$5</c:f>
              <c:strCache>
                <c:ptCount val="1"/>
                <c:pt idx="0">
                  <c:v>Asian American</c:v>
                </c:pt>
              </c:strCache>
            </c:strRef>
          </c:tx>
          <c:spPr>
            <a:solidFill>
              <a:srgbClr val="2C7FB8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DEMOGRAPHICS'!$B$5:$D$5</c:f>
              <c:numCache>
                <c:formatCode>General</c:formatCode>
                <c:ptCount val="3"/>
                <c:pt idx="0">
                  <c:v>6.5008460000000002E-3</c:v>
                </c:pt>
                <c:pt idx="1">
                  <c:v>5.2929759999999999E-2</c:v>
                </c:pt>
                <c:pt idx="2">
                  <c:v>9.2554279999999996E-3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2-F24A-9FB7-B3ADFD35CB2F}"/>
            </c:ext>
          </c:extLst>
        </c:ser>
        <c:ser>
          <c:idx val="0"/>
          <c:order val="3"/>
          <c:tx>
            <c:strRef>
              <c:f>'BASIC DEMOGRAPHICS'!$A$2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DEMOGRAPHICS'!$B$2:$D$2</c:f>
              <c:numCache>
                <c:formatCode>General</c:formatCode>
                <c:ptCount val="3"/>
                <c:pt idx="0">
                  <c:v>0.46041199999999999</c:v>
                </c:pt>
                <c:pt idx="1">
                  <c:v>0.61460420000000004</c:v>
                </c:pt>
                <c:pt idx="2">
                  <c:v>0.78549550000000001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F24A-9FB7-B3ADFD35CB2F}"/>
            </c:ext>
          </c:extLst>
        </c:ser>
        <c:ser>
          <c:idx val="4"/>
          <c:order val="4"/>
          <c:tx>
            <c:strRef>
              <c:f>'BASIC DEMOGRAPHICS'!$A$6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DEMOGRAPHICS'!$B$6:$D$6</c:f>
              <c:numCache>
                <c:formatCode>General</c:formatCode>
                <c:ptCount val="3"/>
                <c:pt idx="0">
                  <c:v>1.824367E-2</c:v>
                </c:pt>
                <c:pt idx="1">
                  <c:v>3.3522900000000001E-2</c:v>
                </c:pt>
                <c:pt idx="2">
                  <c:v>4.0969360000000003E-2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2-F24A-9FB7-B3ADFD3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278287"/>
        <c:axId val="1990469071"/>
      </c:barChart>
      <c:catAx>
        <c:axId val="19562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69071"/>
        <c:crosses val="autoZero"/>
        <c:auto val="1"/>
        <c:lblAlgn val="ctr"/>
        <c:lblOffset val="100"/>
        <c:noMultiLvlLbl val="0"/>
      </c:catAx>
      <c:valAx>
        <c:axId val="19904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78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4819514171466825"/>
          <c:y val="0.11098903099540304"/>
          <c:w val="0.12719635716676356"/>
          <c:h val="0.3450161576623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</a:t>
            </a:r>
            <a:r>
              <a:rPr lang="en-US" b="1" baseline="0"/>
              <a:t> to Population Ratio as a Percentage of 1990 Number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LF!$A$37</c:f>
              <c:strCache>
                <c:ptCount val="1"/>
                <c:pt idx="0">
                  <c:v>Black Rural South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LF!$B$37:$E$37</c:f>
              <c:numCache>
                <c:formatCode>0%</c:formatCode>
                <c:ptCount val="4"/>
                <c:pt idx="0">
                  <c:v>1</c:v>
                </c:pt>
                <c:pt idx="1">
                  <c:v>0.96736215674178527</c:v>
                </c:pt>
                <c:pt idx="2">
                  <c:v>0.94288047383352491</c:v>
                </c:pt>
                <c:pt idx="3">
                  <c:v>0.81467937807831547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3-7443-9FC5-1D9F6C737A54}"/>
            </c:ext>
          </c:extLst>
        </c:ser>
        <c:ser>
          <c:idx val="1"/>
          <c:order val="1"/>
          <c:tx>
            <c:strRef>
              <c:f>LF!$A$38</c:f>
              <c:strCache>
                <c:ptCount val="1"/>
                <c:pt idx="0">
                  <c:v>Nonsouth Rural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LF!$B$38:$E$38</c:f>
              <c:numCache>
                <c:formatCode>0%</c:formatCode>
                <c:ptCount val="4"/>
                <c:pt idx="0">
                  <c:v>1</c:v>
                </c:pt>
                <c:pt idx="1">
                  <c:v>1.0429805030914889</c:v>
                </c:pt>
                <c:pt idx="2">
                  <c:v>1.0330748811582724</c:v>
                </c:pt>
                <c:pt idx="3">
                  <c:v>0.81801423489196978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3-7443-9FC5-1D9F6C737A54}"/>
            </c:ext>
          </c:extLst>
        </c:ser>
        <c:ser>
          <c:idx val="2"/>
          <c:order val="2"/>
          <c:tx>
            <c:strRef>
              <c:f>LF!$A$39</c:f>
              <c:strCache>
                <c:ptCount val="1"/>
                <c:pt idx="0">
                  <c:v>South Metro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LF!$B$39:$E$39</c:f>
              <c:numCache>
                <c:formatCode>0%</c:formatCode>
                <c:ptCount val="4"/>
                <c:pt idx="0">
                  <c:v>1</c:v>
                </c:pt>
                <c:pt idx="1">
                  <c:v>0.99177167672849265</c:v>
                </c:pt>
                <c:pt idx="2">
                  <c:v>0.96967667803168534</c:v>
                </c:pt>
                <c:pt idx="3">
                  <c:v>1.0004401377575018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3-7443-9FC5-1D9F6C737A54}"/>
            </c:ext>
          </c:extLst>
        </c:ser>
        <c:ser>
          <c:idx val="3"/>
          <c:order val="3"/>
          <c:tx>
            <c:strRef>
              <c:f>LF!$A$40</c:f>
              <c:strCache>
                <c:ptCount val="1"/>
                <c:pt idx="0">
                  <c:v>South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LF!$B$40:$E$40</c:f>
              <c:numCache>
                <c:formatCode>0%</c:formatCode>
                <c:ptCount val="4"/>
                <c:pt idx="0">
                  <c:v>1</c:v>
                </c:pt>
                <c:pt idx="1">
                  <c:v>0.99423414393382703</c:v>
                </c:pt>
                <c:pt idx="2">
                  <c:v>0.97234912289279951</c:v>
                </c:pt>
                <c:pt idx="3">
                  <c:v>0.98896504913076733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3-7443-9FC5-1D9F6C737A54}"/>
            </c:ext>
          </c:extLst>
        </c:ser>
        <c:ser>
          <c:idx val="4"/>
          <c:order val="4"/>
          <c:tx>
            <c:strRef>
              <c:f>LF!$A$41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LF!$B$41:$E$41</c:f>
              <c:numCache>
                <c:formatCode>0%</c:formatCode>
                <c:ptCount val="4"/>
                <c:pt idx="0">
                  <c:v>1</c:v>
                </c:pt>
                <c:pt idx="1">
                  <c:v>1.0013140345673428</c:v>
                </c:pt>
                <c:pt idx="2">
                  <c:v>0.98505555393796695</c:v>
                </c:pt>
                <c:pt idx="3">
                  <c:v>0.99783531860853936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3-7443-9FC5-1D9F6C73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89856"/>
        <c:axId val="302838864"/>
      </c:lineChart>
      <c:catAx>
        <c:axId val="2315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8864"/>
        <c:crosses val="autoZero"/>
        <c:auto val="1"/>
        <c:lblAlgn val="ctr"/>
        <c:lblOffset val="100"/>
        <c:noMultiLvlLbl val="0"/>
      </c:catAx>
      <c:valAx>
        <c:axId val="3028388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LF!$A$29</c:f>
              <c:strCache>
                <c:ptCount val="1"/>
                <c:pt idx="0">
                  <c:v>Black Rural South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LF!$B$28:$E$28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LF!$B$29:$E$29</c:f>
              <c:numCache>
                <c:formatCode>General</c:formatCode>
                <c:ptCount val="4"/>
                <c:pt idx="0">
                  <c:v>1</c:v>
                </c:pt>
                <c:pt idx="1">
                  <c:v>1.0454849521867799</c:v>
                </c:pt>
                <c:pt idx="2">
                  <c:v>1.0246672049142611</c:v>
                </c:pt>
                <c:pt idx="3">
                  <c:v>1.0851133091346756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D4A-8895-0F32E1C8BD18}"/>
            </c:ext>
          </c:extLst>
        </c:ser>
        <c:ser>
          <c:idx val="1"/>
          <c:order val="1"/>
          <c:tx>
            <c:strRef>
              <c:f>LF!$A$30</c:f>
              <c:strCache>
                <c:ptCount val="1"/>
                <c:pt idx="0">
                  <c:v>Nonsouth Rural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LF!$B$28:$E$28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LF!$B$30:$E$30</c:f>
              <c:numCache>
                <c:formatCode>General</c:formatCode>
                <c:ptCount val="4"/>
                <c:pt idx="0">
                  <c:v>1</c:v>
                </c:pt>
                <c:pt idx="1">
                  <c:v>1.0734765670523601</c:v>
                </c:pt>
                <c:pt idx="2">
                  <c:v>1.1021544992924333</c:v>
                </c:pt>
                <c:pt idx="3">
                  <c:v>1.3538653541996171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0-4D4A-8895-0F32E1C8BD18}"/>
            </c:ext>
          </c:extLst>
        </c:ser>
        <c:ser>
          <c:idx val="2"/>
          <c:order val="2"/>
          <c:tx>
            <c:strRef>
              <c:f>LF!$A$31</c:f>
              <c:strCache>
                <c:ptCount val="1"/>
                <c:pt idx="0">
                  <c:v>South Metro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LF!$B$28:$E$28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LF!$B$31:$E$31</c:f>
              <c:numCache>
                <c:formatCode>General</c:formatCode>
                <c:ptCount val="4"/>
                <c:pt idx="0">
                  <c:v>1</c:v>
                </c:pt>
                <c:pt idx="1">
                  <c:v>1.1929511853310395</c:v>
                </c:pt>
                <c:pt idx="2">
                  <c:v>1.3911591990193972</c:v>
                </c:pt>
                <c:pt idx="3">
                  <c:v>1.4762091103146036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0-4D4A-8895-0F32E1C8BD18}"/>
            </c:ext>
          </c:extLst>
        </c:ser>
        <c:ser>
          <c:idx val="3"/>
          <c:order val="3"/>
          <c:tx>
            <c:strRef>
              <c:f>LF!$A$32</c:f>
              <c:strCache>
                <c:ptCount val="1"/>
                <c:pt idx="0">
                  <c:v>South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LF!$B$28:$E$28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LF!$B$32:$E$32</c:f>
              <c:numCache>
                <c:formatCode>General</c:formatCode>
                <c:ptCount val="4"/>
                <c:pt idx="0">
                  <c:v>1</c:v>
                </c:pt>
                <c:pt idx="1">
                  <c:v>1.1732124564463335</c:v>
                </c:pt>
                <c:pt idx="2">
                  <c:v>1.340864332940743</c:v>
                </c:pt>
                <c:pt idx="3">
                  <c:v>1.4172264557960557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0-4D4A-8895-0F32E1C8BD18}"/>
            </c:ext>
          </c:extLst>
        </c:ser>
        <c:ser>
          <c:idx val="4"/>
          <c:order val="4"/>
          <c:tx>
            <c:strRef>
              <c:f>LF!$A$33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LF!$B$28:$E$28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LF!$B$33:$E$33</c:f>
              <c:numCache>
                <c:formatCode>General</c:formatCode>
                <c:ptCount val="4"/>
                <c:pt idx="0">
                  <c:v>1</c:v>
                </c:pt>
                <c:pt idx="1">
                  <c:v>1.1315629917545222</c:v>
                </c:pt>
                <c:pt idx="2">
                  <c:v>1.2414468873501248</c:v>
                </c:pt>
                <c:pt idx="3">
                  <c:v>1.2907390483350811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0-4D4A-8895-0F32E1C8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98800"/>
        <c:axId val="338898656"/>
      </c:lineChart>
      <c:catAx>
        <c:axId val="3378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98656"/>
        <c:crosses val="autoZero"/>
        <c:auto val="1"/>
        <c:lblAlgn val="ctr"/>
        <c:lblOffset val="100"/>
        <c:noMultiLvlLbl val="0"/>
      </c:catAx>
      <c:valAx>
        <c:axId val="3388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Household Income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93364197530866E-2"/>
          <c:y val="0.10903773148148148"/>
          <c:w val="0.71889413580246897"/>
          <c:h val="0.82278796296296297"/>
        </c:manualLayout>
      </c:layout>
      <c:lineChart>
        <c:grouping val="standard"/>
        <c:varyColors val="0"/>
        <c:ser>
          <c:idx val="4"/>
          <c:order val="0"/>
          <c:tx>
            <c:strRef>
              <c:f>INCOME!$F$1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INCOME!$F$2:$F$5</c:f>
              <c:numCache>
                <c:formatCode>_("$"* #,##0_);_("$"* \(#,##0\);_("$"* "-"??_);_(@_)</c:formatCode>
                <c:ptCount val="4"/>
                <c:pt idx="0">
                  <c:v>28830.14</c:v>
                </c:pt>
                <c:pt idx="1">
                  <c:v>42034.84</c:v>
                </c:pt>
                <c:pt idx="2">
                  <c:v>50020.06</c:v>
                </c:pt>
                <c:pt idx="3">
                  <c:v>59188.89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9-B94B-9A94-1C55F728C77F}"/>
            </c:ext>
          </c:extLst>
        </c:ser>
        <c:ser>
          <c:idx val="3"/>
          <c:order val="1"/>
          <c:tx>
            <c:strRef>
              <c:f>INCOME!$E$1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INCOME!$E$2:$E$5</c:f>
              <c:numCache>
                <c:formatCode>_("$"* #,##0_);_("$"* \(#,##0\);_("$"* "-"??_);_(@_)</c:formatCode>
                <c:ptCount val="4"/>
                <c:pt idx="0">
                  <c:v>25496.48</c:v>
                </c:pt>
                <c:pt idx="1">
                  <c:v>38927.67</c:v>
                </c:pt>
                <c:pt idx="2">
                  <c:v>44968.58</c:v>
                </c:pt>
                <c:pt idx="3">
                  <c:v>54008.55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9-B94B-9A94-1C55F728C77F}"/>
            </c:ext>
          </c:extLst>
        </c:ser>
        <c:ser>
          <c:idx val="2"/>
          <c:order val="2"/>
          <c:tx>
            <c:strRef>
              <c:f>INCOME!$D$1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INCOME!$D$2:$D$5</c:f>
              <c:numCache>
                <c:formatCode>_("$"* #,##0_);_("$"* \(#,##0\);_("$"* "-"??_);_(@_)</c:formatCode>
                <c:ptCount val="4"/>
                <c:pt idx="0">
                  <c:v>27294.01</c:v>
                </c:pt>
                <c:pt idx="1">
                  <c:v>40978.68</c:v>
                </c:pt>
                <c:pt idx="2">
                  <c:v>46823.26</c:v>
                </c:pt>
                <c:pt idx="3">
                  <c:v>56598.080000000002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9-B94B-9A94-1C55F728C77F}"/>
            </c:ext>
          </c:extLst>
        </c:ser>
        <c:ser>
          <c:idx val="1"/>
          <c:order val="3"/>
          <c:tx>
            <c:strRef>
              <c:f>INCOME!$C$1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INCOME!$C$2:$C$5</c:f>
              <c:numCache>
                <c:formatCode>_("$"* #,##0_);_("$"* \(#,##0\);_("$"* "-"??_);_(@_)</c:formatCode>
                <c:ptCount val="4"/>
                <c:pt idx="0">
                  <c:v>24361.21</c:v>
                </c:pt>
                <c:pt idx="1">
                  <c:v>36330.120000000003</c:v>
                </c:pt>
                <c:pt idx="2">
                  <c:v>42229.2</c:v>
                </c:pt>
                <c:pt idx="3">
                  <c:v>50722.83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E046-B7E4-B4D33312894D}"/>
            </c:ext>
          </c:extLst>
        </c:ser>
        <c:ser>
          <c:idx val="0"/>
          <c:order val="4"/>
          <c:tx>
            <c:strRef>
              <c:f>INCOME!$B$1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INCOME!$B$2:$B$5</c:f>
              <c:numCache>
                <c:formatCode>_("$"* #,##0_);_("$"* \(#,##0\);_("$"* "-"??_);_(@_)</c:formatCode>
                <c:ptCount val="4"/>
                <c:pt idx="0">
                  <c:v>17671.099999999999</c:v>
                </c:pt>
                <c:pt idx="1">
                  <c:v>27213.61</c:v>
                </c:pt>
                <c:pt idx="2">
                  <c:v>32159.85</c:v>
                </c:pt>
                <c:pt idx="3">
                  <c:v>36165.730000000003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E046-B7E4-B4D33312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763968"/>
        <c:axId val="1602450800"/>
      </c:lineChart>
      <c:catAx>
        <c:axId val="1544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0800"/>
        <c:crosses val="autoZero"/>
        <c:auto val="1"/>
        <c:lblAlgn val="ctr"/>
        <c:lblOffset val="100"/>
        <c:noMultiLvlLbl val="0"/>
      </c:catAx>
      <c:valAx>
        <c:axId val="1602450800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639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74675925925922"/>
          <c:y val="0.10568078703703704"/>
          <c:w val="0.16249398148148148"/>
          <c:h val="0.35087037037037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Median Earnings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7090791776027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A8-ED4F-B307-993BA7A2BD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EARNINGS!$R$2:$R$9</c:f>
              <c:strCache>
                <c:ptCount val="8"/>
                <c:pt idx="0">
                  <c:v>Black Rural South
(Black only)</c:v>
                </c:pt>
                <c:pt idx="1">
                  <c:v>South Metro
(Black only)</c:v>
                </c:pt>
                <c:pt idx="2">
                  <c:v>USA
(Black only)</c:v>
                </c:pt>
                <c:pt idx="3">
                  <c:v>Non-South Rural
(All)</c:v>
                </c:pt>
                <c:pt idx="4">
                  <c:v>South
(All)</c:v>
                </c:pt>
                <c:pt idx="5">
                  <c:v>Black Rural South
(White only)</c:v>
                </c:pt>
                <c:pt idx="6">
                  <c:v>USA 
(All)</c:v>
                </c:pt>
                <c:pt idx="7">
                  <c:v>USA
(White only)</c:v>
                </c:pt>
              </c:strCache>
            </c:strRef>
          </c:cat>
          <c:val>
            <c:numRef>
              <c:f>EARNINGS!$S$2:$S$9</c:f>
              <c:numCache>
                <c:formatCode>_("$"* #,##0_);_("$"* \(#,##0\);_("$"* "-"??_);_(@_)</c:formatCode>
                <c:ptCount val="8"/>
                <c:pt idx="0">
                  <c:v>20503.79</c:v>
                </c:pt>
                <c:pt idx="1">
                  <c:v>25872.5</c:v>
                </c:pt>
                <c:pt idx="2">
                  <c:v>26793.599999999999</c:v>
                </c:pt>
                <c:pt idx="3">
                  <c:v>27885.83</c:v>
                </c:pt>
                <c:pt idx="4">
                  <c:v>30592.71</c:v>
                </c:pt>
                <c:pt idx="5">
                  <c:v>31043.73</c:v>
                </c:pt>
                <c:pt idx="6">
                  <c:v>31581.06</c:v>
                </c:pt>
                <c:pt idx="7">
                  <c:v>37880.050000000003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Percentage</a:t>
            </a:r>
            <a:r>
              <a:rPr lang="en-US" sz="1500" b="1" baseline="0"/>
              <a:t> of Population</a:t>
            </a:r>
            <a:r>
              <a:rPr lang="en-US" sz="1500" b="1"/>
              <a:t> Below</a:t>
            </a:r>
            <a:r>
              <a:rPr lang="en-US" sz="1500" b="1" baseline="0"/>
              <a:t> the Poverty Line by Region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024691358025E-2"/>
          <c:y val="0.10903773148148148"/>
          <c:w val="0.77204614197530863"/>
          <c:h val="0.82278796296296297"/>
        </c:manualLayout>
      </c:layout>
      <c:lineChart>
        <c:grouping val="standard"/>
        <c:varyColors val="0"/>
        <c:ser>
          <c:idx val="0"/>
          <c:order val="0"/>
          <c:tx>
            <c:strRef>
              <c:f>POVERTY!$B$2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POVERTY!$B$3:$B$6</c:f>
              <c:numCache>
                <c:formatCode>0%</c:formatCode>
                <c:ptCount val="4"/>
                <c:pt idx="0">
                  <c:v>0.27692159999999999</c:v>
                </c:pt>
                <c:pt idx="1">
                  <c:v>0.20997099999999999</c:v>
                </c:pt>
                <c:pt idx="2">
                  <c:v>0.27125389999999999</c:v>
                </c:pt>
                <c:pt idx="3">
                  <c:v>0.25356440000000002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D-414F-B8A9-E4A85EBAAF2A}"/>
            </c:ext>
          </c:extLst>
        </c:ser>
        <c:ser>
          <c:idx val="1"/>
          <c:order val="1"/>
          <c:tx>
            <c:strRef>
              <c:f>POVERTY!$C$2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POVERTY!$C$3:$C$6</c:f>
              <c:numCache>
                <c:formatCode>0%</c:formatCode>
                <c:ptCount val="4"/>
                <c:pt idx="0">
                  <c:v>0.12947800000000001</c:v>
                </c:pt>
                <c:pt idx="1">
                  <c:v>0.1138897</c:v>
                </c:pt>
                <c:pt idx="2">
                  <c:v>0.15282200000000001</c:v>
                </c:pt>
                <c:pt idx="3">
                  <c:v>0.14117689999999999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D-414F-B8A9-E4A85EBAAF2A}"/>
            </c:ext>
          </c:extLst>
        </c:ser>
        <c:ser>
          <c:idx val="2"/>
          <c:order val="2"/>
          <c:tx>
            <c:strRef>
              <c:f>POVERTY!$D$2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POVERTY!$D$3:$D$6</c:f>
              <c:numCache>
                <c:formatCode>0%</c:formatCode>
                <c:ptCount val="4"/>
                <c:pt idx="0">
                  <c:v>0.13818559999999999</c:v>
                </c:pt>
                <c:pt idx="1">
                  <c:v>0.11944150000000001</c:v>
                </c:pt>
                <c:pt idx="2">
                  <c:v>0.1600539</c:v>
                </c:pt>
                <c:pt idx="3">
                  <c:v>0.13857359999999999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D-414F-B8A9-E4A85EBAAF2A}"/>
            </c:ext>
          </c:extLst>
        </c:ser>
        <c:ser>
          <c:idx val="3"/>
          <c:order val="3"/>
          <c:tx>
            <c:strRef>
              <c:f>POVERTY!$E$2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POVERTY!$E$3:$E$6</c:f>
              <c:numCache>
                <c:formatCode>0%</c:formatCode>
                <c:ptCount val="4"/>
                <c:pt idx="0">
                  <c:v>0.15321009999999999</c:v>
                </c:pt>
                <c:pt idx="1">
                  <c:v>0.12994990000000001</c:v>
                </c:pt>
                <c:pt idx="2">
                  <c:v>0.1699591</c:v>
                </c:pt>
                <c:pt idx="3">
                  <c:v>0.1492009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D-414F-B8A9-E4A85EBAAF2A}"/>
            </c:ext>
          </c:extLst>
        </c:ser>
        <c:ser>
          <c:idx val="4"/>
          <c:order val="4"/>
          <c:tx>
            <c:strRef>
              <c:f>POVERTY!$F$2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POVERTY!$F$3:$F$6</c:f>
              <c:numCache>
                <c:formatCode>0%</c:formatCode>
                <c:ptCount val="4"/>
                <c:pt idx="0">
                  <c:v>0.1276147</c:v>
                </c:pt>
                <c:pt idx="1">
                  <c:v>0.113665</c:v>
                </c:pt>
                <c:pt idx="2">
                  <c:v>0.1535801</c:v>
                </c:pt>
                <c:pt idx="3">
                  <c:v>0.1357303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D-414F-B8A9-E4A85EBA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5215"/>
        <c:axId val="1993552191"/>
      </c:lineChart>
      <c:catAx>
        <c:axId val="19896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2191"/>
        <c:crosses val="autoZero"/>
        <c:auto val="1"/>
        <c:lblAlgn val="ctr"/>
        <c:lblOffset val="100"/>
        <c:noMultiLvlLbl val="0"/>
      </c:catAx>
      <c:valAx>
        <c:axId val="1993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6651234567901"/>
          <c:y val="9.3921527777777777E-2"/>
          <c:w val="0.15269459876543209"/>
          <c:h val="0.4919814814814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Percentage</a:t>
            </a:r>
            <a:r>
              <a:rPr lang="en-US" sz="1500" b="1" baseline="0"/>
              <a:t> of Children </a:t>
            </a:r>
            <a:r>
              <a:rPr lang="en-US" sz="1500" b="1"/>
              <a:t>Below</a:t>
            </a:r>
            <a:r>
              <a:rPr lang="en-US" sz="1500" b="1" baseline="0"/>
              <a:t> the Poverty Line by Region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024691358025E-2"/>
          <c:y val="0.10903773148148148"/>
          <c:w val="0.77204614197530863"/>
          <c:h val="0.82278796296296297"/>
        </c:manualLayout>
      </c:layout>
      <c:lineChart>
        <c:grouping val="standard"/>
        <c:varyColors val="0"/>
        <c:ser>
          <c:idx val="0"/>
          <c:order val="0"/>
          <c:tx>
            <c:strRef>
              <c:f>POVERTY!$B$2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POVERTY!$B$11:$B$14</c:f>
              <c:numCache>
                <c:formatCode>0%</c:formatCode>
                <c:ptCount val="4"/>
                <c:pt idx="0">
                  <c:v>0.37</c:v>
                </c:pt>
                <c:pt idx="1">
                  <c:v>0.28000000000000003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7-8443-87E4-F3AA293619C2}"/>
            </c:ext>
          </c:extLst>
        </c:ser>
        <c:ser>
          <c:idx val="3"/>
          <c:order val="1"/>
          <c:tx>
            <c:strRef>
              <c:f>POVERTY!$E$2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POVERTY!$E$11:$E$14</c:f>
              <c:numCache>
                <c:formatCode>0%</c:formatCode>
                <c:ptCount val="4"/>
                <c:pt idx="0">
                  <c:v>0.22</c:v>
                </c:pt>
                <c:pt idx="1">
                  <c:v>0.18</c:v>
                </c:pt>
                <c:pt idx="2">
                  <c:v>0.24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7-8443-87E4-F3AA293619C2}"/>
            </c:ext>
          </c:extLst>
        </c:ser>
        <c:ser>
          <c:idx val="1"/>
          <c:order val="2"/>
          <c:tx>
            <c:strRef>
              <c:f>POVERTY!$C$2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POVERTY!$C$11:$C$14</c:f>
              <c:numCache>
                <c:formatCode>0%</c:formatCode>
                <c:ptCount val="4"/>
                <c:pt idx="0">
                  <c:v>0.18</c:v>
                </c:pt>
                <c:pt idx="1">
                  <c:v>0.16</c:v>
                </c:pt>
                <c:pt idx="2">
                  <c:v>0.22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7-8443-87E4-F3AA293619C2}"/>
            </c:ext>
          </c:extLst>
        </c:ser>
        <c:ser>
          <c:idx val="2"/>
          <c:order val="3"/>
          <c:tx>
            <c:strRef>
              <c:f>POVERTY!$D$2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POVERTY!$D$11:$D$14</c:f>
              <c:numCache>
                <c:formatCode>0%</c:formatCode>
                <c:ptCount val="4"/>
                <c:pt idx="0">
                  <c:v>0.2</c:v>
                </c:pt>
                <c:pt idx="1">
                  <c:v>0.17</c:v>
                </c:pt>
                <c:pt idx="2">
                  <c:v>0.23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8443-87E4-F3AA293619C2}"/>
            </c:ext>
          </c:extLst>
        </c:ser>
        <c:ser>
          <c:idx val="4"/>
          <c:order val="4"/>
          <c:tx>
            <c:strRef>
              <c:f>POVERTY!$F$2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POVERTY!$F$11:$F$14</c:f>
              <c:numCache>
                <c:formatCode>0%</c:formatCode>
                <c:ptCount val="4"/>
                <c:pt idx="0">
                  <c:v>0.19</c:v>
                </c:pt>
                <c:pt idx="1">
                  <c:v>0.16</c:v>
                </c:pt>
                <c:pt idx="2">
                  <c:v>0.22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7-8443-87E4-F3AA2936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5215"/>
        <c:axId val="1993552191"/>
      </c:lineChart>
      <c:catAx>
        <c:axId val="19896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2191"/>
        <c:crosses val="autoZero"/>
        <c:auto val="1"/>
        <c:lblAlgn val="ctr"/>
        <c:lblOffset val="100"/>
        <c:noMultiLvlLbl val="0"/>
      </c:catAx>
      <c:valAx>
        <c:axId val="1993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6651234567901"/>
          <c:y val="9.3921527777777777E-2"/>
          <c:w val="0.15269459876543209"/>
          <c:h val="0.4919814814814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</a:t>
            </a:r>
            <a:r>
              <a:rPr lang="en-US" sz="1500" b="1" baseline="0"/>
              <a:t> Percentage of Population in Poverty (2013-2017)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65645423228346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POVERTY!$T$1</c:f>
              <c:strCache>
                <c:ptCount val="1"/>
                <c:pt idx="0">
                  <c:v>Poverty Rates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0D-F048-B920-35C89FCB52B7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0D-F048-B920-35C89FCB52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POVERTY!$S$3:$S$10</c:f>
              <c:strCache>
                <c:ptCount val="8"/>
                <c:pt idx="0">
                  <c:v>USA
(White only)</c:v>
                </c:pt>
                <c:pt idx="1">
                  <c:v>USA 
(All)</c:v>
                </c:pt>
                <c:pt idx="2">
                  <c:v>Non-South Rural
(All)</c:v>
                </c:pt>
                <c:pt idx="3">
                  <c:v>Black Rural South
(White only)</c:v>
                </c:pt>
                <c:pt idx="4">
                  <c:v>South
(All)</c:v>
                </c:pt>
                <c:pt idx="5">
                  <c:v>South Metro
(Black only)</c:v>
                </c:pt>
                <c:pt idx="6">
                  <c:v>USA
(Black only)</c:v>
                </c:pt>
                <c:pt idx="7">
                  <c:v>Black Rural South
(Black only)</c:v>
                </c:pt>
              </c:strCache>
            </c:strRef>
          </c:cat>
          <c:val>
            <c:numRef>
              <c:f>POVERTY!$T$3:$T$10</c:f>
              <c:numCache>
                <c:formatCode>0%</c:formatCode>
                <c:ptCount val="8"/>
                <c:pt idx="0">
                  <c:v>0.10282760000000001</c:v>
                </c:pt>
                <c:pt idx="1">
                  <c:v>0.14580190000000001</c:v>
                </c:pt>
                <c:pt idx="2">
                  <c:v>0.1470012</c:v>
                </c:pt>
                <c:pt idx="3">
                  <c:v>0.14798919999999999</c:v>
                </c:pt>
                <c:pt idx="4">
                  <c:v>0.15914149999999999</c:v>
                </c:pt>
                <c:pt idx="5">
                  <c:v>0.23160549999999999</c:v>
                </c:pt>
                <c:pt idx="6">
                  <c:v>0.25190770000000001</c:v>
                </c:pt>
                <c:pt idx="7">
                  <c:v>0.3653459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 Poverty Rate of Whites Alone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POVERTY!$X$1</c:f>
              <c:strCache>
                <c:ptCount val="1"/>
                <c:pt idx="0">
                  <c:v>White Poverty Rate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POVERTY!$W$2:$W$5</c:f>
              <c:strCache>
                <c:ptCount val="4"/>
                <c:pt idx="0">
                  <c:v>Non-South Rural</c:v>
                </c:pt>
                <c:pt idx="1">
                  <c:v>Rural South 
(Outside of BRS)</c:v>
                </c:pt>
                <c:pt idx="2">
                  <c:v>Black Rural South 
(BRS)</c:v>
                </c:pt>
                <c:pt idx="3">
                  <c:v>White Rural South 
(Over 90% White)</c:v>
                </c:pt>
              </c:strCache>
            </c:strRef>
          </c:cat>
          <c:val>
            <c:numRef>
              <c:f>POVERTY!$X$2:$X$5</c:f>
              <c:numCache>
                <c:formatCode>0%</c:formatCode>
                <c:ptCount val="4"/>
                <c:pt idx="0">
                  <c:v>0.1285819</c:v>
                </c:pt>
                <c:pt idx="1">
                  <c:v>0.14135739999999999</c:v>
                </c:pt>
                <c:pt idx="2">
                  <c:v>0.14798919999999999</c:v>
                </c:pt>
                <c:pt idx="3">
                  <c:v>0.18503349999999999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 Percentage of Children in Poverty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68262083333333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46B-2343-A752-8D154F060D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POVERTY!$S$18:$S$25</c:f>
              <c:strCache>
                <c:ptCount val="8"/>
                <c:pt idx="0">
                  <c:v>USA
(White only)</c:v>
                </c:pt>
                <c:pt idx="1">
                  <c:v>Black Rural South
(White only)</c:v>
                </c:pt>
                <c:pt idx="2">
                  <c:v>Non-South Rural
(All)</c:v>
                </c:pt>
                <c:pt idx="3">
                  <c:v>USA 
(All)</c:v>
                </c:pt>
                <c:pt idx="4">
                  <c:v>South
(All)</c:v>
                </c:pt>
                <c:pt idx="5">
                  <c:v>South Metro
(Black only)</c:v>
                </c:pt>
                <c:pt idx="6">
                  <c:v>USA
(Black only)</c:v>
                </c:pt>
                <c:pt idx="7">
                  <c:v>Black Rural South
(Black only)</c:v>
                </c:pt>
              </c:strCache>
            </c:strRef>
          </c:cat>
          <c:val>
            <c:numRef>
              <c:f>POVERTY!$T$18:$T$25</c:f>
              <c:numCache>
                <c:formatCode>0%</c:formatCode>
                <c:ptCount val="8"/>
                <c:pt idx="0">
                  <c:v>0.12178600000000001</c:v>
                </c:pt>
                <c:pt idx="1">
                  <c:v>0.1850398</c:v>
                </c:pt>
                <c:pt idx="2">
                  <c:v>0.20132050000000001</c:v>
                </c:pt>
                <c:pt idx="3">
                  <c:v>0.2030594</c:v>
                </c:pt>
                <c:pt idx="4">
                  <c:v>0.22642570000000001</c:v>
                </c:pt>
                <c:pt idx="5">
                  <c:v>0.33717550000000002</c:v>
                </c:pt>
                <c:pt idx="6">
                  <c:v>0.36132880000000001</c:v>
                </c:pt>
                <c:pt idx="7">
                  <c:v>0.51627970000000001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NAEP Reading</a:t>
            </a:r>
            <a:r>
              <a:rPr lang="en-US" sz="1500" b="1" baseline="0"/>
              <a:t> Scores for Grade 4 Students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2051466752774E-2"/>
          <c:y val="9.3211678832116784E-2"/>
          <c:w val="0.76513055555555554"/>
          <c:h val="0.84133819951338196"/>
        </c:manualLayout>
      </c:layout>
      <c:lineChart>
        <c:grouping val="standard"/>
        <c:varyColors val="0"/>
        <c:ser>
          <c:idx val="1"/>
          <c:order val="0"/>
          <c:tx>
            <c:strRef>
              <c:f>NAEP!$A$4</c:f>
              <c:strCache>
                <c:ptCount val="1"/>
                <c:pt idx="0">
                  <c:v>USA
(White only)</c:v>
                </c:pt>
              </c:strCache>
            </c:strRef>
          </c:tx>
          <c:spPr>
            <a:ln w="28575" cap="rnd">
              <a:solidFill>
                <a:srgbClr val="25349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NAEP!$B$4:$H$4</c:f>
              <c:numCache>
                <c:formatCode>General</c:formatCode>
                <c:ptCount val="7"/>
                <c:pt idx="0">
                  <c:v>226.74590000000001</c:v>
                </c:pt>
                <c:pt idx="1">
                  <c:v>227.3981</c:v>
                </c:pt>
                <c:pt idx="2">
                  <c:v>227.66229999999999</c:v>
                </c:pt>
                <c:pt idx="3">
                  <c:v>228.5275</c:v>
                </c:pt>
                <c:pt idx="4">
                  <c:v>229.55609999999999</c:v>
                </c:pt>
                <c:pt idx="5">
                  <c:v>229.8973</c:v>
                </c:pt>
                <c:pt idx="6">
                  <c:v>230.21430000000001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E-B54A-A37E-0D2D9C329E8B}"/>
            </c:ext>
          </c:extLst>
        </c:ser>
        <c:ser>
          <c:idx val="6"/>
          <c:order val="1"/>
          <c:tx>
            <c:strRef>
              <c:f>NAEP!$A$10</c:f>
              <c:strCache>
                <c:ptCount val="1"/>
                <c:pt idx="0">
                  <c:v>Black Rural South
(White only)</c:v>
                </c:pt>
              </c:strCache>
            </c:strRef>
          </c:tx>
          <c:spPr>
            <a:ln w="28575" cap="rnd">
              <a:solidFill>
                <a:srgbClr val="DD949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NAEP!$B$10:$H$10</c:f>
              <c:numCache>
                <c:formatCode>General</c:formatCode>
                <c:ptCount val="7"/>
                <c:pt idx="0">
                  <c:v>219.5796</c:v>
                </c:pt>
                <c:pt idx="1">
                  <c:v>220.9983</c:v>
                </c:pt>
                <c:pt idx="2">
                  <c:v>221.17830000000001</c:v>
                </c:pt>
                <c:pt idx="3">
                  <c:v>220.26990000000001</c:v>
                </c:pt>
                <c:pt idx="4">
                  <c:v>221.2602</c:v>
                </c:pt>
                <c:pt idx="5">
                  <c:v>221.59870000000001</c:v>
                </c:pt>
                <c:pt idx="6">
                  <c:v>224.1361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E-B54A-A37E-0D2D9C329E8B}"/>
            </c:ext>
          </c:extLst>
        </c:ser>
        <c:ser>
          <c:idx val="4"/>
          <c:order val="2"/>
          <c:tx>
            <c:strRef>
              <c:f>NAEP!$A$7</c:f>
              <c:strCache>
                <c:ptCount val="1"/>
                <c:pt idx="0">
                  <c:v>South
(All)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NAEP!$B$7:$H$7</c:f>
              <c:numCache>
                <c:formatCode>General</c:formatCode>
                <c:ptCount val="7"/>
                <c:pt idx="0">
                  <c:v>216.38210000000001</c:v>
                </c:pt>
                <c:pt idx="1">
                  <c:v>216.6112</c:v>
                </c:pt>
                <c:pt idx="2">
                  <c:v>216.86500000000001</c:v>
                </c:pt>
                <c:pt idx="3">
                  <c:v>217.67580000000001</c:v>
                </c:pt>
                <c:pt idx="4">
                  <c:v>218.5224</c:v>
                </c:pt>
                <c:pt idx="5">
                  <c:v>219.03819999999999</c:v>
                </c:pt>
                <c:pt idx="6">
                  <c:v>219.9101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E-B54A-A37E-0D2D9C329E8B}"/>
            </c:ext>
          </c:extLst>
        </c:ser>
        <c:ser>
          <c:idx val="0"/>
          <c:order val="3"/>
          <c:tx>
            <c:strRef>
              <c:f>NAEP!$A$3</c:f>
              <c:strCache>
                <c:ptCount val="1"/>
                <c:pt idx="0">
                  <c:v>USA 
(All)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NAEP!$B$3:$H$3</c:f>
              <c:numCache>
                <c:formatCode>General</c:formatCode>
                <c:ptCount val="7"/>
                <c:pt idx="0">
                  <c:v>216.77770000000001</c:v>
                </c:pt>
                <c:pt idx="1">
                  <c:v>217.19130000000001</c:v>
                </c:pt>
                <c:pt idx="2">
                  <c:v>217.63229999999999</c:v>
                </c:pt>
                <c:pt idx="3">
                  <c:v>218.35310000000001</c:v>
                </c:pt>
                <c:pt idx="4">
                  <c:v>219.03980000000001</c:v>
                </c:pt>
                <c:pt idx="5">
                  <c:v>220.5522</c:v>
                </c:pt>
                <c:pt idx="6">
                  <c:v>219.56829999999999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B54A-A37E-0D2D9C329E8B}"/>
            </c:ext>
          </c:extLst>
        </c:ser>
        <c:ser>
          <c:idx val="3"/>
          <c:order val="4"/>
          <c:tx>
            <c:strRef>
              <c:f>NAEP!$A$6</c:f>
              <c:strCache>
                <c:ptCount val="1"/>
                <c:pt idx="0">
                  <c:v>Non-South Rural
(All)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NAEP!$B$6:$H$6</c:f>
              <c:numCache>
                <c:formatCode>General</c:formatCode>
                <c:ptCount val="7"/>
                <c:pt idx="0">
                  <c:v>217.59370000000001</c:v>
                </c:pt>
                <c:pt idx="1">
                  <c:v>217.99930000000001</c:v>
                </c:pt>
                <c:pt idx="2">
                  <c:v>217.6568</c:v>
                </c:pt>
                <c:pt idx="3">
                  <c:v>218.40459999999999</c:v>
                </c:pt>
                <c:pt idx="4">
                  <c:v>219.10470000000001</c:v>
                </c:pt>
                <c:pt idx="5">
                  <c:v>219.89580000000001</c:v>
                </c:pt>
                <c:pt idx="6">
                  <c:v>218.4016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E-B54A-A37E-0D2D9C329E8B}"/>
            </c:ext>
          </c:extLst>
        </c:ser>
        <c:ser>
          <c:idx val="8"/>
          <c:order val="5"/>
          <c:tx>
            <c:strRef>
              <c:f>NAEP!$A$12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NAEP!$B$12:$H$12</c:f>
              <c:numCache>
                <c:formatCode>General</c:formatCode>
                <c:ptCount val="7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E-B54A-A37E-0D2D9C329E8B}"/>
            </c:ext>
          </c:extLst>
        </c:ser>
        <c:ser>
          <c:idx val="5"/>
          <c:order val="6"/>
          <c:tx>
            <c:strRef>
              <c:f>NAEP!$A$9</c:f>
              <c:strCache>
                <c:ptCount val="1"/>
                <c:pt idx="0">
                  <c:v>South Metro
(Black only)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NAEP!$B$9:$H$9</c:f>
              <c:numCache>
                <c:formatCode>General</c:formatCode>
                <c:ptCount val="7"/>
                <c:pt idx="0">
                  <c:v>202.4589</c:v>
                </c:pt>
                <c:pt idx="1">
                  <c:v>202.7842</c:v>
                </c:pt>
                <c:pt idx="2">
                  <c:v>202.88069999999999</c:v>
                </c:pt>
                <c:pt idx="3">
                  <c:v>202.97309999999999</c:v>
                </c:pt>
                <c:pt idx="4">
                  <c:v>204.1335</c:v>
                </c:pt>
                <c:pt idx="5">
                  <c:v>204.75559999999999</c:v>
                </c:pt>
                <c:pt idx="6">
                  <c:v>205.62280000000001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E-B54A-A37E-0D2D9C329E8B}"/>
            </c:ext>
          </c:extLst>
        </c:ser>
        <c:ser>
          <c:idx val="2"/>
          <c:order val="7"/>
          <c:tx>
            <c:strRef>
              <c:f>NAEP!$A$5</c:f>
              <c:strCache>
                <c:ptCount val="1"/>
                <c:pt idx="0">
                  <c:v>USA
(Black only)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NAEP!$B$5:$H$5</c:f>
              <c:numCache>
                <c:formatCode>General</c:formatCode>
                <c:ptCount val="7"/>
                <c:pt idx="0">
                  <c:v>200.94710000000001</c:v>
                </c:pt>
                <c:pt idx="1">
                  <c:v>201.1748</c:v>
                </c:pt>
                <c:pt idx="2">
                  <c:v>201.45070000000001</c:v>
                </c:pt>
                <c:pt idx="3">
                  <c:v>201.5583</c:v>
                </c:pt>
                <c:pt idx="4">
                  <c:v>202.3126</c:v>
                </c:pt>
                <c:pt idx="5">
                  <c:v>203.3193</c:v>
                </c:pt>
                <c:pt idx="6">
                  <c:v>202.93940000000001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E-B54A-A37E-0D2D9C329E8B}"/>
            </c:ext>
          </c:extLst>
        </c:ser>
        <c:ser>
          <c:idx val="7"/>
          <c:order val="8"/>
          <c:tx>
            <c:strRef>
              <c:f>NAEP!$A$11</c:f>
              <c:strCache>
                <c:ptCount val="1"/>
                <c:pt idx="0">
                  <c:v>Black Rural South
(Black only)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NAEP!$B$11:$H$11</c:f>
              <c:numCache>
                <c:formatCode>General</c:formatCode>
                <c:ptCount val="7"/>
                <c:pt idx="0">
                  <c:v>195.55240000000001</c:v>
                </c:pt>
                <c:pt idx="1">
                  <c:v>195.6233</c:v>
                </c:pt>
                <c:pt idx="2">
                  <c:v>195.20150000000001</c:v>
                </c:pt>
                <c:pt idx="3">
                  <c:v>195.30549999999999</c:v>
                </c:pt>
                <c:pt idx="4">
                  <c:v>195.8921</c:v>
                </c:pt>
                <c:pt idx="5">
                  <c:v>197.41589999999999</c:v>
                </c:pt>
                <c:pt idx="6">
                  <c:v>198.6241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E-B54A-A37E-0D2D9C32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5184"/>
        <c:axId val="333035392"/>
      </c:lineChart>
      <c:catAx>
        <c:axId val="327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5392"/>
        <c:crosses val="autoZero"/>
        <c:auto val="1"/>
        <c:lblAlgn val="ctr"/>
        <c:lblOffset val="100"/>
        <c:noMultiLvlLbl val="0"/>
      </c:catAx>
      <c:valAx>
        <c:axId val="333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2962962962967"/>
          <c:y val="9.0809895833333334E-2"/>
          <c:w val="0.16151967592592592"/>
          <c:h val="0.72667701208881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Cotton Exports from the United States, 1815-1860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11367673179394E-2"/>
          <c:y val="0.10102132458906828"/>
          <c:w val="0.83529307282415632"/>
          <c:h val="0.75293030347333889"/>
        </c:manualLayout>
      </c:layout>
      <c:lineChart>
        <c:grouping val="standard"/>
        <c:varyColors val="0"/>
        <c:ser>
          <c:idx val="1"/>
          <c:order val="0"/>
          <c:tx>
            <c:strRef>
              <c:f>MODERNIZATIONS!$F$1</c:f>
              <c:strCache>
                <c:ptCount val="1"/>
                <c:pt idx="0">
                  <c:v>Total 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MODERNIZATIONS!$E$2:$E$11</c:f>
              <c:numCache>
                <c:formatCode>General</c:formatCode>
                <c:ptCount val="10"/>
                <c:pt idx="0">
                  <c:v>1815</c:v>
                </c:pt>
                <c:pt idx="1">
                  <c:v>1820</c:v>
                </c:pt>
                <c:pt idx="2">
                  <c:v>1825</c:v>
                </c:pt>
                <c:pt idx="3">
                  <c:v>1830</c:v>
                </c:pt>
                <c:pt idx="4">
                  <c:v>1835</c:v>
                </c:pt>
                <c:pt idx="5">
                  <c:v>1840</c:v>
                </c:pt>
                <c:pt idx="6">
                  <c:v>1845</c:v>
                </c:pt>
                <c:pt idx="7">
                  <c:v>1850</c:v>
                </c:pt>
                <c:pt idx="8">
                  <c:v>1855</c:v>
                </c:pt>
                <c:pt idx="9">
                  <c:v>1860</c:v>
                </c:pt>
              </c:numCache>
            </c:numRef>
          </c:cat>
          <c:val>
            <c:numRef>
              <c:f>MODERNIZATIONS!$F$2:$F$11</c:f>
              <c:numCache>
                <c:formatCode>General</c:formatCode>
                <c:ptCount val="10"/>
                <c:pt idx="0">
                  <c:v>52.557752999999998</c:v>
                </c:pt>
                <c:pt idx="1">
                  <c:v>69.691999999999993</c:v>
                </c:pt>
                <c:pt idx="2">
                  <c:v>90.738</c:v>
                </c:pt>
                <c:pt idx="3">
                  <c:v>71.671000000000006</c:v>
                </c:pt>
                <c:pt idx="4">
                  <c:v>115.21599999999999</c:v>
                </c:pt>
                <c:pt idx="5">
                  <c:v>123.669</c:v>
                </c:pt>
                <c:pt idx="6">
                  <c:v>106.04</c:v>
                </c:pt>
                <c:pt idx="7">
                  <c:v>144.376</c:v>
                </c:pt>
                <c:pt idx="8">
                  <c:v>218.91</c:v>
                </c:pt>
                <c:pt idx="9">
                  <c:v>333.57600000000002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B14A-82D2-5551F944F9A3}"/>
            </c:ext>
          </c:extLst>
        </c:ser>
        <c:ser>
          <c:idx val="2"/>
          <c:order val="1"/>
          <c:tx>
            <c:strRef>
              <c:f>MODERNIZATIONS!$G$1</c:f>
              <c:strCache>
                <c:ptCount val="1"/>
                <c:pt idx="0">
                  <c:v>Cotton Exports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MODERNIZATIONS!$E$2:$E$11</c:f>
              <c:numCache>
                <c:formatCode>General</c:formatCode>
                <c:ptCount val="10"/>
                <c:pt idx="0">
                  <c:v>1815</c:v>
                </c:pt>
                <c:pt idx="1">
                  <c:v>1820</c:v>
                </c:pt>
                <c:pt idx="2">
                  <c:v>1825</c:v>
                </c:pt>
                <c:pt idx="3">
                  <c:v>1830</c:v>
                </c:pt>
                <c:pt idx="4">
                  <c:v>1835</c:v>
                </c:pt>
                <c:pt idx="5">
                  <c:v>1840</c:v>
                </c:pt>
                <c:pt idx="6">
                  <c:v>1845</c:v>
                </c:pt>
                <c:pt idx="7">
                  <c:v>1850</c:v>
                </c:pt>
                <c:pt idx="8">
                  <c:v>1855</c:v>
                </c:pt>
                <c:pt idx="9">
                  <c:v>1860</c:v>
                </c:pt>
              </c:numCache>
            </c:numRef>
          </c:cat>
          <c:val>
            <c:numRef>
              <c:f>MODERNIZATIONS!$G$2:$G$11</c:f>
              <c:numCache>
                <c:formatCode>General</c:formatCode>
                <c:ptCount val="10"/>
                <c:pt idx="0">
                  <c:v>17.529</c:v>
                </c:pt>
                <c:pt idx="1">
                  <c:v>22.308667</c:v>
                </c:pt>
                <c:pt idx="2">
                  <c:v>36.846648999999999</c:v>
                </c:pt>
                <c:pt idx="3">
                  <c:v>29.674883000000001</c:v>
                </c:pt>
                <c:pt idx="4">
                  <c:v>64.961302000000003</c:v>
                </c:pt>
                <c:pt idx="5">
                  <c:v>63.870306999999997</c:v>
                </c:pt>
                <c:pt idx="6">
                  <c:v>51.739643000000001</c:v>
                </c:pt>
                <c:pt idx="7">
                  <c:v>71.984616000000003</c:v>
                </c:pt>
                <c:pt idx="8">
                  <c:v>88.143844000000001</c:v>
                </c:pt>
                <c:pt idx="9">
                  <c:v>191.806555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B14A-82D2-5551F944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50032"/>
        <c:axId val="268989248"/>
      </c:lineChart>
      <c:catAx>
        <c:axId val="2727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89248"/>
        <c:crosses val="autoZero"/>
        <c:auto val="1"/>
        <c:lblAlgn val="ctr"/>
        <c:lblOffset val="100"/>
        <c:noMultiLvlLbl val="0"/>
      </c:catAx>
      <c:valAx>
        <c:axId val="2689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Millions of Dollars</a:t>
                </a:r>
              </a:p>
            </c:rich>
          </c:tx>
          <c:layout>
            <c:manualLayout>
              <c:xMode val="edge"/>
              <c:yMode val="edge"/>
              <c:x val="2.1314387211367674E-2"/>
              <c:y val="0.38834186177656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NAEP Math Scores for Grade 4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2051466752774E-2"/>
          <c:y val="9.3211678832116784E-2"/>
          <c:w val="0.76660046296296291"/>
          <c:h val="0.84133819951338196"/>
        </c:manualLayout>
      </c:layout>
      <c:lineChart>
        <c:grouping val="standard"/>
        <c:varyColors val="0"/>
        <c:ser>
          <c:idx val="1"/>
          <c:order val="0"/>
          <c:tx>
            <c:strRef>
              <c:f>NAEP!$A$17</c:f>
              <c:strCache>
                <c:ptCount val="1"/>
                <c:pt idx="0">
                  <c:v>USA 
(All)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NAEP!$B$17:$H$17</c:f>
              <c:numCache>
                <c:formatCode>General</c:formatCode>
                <c:ptCount val="7"/>
                <c:pt idx="0">
                  <c:v>237.95769999999999</c:v>
                </c:pt>
                <c:pt idx="1">
                  <c:v>238.47730000000001</c:v>
                </c:pt>
                <c:pt idx="2">
                  <c:v>239.04820000000001</c:v>
                </c:pt>
                <c:pt idx="3">
                  <c:v>239.7518</c:v>
                </c:pt>
                <c:pt idx="4">
                  <c:v>240.4007</c:v>
                </c:pt>
                <c:pt idx="5">
                  <c:v>240.97460000000001</c:v>
                </c:pt>
                <c:pt idx="6">
                  <c:v>239.02590000000001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E-B54A-A37E-0D2D9C329E8B}"/>
            </c:ext>
          </c:extLst>
        </c:ser>
        <c:ser>
          <c:idx val="6"/>
          <c:order val="1"/>
          <c:tx>
            <c:strRef>
              <c:f>NAEP!$A$18</c:f>
              <c:strCache>
                <c:ptCount val="1"/>
                <c:pt idx="0">
                  <c:v>USA
(White only)</c:v>
                </c:pt>
              </c:strCache>
            </c:strRef>
          </c:tx>
          <c:spPr>
            <a:ln w="28575" cap="rnd">
              <a:solidFill>
                <a:srgbClr val="253494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NAEP!$B$18:$H$18</c:f>
              <c:numCache>
                <c:formatCode>General</c:formatCode>
                <c:ptCount val="7"/>
                <c:pt idx="0">
                  <c:v>245.2123</c:v>
                </c:pt>
                <c:pt idx="1">
                  <c:v>245.5789</c:v>
                </c:pt>
                <c:pt idx="2">
                  <c:v>246.0351</c:v>
                </c:pt>
                <c:pt idx="3">
                  <c:v>246.9075</c:v>
                </c:pt>
                <c:pt idx="4">
                  <c:v>247.81559999999999</c:v>
                </c:pt>
                <c:pt idx="5">
                  <c:v>248.08619999999999</c:v>
                </c:pt>
                <c:pt idx="6">
                  <c:v>247.15379999999999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E-B54A-A37E-0D2D9C329E8B}"/>
            </c:ext>
          </c:extLst>
        </c:ser>
        <c:ser>
          <c:idx val="4"/>
          <c:order val="2"/>
          <c:tx>
            <c:strRef>
              <c:f>NAEP!$A$19</c:f>
              <c:strCache>
                <c:ptCount val="1"/>
                <c:pt idx="0">
                  <c:v>USA
(Black only)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NAEP!$B$19:$H$19</c:f>
              <c:numCache>
                <c:formatCode>General</c:formatCode>
                <c:ptCount val="7"/>
                <c:pt idx="0">
                  <c:v>223.9572</c:v>
                </c:pt>
                <c:pt idx="1">
                  <c:v>224.30189999999999</c:v>
                </c:pt>
                <c:pt idx="2">
                  <c:v>224.77459999999999</c:v>
                </c:pt>
                <c:pt idx="3">
                  <c:v>224.66640000000001</c:v>
                </c:pt>
                <c:pt idx="4">
                  <c:v>225.3263</c:v>
                </c:pt>
                <c:pt idx="5">
                  <c:v>224.60550000000001</c:v>
                </c:pt>
                <c:pt idx="6">
                  <c:v>223.85159999999999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E-B54A-A37E-0D2D9C329E8B}"/>
            </c:ext>
          </c:extLst>
        </c:ser>
        <c:ser>
          <c:idx val="0"/>
          <c:order val="3"/>
          <c:tx>
            <c:strRef>
              <c:f>NAEP!$A$20</c:f>
              <c:strCache>
                <c:ptCount val="1"/>
                <c:pt idx="0">
                  <c:v>Non-South Rural
(All)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NAEP!$B$20:$H$20</c:f>
              <c:numCache>
                <c:formatCode>General</c:formatCode>
                <c:ptCount val="7"/>
                <c:pt idx="0">
                  <c:v>238.7415</c:v>
                </c:pt>
                <c:pt idx="1">
                  <c:v>239.05500000000001</c:v>
                </c:pt>
                <c:pt idx="2">
                  <c:v>239.21360000000001</c:v>
                </c:pt>
                <c:pt idx="3">
                  <c:v>240.2106</c:v>
                </c:pt>
                <c:pt idx="4">
                  <c:v>240.81180000000001</c:v>
                </c:pt>
                <c:pt idx="5">
                  <c:v>240.68100000000001</c:v>
                </c:pt>
                <c:pt idx="6">
                  <c:v>238.47819999999999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B54A-A37E-0D2D9C329E8B}"/>
            </c:ext>
          </c:extLst>
        </c:ser>
        <c:ser>
          <c:idx val="3"/>
          <c:order val="4"/>
          <c:tx>
            <c:strRef>
              <c:f>NAEP!$A$21</c:f>
              <c:strCache>
                <c:ptCount val="1"/>
                <c:pt idx="0">
                  <c:v>South
(All)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NAEP!$B$21:$H$21</c:f>
              <c:numCache>
                <c:formatCode>General</c:formatCode>
                <c:ptCount val="7"/>
                <c:pt idx="0">
                  <c:v>237.2901</c:v>
                </c:pt>
                <c:pt idx="1">
                  <c:v>237.7764</c:v>
                </c:pt>
                <c:pt idx="2">
                  <c:v>238.28450000000001</c:v>
                </c:pt>
                <c:pt idx="3">
                  <c:v>239.1558</c:v>
                </c:pt>
                <c:pt idx="4">
                  <c:v>240.0513</c:v>
                </c:pt>
                <c:pt idx="5">
                  <c:v>239.8245</c:v>
                </c:pt>
                <c:pt idx="6">
                  <c:v>240.12280000000001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E-B54A-A37E-0D2D9C329E8B}"/>
            </c:ext>
          </c:extLst>
        </c:ser>
        <c:ser>
          <c:idx val="8"/>
          <c:order val="5"/>
          <c:tx>
            <c:strRef>
              <c:f>NAEP!$A$23</c:f>
              <c:strCache>
                <c:ptCount val="1"/>
                <c:pt idx="0">
                  <c:v>South Metro
(Black only)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NAEP!$B$23:$H$23</c:f>
              <c:numCache>
                <c:formatCode>General</c:formatCode>
                <c:ptCount val="7"/>
                <c:pt idx="0">
                  <c:v>225.8364</c:v>
                </c:pt>
                <c:pt idx="1">
                  <c:v>225.995</c:v>
                </c:pt>
                <c:pt idx="2">
                  <c:v>226.4494</c:v>
                </c:pt>
                <c:pt idx="3">
                  <c:v>226.4367</c:v>
                </c:pt>
                <c:pt idx="4">
                  <c:v>227.4324</c:v>
                </c:pt>
                <c:pt idx="5">
                  <c:v>226.62899999999999</c:v>
                </c:pt>
                <c:pt idx="6">
                  <c:v>226.70750000000001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E-B54A-A37E-0D2D9C329E8B}"/>
            </c:ext>
          </c:extLst>
        </c:ser>
        <c:ser>
          <c:idx val="5"/>
          <c:order val="6"/>
          <c:tx>
            <c:strRef>
              <c:f>NAEP!$A$24</c:f>
              <c:strCache>
                <c:ptCount val="1"/>
                <c:pt idx="0">
                  <c:v>Black Rural South
(White only)</c:v>
                </c:pt>
              </c:strCache>
            </c:strRef>
          </c:tx>
          <c:spPr>
            <a:ln w="28575" cap="rnd">
              <a:solidFill>
                <a:srgbClr val="DD9495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NAEP!$B$24:$H$24</c:f>
              <c:numCache>
                <c:formatCode>General</c:formatCode>
                <c:ptCount val="7"/>
                <c:pt idx="0">
                  <c:v>238.08690000000001</c:v>
                </c:pt>
                <c:pt idx="1">
                  <c:v>239.90260000000001</c:v>
                </c:pt>
                <c:pt idx="2">
                  <c:v>240.5599</c:v>
                </c:pt>
                <c:pt idx="3">
                  <c:v>240.2672</c:v>
                </c:pt>
                <c:pt idx="4">
                  <c:v>240.68639999999999</c:v>
                </c:pt>
                <c:pt idx="5">
                  <c:v>240</c:v>
                </c:pt>
                <c:pt idx="6">
                  <c:v>240.40639999999999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E-B54A-A37E-0D2D9C329E8B}"/>
            </c:ext>
          </c:extLst>
        </c:ser>
        <c:ser>
          <c:idx val="2"/>
          <c:order val="7"/>
          <c:tx>
            <c:strRef>
              <c:f>NAEP!$A$25</c:f>
              <c:strCache>
                <c:ptCount val="1"/>
                <c:pt idx="0">
                  <c:v>Black Rural South
(Black only)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NAEP!$B$25:$H$25</c:f>
              <c:numCache>
                <c:formatCode>General</c:formatCode>
                <c:ptCount val="7"/>
                <c:pt idx="0">
                  <c:v>217.55549999999999</c:v>
                </c:pt>
                <c:pt idx="1">
                  <c:v>219.48429999999999</c:v>
                </c:pt>
                <c:pt idx="2">
                  <c:v>220.60769999999999</c:v>
                </c:pt>
                <c:pt idx="3">
                  <c:v>221.60839999999999</c:v>
                </c:pt>
                <c:pt idx="4">
                  <c:v>221.16640000000001</c:v>
                </c:pt>
                <c:pt idx="5">
                  <c:v>220.72210000000001</c:v>
                </c:pt>
                <c:pt idx="6">
                  <c:v>221.09440000000001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E-B54A-A37E-0D2D9C329E8B}"/>
            </c:ext>
          </c:extLst>
        </c:ser>
        <c:ser>
          <c:idx val="7"/>
          <c:order val="8"/>
          <c:tx>
            <c:strRef>
              <c:f>NAEP!$A$26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NAEP!$B$26:$H$26</c:f>
              <c:numCache>
                <c:formatCode>General</c:formatCode>
                <c:ptCount val="7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E-B54A-A37E-0D2D9C32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5184"/>
        <c:axId val="333035392"/>
      </c:lineChart>
      <c:catAx>
        <c:axId val="327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5392"/>
        <c:crosses val="autoZero"/>
        <c:auto val="1"/>
        <c:lblAlgn val="ctr"/>
        <c:lblOffset val="100"/>
        <c:noMultiLvlLbl val="0"/>
      </c:catAx>
      <c:valAx>
        <c:axId val="333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37916666666667"/>
          <c:y val="9.0809816656129652E-2"/>
          <c:w val="0.15857986111111108"/>
          <c:h val="0.74530025852031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2015 NAEP Reading Scores for White Grade 4 Students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NAEP!$B$30</c:f>
              <c:strCache>
                <c:ptCount val="1"/>
                <c:pt idx="0">
                  <c:v>White ELA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NAEP!$A$31:$A$34</c:f>
              <c:strCache>
                <c:ptCount val="4"/>
                <c:pt idx="0">
                  <c:v>White Rural South 
(Over 90% White)</c:v>
                </c:pt>
                <c:pt idx="1">
                  <c:v>Non-South Rural</c:v>
                </c:pt>
                <c:pt idx="2">
                  <c:v>Rural South 
(Outside of BRS)</c:v>
                </c:pt>
                <c:pt idx="3">
                  <c:v>Black Rural South 
(BRS)</c:v>
                </c:pt>
              </c:strCache>
            </c:strRef>
          </c:cat>
          <c:val>
            <c:numRef>
              <c:f>NAEP!$B$31:$B$34</c:f>
              <c:numCache>
                <c:formatCode>0.0</c:formatCode>
                <c:ptCount val="4"/>
                <c:pt idx="0">
                  <c:v>221.9171</c:v>
                </c:pt>
                <c:pt idx="1">
                  <c:v>222.39160000000001</c:v>
                </c:pt>
                <c:pt idx="2">
                  <c:v>222.6558</c:v>
                </c:pt>
                <c:pt idx="3">
                  <c:v>224.1361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2015 NAEP</a:t>
            </a:r>
            <a:r>
              <a:rPr lang="en-US" sz="1500" b="1" baseline="0"/>
              <a:t> Math Scores for White Grade 4 Students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NAEP!$G$30</c:f>
              <c:strCache>
                <c:ptCount val="1"/>
                <c:pt idx="0">
                  <c:v>White Math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NAEP!$F$31:$F$34</c:f>
              <c:strCache>
                <c:ptCount val="4"/>
                <c:pt idx="0">
                  <c:v>White Rural South 
(Over 90% White)</c:v>
                </c:pt>
                <c:pt idx="1">
                  <c:v>Black Rural South 
(BRS)</c:v>
                </c:pt>
                <c:pt idx="2">
                  <c:v>Rural South 
(Outside of BRS)</c:v>
                </c:pt>
                <c:pt idx="3">
                  <c:v>Non-South Rural</c:v>
                </c:pt>
              </c:strCache>
            </c:strRef>
          </c:cat>
          <c:val>
            <c:numRef>
              <c:f>NAEP!$G$31:$G$34</c:f>
              <c:numCache>
                <c:formatCode>0.0</c:formatCode>
                <c:ptCount val="4"/>
                <c:pt idx="0">
                  <c:v>239.1748</c:v>
                </c:pt>
                <c:pt idx="1">
                  <c:v>240.40639999999999</c:v>
                </c:pt>
                <c:pt idx="2">
                  <c:v>241.1643</c:v>
                </c:pt>
                <c:pt idx="3">
                  <c:v>241.5264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in val="2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</a:t>
            </a:r>
            <a:r>
              <a:rPr lang="en-US" sz="1500" b="1" baseline="0"/>
              <a:t> </a:t>
            </a:r>
            <a:r>
              <a:rPr lang="en-US" sz="1500" b="1"/>
              <a:t>Percentage of the Population 25</a:t>
            </a:r>
            <a:r>
              <a:rPr lang="en-US" sz="1500" b="1" baseline="0"/>
              <a:t> or Older with a High School Degree or Equivalent (2013-2017)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4387337962962962"/>
          <c:w val="0.90920137449924021"/>
          <c:h val="0.67380138888888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EDUCATION!$B$1</c:f>
              <c:strCache>
                <c:ptCount val="1"/>
                <c:pt idx="0">
                  <c:v>High School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5C-3A49-9AA7-E5253ECCB1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(EDUCATION!$A$2:$A$8,EDUCATION!$A$10)</c:f>
              <c:strCache>
                <c:ptCount val="8"/>
                <c:pt idx="0">
                  <c:v>Black Rural South
(Black only)</c:v>
                </c:pt>
                <c:pt idx="1">
                  <c:v>USA
(Black only)</c:v>
                </c:pt>
                <c:pt idx="2">
                  <c:v>South Metro
(Black only)</c:v>
                </c:pt>
                <c:pt idx="3">
                  <c:v>Black Rural South
(White only)</c:v>
                </c:pt>
                <c:pt idx="4">
                  <c:v>South
(All)</c:v>
                </c:pt>
                <c:pt idx="5">
                  <c:v>USA 
(All)</c:v>
                </c:pt>
                <c:pt idx="6">
                  <c:v>Non-South Rural
(All)</c:v>
                </c:pt>
                <c:pt idx="7">
                  <c:v>USA
(White only)</c:v>
                </c:pt>
              </c:strCache>
            </c:strRef>
          </c:cat>
          <c:val>
            <c:numRef>
              <c:f>(EDUCATION!$B$2:$B$8,EDUCATION!$B$10)</c:f>
              <c:numCache>
                <c:formatCode>0%</c:formatCode>
                <c:ptCount val="8"/>
                <c:pt idx="0">
                  <c:v>0.74597800000000003</c:v>
                </c:pt>
                <c:pt idx="1">
                  <c:v>0.84879899999999997</c:v>
                </c:pt>
                <c:pt idx="2">
                  <c:v>0.85726360000000001</c:v>
                </c:pt>
                <c:pt idx="3">
                  <c:v>0.85790010000000005</c:v>
                </c:pt>
                <c:pt idx="4">
                  <c:v>0.86040830000000001</c:v>
                </c:pt>
                <c:pt idx="5">
                  <c:v>0.87314139999999996</c:v>
                </c:pt>
                <c:pt idx="6">
                  <c:v>0.88794700000000004</c:v>
                </c:pt>
                <c:pt idx="7">
                  <c:v>0.92331289999999999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</a:rPr>
              <a:t>Average Percentage of the Population 25 or Older with a Bachelor's Degree (2013-2017)</a:t>
            </a:r>
            <a:endParaRPr lang="en-CA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556326388888889"/>
          <c:w val="0.90920137449924021"/>
          <c:h val="0.66792175925925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EDUCATION!$I$1</c:f>
              <c:strCache>
                <c:ptCount val="1"/>
                <c:pt idx="0">
                  <c:v>College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EDUCATION!$G$2:$G$9</c:f>
              <c:strCache>
                <c:ptCount val="8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USA
(Black only)</c:v>
                </c:pt>
                <c:pt idx="3">
                  <c:v>Non-South Rural
(All)</c:v>
                </c:pt>
                <c:pt idx="4">
                  <c:v>South Metro
(Black only)</c:v>
                </c:pt>
                <c:pt idx="5">
                  <c:v>South
(All)</c:v>
                </c:pt>
                <c:pt idx="6">
                  <c:v>USA 
(All)</c:v>
                </c:pt>
                <c:pt idx="7">
                  <c:v>USA
(White only)</c:v>
                </c:pt>
              </c:strCache>
            </c:strRef>
          </c:cat>
          <c:val>
            <c:numRef>
              <c:f>EDUCATION!$I$2:$I$9</c:f>
              <c:numCache>
                <c:formatCode>0%</c:formatCode>
                <c:ptCount val="8"/>
                <c:pt idx="0">
                  <c:v>0.1044588</c:v>
                </c:pt>
                <c:pt idx="1">
                  <c:v>0.20546729999999999</c:v>
                </c:pt>
                <c:pt idx="2">
                  <c:v>0.20551810000000001</c:v>
                </c:pt>
                <c:pt idx="3">
                  <c:v>0.2122106</c:v>
                </c:pt>
                <c:pt idx="4">
                  <c:v>0.22120699999999999</c:v>
                </c:pt>
                <c:pt idx="5">
                  <c:v>0.2878617</c:v>
                </c:pt>
                <c:pt idx="6">
                  <c:v>0.30928670000000003</c:v>
                </c:pt>
                <c:pt idx="7">
                  <c:v>0.3453195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</a:rPr>
              <a:t>Average Percentage of the White Population 25 or Older with High School Degree or Equivalent (2013-2017)</a:t>
            </a:r>
            <a:endParaRPr lang="en-CA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3648171296296296"/>
          <c:w val="0.92044777189736526"/>
          <c:h val="0.71384074074074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EDUCATION!$G$17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EDUCATION!$F$18:$F$21</c:f>
              <c:strCache>
                <c:ptCount val="4"/>
                <c:pt idx="0">
                  <c:v>White Rural South 
(Over 90% White)</c:v>
                </c:pt>
                <c:pt idx="1">
                  <c:v>Black Rural South 
(BRS)</c:v>
                </c:pt>
                <c:pt idx="2">
                  <c:v>Rural South 
(Outside of BRS)</c:v>
                </c:pt>
                <c:pt idx="3">
                  <c:v>Non-South Rural</c:v>
                </c:pt>
              </c:strCache>
            </c:strRef>
          </c:cat>
          <c:val>
            <c:numRef>
              <c:f>EDUCATION!$G$18:$G$21</c:f>
              <c:numCache>
                <c:formatCode>0%</c:formatCode>
                <c:ptCount val="4"/>
                <c:pt idx="0">
                  <c:v>0.82850840000000003</c:v>
                </c:pt>
                <c:pt idx="1">
                  <c:v>0.85790010000000005</c:v>
                </c:pt>
                <c:pt idx="2">
                  <c:v>0.88535370000000002</c:v>
                </c:pt>
                <c:pt idx="3">
                  <c:v>0.90705950000000002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 Percentage of the Population</a:t>
            </a:r>
            <a:r>
              <a:rPr lang="en-US" sz="1500" b="1" baseline="0"/>
              <a:t> 25 or Older with an Associate's Degree or Higher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771604938275E-2"/>
          <c:y val="0.16151226851851852"/>
          <c:w val="0.90920137449924021"/>
          <c:h val="0.6943800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EDUCATION!$B$28</c:f>
              <c:strCache>
                <c:ptCount val="1"/>
                <c:pt idx="0">
                  <c:v>High School 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EDUCATION!$A$29:$A$33</c:f>
              <c:strCache>
                <c:ptCount val="5"/>
                <c:pt idx="0">
                  <c:v>Black Rural South </c:v>
                </c:pt>
                <c:pt idx="1">
                  <c:v>South </c:v>
                </c:pt>
                <c:pt idx="2">
                  <c:v>Nonsouth Rural </c:v>
                </c:pt>
                <c:pt idx="3">
                  <c:v>USA</c:v>
                </c:pt>
                <c:pt idx="4">
                  <c:v>South Metro </c:v>
                </c:pt>
              </c:strCache>
            </c:strRef>
          </c:cat>
          <c:val>
            <c:numRef>
              <c:f>EDUCATION!$B$29:$B$33</c:f>
              <c:numCache>
                <c:formatCode>0%</c:formatCode>
                <c:ptCount val="5"/>
                <c:pt idx="0">
                  <c:v>0.23544309999999999</c:v>
                </c:pt>
                <c:pt idx="1">
                  <c:v>0.3108284</c:v>
                </c:pt>
                <c:pt idx="2">
                  <c:v>0.36672739999999998</c:v>
                </c:pt>
                <c:pt idx="3">
                  <c:v>0.39143040000000001</c:v>
                </c:pt>
                <c:pt idx="4">
                  <c:v>0.39213510000000001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TRANSPORTATION!$B$1</c:f>
              <c:strCache>
                <c:ptCount val="1"/>
                <c:pt idx="0">
                  <c:v>Car -- Drove Alone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TRANSPORTATION!$B$2:$B$5</c:f>
              <c:numCache>
                <c:formatCode>0.0%</c:formatCode>
                <c:ptCount val="4"/>
                <c:pt idx="0">
                  <c:v>0.82045270000000003</c:v>
                </c:pt>
                <c:pt idx="1">
                  <c:v>0.85875950000000001</c:v>
                </c:pt>
                <c:pt idx="2">
                  <c:v>0.72324509999999997</c:v>
                </c:pt>
                <c:pt idx="3">
                  <c:v>0.7973671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1E49-99B2-D7FC12097C2A}"/>
            </c:ext>
          </c:extLst>
        </c:ser>
        <c:ser>
          <c:idx val="1"/>
          <c:order val="1"/>
          <c:tx>
            <c:strRef>
              <c:f>TRANSPORTATION!$C$1</c:f>
              <c:strCache>
                <c:ptCount val="1"/>
                <c:pt idx="0">
                  <c:v>Carpool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TRANSPORTATION!$C$2:$C$5</c:f>
              <c:numCache>
                <c:formatCode>0.0%</c:formatCode>
                <c:ptCount val="4"/>
                <c:pt idx="0">
                  <c:v>0.1225585</c:v>
                </c:pt>
                <c:pt idx="1">
                  <c:v>8.3189100000000002E-2</c:v>
                </c:pt>
                <c:pt idx="2">
                  <c:v>9.4028529999999999E-2</c:v>
                </c:pt>
                <c:pt idx="3">
                  <c:v>7.4683920000000001E-2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2-1E49-99B2-D7FC12097C2A}"/>
            </c:ext>
          </c:extLst>
        </c:ser>
        <c:ser>
          <c:idx val="2"/>
          <c:order val="2"/>
          <c:tx>
            <c:strRef>
              <c:f>TRANSPORTATION!$D$1</c:f>
              <c:strCache>
                <c:ptCount val="1"/>
                <c:pt idx="0">
                  <c:v>Public Transportation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TRANSPORTATION!$D$2:$D$5</c:f>
              <c:numCache>
                <c:formatCode>0.0%</c:formatCode>
                <c:ptCount val="4"/>
                <c:pt idx="0">
                  <c:v>4.9686620000000004E-3</c:v>
                </c:pt>
                <c:pt idx="1">
                  <c:v>1.418554E-3</c:v>
                </c:pt>
                <c:pt idx="2">
                  <c:v>0.107447</c:v>
                </c:pt>
                <c:pt idx="3">
                  <c:v>3.1151970000000001E-2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2-1E49-99B2-D7FC12097C2A}"/>
            </c:ext>
          </c:extLst>
        </c:ser>
        <c:ser>
          <c:idx val="3"/>
          <c:order val="3"/>
          <c:tx>
            <c:strRef>
              <c:f>TRANSPORTATION!$E$1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TRANSPORTATION!$E$2:$E$5</c:f>
              <c:numCache>
                <c:formatCode>0.0%</c:formatCode>
                <c:ptCount val="4"/>
                <c:pt idx="0">
                  <c:v>1.806025E-2</c:v>
                </c:pt>
                <c:pt idx="1">
                  <c:v>1.395097E-2</c:v>
                </c:pt>
                <c:pt idx="2">
                  <c:v>2.7594960000000002E-2</c:v>
                </c:pt>
                <c:pt idx="3">
                  <c:v>2.506106E-2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2-1E49-99B2-D7FC12097C2A}"/>
            </c:ext>
          </c:extLst>
        </c:ser>
        <c:ser>
          <c:idx val="4"/>
          <c:order val="4"/>
          <c:tx>
            <c:strRef>
              <c:f>TRANSPORTATION!$F$1</c:f>
              <c:strCache>
                <c:ptCount val="1"/>
                <c:pt idx="0">
                  <c:v>Taxi, Motorcycle, Bike, etc.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TRANSPORTATION!$F$2:$F$5</c:f>
              <c:numCache>
                <c:formatCode>0.0%</c:formatCode>
                <c:ptCount val="4"/>
                <c:pt idx="0">
                  <c:v>2.0243110000000002E-2</c:v>
                </c:pt>
                <c:pt idx="1">
                  <c:v>1.142927E-2</c:v>
                </c:pt>
                <c:pt idx="2">
                  <c:v>1.8361559999999999E-2</c:v>
                </c:pt>
                <c:pt idx="3">
                  <c:v>1.6493569999999999E-2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2-1E49-99B2-D7FC12097C2A}"/>
            </c:ext>
          </c:extLst>
        </c:ser>
        <c:ser>
          <c:idx val="5"/>
          <c:order val="5"/>
          <c:tx>
            <c:strRef>
              <c:f>TRANSPORTATION!$G$1</c:f>
              <c:strCache>
                <c:ptCount val="1"/>
                <c:pt idx="0">
                  <c:v>Work from 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TRANSPORTATION!$G$2:$G$5</c:f>
              <c:numCache>
                <c:formatCode>0.0%</c:formatCode>
                <c:ptCount val="4"/>
                <c:pt idx="0">
                  <c:v>1.3716860000000001E-2</c:v>
                </c:pt>
                <c:pt idx="1">
                  <c:v>3.1252580000000002E-2</c:v>
                </c:pt>
                <c:pt idx="2">
                  <c:v>2.9322810000000001E-2</c:v>
                </c:pt>
                <c:pt idx="3">
                  <c:v>5.5242359999999997E-2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2-1E49-99B2-D7FC1209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546608"/>
        <c:axId val="308799136"/>
      </c:barChart>
      <c:catAx>
        <c:axId val="3395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99136"/>
        <c:crosses val="autoZero"/>
        <c:auto val="1"/>
        <c:lblAlgn val="ctr"/>
        <c:lblOffset val="100"/>
        <c:noMultiLvlLbl val="0"/>
      </c:catAx>
      <c:valAx>
        <c:axId val="308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Means of Transportation by Race and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TRANSPORTATION!$C$1</c:f>
              <c:strCache>
                <c:ptCount val="1"/>
                <c:pt idx="0">
                  <c:v>Carpool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TRANSPORTATION!$C$2:$C$5</c:f>
              <c:numCache>
                <c:formatCode>0.0%</c:formatCode>
                <c:ptCount val="4"/>
                <c:pt idx="0">
                  <c:v>0.1225585</c:v>
                </c:pt>
                <c:pt idx="1">
                  <c:v>8.3189100000000002E-2</c:v>
                </c:pt>
                <c:pt idx="2">
                  <c:v>9.4028529999999999E-2</c:v>
                </c:pt>
                <c:pt idx="3">
                  <c:v>7.4683920000000001E-2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D-E34D-93BB-5BE6D5225B3F}"/>
            </c:ext>
          </c:extLst>
        </c:ser>
        <c:ser>
          <c:idx val="1"/>
          <c:order val="1"/>
          <c:tx>
            <c:strRef>
              <c:f>TRANSPORTATION!$D$1</c:f>
              <c:strCache>
                <c:ptCount val="1"/>
                <c:pt idx="0">
                  <c:v>Public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TRANSPORTATION!$A$2:$A$5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TRANSPORTATION!$D$2:$D$5</c:f>
              <c:numCache>
                <c:formatCode>0.0%</c:formatCode>
                <c:ptCount val="4"/>
                <c:pt idx="0">
                  <c:v>4.9686620000000004E-3</c:v>
                </c:pt>
                <c:pt idx="1">
                  <c:v>1.418554E-3</c:v>
                </c:pt>
                <c:pt idx="2">
                  <c:v>0.107447</c:v>
                </c:pt>
                <c:pt idx="3">
                  <c:v>3.1151970000000001E-2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D-E34D-93BB-5BE6D522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884671"/>
        <c:axId val="2058037679"/>
      </c:barChart>
      <c:catAx>
        <c:axId val="20798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37679"/>
        <c:crosses val="autoZero"/>
        <c:auto val="1"/>
        <c:lblAlgn val="ctr"/>
        <c:lblOffset val="100"/>
        <c:noMultiLvlLbl val="0"/>
      </c:catAx>
      <c:valAx>
        <c:axId val="20580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Means of Transportation by Race and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TRANSPORTATION!$B$15</c:f>
              <c:strCache>
                <c:ptCount val="1"/>
                <c:pt idx="0">
                  <c:v>Carpool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TRANSPORTATION!$A$16:$A$19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TRANSPORTATION!$B$16:$B$19</c:f>
              <c:numCache>
                <c:formatCode>0%</c:formatCode>
                <c:ptCount val="4"/>
                <c:pt idx="0">
                  <c:v>0.50443470000000001</c:v>
                </c:pt>
                <c:pt idx="1">
                  <c:v>0.40200669999999999</c:v>
                </c:pt>
                <c:pt idx="2">
                  <c:v>0.1168318</c:v>
                </c:pt>
                <c:pt idx="3">
                  <c:v>0.52398049999999996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C-C746-980B-FF5A8B2E4640}"/>
            </c:ext>
          </c:extLst>
        </c:ser>
        <c:ser>
          <c:idx val="1"/>
          <c:order val="1"/>
          <c:tx>
            <c:strRef>
              <c:f>TRANSPORTATION!$C$15</c:f>
              <c:strCache>
                <c:ptCount val="1"/>
                <c:pt idx="0">
                  <c:v>Public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TRANSPORTATION!$A$16:$A$19</c:f>
              <c:strCache>
                <c:ptCount val="4"/>
                <c:pt idx="0">
                  <c:v>Black Rural South (Black Only)</c:v>
                </c:pt>
                <c:pt idx="1">
                  <c:v>Black Rural South (White Only)</c:v>
                </c:pt>
                <c:pt idx="2">
                  <c:v>USA (Black Only)</c:v>
                </c:pt>
                <c:pt idx="3">
                  <c:v>USA (White Only)</c:v>
                </c:pt>
              </c:strCache>
            </c:strRef>
          </c:cat>
          <c:val>
            <c:numRef>
              <c:f>TRANSPORTATION!$C$16:$C$19</c:f>
              <c:numCache>
                <c:formatCode>0%</c:formatCode>
                <c:ptCount val="4"/>
                <c:pt idx="0">
                  <c:v>0.69314640000000005</c:v>
                </c:pt>
                <c:pt idx="1">
                  <c:v>0.23234679999999999</c:v>
                </c:pt>
                <c:pt idx="2">
                  <c:v>0.23845479999999999</c:v>
                </c:pt>
                <c:pt idx="3">
                  <c:v>0.39037650000000002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C-C746-980B-FF5A8B2E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85423"/>
        <c:axId val="2078325567"/>
      </c:barChart>
      <c:catAx>
        <c:axId val="15084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25567"/>
        <c:crosses val="autoZero"/>
        <c:auto val="1"/>
        <c:lblAlgn val="ctr"/>
        <c:lblOffset val="100"/>
        <c:noMultiLvlLbl val="0"/>
      </c:catAx>
      <c:valAx>
        <c:axId val="20783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Hand-Picked Cotton in the Black</a:t>
            </a:r>
            <a:r>
              <a:rPr lang="en-US" sz="1500" b="1" baseline="0"/>
              <a:t> Rural South, 1949-1969</a:t>
            </a:r>
            <a:endParaRPr lang="en-US" sz="1500" b="1"/>
          </a:p>
        </c:rich>
      </c:tx>
      <c:layout>
        <c:manualLayout>
          <c:xMode val="edge"/>
          <c:yMode val="edge"/>
          <c:x val="0.20771067872714255"/>
          <c:y val="2.9023746701846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06546495737625E-2"/>
          <c:y val="0.11955145118733509"/>
          <c:w val="0.72152847009826249"/>
          <c:h val="0.80947229551451194"/>
        </c:manualLayout>
      </c:layout>
      <c:lineChart>
        <c:grouping val="standard"/>
        <c:varyColors val="0"/>
        <c:ser>
          <c:idx val="1"/>
          <c:order val="0"/>
          <c:tx>
            <c:strRef>
              <c:f>'MECH COTTON'!$A$2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COTTON'!$B$2:$F$2</c:f>
              <c:numCache>
                <c:formatCode>General</c:formatCode>
                <c:ptCount val="5"/>
                <c:pt idx="0">
                  <c:v>99</c:v>
                </c:pt>
                <c:pt idx="1">
                  <c:v>96</c:v>
                </c:pt>
                <c:pt idx="2">
                  <c:v>99</c:v>
                </c:pt>
                <c:pt idx="3">
                  <c:v>37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E446-80E7-26C278497A1E}"/>
            </c:ext>
          </c:extLst>
        </c:ser>
        <c:ser>
          <c:idx val="2"/>
          <c:order val="1"/>
          <c:tx>
            <c:strRef>
              <c:f>'MECH COTTON'!$A$3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COTTON'!$B$3:$F$3</c:f>
              <c:numCache>
                <c:formatCode>General</c:formatCode>
                <c:ptCount val="5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38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E446-80E7-26C278497A1E}"/>
            </c:ext>
          </c:extLst>
        </c:ser>
        <c:ser>
          <c:idx val="3"/>
          <c:order val="2"/>
          <c:tx>
            <c:strRef>
              <c:f>'MECH COTTON'!$A$4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COTTON'!$B$4:$F$4</c:f>
              <c:numCache>
                <c:formatCode>General</c:formatCode>
                <c:ptCount val="5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41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6-E446-80E7-26C278497A1E}"/>
            </c:ext>
          </c:extLst>
        </c:ser>
        <c:ser>
          <c:idx val="4"/>
          <c:order val="3"/>
          <c:tx>
            <c:strRef>
              <c:f>'MECH COTTON'!$A$5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COTTON'!$B$5:$F$5</c:f>
              <c:numCache>
                <c:formatCode>General</c:formatCode>
                <c:ptCount val="5"/>
                <c:pt idx="0">
                  <c:v>100</c:v>
                </c:pt>
                <c:pt idx="1">
                  <c:v>98</c:v>
                </c:pt>
                <c:pt idx="2">
                  <c:v>94</c:v>
                </c:pt>
                <c:pt idx="3">
                  <c:v>45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E446-80E7-26C278497A1E}"/>
            </c:ext>
          </c:extLst>
        </c:ser>
        <c:ser>
          <c:idx val="5"/>
          <c:order val="4"/>
          <c:tx>
            <c:strRef>
              <c:f>'MECH COTTON'!$A$6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COTTON'!$B$6:$F$6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92</c:v>
                </c:pt>
                <c:pt idx="3">
                  <c:v>44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16-E446-80E7-26C278497A1E}"/>
            </c:ext>
          </c:extLst>
        </c:ser>
        <c:ser>
          <c:idx val="6"/>
          <c:order val="5"/>
          <c:tx>
            <c:strRef>
              <c:f>'MECH COTTON'!$A$7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COTTON'!$B$7:$F$7</c:f>
              <c:numCache>
                <c:formatCode>General</c:formatCode>
                <c:ptCount val="5"/>
                <c:pt idx="0">
                  <c:v>99</c:v>
                </c:pt>
                <c:pt idx="1">
                  <c:v>84</c:v>
                </c:pt>
                <c:pt idx="2">
                  <c:v>64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16-E446-80E7-26C278497A1E}"/>
            </c:ext>
          </c:extLst>
        </c:ser>
        <c:ser>
          <c:idx val="7"/>
          <c:order val="6"/>
          <c:tx>
            <c:strRef>
              <c:f>'MECH COTTON'!$A$8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COTTON'!$B$8:$F$8</c:f>
              <c:numCache>
                <c:formatCode>General</c:formatCode>
                <c:ptCount val="5"/>
                <c:pt idx="0">
                  <c:v>96</c:v>
                </c:pt>
                <c:pt idx="1">
                  <c:v>89</c:v>
                </c:pt>
                <c:pt idx="2">
                  <c:v>62</c:v>
                </c:pt>
                <c:pt idx="3">
                  <c:v>32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16-E446-80E7-26C278497A1E}"/>
            </c:ext>
          </c:extLst>
        </c:ser>
        <c:ser>
          <c:idx val="8"/>
          <c:order val="7"/>
          <c:tx>
            <c:strRef>
              <c:f>'MECH COTTON'!$A$9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'MECH COTTON'!$B$1:$F$1</c:f>
              <c:numCache>
                <c:formatCode>General</c:formatCode>
                <c:ptCount val="5"/>
                <c:pt idx="0">
                  <c:v>1949</c:v>
                </c:pt>
                <c:pt idx="1">
                  <c:v>1954</c:v>
                </c:pt>
                <c:pt idx="2">
                  <c:v>1959</c:v>
                </c:pt>
                <c:pt idx="3">
                  <c:v>1964</c:v>
                </c:pt>
                <c:pt idx="4">
                  <c:v>1969</c:v>
                </c:pt>
              </c:numCache>
            </c:numRef>
          </c:cat>
          <c:val>
            <c:numRef>
              <c:f>'MECH COTTON'!$B$9:$F$9</c:f>
              <c:numCache>
                <c:formatCode>General</c:formatCode>
                <c:ptCount val="5"/>
                <c:pt idx="0">
                  <c:v>100</c:v>
                </c:pt>
                <c:pt idx="1">
                  <c:v>72</c:v>
                </c:pt>
                <c:pt idx="2">
                  <c:v>50</c:v>
                </c:pt>
                <c:pt idx="3">
                  <c:v>22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16-E446-80E7-26C27849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9888"/>
        <c:axId val="334188864"/>
      </c:lineChart>
      <c:catAx>
        <c:axId val="3356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88864"/>
        <c:crosses val="autoZero"/>
        <c:auto val="1"/>
        <c:lblAlgn val="ctr"/>
        <c:lblOffset val="100"/>
        <c:noMultiLvlLbl val="0"/>
      </c:catAx>
      <c:valAx>
        <c:axId val="334188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Cotton Harvested by 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500" b="1" i="0" u="none" strike="noStrike" baseline="0">
                <a:effectLst/>
              </a:rPr>
              <a:t>Home Broadband and Computer Access by Region</a:t>
            </a:r>
            <a:endParaRPr lang="en-US" sz="1500" b="1"/>
          </a:p>
        </c:rich>
      </c:tx>
      <c:layout>
        <c:manualLayout>
          <c:xMode val="edge"/>
          <c:yMode val="edge"/>
          <c:x val="0.3316402905258144"/>
          <c:y val="1.972386587771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69756738987511E-2"/>
          <c:y val="8.4980353787137558E-2"/>
          <c:w val="0.79877898398794822"/>
          <c:h val="0.80902359098603793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BROADBAND!$E$17</c:f>
              <c:strCache>
                <c:ptCount val="1"/>
                <c:pt idx="0">
                  <c:v>With Broadband Internet and Computer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BROADBAND!$A$18:$A$25</c:f>
              <c:strCache>
                <c:ptCount val="8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USA
(Black only)</c:v>
                </c:pt>
                <c:pt idx="3">
                  <c:v>South Metro
(Black only)</c:v>
                </c:pt>
                <c:pt idx="4">
                  <c:v>Non-South Rural
(All)</c:v>
                </c:pt>
                <c:pt idx="5">
                  <c:v>South
(All)</c:v>
                </c:pt>
                <c:pt idx="6">
                  <c:v>USA 
(All)</c:v>
                </c:pt>
                <c:pt idx="7">
                  <c:v>USA
(White only)</c:v>
                </c:pt>
              </c:strCache>
            </c:strRef>
          </c:cat>
          <c:val>
            <c:numRef>
              <c:f>BROADBAND!$E$18:$E$25</c:f>
              <c:numCache>
                <c:formatCode>General</c:formatCode>
                <c:ptCount val="8"/>
                <c:pt idx="0">
                  <c:v>0.53917789999999999</c:v>
                </c:pt>
                <c:pt idx="1">
                  <c:v>0.71399179999999995</c:v>
                </c:pt>
                <c:pt idx="2">
                  <c:v>0.72358520000000004</c:v>
                </c:pt>
                <c:pt idx="3">
                  <c:v>0.73010819999999998</c:v>
                </c:pt>
                <c:pt idx="4">
                  <c:v>0.7778619</c:v>
                </c:pt>
                <c:pt idx="5">
                  <c:v>0.79324360000000005</c:v>
                </c:pt>
                <c:pt idx="6">
                  <c:v>0.82113069999999999</c:v>
                </c:pt>
                <c:pt idx="7">
                  <c:v>0.84861790000000004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A-5C49-9580-E64332418C1B}"/>
            </c:ext>
          </c:extLst>
        </c:ser>
        <c:ser>
          <c:idx val="1"/>
          <c:order val="1"/>
          <c:tx>
            <c:strRef>
              <c:f>BROADBAND!$C$17</c:f>
              <c:strCache>
                <c:ptCount val="1"/>
                <c:pt idx="0">
                  <c:v>Without Broadband Internet, but With Computer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BROADBAND!$A$18:$A$25</c:f>
              <c:strCache>
                <c:ptCount val="8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USA
(Black only)</c:v>
                </c:pt>
                <c:pt idx="3">
                  <c:v>South Metro
(Black only)</c:v>
                </c:pt>
                <c:pt idx="4">
                  <c:v>Non-South Rural
(All)</c:v>
                </c:pt>
                <c:pt idx="5">
                  <c:v>South
(All)</c:v>
                </c:pt>
                <c:pt idx="6">
                  <c:v>USA 
(All)</c:v>
                </c:pt>
                <c:pt idx="7">
                  <c:v>USA
(White only)</c:v>
                </c:pt>
              </c:strCache>
            </c:strRef>
          </c:cat>
          <c:val>
            <c:numRef>
              <c:f>BROADBAND!$C$18:$C$25</c:f>
              <c:numCache>
                <c:formatCode>General</c:formatCode>
                <c:ptCount val="8"/>
                <c:pt idx="0">
                  <c:v>0.18622810000000001</c:v>
                </c:pt>
                <c:pt idx="1">
                  <c:v>0.1200295</c:v>
                </c:pt>
                <c:pt idx="2">
                  <c:v>0.13651269999999999</c:v>
                </c:pt>
                <c:pt idx="3">
                  <c:v>0.13749120000000001</c:v>
                </c:pt>
                <c:pt idx="4">
                  <c:v>9.6353850000000005E-2</c:v>
                </c:pt>
                <c:pt idx="5">
                  <c:v>0.101865</c:v>
                </c:pt>
                <c:pt idx="6">
                  <c:v>8.6208670000000001E-2</c:v>
                </c:pt>
                <c:pt idx="7">
                  <c:v>6.8684350000000005E-2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A-5C49-9580-E64332418C1B}"/>
            </c:ext>
          </c:extLst>
        </c:ser>
        <c:ser>
          <c:idx val="0"/>
          <c:order val="2"/>
          <c:tx>
            <c:strRef>
              <c:f>BROADBAND!$B$17</c:f>
              <c:strCache>
                <c:ptCount val="1"/>
                <c:pt idx="0">
                  <c:v>Without Broadband Internet and Without Computer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BROADBAND!$A$18:$A$25</c:f>
              <c:strCache>
                <c:ptCount val="8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USA
(Black only)</c:v>
                </c:pt>
                <c:pt idx="3">
                  <c:v>South Metro
(Black only)</c:v>
                </c:pt>
                <c:pt idx="4">
                  <c:v>Non-South Rural
(All)</c:v>
                </c:pt>
                <c:pt idx="5">
                  <c:v>South
(All)</c:v>
                </c:pt>
                <c:pt idx="6">
                  <c:v>USA 
(All)</c:v>
                </c:pt>
                <c:pt idx="7">
                  <c:v>USA
(White only)</c:v>
                </c:pt>
              </c:strCache>
            </c:strRef>
          </c:cat>
          <c:val>
            <c:numRef>
              <c:f>BROADBAND!$B$18:$B$25</c:f>
              <c:numCache>
                <c:formatCode>General</c:formatCode>
                <c:ptCount val="8"/>
                <c:pt idx="0">
                  <c:v>0.2664146</c:v>
                </c:pt>
                <c:pt idx="1">
                  <c:v>0.15650420000000001</c:v>
                </c:pt>
                <c:pt idx="2">
                  <c:v>0.13596949999999999</c:v>
                </c:pt>
                <c:pt idx="3">
                  <c:v>0.12873000000000001</c:v>
                </c:pt>
                <c:pt idx="4">
                  <c:v>0.1164188</c:v>
                </c:pt>
                <c:pt idx="5">
                  <c:v>0.1000412</c:v>
                </c:pt>
                <c:pt idx="6">
                  <c:v>8.7570609999999993E-2</c:v>
                </c:pt>
                <c:pt idx="7">
                  <c:v>7.6870259999999996E-2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A-5C49-9580-E6433241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256448"/>
        <c:axId val="327397280"/>
      </c:barChart>
      <c:catAx>
        <c:axId val="227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7280"/>
        <c:crosses val="autoZero"/>
        <c:auto val="1"/>
        <c:lblAlgn val="ctr"/>
        <c:lblOffset val="100"/>
        <c:noMultiLvlLbl val="0"/>
      </c:catAx>
      <c:valAx>
        <c:axId val="3273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55904476437483"/>
          <c:y val="0.28383900976874937"/>
          <c:w val="0.13751179031615132"/>
          <c:h val="0.44314929568715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Employment Growth</a:t>
            </a:r>
            <a:r>
              <a:rPr lang="en-US" sz="1500" b="1" baseline="0"/>
              <a:t> in All Industries from 2001 to 2017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INDUSTRIES!$D$2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(INDUSTRIES!$A$3,INDUSTRIES!$A$4,INDUSTRIES!$A$7,INDUSTRIES!$A$6,INDUSTRIES!$A$5)</c:f>
              <c:strCache>
                <c:ptCount val="5"/>
                <c:pt idx="0">
                  <c:v>Black Rural South</c:v>
                </c:pt>
                <c:pt idx="1">
                  <c:v>Non-South Rural</c:v>
                </c:pt>
                <c:pt idx="2">
                  <c:v>USA</c:v>
                </c:pt>
                <c:pt idx="3">
                  <c:v>South</c:v>
                </c:pt>
                <c:pt idx="4">
                  <c:v>South Metro</c:v>
                </c:pt>
              </c:strCache>
            </c:strRef>
          </c:cat>
          <c:val>
            <c:numRef>
              <c:f>(INDUSTRIES!$D$3,INDUSTRIES!$D$4,INDUSTRIES!$D$7,INDUSTRIES!$D$6,INDUSTRIES!$D$5)</c:f>
              <c:numCache>
                <c:formatCode>0.0%</c:formatCode>
                <c:ptCount val="5"/>
                <c:pt idx="0">
                  <c:v>-4.1424425026731267E-3</c:v>
                </c:pt>
                <c:pt idx="1">
                  <c:v>6.8045045410416227E-2</c:v>
                </c:pt>
                <c:pt idx="2">
                  <c:v>0.21382804458029031</c:v>
                </c:pt>
                <c:pt idx="3">
                  <c:v>0.27848886837953285</c:v>
                </c:pt>
                <c:pt idx="4">
                  <c:v>0.31523401192696876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7-2140-8E19-D711435A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71520"/>
        <c:axId val="2043246223"/>
      </c:barChart>
      <c:catAx>
        <c:axId val="2322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46223"/>
        <c:crosses val="autoZero"/>
        <c:auto val="1"/>
        <c:lblAlgn val="ctr"/>
        <c:lblOffset val="100"/>
        <c:noMultiLvlLbl val="0"/>
      </c:catAx>
      <c:valAx>
        <c:axId val="20432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Employment Growth in All Industries</a:t>
            </a:r>
            <a:r>
              <a:rPr lang="en-US" sz="1500" b="1" baseline="0"/>
              <a:t> from 2001 to 2017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INDUSTRIES!$E$2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INDUSTRIES!$A$3:$A$7</c:f>
              <c:strCache>
                <c:ptCount val="5"/>
                <c:pt idx="0">
                  <c:v>Black Rural South</c:v>
                </c:pt>
                <c:pt idx="1">
                  <c:v>Non-South Rural</c:v>
                </c:pt>
                <c:pt idx="2">
                  <c:v>South Metro</c:v>
                </c:pt>
                <c:pt idx="3">
                  <c:v>South</c:v>
                </c:pt>
                <c:pt idx="4">
                  <c:v>USA</c:v>
                </c:pt>
              </c:strCache>
            </c:strRef>
          </c:cat>
          <c:val>
            <c:numRef>
              <c:f>INDUSTRIES!$E$3:$E$7</c:f>
              <c:numCache>
                <c:formatCode>General</c:formatCode>
                <c:ptCount val="5"/>
                <c:pt idx="0">
                  <c:v>-5156.5</c:v>
                </c:pt>
                <c:pt idx="1">
                  <c:v>733197</c:v>
                </c:pt>
                <c:pt idx="2">
                  <c:v>12621340</c:v>
                </c:pt>
                <c:pt idx="3">
                  <c:v>13432580</c:v>
                </c:pt>
                <c:pt idx="4">
                  <c:v>29788000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9-1442-B4FE-6CDE8DC1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976544"/>
        <c:axId val="334781936"/>
      </c:barChart>
      <c:catAx>
        <c:axId val="3349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81936"/>
        <c:crosses val="autoZero"/>
        <c:auto val="1"/>
        <c:lblAlgn val="ctr"/>
        <c:lblOffset val="100"/>
        <c:noMultiLvlLbl val="0"/>
      </c:catAx>
      <c:valAx>
        <c:axId val="3347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Employment Growth in Manufacturing and Professional,</a:t>
            </a:r>
            <a:r>
              <a:rPr lang="en-US" sz="1500" b="1" baseline="0"/>
              <a:t> Scientific, and Technical Services from 2001 to 2017 </a:t>
            </a:r>
            <a:endParaRPr lang="en-US" sz="1500" b="1"/>
          </a:p>
        </c:rich>
      </c:tx>
      <c:layout>
        <c:manualLayout>
          <c:xMode val="edge"/>
          <c:yMode val="edge"/>
          <c:x val="0.15039228395061727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79783950617279E-2"/>
          <c:y val="0.16487962962962963"/>
          <c:w val="0.74442623456790125"/>
          <c:h val="0.696449074074074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INDUSTRIES!$C$28</c:f>
              <c:strCache>
                <c:ptCount val="1"/>
                <c:pt idx="0">
                  <c:v>Professional, Scientific, and Technical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INDUSTRIES!$A$29:$A$33</c:f>
              <c:strCache>
                <c:ptCount val="5"/>
                <c:pt idx="0">
                  <c:v>Black Rural South</c:v>
                </c:pt>
                <c:pt idx="1">
                  <c:v>Non-South Rural</c:v>
                </c:pt>
                <c:pt idx="2">
                  <c:v>USA</c:v>
                </c:pt>
                <c:pt idx="3">
                  <c:v>South</c:v>
                </c:pt>
                <c:pt idx="4">
                  <c:v>South Metro</c:v>
                </c:pt>
              </c:strCache>
            </c:strRef>
          </c:cat>
          <c:val>
            <c:numRef>
              <c:f>INDUSTRIES!$C$29:$C$33</c:f>
              <c:numCache>
                <c:formatCode>0%</c:formatCode>
                <c:ptCount val="5"/>
                <c:pt idx="0">
                  <c:v>0.10118140951814839</c:v>
                </c:pt>
                <c:pt idx="1">
                  <c:v>0.22524292655044298</c:v>
                </c:pt>
                <c:pt idx="2">
                  <c:v>0.33579314238984403</c:v>
                </c:pt>
                <c:pt idx="3">
                  <c:v>0.44767058567443418</c:v>
                </c:pt>
                <c:pt idx="4">
                  <c:v>0.48496389209902718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3-E64E-AD88-D32EF0F21F3F}"/>
            </c:ext>
          </c:extLst>
        </c:ser>
        <c:ser>
          <c:idx val="0"/>
          <c:order val="1"/>
          <c:tx>
            <c:strRef>
              <c:f>INDUSTRIES!$B$28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INDUSTRIES!$A$29:$A$33</c:f>
              <c:strCache>
                <c:ptCount val="5"/>
                <c:pt idx="0">
                  <c:v>Black Rural South</c:v>
                </c:pt>
                <c:pt idx="1">
                  <c:v>Non-South Rural</c:v>
                </c:pt>
                <c:pt idx="2">
                  <c:v>USA</c:v>
                </c:pt>
                <c:pt idx="3">
                  <c:v>South</c:v>
                </c:pt>
                <c:pt idx="4">
                  <c:v>South Metro</c:v>
                </c:pt>
              </c:strCache>
            </c:strRef>
          </c:cat>
          <c:val>
            <c:numRef>
              <c:f>INDUSTRIES!$B$29:$B$33</c:f>
              <c:numCache>
                <c:formatCode>0%</c:formatCode>
                <c:ptCount val="5"/>
                <c:pt idx="0">
                  <c:v>-0.37718154981287011</c:v>
                </c:pt>
                <c:pt idx="1">
                  <c:v>-0.16304461000307929</c:v>
                </c:pt>
                <c:pt idx="2">
                  <c:v>-0.21373865355521937</c:v>
                </c:pt>
                <c:pt idx="3">
                  <c:v>-0.20406550120777145</c:v>
                </c:pt>
                <c:pt idx="4">
                  <c:v>-0.186540233283468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3-E64E-AD88-D32EF0F2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321760"/>
        <c:axId val="2052548271"/>
      </c:barChart>
      <c:catAx>
        <c:axId val="303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48271"/>
        <c:crosses val="autoZero"/>
        <c:auto val="1"/>
        <c:lblAlgn val="ctr"/>
        <c:lblOffset val="100"/>
        <c:noMultiLvlLbl val="0"/>
      </c:catAx>
      <c:valAx>
        <c:axId val="20525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8163580246913"/>
          <c:y val="0.3790372685185186"/>
          <c:w val="0.17177143482064741"/>
          <c:h val="0.25685622630504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 Capita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Capita'!$B$3:$B$6</c:f>
              <c:numCache>
                <c:formatCode>_("$"* #,##0_);_("$"* \(#,##0\);_("$"* "-"??_);_(@_)</c:formatCode>
                <c:ptCount val="4"/>
                <c:pt idx="0">
                  <c:v>27221.85</c:v>
                </c:pt>
                <c:pt idx="1">
                  <c:v>27447.3</c:v>
                </c:pt>
                <c:pt idx="2">
                  <c:v>26983.96</c:v>
                </c:pt>
                <c:pt idx="3">
                  <c:v>27044.59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F542-A638-C94F421FB28F}"/>
            </c:ext>
          </c:extLst>
        </c:ser>
        <c:ser>
          <c:idx val="1"/>
          <c:order val="1"/>
          <c:tx>
            <c:strRef>
              <c:f>'GDP Per Capita'!$C$2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Capita'!$C$3:$C$6</c:f>
              <c:numCache>
                <c:formatCode>_("$"* #,##0_);_("$"* \(#,##0\);_("$"* "-"??_);_(@_)</c:formatCode>
                <c:ptCount val="4"/>
                <c:pt idx="0">
                  <c:v>36130.54</c:v>
                </c:pt>
                <c:pt idx="1">
                  <c:v>36973</c:v>
                </c:pt>
                <c:pt idx="2">
                  <c:v>37443.17</c:v>
                </c:pt>
                <c:pt idx="3">
                  <c:v>37693.35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F542-A638-C94F421FB28F}"/>
            </c:ext>
          </c:extLst>
        </c:ser>
        <c:ser>
          <c:idx val="2"/>
          <c:order val="2"/>
          <c:tx>
            <c:strRef>
              <c:f>'GDP Per Capita'!$D$2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Capita'!$D$3:$D$6</c:f>
              <c:numCache>
                <c:formatCode>_("$"* #,##0_);_("$"* \(#,##0\);_("$"* "-"??_);_(@_)</c:formatCode>
                <c:ptCount val="4"/>
                <c:pt idx="0">
                  <c:v>51686.58</c:v>
                </c:pt>
                <c:pt idx="1">
                  <c:v>52600.41</c:v>
                </c:pt>
                <c:pt idx="2">
                  <c:v>53757.34</c:v>
                </c:pt>
                <c:pt idx="3">
                  <c:v>55592.49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9-F542-A638-C94F421FB28F}"/>
            </c:ext>
          </c:extLst>
        </c:ser>
        <c:ser>
          <c:idx val="3"/>
          <c:order val="3"/>
          <c:tx>
            <c:strRef>
              <c:f>'GDP Per Capita'!$E$2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Capita'!$E$3:$E$6</c:f>
              <c:numCache>
                <c:formatCode>_("$"* #,##0_);_("$"* \(#,##0\);_("$"* "-"??_);_(@_)</c:formatCode>
                <c:ptCount val="4"/>
                <c:pt idx="0">
                  <c:v>49573.29</c:v>
                </c:pt>
                <c:pt idx="1">
                  <c:v>50416.87</c:v>
                </c:pt>
                <c:pt idx="2">
                  <c:v>51425.61</c:v>
                </c:pt>
                <c:pt idx="3">
                  <c:v>53061.74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9-F542-A638-C94F421FB28F}"/>
            </c:ext>
          </c:extLst>
        </c:ser>
        <c:ser>
          <c:idx val="4"/>
          <c:order val="4"/>
          <c:tx>
            <c:strRef>
              <c:f>'GDP Per Capita'!$F$2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Capita'!$F$3:$F$6</c:f>
              <c:numCache>
                <c:formatCode>_("$"* #,##0_);_("$"* \(#,##0\);_("$"* "-"??_);_(@_)</c:formatCode>
                <c:ptCount val="4"/>
                <c:pt idx="0">
                  <c:v>52687.26</c:v>
                </c:pt>
                <c:pt idx="1">
                  <c:v>53507.76</c:v>
                </c:pt>
                <c:pt idx="2">
                  <c:v>54738.55</c:v>
                </c:pt>
                <c:pt idx="3">
                  <c:v>56275.83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9-F542-A638-C94F421F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85791"/>
        <c:axId val="2082150527"/>
      </c:lineChart>
      <c:catAx>
        <c:axId val="20994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0527"/>
        <c:crosses val="autoZero"/>
        <c:auto val="1"/>
        <c:lblAlgn val="ctr"/>
        <c:lblOffset val="100"/>
        <c:noMultiLvlLbl val="0"/>
      </c:catAx>
      <c:valAx>
        <c:axId val="2082150527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</a:t>
            </a:r>
            <a:r>
              <a:rPr lang="en-US" b="1" baseline="0"/>
              <a:t> Capita Growth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Capita'!$B$9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Capita'!$B$10:$B$12</c:f>
              <c:numCache>
                <c:formatCode>0%</c:formatCode>
                <c:ptCount val="3"/>
                <c:pt idx="0">
                  <c:v>8.2819499776833963E-3</c:v>
                </c:pt>
                <c:pt idx="1">
                  <c:v>-1.6881077555898037E-2</c:v>
                </c:pt>
                <c:pt idx="2">
                  <c:v>2.2468903748745928E-3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D-8041-8002-1D10678AB914}"/>
            </c:ext>
          </c:extLst>
        </c:ser>
        <c:ser>
          <c:idx val="1"/>
          <c:order val="1"/>
          <c:tx>
            <c:strRef>
              <c:f>'GDP Per Capita'!$C$9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Capita'!$C$10:$C$12</c:f>
              <c:numCache>
                <c:formatCode>0%</c:formatCode>
                <c:ptCount val="3"/>
                <c:pt idx="0">
                  <c:v>2.3317116212489466E-2</c:v>
                </c:pt>
                <c:pt idx="1">
                  <c:v>1.2716576961566502E-2</c:v>
                </c:pt>
                <c:pt idx="2">
                  <c:v>6.6815923972249223E-3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D-8041-8002-1D10678AB914}"/>
            </c:ext>
          </c:extLst>
        </c:ser>
        <c:ser>
          <c:idx val="2"/>
          <c:order val="2"/>
          <c:tx>
            <c:strRef>
              <c:f>'GDP Per Capita'!$D$9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Capita'!$D$10:$D$12</c:f>
              <c:numCache>
                <c:formatCode>0%</c:formatCode>
                <c:ptCount val="3"/>
                <c:pt idx="0">
                  <c:v>1.768021795986505E-2</c:v>
                </c:pt>
                <c:pt idx="1">
                  <c:v>2.1994695478609255E-2</c:v>
                </c:pt>
                <c:pt idx="2">
                  <c:v>3.4137663805538024E-2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D-8041-8002-1D10678AB914}"/>
            </c:ext>
          </c:extLst>
        </c:ser>
        <c:ser>
          <c:idx val="3"/>
          <c:order val="3"/>
          <c:tx>
            <c:strRef>
              <c:f>'GDP Per Capita'!$E$9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Capita'!$E$10:$E$12</c:f>
              <c:numCache>
                <c:formatCode>0%</c:formatCode>
                <c:ptCount val="3"/>
                <c:pt idx="0">
                  <c:v>1.701682498781101E-2</c:v>
                </c:pt>
                <c:pt idx="1">
                  <c:v>2.0007985422339742E-2</c:v>
                </c:pt>
                <c:pt idx="2">
                  <c:v>3.1815470929756541E-2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D-8041-8002-1D10678AB914}"/>
            </c:ext>
          </c:extLst>
        </c:ser>
        <c:ser>
          <c:idx val="4"/>
          <c:order val="4"/>
          <c:tx>
            <c:strRef>
              <c:f>'GDP Per Capita'!$F$9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Capita'!$F$10:$F$12</c:f>
              <c:numCache>
                <c:formatCode>0%</c:formatCode>
                <c:ptCount val="3"/>
                <c:pt idx="0">
                  <c:v>1.5573024674276096E-2</c:v>
                </c:pt>
                <c:pt idx="1">
                  <c:v>2.3002084183677298E-2</c:v>
                </c:pt>
                <c:pt idx="2">
                  <c:v>2.8084046800655092E-2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D-8041-8002-1D10678A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7392"/>
        <c:axId val="2100934527"/>
      </c:lineChart>
      <c:catAx>
        <c:axId val="2104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34527"/>
        <c:crossesAt val="0"/>
        <c:auto val="1"/>
        <c:lblAlgn val="ctr"/>
        <c:lblOffset val="100"/>
        <c:noMultiLvlLbl val="0"/>
      </c:catAx>
      <c:valAx>
        <c:axId val="21009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COMMUTE!$A$2</c:f>
              <c:strCache>
                <c:ptCount val="1"/>
                <c:pt idx="0">
                  <c:v>Mean Travel Time to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COMMUTE!$B$1:$F$1</c:f>
              <c:strCache>
                <c:ptCount val="5"/>
                <c:pt idx="0">
                  <c:v>Non-Southern Rural</c:v>
                </c:pt>
                <c:pt idx="1">
                  <c:v>Black Rural South</c:v>
                </c:pt>
                <c:pt idx="2">
                  <c:v>South</c:v>
                </c:pt>
                <c:pt idx="3">
                  <c:v>USA</c:v>
                </c:pt>
                <c:pt idx="4">
                  <c:v>Southern Metro</c:v>
                </c:pt>
              </c:strCache>
            </c:strRef>
          </c:cat>
          <c:val>
            <c:numRef>
              <c:f>COMMUTE!$B$2:$F$2</c:f>
              <c:numCache>
                <c:formatCode>General</c:formatCode>
                <c:ptCount val="5"/>
                <c:pt idx="0">
                  <c:v>21.308140000000002</c:v>
                </c:pt>
                <c:pt idx="1">
                  <c:v>24.167390000000001</c:v>
                </c:pt>
                <c:pt idx="2">
                  <c:v>26.161169999999998</c:v>
                </c:pt>
                <c:pt idx="3">
                  <c:v>26.38194</c:v>
                </c:pt>
                <c:pt idx="4">
                  <c:v>26.493069999999999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1A4E-9087-2A7E1C9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672671"/>
        <c:axId val="2057594735"/>
      </c:barChart>
      <c:catAx>
        <c:axId val="20576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94735"/>
        <c:crosses val="autoZero"/>
        <c:auto val="1"/>
        <c:lblAlgn val="ctr"/>
        <c:lblOffset val="100"/>
        <c:noMultiLvlLbl val="0"/>
      </c:catAx>
      <c:valAx>
        <c:axId val="20575947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Unemployment Rate</a:t>
            </a:r>
            <a:r>
              <a:rPr lang="en-US" sz="1500" b="1" baseline="0"/>
              <a:t> by Region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62499999999999E-2"/>
          <c:y val="0.10903773148148148"/>
          <c:w val="0.73990586419753102"/>
          <c:h val="0.82276365740740742"/>
        </c:manualLayout>
      </c:layout>
      <c:lineChart>
        <c:grouping val="standard"/>
        <c:varyColors val="0"/>
        <c:ser>
          <c:idx val="0"/>
          <c:order val="0"/>
          <c:tx>
            <c:strRef>
              <c:f>UNEMP!$B$2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UNEMP!$B$3:$B$6</c:f>
              <c:numCache>
                <c:formatCode>0%</c:formatCode>
                <c:ptCount val="4"/>
                <c:pt idx="0">
                  <c:v>8.5305199999999998E-2</c:v>
                </c:pt>
                <c:pt idx="1">
                  <c:v>6.2686749999999999E-2</c:v>
                </c:pt>
                <c:pt idx="2">
                  <c:v>0.13291539999999999</c:v>
                </c:pt>
                <c:pt idx="3">
                  <c:v>5.4836679999999999E-2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CA4A-A670-8183AB5281B3}"/>
            </c:ext>
          </c:extLst>
        </c:ser>
        <c:ser>
          <c:idx val="1"/>
          <c:order val="1"/>
          <c:tx>
            <c:strRef>
              <c:f>UNEMP!$C$2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UNEMP!$C$3:$C$6</c:f>
              <c:numCache>
                <c:formatCode>General</c:formatCode>
                <c:ptCount val="4"/>
                <c:pt idx="0">
                  <c:v>5.9218069999999998E-2</c:v>
                </c:pt>
                <c:pt idx="1">
                  <c:v>4.3865050000000003E-2</c:v>
                </c:pt>
                <c:pt idx="2">
                  <c:v>8.5282940000000002E-2</c:v>
                </c:pt>
                <c:pt idx="3">
                  <c:v>3.9727039999999998E-2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CA4A-A670-8183AB5281B3}"/>
            </c:ext>
          </c:extLst>
        </c:ser>
        <c:ser>
          <c:idx val="2"/>
          <c:order val="2"/>
          <c:tx>
            <c:strRef>
              <c:f>UNEMP!$D$2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UNEMP!$D$3:$D$6</c:f>
              <c:numCache>
                <c:formatCode>General</c:formatCode>
                <c:ptCount val="4"/>
                <c:pt idx="0">
                  <c:v>5.732698E-2</c:v>
                </c:pt>
                <c:pt idx="1">
                  <c:v>3.886738E-2</c:v>
                </c:pt>
                <c:pt idx="2">
                  <c:v>9.4464010000000001E-2</c:v>
                </c:pt>
                <c:pt idx="3">
                  <c:v>3.9472399999999998E-2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CA4A-A670-8183AB5281B3}"/>
            </c:ext>
          </c:extLst>
        </c:ser>
        <c:ser>
          <c:idx val="3"/>
          <c:order val="3"/>
          <c:tx>
            <c:strRef>
              <c:f>UNEMP!$E$2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UNEMP!$E$3:$E$6</c:f>
              <c:numCache>
                <c:formatCode>0%</c:formatCode>
                <c:ptCount val="4"/>
                <c:pt idx="0">
                  <c:v>5.7000000000000002E-2</c:v>
                </c:pt>
                <c:pt idx="1">
                  <c:v>3.9E-2</c:v>
                </c:pt>
                <c:pt idx="2">
                  <c:v>9.2999999999999999E-2</c:v>
                </c:pt>
                <c:pt idx="3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6-CA4A-A670-8183AB5281B3}"/>
            </c:ext>
          </c:extLst>
        </c:ser>
        <c:ser>
          <c:idx val="4"/>
          <c:order val="4"/>
          <c:tx>
            <c:strRef>
              <c:f>UNEMP!$F$2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UNEMP!$F$3:$F$6</c:f>
              <c:numCache>
                <c:formatCode>0%</c:formatCode>
                <c:ptCount val="4"/>
                <c:pt idx="0">
                  <c:v>5.6000000000000001E-2</c:v>
                </c:pt>
                <c:pt idx="1">
                  <c:v>0.04</c:v>
                </c:pt>
                <c:pt idx="2">
                  <c:v>9.6000000000000002E-2</c:v>
                </c:pt>
                <c:pt idx="3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6-CA4A-A670-8183AB52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0096"/>
        <c:axId val="318877440"/>
      </c:lineChart>
      <c:catAx>
        <c:axId val="31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7440"/>
        <c:crosses val="autoZero"/>
        <c:auto val="1"/>
        <c:lblAlgn val="ctr"/>
        <c:lblOffset val="100"/>
        <c:noMultiLvlLbl val="0"/>
      </c:catAx>
      <c:valAx>
        <c:axId val="318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74675925925922"/>
          <c:y val="0.25557546296296296"/>
          <c:w val="0.16249398148148148"/>
          <c:h val="0.3656412037037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</a:t>
            </a:r>
            <a:r>
              <a:rPr lang="en-US" sz="1500" b="1" baseline="0"/>
              <a:t> </a:t>
            </a:r>
            <a:r>
              <a:rPr lang="en-US" sz="1500" b="1"/>
              <a:t>Unemployment Rates by Region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18572119825801E-2"/>
          <c:y val="0.11317577548005908"/>
          <c:w val="0.92848384873678502"/>
          <c:h val="0.66592749392293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69-5E4D-A1F0-A6F1346E4D1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16-6546-A1A2-6152F373FB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UNEMP!$R$2:$R$9</c:f>
              <c:strCache>
                <c:ptCount val="8"/>
                <c:pt idx="0">
                  <c:v>USA
(White only)</c:v>
                </c:pt>
                <c:pt idx="1">
                  <c:v>Non-South Rural
(All)</c:v>
                </c:pt>
                <c:pt idx="2">
                  <c:v>Black Rural South
(White only)</c:v>
                </c:pt>
                <c:pt idx="3">
                  <c:v>USA 
(All)</c:v>
                </c:pt>
                <c:pt idx="4">
                  <c:v>South
(All)</c:v>
                </c:pt>
                <c:pt idx="5">
                  <c:v>South Metro
(Black only)</c:v>
                </c:pt>
                <c:pt idx="6">
                  <c:v>USA
(Black only)</c:v>
                </c:pt>
                <c:pt idx="7">
                  <c:v>Black Rural South
(Black only)</c:v>
                </c:pt>
              </c:strCache>
            </c:strRef>
          </c:cat>
          <c:val>
            <c:numRef>
              <c:f>UNEMP!$S$2:$S$9</c:f>
              <c:numCache>
                <c:formatCode>0.0%</c:formatCode>
                <c:ptCount val="8"/>
                <c:pt idx="0">
                  <c:v>5.2500579999999998E-2</c:v>
                </c:pt>
                <c:pt idx="1">
                  <c:v>5.8357060000000002E-2</c:v>
                </c:pt>
                <c:pt idx="2">
                  <c:v>5.9292839999999999E-2</c:v>
                </c:pt>
                <c:pt idx="3">
                  <c:v>6.5557160000000003E-2</c:v>
                </c:pt>
                <c:pt idx="4">
                  <c:v>6.6567210000000002E-2</c:v>
                </c:pt>
                <c:pt idx="5">
                  <c:v>0.1066259</c:v>
                </c:pt>
                <c:pt idx="6">
                  <c:v>0.118599</c:v>
                </c:pt>
                <c:pt idx="7">
                  <c:v>0.1447213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6-6546-A1A2-6152F373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791375"/>
        <c:axId val="1007077119"/>
      </c:barChart>
      <c:catAx>
        <c:axId val="8757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77119"/>
        <c:crosses val="autoZero"/>
        <c:auto val="1"/>
        <c:lblAlgn val="ctr"/>
        <c:lblOffset val="100"/>
        <c:noMultiLvlLbl val="0"/>
      </c:catAx>
      <c:valAx>
        <c:axId val="10070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/>
              <a:t>Average Unemployment</a:t>
            </a:r>
            <a:r>
              <a:rPr lang="en-US" sz="1450" b="1" baseline="0"/>
              <a:t> Rates of Whites Alone by Region (2013-2017)</a:t>
            </a:r>
            <a:endParaRPr lang="en-US" sz="14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UNEMP!$A$26</c:f>
              <c:strCache>
                <c:ptCount val="1"/>
                <c:pt idx="0">
                  <c:v>White Unemployment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UNEMP!$B$25:$E$25</c:f>
              <c:strCache>
                <c:ptCount val="4"/>
                <c:pt idx="0">
                  <c:v>Non-South Rural</c:v>
                </c:pt>
                <c:pt idx="1">
                  <c:v>Rural South 
(Outside of BRS)</c:v>
                </c:pt>
                <c:pt idx="2">
                  <c:v>Black Rural South 
(BRS)</c:v>
                </c:pt>
                <c:pt idx="3">
                  <c:v>White Rural South 
(Over 90% White)</c:v>
                </c:pt>
              </c:strCache>
            </c:strRef>
          </c:cat>
          <c:val>
            <c:numRef>
              <c:f>UNEMP!$B$26:$E$26</c:f>
              <c:numCache>
                <c:formatCode>0.0%</c:formatCode>
                <c:ptCount val="4"/>
                <c:pt idx="0">
                  <c:v>5.2492009999999999E-2</c:v>
                </c:pt>
                <c:pt idx="1">
                  <c:v>5.6774060000000001E-2</c:v>
                </c:pt>
                <c:pt idx="2">
                  <c:v>5.9292839999999999E-2</c:v>
                </c:pt>
                <c:pt idx="3">
                  <c:v>6.9757360000000004E-2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ax val="7.2000000000000008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 as a Percentage of 1990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62499999999999E-2"/>
          <c:y val="0.10903773148148148"/>
          <c:w val="0.73990586419753102"/>
          <c:h val="0.82276365740740742"/>
        </c:manualLayout>
      </c:layout>
      <c:lineChart>
        <c:grouping val="standard"/>
        <c:varyColors val="0"/>
        <c:ser>
          <c:idx val="0"/>
          <c:order val="0"/>
          <c:tx>
            <c:strRef>
              <c:f>LF!$B$9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LF!$B$10:$B$13</c:f>
              <c:numCache>
                <c:formatCode>0%</c:formatCode>
                <c:ptCount val="4"/>
                <c:pt idx="0">
                  <c:v>1</c:v>
                </c:pt>
                <c:pt idx="1">
                  <c:v>1.0113625781884859</c:v>
                </c:pt>
                <c:pt idx="2">
                  <c:v>0.96613869969123212</c:v>
                </c:pt>
                <c:pt idx="3">
                  <c:v>0.88401943583034048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CA4A-A670-8183AB5281B3}"/>
            </c:ext>
          </c:extLst>
        </c:ser>
        <c:ser>
          <c:idx val="1"/>
          <c:order val="1"/>
          <c:tx>
            <c:strRef>
              <c:f>LF!$C$9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LF!$C$10:$C$13</c:f>
              <c:numCache>
                <c:formatCode>0%</c:formatCode>
                <c:ptCount val="4"/>
                <c:pt idx="0">
                  <c:v>1</c:v>
                </c:pt>
                <c:pt idx="1">
                  <c:v>1.1196151299611949</c:v>
                </c:pt>
                <c:pt idx="2">
                  <c:v>1.1386081283745857</c:v>
                </c:pt>
                <c:pt idx="3">
                  <c:v>1.1074811318623456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CA4A-A670-8183AB5281B3}"/>
            </c:ext>
          </c:extLst>
        </c:ser>
        <c:ser>
          <c:idx val="2"/>
          <c:order val="2"/>
          <c:tx>
            <c:strRef>
              <c:f>LF!$D$9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LF!$D$10:$D$13</c:f>
              <c:numCache>
                <c:formatCode>0%</c:formatCode>
                <c:ptCount val="4"/>
                <c:pt idx="0">
                  <c:v>1</c:v>
                </c:pt>
                <c:pt idx="1">
                  <c:v>1.183135197331008</c:v>
                </c:pt>
                <c:pt idx="2">
                  <c:v>1.3489746307183492</c:v>
                </c:pt>
                <c:pt idx="3">
                  <c:v>1.4768588456820215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CA4A-A670-8183AB5281B3}"/>
            </c:ext>
          </c:extLst>
        </c:ser>
        <c:ser>
          <c:idx val="3"/>
          <c:order val="3"/>
          <c:tx>
            <c:strRef>
              <c:f>LF!$E$9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LF!$E$10:$E$13</c:f>
              <c:numCache>
                <c:formatCode>0%</c:formatCode>
                <c:ptCount val="4"/>
                <c:pt idx="0">
                  <c:v>1</c:v>
                </c:pt>
                <c:pt idx="1">
                  <c:v>1.1664478822874227</c:v>
                </c:pt>
                <c:pt idx="2">
                  <c:v>1.3037882580531699</c:v>
                </c:pt>
                <c:pt idx="3">
                  <c:v>1.4015874314857695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6-CA4A-A670-8183AB5281B3}"/>
            </c:ext>
          </c:extLst>
        </c:ser>
        <c:ser>
          <c:idx val="4"/>
          <c:order val="4"/>
          <c:tx>
            <c:strRef>
              <c:f>LF!$F$9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LF!$F$10:$F$13</c:f>
              <c:numCache>
                <c:formatCode>0%</c:formatCode>
                <c:ptCount val="4"/>
                <c:pt idx="0">
                  <c:v>1</c:v>
                </c:pt>
                <c:pt idx="1">
                  <c:v>1.1330499046408138</c:v>
                </c:pt>
                <c:pt idx="2">
                  <c:v>1.2228941513032423</c:v>
                </c:pt>
                <c:pt idx="3">
                  <c:v>1.2879450095359186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6-CA4A-A670-8183AB52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0096"/>
        <c:axId val="318877440"/>
      </c:lineChart>
      <c:catAx>
        <c:axId val="31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7440"/>
        <c:crosses val="autoZero"/>
        <c:auto val="1"/>
        <c:lblAlgn val="ctr"/>
        <c:lblOffset val="100"/>
        <c:noMultiLvlLbl val="0"/>
      </c:catAx>
      <c:valAx>
        <c:axId val="3188774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4939110872007"/>
          <c:y val="0.22467087136495997"/>
          <c:w val="0.16249398148148148"/>
          <c:h val="0.3656412037037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 Labor Force Participation Rates by Region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7090791776027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(LF!$L$2:$L$4,LF!$L$6:$L$10)</c:f>
              <c:strCache>
                <c:ptCount val="8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Non-South Rural
(All)</c:v>
                </c:pt>
                <c:pt idx="3">
                  <c:v>South
(All)</c:v>
                </c:pt>
                <c:pt idx="4">
                  <c:v>USA
(Black only)</c:v>
                </c:pt>
                <c:pt idx="5">
                  <c:v>USA
(White only)</c:v>
                </c:pt>
                <c:pt idx="6">
                  <c:v>USA 
(All)</c:v>
                </c:pt>
                <c:pt idx="7">
                  <c:v>South Metro
(Black only)</c:v>
                </c:pt>
              </c:strCache>
            </c:strRef>
          </c:cat>
          <c:val>
            <c:numRef>
              <c:f>(LF!$M$2:$M$4,LF!$M$6:$M$10)</c:f>
              <c:numCache>
                <c:formatCode>0.0%</c:formatCode>
                <c:ptCount val="8"/>
                <c:pt idx="0">
                  <c:v>0.50703290000000001</c:v>
                </c:pt>
                <c:pt idx="1">
                  <c:v>0.52611520000000001</c:v>
                </c:pt>
                <c:pt idx="2">
                  <c:v>0.59930459999999997</c:v>
                </c:pt>
                <c:pt idx="3">
                  <c:v>0.61955179999999999</c:v>
                </c:pt>
                <c:pt idx="4">
                  <c:v>0.62416649999999996</c:v>
                </c:pt>
                <c:pt idx="5">
                  <c:v>0.62528459999999997</c:v>
                </c:pt>
                <c:pt idx="6">
                  <c:v>0.63403860000000001</c:v>
                </c:pt>
                <c:pt idx="7">
                  <c:v>0.64843229999999996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</a:rPr>
              <a:t>Average Labor Force Participation Rates by Region (2013-2017)</a:t>
            </a:r>
            <a:endParaRPr lang="en-CA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709079177602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LF!$M$1</c:f>
              <c:strCache>
                <c:ptCount val="1"/>
                <c:pt idx="0">
                  <c:v>LFPR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LF!$L$2:$L$10</c:f>
              <c:strCache>
                <c:ptCount val="9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Non-South Rural
(All)</c:v>
                </c:pt>
                <c:pt idx="3">
                  <c:v>South Metro
(White only)</c:v>
                </c:pt>
                <c:pt idx="4">
                  <c:v>South
(All)</c:v>
                </c:pt>
                <c:pt idx="5">
                  <c:v>USA
(Black only)</c:v>
                </c:pt>
                <c:pt idx="6">
                  <c:v>USA
(White only)</c:v>
                </c:pt>
                <c:pt idx="7">
                  <c:v>USA 
(All)</c:v>
                </c:pt>
                <c:pt idx="8">
                  <c:v>South Metro
(Black only)</c:v>
                </c:pt>
              </c:strCache>
            </c:strRef>
          </c:cat>
          <c:val>
            <c:numRef>
              <c:f>LF!$M$2:$M$10</c:f>
              <c:numCache>
                <c:formatCode>0.0%</c:formatCode>
                <c:ptCount val="9"/>
                <c:pt idx="0">
                  <c:v>0.50703290000000001</c:v>
                </c:pt>
                <c:pt idx="1">
                  <c:v>0.52611520000000001</c:v>
                </c:pt>
                <c:pt idx="2">
                  <c:v>0.59930459999999997</c:v>
                </c:pt>
                <c:pt idx="3">
                  <c:v>0.61777660000000001</c:v>
                </c:pt>
                <c:pt idx="4">
                  <c:v>0.61955179999999999</c:v>
                </c:pt>
                <c:pt idx="5">
                  <c:v>0.62416649999999996</c:v>
                </c:pt>
                <c:pt idx="6">
                  <c:v>0.62528459999999997</c:v>
                </c:pt>
                <c:pt idx="7">
                  <c:v>0.63403860000000001</c:v>
                </c:pt>
                <c:pt idx="8">
                  <c:v>0.64843229999999996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5</xdr:row>
      <xdr:rowOff>139700</xdr:rowOff>
    </xdr:from>
    <xdr:to>
      <xdr:col>14</xdr:col>
      <xdr:colOff>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C591A-6E12-C544-89AE-5DC6F7C33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20</xdr:row>
      <xdr:rowOff>190500</xdr:rowOff>
    </xdr:from>
    <xdr:to>
      <xdr:col>15</xdr:col>
      <xdr:colOff>358600</xdr:colOff>
      <xdr:row>42</xdr:row>
      <xdr:rowOff>40100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3FC3-F04A-F442-950C-26BBE9EA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4</xdr:row>
      <xdr:rowOff>228600</xdr:rowOff>
    </xdr:from>
    <xdr:to>
      <xdr:col>23</xdr:col>
      <xdr:colOff>473400</xdr:colOff>
      <xdr:row>18</xdr:row>
      <xdr:rowOff>188600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85144-B408-8B46-BEF4-7DD625DBB49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</xdr:row>
      <xdr:rowOff>431800</xdr:rowOff>
    </xdr:from>
    <xdr:to>
      <xdr:col>15</xdr:col>
      <xdr:colOff>368300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1434B-562E-5F45-9EC6-7FDA133B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26</xdr:row>
      <xdr:rowOff>101600</xdr:rowOff>
    </xdr:from>
    <xdr:to>
      <xdr:col>24</xdr:col>
      <xdr:colOff>520700</xdr:colOff>
      <xdr:row>50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965C1-08A7-CC46-8063-C0425B2F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742950</xdr:colOff>
      <xdr:row>18</xdr:row>
      <xdr:rowOff>114300</xdr:rowOff>
    </xdr:from>
    <xdr:to>
      <xdr:col>16</xdr:col>
      <xdr:colOff>190500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2006BA-EFE0-5443-926E-0620A96E2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0.81181</cdr:x>
      <cdr:y>0.82739</cdr:y>
    </cdr:from>
    <cdr:to>
      <cdr:x>0.96818</cdr:x>
      <cdr:y>0.93486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37F286-F9C9-7B45-BFB5-4BA5D87FD63C}"/>
            </a:ext>
          </a:extLst>
        </cdr:cNvPr>
        <cdr:cNvSpPr txBox="1"/>
      </cdr:nvSpPr>
      <cdr:spPr>
        <a:xfrm xmlns:a="http://schemas.openxmlformats.org/drawingml/2006/main">
          <a:off x="5260522" y="3574338"/>
          <a:ext cx="1013277" cy="464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Bureau of Labor Statistics, US Census Bureau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0.75259</cdr:x>
      <cdr:y>0.95502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5689600" y="4813300"/>
          <a:ext cx="1870400" cy="22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0.75259</cdr:x>
      <cdr:y>0.95502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5689600" y="4813300"/>
          <a:ext cx="1870400" cy="22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88900</xdr:rowOff>
    </xdr:from>
    <xdr:to>
      <xdr:col>17</xdr:col>
      <xdr:colOff>161750</xdr:colOff>
      <xdr:row>24</xdr:row>
      <xdr:rowOff>141700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004AB-A09C-5340-8479-02EF39D72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0.7879</cdr:x>
      <cdr:y>0.91969</cdr:y>
    </cdr:from>
    <cdr:to>
      <cdr:x>0.99552</cdr:x>
      <cdr:y>0.98268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E7107C-9037-564C-A1CA-8BF16AC9FBA7}"/>
            </a:ext>
          </a:extLst>
        </cdr:cNvPr>
        <cdr:cNvSpPr txBox="1"/>
      </cdr:nvSpPr>
      <cdr:spPr>
        <a:xfrm xmlns:a="http://schemas.openxmlformats.org/drawingml/2006/main">
          <a:off x="6038850" y="4847200"/>
          <a:ext cx="1591269" cy="33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0.58244</cdr:x>
      <cdr:y>0.69639</cdr:y>
    </cdr:from>
    <cdr:to>
      <cdr:x>0.74648</cdr:x>
      <cdr:y>0.74217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68EA42-C80C-3C45-805E-CDACEA008034}"/>
            </a:ext>
          </a:extLst>
        </cdr:cNvPr>
        <cdr:cNvSpPr txBox="1"/>
      </cdr:nvSpPr>
      <cdr:spPr>
        <a:xfrm xmlns:a="http://schemas.openxmlformats.org/drawingml/2006/main">
          <a:off x="4464050" y="3670300"/>
          <a:ext cx="1257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0.82166</cdr:x>
      <cdr:y>0.80551</cdr:y>
    </cdr:from>
    <cdr:to>
      <cdr:x>0.97308</cdr:x>
      <cdr:y>0.96766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6E0302-B530-6344-953A-4626590A1F97}"/>
            </a:ext>
          </a:extLst>
        </cdr:cNvPr>
        <cdr:cNvSpPr txBox="1"/>
      </cdr:nvSpPr>
      <cdr:spPr>
        <a:xfrm xmlns:a="http://schemas.openxmlformats.org/drawingml/2006/main">
          <a:off x="5324357" y="3479812"/>
          <a:ext cx="981201" cy="70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609600</xdr:rowOff>
    </xdr:from>
    <xdr:to>
      <xdr:col>14</xdr:col>
      <xdr:colOff>711200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4E019-F078-D447-A769-BF79C909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0.73429</cdr:x>
      <cdr:y>0.95833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5194300" y="4965700"/>
          <a:ext cx="18796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16</xdr:col>
      <xdr:colOff>714200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6E957-130D-C14E-92DE-BD212485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8</xdr:row>
      <xdr:rowOff>584200</xdr:rowOff>
    </xdr:from>
    <xdr:to>
      <xdr:col>16</xdr:col>
      <xdr:colOff>587200</xdr:colOff>
      <xdr:row>20</xdr:row>
      <xdr:rowOff>368300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747C5-43E7-5D4B-8CDA-3119DEC52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330200</xdr:colOff>
      <xdr:row>10</xdr:row>
      <xdr:rowOff>0</xdr:rowOff>
    </xdr:from>
    <xdr:to>
      <xdr:col>33</xdr:col>
      <xdr:colOff>508000</xdr:colOff>
      <xdr:row>21</xdr:row>
      <xdr:rowOff>510000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B1707-4852-6C47-8A11-120ABB88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304800</xdr:colOff>
      <xdr:row>2</xdr:row>
      <xdr:rowOff>25400</xdr:rowOff>
    </xdr:from>
    <xdr:to>
      <xdr:col>33</xdr:col>
      <xdr:colOff>180800</xdr:colOff>
      <xdr:row>9</xdr:row>
      <xdr:rowOff>243300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4CBD0-9507-B34F-9576-237B0A336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15</xdr:row>
      <xdr:rowOff>139700</xdr:rowOff>
    </xdr:from>
    <xdr:to>
      <xdr:col>26</xdr:col>
      <xdr:colOff>688800</xdr:colOff>
      <xdr:row>23</xdr:row>
      <xdr:rowOff>154400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EFEBEA-BB30-564C-B332-4447CCCD7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0.84275</cdr:x>
      <cdr:y>0.78493</cdr:y>
    </cdr:from>
    <cdr:to>
      <cdr:x>0.99417</cdr:x>
      <cdr:y>0.94708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D1F2F-3096-4E43-8D30-42A56D88433B}"/>
            </a:ext>
          </a:extLst>
        </cdr:cNvPr>
        <cdr:cNvSpPr txBox="1"/>
      </cdr:nvSpPr>
      <cdr:spPr>
        <a:xfrm xmlns:a="http://schemas.openxmlformats.org/drawingml/2006/main">
          <a:off x="5460999" y="3390910"/>
          <a:ext cx="981202" cy="70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0.85682</cdr:x>
      <cdr:y>0.80925</cdr:y>
    </cdr:from>
    <cdr:to>
      <cdr:x>0.98658</cdr:x>
      <cdr:y>0.94798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2FDDB7-3F2C-B348-A63C-B0212769093D}"/>
            </a:ext>
          </a:extLst>
        </cdr:cNvPr>
        <cdr:cNvSpPr txBox="1"/>
      </cdr:nvSpPr>
      <cdr:spPr>
        <a:xfrm xmlns:a="http://schemas.openxmlformats.org/drawingml/2006/main">
          <a:off x="4864100" y="3556000"/>
          <a:ext cx="7366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0.84275</cdr:x>
      <cdr:y>0.78493</cdr:y>
    </cdr:from>
    <cdr:to>
      <cdr:x>0.99417</cdr:x>
      <cdr:y>0.94708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D1F2F-3096-4E43-8D30-42A56D88433B}"/>
            </a:ext>
          </a:extLst>
        </cdr:cNvPr>
        <cdr:cNvSpPr txBox="1"/>
      </cdr:nvSpPr>
      <cdr:spPr>
        <a:xfrm xmlns:a="http://schemas.openxmlformats.org/drawingml/2006/main">
          <a:off x="5460999" y="3390910"/>
          <a:ext cx="981202" cy="70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0.71144</cdr:x>
      <cdr:y>0.9525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4610101" y="4114800"/>
          <a:ext cx="1869899" cy="205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0.67184</cdr:x>
      <cdr:y>0.95046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3848101" y="3898900"/>
          <a:ext cx="1879599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0.70556</cdr:x>
      <cdr:y>0.94662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4572001" y="4089400"/>
          <a:ext cx="1907999" cy="23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139700</xdr:rowOff>
    </xdr:from>
    <xdr:to>
      <xdr:col>19</xdr:col>
      <xdr:colOff>537400</xdr:colOff>
      <xdr:row>12</xdr:row>
      <xdr:rowOff>83100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FF9509-1398-3D46-8F85-7B61E28EB6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15</xdr:row>
      <xdr:rowOff>25400</xdr:rowOff>
    </xdr:from>
    <xdr:to>
      <xdr:col>21</xdr:col>
      <xdr:colOff>321500</xdr:colOff>
      <xdr:row>24</xdr:row>
      <xdr:rowOff>616500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4A15A3-D3F9-374B-9640-B8077B92D9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23</xdr:row>
      <xdr:rowOff>596900</xdr:rowOff>
    </xdr:from>
    <xdr:to>
      <xdr:col>16</xdr:col>
      <xdr:colOff>266700</xdr:colOff>
      <xdr:row>33</xdr:row>
      <xdr:rowOff>406400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5EF3D4-69B6-3A44-B22A-C8FE0F29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27</xdr:row>
      <xdr:rowOff>190500</xdr:rowOff>
    </xdr:from>
    <xdr:to>
      <xdr:col>24</xdr:col>
      <xdr:colOff>295100</xdr:colOff>
      <xdr:row>39</xdr:row>
      <xdr:rowOff>78200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246C26-FB0F-644C-8DF2-5211AA1B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0.82413</cdr:x>
      <cdr:y>0.91722</cdr:y>
    </cdr:from>
    <cdr:to>
      <cdr:x>0.95985</cdr:x>
      <cdr:y>0.9832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BCADAC-D228-8045-ABFA-B4D1815BEECF}"/>
            </a:ext>
          </a:extLst>
        </cdr:cNvPr>
        <cdr:cNvSpPr txBox="1"/>
      </cdr:nvSpPr>
      <cdr:spPr>
        <a:xfrm xmlns:a="http://schemas.openxmlformats.org/drawingml/2006/main">
          <a:off x="7120474" y="5283200"/>
          <a:ext cx="1172626" cy="380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0.83001</cdr:x>
      <cdr:y>0.93707</cdr:y>
    </cdr:from>
    <cdr:to>
      <cdr:x>0.96573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BCADAC-D228-8045-ABFA-B4D1815BEECF}"/>
            </a:ext>
          </a:extLst>
        </cdr:cNvPr>
        <cdr:cNvSpPr txBox="1"/>
      </cdr:nvSpPr>
      <cdr:spPr>
        <a:xfrm xmlns:a="http://schemas.openxmlformats.org/drawingml/2006/main">
          <a:off x="7171301" y="5397500"/>
          <a:ext cx="1172599" cy="3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0.82609</cdr:x>
      <cdr:y>0.94915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5308600" y="4267200"/>
          <a:ext cx="1117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0.83099</cdr:x>
      <cdr:y>0.9525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5384800" y="4114800"/>
          <a:ext cx="1095200" cy="205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1</xdr:row>
      <xdr:rowOff>393700</xdr:rowOff>
    </xdr:from>
    <xdr:to>
      <xdr:col>19</xdr:col>
      <xdr:colOff>663400</xdr:colOff>
      <xdr:row>8</xdr:row>
      <xdr:rowOff>611600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A9108-80CA-0D42-9FE9-DE0CC6BAD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17</xdr:row>
      <xdr:rowOff>406400</xdr:rowOff>
    </xdr:from>
    <xdr:to>
      <xdr:col>29</xdr:col>
      <xdr:colOff>218900</xdr:colOff>
      <xdr:row>40</xdr:row>
      <xdr:rowOff>52800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D3CD3-9392-F145-84DC-2DE9D5783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10</xdr:row>
      <xdr:rowOff>50800</xdr:rowOff>
    </xdr:from>
    <xdr:to>
      <xdr:col>16</xdr:col>
      <xdr:colOff>28400</xdr:colOff>
      <xdr:row>22</xdr:row>
      <xdr:rowOff>154400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B5E17-7370-8C45-B675-49581B3B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330200</xdr:colOff>
      <xdr:row>17</xdr:row>
      <xdr:rowOff>812800</xdr:rowOff>
    </xdr:from>
    <xdr:to>
      <xdr:col>21</xdr:col>
      <xdr:colOff>206200</xdr:colOff>
      <xdr:row>33</xdr:row>
      <xdr:rowOff>103600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138A2-67B7-8D4E-B913-41A92590F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7</xdr:row>
      <xdr:rowOff>50800</xdr:rowOff>
    </xdr:from>
    <xdr:to>
      <xdr:col>18</xdr:col>
      <xdr:colOff>139700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37990-0F30-4A4B-9DBB-A770FCE7F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0.70948</cdr:x>
      <cdr:y>0.95838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4597401" y="4140200"/>
          <a:ext cx="1882599" cy="17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0.70752</cdr:x>
      <cdr:y>0.94662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4584701" y="4089400"/>
          <a:ext cx="1895299" cy="23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0.70752</cdr:x>
      <cdr:y>0.94956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4584700" y="4102100"/>
          <a:ext cx="1895300" cy="217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0.70752</cdr:x>
      <cdr:y>0.94074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4584700" y="4064000"/>
          <a:ext cx="1895300" cy="25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7</xdr:row>
      <xdr:rowOff>165100</xdr:rowOff>
    </xdr:from>
    <xdr:to>
      <xdr:col>21</xdr:col>
      <xdr:colOff>457200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6ED6E-1453-6445-8D07-01E96254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</xdr:row>
      <xdr:rowOff>190500</xdr:rowOff>
    </xdr:from>
    <xdr:to>
      <xdr:col>18</xdr:col>
      <xdr:colOff>101600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47BE0-9E9F-5648-B873-B7E8C8B5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469900</xdr:colOff>
      <xdr:row>14</xdr:row>
      <xdr:rowOff>101600</xdr:rowOff>
    </xdr:from>
    <xdr:to>
      <xdr:col>13</xdr:col>
      <xdr:colOff>101600</xdr:colOff>
      <xdr:row>40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1ED91-0272-8F4E-8921-780CA4D0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0.7496</cdr:x>
      <cdr:y>0.94681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7A16A5-5B71-5247-B8CB-076C5F1A3F99}"/>
            </a:ext>
          </a:extLst>
        </cdr:cNvPr>
        <cdr:cNvSpPr txBox="1"/>
      </cdr:nvSpPr>
      <cdr:spPr>
        <a:xfrm xmlns:a="http://schemas.openxmlformats.org/drawingml/2006/main">
          <a:off x="5673900" y="4557300"/>
          <a:ext cx="1895300" cy="25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190500</xdr:rowOff>
    </xdr:from>
    <xdr:to>
      <xdr:col>18</xdr:col>
      <xdr:colOff>107950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8C8AC-ECBE-8E42-8B78-BC9D7E2C1F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3</xdr:row>
      <xdr:rowOff>114300</xdr:rowOff>
    </xdr:from>
    <xdr:to>
      <xdr:col>9</xdr:col>
      <xdr:colOff>428450</xdr:colOff>
      <xdr:row>24</xdr:row>
      <xdr:rowOff>167100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3066E-13A3-6845-87CB-5E6BF500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6</xdr:row>
      <xdr:rowOff>76200</xdr:rowOff>
    </xdr:from>
    <xdr:to>
      <xdr:col>22</xdr:col>
      <xdr:colOff>695150</xdr:colOff>
      <xdr:row>27</xdr:row>
      <xdr:rowOff>129000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162D3-4E1A-1045-820F-7A5FC4C72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27</xdr:row>
      <xdr:rowOff>38100</xdr:rowOff>
    </xdr:from>
    <xdr:to>
      <xdr:col>14</xdr:col>
      <xdr:colOff>371300</xdr:colOff>
      <xdr:row>48</xdr:row>
      <xdr:rowOff>90900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DE789-F1CA-684C-8058-FA3518C1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139700</xdr:rowOff>
    </xdr:from>
    <xdr:to>
      <xdr:col>13</xdr:col>
      <xdr:colOff>777700</xdr:colOff>
      <xdr:row>26</xdr:row>
      <xdr:rowOff>192500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5D01-3B82-D94F-A365-6763F7CB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17</xdr:row>
      <xdr:rowOff>44450</xdr:rowOff>
    </xdr:from>
    <xdr:to>
      <xdr:col>8</xdr:col>
      <xdr:colOff>663400</xdr:colOff>
      <xdr:row>38</xdr:row>
      <xdr:rowOff>97250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8318-44D8-8C42-B9BB-6E4C7343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158750</xdr:rowOff>
    </xdr:from>
    <xdr:to>
      <xdr:col>12</xdr:col>
      <xdr:colOff>307800</xdr:colOff>
      <xdr:row>31</xdr:row>
      <xdr:rowOff>8350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981BC-3A7C-EB40-9B08-38F9FCB2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0.68384</cdr:x>
      <cdr:y>0.9443</cdr:y>
    </cdr:from>
    <cdr:to>
      <cdr:x>0.98401</cdr:x>
      <cdr:y>0.98674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9165A3-12A4-A54D-9372-8688E78F5809}"/>
            </a:ext>
          </a:extLst>
        </cdr:cNvPr>
        <cdr:cNvSpPr txBox="1"/>
      </cdr:nvSpPr>
      <cdr:spPr>
        <a:xfrm xmlns:a="http://schemas.openxmlformats.org/drawingml/2006/main">
          <a:off x="4889500" y="4521200"/>
          <a:ext cx="21463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Douglass North (1961:233; Table A-VII)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10</xdr:row>
      <xdr:rowOff>177800</xdr:rowOff>
    </xdr:from>
    <xdr:to>
      <xdr:col>20</xdr:col>
      <xdr:colOff>114300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48C17-F37C-4140-BF8B-53DCADAC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25400</xdr:rowOff>
    </xdr:from>
    <xdr:to>
      <xdr:col>15</xdr:col>
      <xdr:colOff>469900</xdr:colOff>
      <xdr:row>11</xdr:row>
      <xdr:rowOff>355600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EFA0-DBF7-5846-81E5-EB72EEC8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12</xdr:row>
      <xdr:rowOff>317500</xdr:rowOff>
    </xdr:from>
    <xdr:to>
      <xdr:col>17</xdr:col>
      <xdr:colOff>599900</xdr:colOff>
      <xdr:row>26</xdr:row>
      <xdr:rowOff>192500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ACCD2-D8B4-1D4C-B0F8-9145A1F22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17</xdr:row>
      <xdr:rowOff>0</xdr:rowOff>
    </xdr:from>
    <xdr:to>
      <xdr:col>14</xdr:col>
      <xdr:colOff>406400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5C71B-F40B-924D-BD8A-DDF86CBFA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0.81181</cdr:x>
      <cdr:y>0.82739</cdr:y>
    </cdr:from>
    <cdr:to>
      <cdr:x>0.96818</cdr:x>
      <cdr:y>0.93486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37F286-F9C9-7B45-BFB5-4BA5D87FD63C}"/>
            </a:ext>
          </a:extLst>
        </cdr:cNvPr>
        <cdr:cNvSpPr txBox="1"/>
      </cdr:nvSpPr>
      <cdr:spPr>
        <a:xfrm xmlns:a="http://schemas.openxmlformats.org/drawingml/2006/main">
          <a:off x="5260522" y="3574338"/>
          <a:ext cx="1013277" cy="464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Bureau of Labor Statistics, US Census Bureau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0.70948</cdr:x>
      <cdr:y>0.9378</cdr:y>
    </cdr:from>
    <cdr:to>
      <cdr:x>0.99954</cdr:x>
      <cdr:y>0.98824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AA688D-8BB5-A54E-907B-8223A865255D}"/>
            </a:ext>
          </a:extLst>
        </cdr:cNvPr>
        <cdr:cNvSpPr txBox="1"/>
      </cdr:nvSpPr>
      <cdr:spPr>
        <a:xfrm xmlns:a="http://schemas.openxmlformats.org/drawingml/2006/main">
          <a:off x="4597400" y="4051300"/>
          <a:ext cx="1879600" cy="217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0.73042</cdr:x>
      <cdr:y>0.94536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5092711" y="4346189"/>
          <a:ext cx="1879589" cy="251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/Dropbox%20(MIT)/joint_center/brc/mechanicalcott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w/acs_hsplu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1949</v>
          </cell>
          <cell r="C1">
            <v>1954</v>
          </cell>
          <cell r="D1">
            <v>1959</v>
          </cell>
          <cell r="E1">
            <v>1964</v>
          </cell>
          <cell r="F1">
            <v>1969</v>
          </cell>
        </row>
        <row r="2">
          <cell r="A2" t="str">
            <v>Alabama</v>
          </cell>
          <cell r="B2">
            <v>100</v>
          </cell>
          <cell r="C2">
            <v>98</v>
          </cell>
          <cell r="D2">
            <v>94</v>
          </cell>
          <cell r="E2">
            <v>45</v>
          </cell>
          <cell r="F2">
            <v>12</v>
          </cell>
        </row>
        <row r="3">
          <cell r="A3" t="str">
            <v>Arkansas</v>
          </cell>
          <cell r="B3">
            <v>99</v>
          </cell>
          <cell r="C3">
            <v>84</v>
          </cell>
          <cell r="D3">
            <v>64</v>
          </cell>
          <cell r="E3">
            <v>25</v>
          </cell>
          <cell r="F3">
            <v>4</v>
          </cell>
        </row>
        <row r="4">
          <cell r="A4" t="str">
            <v>Georgia</v>
          </cell>
          <cell r="B4">
            <v>100</v>
          </cell>
          <cell r="C4">
            <v>97</v>
          </cell>
          <cell r="D4">
            <v>96</v>
          </cell>
          <cell r="E4">
            <v>38</v>
          </cell>
          <cell r="F4">
            <v>10</v>
          </cell>
        </row>
        <row r="5">
          <cell r="A5" t="str">
            <v>Louisiana</v>
          </cell>
          <cell r="B5">
            <v>100</v>
          </cell>
          <cell r="C5">
            <v>72</v>
          </cell>
          <cell r="D5">
            <v>50</v>
          </cell>
          <cell r="E5">
            <v>22</v>
          </cell>
          <cell r="F5">
            <v>3</v>
          </cell>
        </row>
        <row r="6">
          <cell r="A6" t="str">
            <v>Mississippi</v>
          </cell>
          <cell r="B6">
            <v>96</v>
          </cell>
          <cell r="C6">
            <v>89</v>
          </cell>
          <cell r="D6">
            <v>62</v>
          </cell>
          <cell r="E6">
            <v>32</v>
          </cell>
          <cell r="F6">
            <v>6</v>
          </cell>
        </row>
        <row r="7">
          <cell r="A7" t="str">
            <v>North Carolina</v>
          </cell>
          <cell r="B7">
            <v>100</v>
          </cell>
          <cell r="C7">
            <v>97</v>
          </cell>
          <cell r="D7">
            <v>95</v>
          </cell>
          <cell r="E7">
            <v>41</v>
          </cell>
          <cell r="F7">
            <v>6</v>
          </cell>
        </row>
        <row r="8">
          <cell r="A8" t="str">
            <v>South Carolina</v>
          </cell>
          <cell r="B8">
            <v>99</v>
          </cell>
          <cell r="C8">
            <v>96</v>
          </cell>
          <cell r="D8">
            <v>99</v>
          </cell>
          <cell r="E8">
            <v>37</v>
          </cell>
          <cell r="F8">
            <v>9</v>
          </cell>
        </row>
        <row r="9">
          <cell r="A9" t="str">
            <v>Tennessee</v>
          </cell>
          <cell r="B9">
            <v>100</v>
          </cell>
          <cell r="C9">
            <v>99</v>
          </cell>
          <cell r="D9">
            <v>92</v>
          </cell>
          <cell r="E9">
            <v>44</v>
          </cell>
          <cell r="F9">
            <v>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hsplus"/>
    </sheetNames>
    <sheetDataSet>
      <sheetData sheetId="0">
        <row r="1">
          <cell r="B1">
            <v>0.23544309999999999</v>
          </cell>
        </row>
        <row r="2">
          <cell r="B2">
            <v>0.3108284</v>
          </cell>
        </row>
        <row r="3">
          <cell r="B3">
            <v>0.39143040000000001</v>
          </cell>
        </row>
        <row r="4">
          <cell r="B4">
            <v>0.36672739999999998</v>
          </cell>
        </row>
        <row r="5">
          <cell r="B5">
            <v>0.39213510000000001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70FF-C9D7-0D4C-A71C-CF548BBF6ACD}">
  <dimension ref="A1:D9"/>
  <sheetViews>
    <sheetView workbookViewId="0">
      <selection activeCell="P12" sqref="P12"/>
    </sheetView>
  </sheetViews>
  <sheetFormatPr baseColWidth="10" defaultRowHeight="16" x14ac:dyDescent="0.2"/>
  <sheetData>
    <row r="1" spans="1:4" x14ac:dyDescent="0.2">
      <c r="B1" t="s">
        <v>2</v>
      </c>
      <c r="C1" t="s">
        <v>21</v>
      </c>
      <c r="D1" t="s">
        <v>50</v>
      </c>
    </row>
    <row r="2" spans="1:4" x14ac:dyDescent="0.2">
      <c r="A2" t="s">
        <v>1</v>
      </c>
      <c r="B2">
        <v>0.46041199999999999</v>
      </c>
      <c r="C2">
        <v>0.61460420000000004</v>
      </c>
      <c r="D2">
        <v>0.78549550000000001</v>
      </c>
    </row>
    <row r="3" spans="1:4" x14ac:dyDescent="0.2">
      <c r="A3" t="s">
        <v>23</v>
      </c>
      <c r="B3">
        <v>0.48310570000000003</v>
      </c>
      <c r="C3">
        <v>0.1228899</v>
      </c>
      <c r="D3">
        <v>8.1300670000000005E-2</v>
      </c>
    </row>
    <row r="4" spans="1:4" x14ac:dyDescent="0.2">
      <c r="A4" t="s">
        <v>22</v>
      </c>
      <c r="B4">
        <v>3.1737769999999998E-2</v>
      </c>
      <c r="C4">
        <v>0.17605319999999999</v>
      </c>
      <c r="D4">
        <v>8.2979040000000004E-2</v>
      </c>
    </row>
    <row r="5" spans="1:4" x14ac:dyDescent="0.2">
      <c r="A5" t="s">
        <v>24</v>
      </c>
      <c r="B5">
        <v>6.5008460000000002E-3</v>
      </c>
      <c r="C5">
        <v>5.2929759999999999E-2</v>
      </c>
      <c r="D5">
        <v>9.2554279999999996E-3</v>
      </c>
    </row>
    <row r="6" spans="1:4" x14ac:dyDescent="0.2">
      <c r="A6" t="s">
        <v>25</v>
      </c>
      <c r="B6">
        <v>1.824367E-2</v>
      </c>
      <c r="C6">
        <v>3.3522900000000001E-2</v>
      </c>
      <c r="D6">
        <v>4.0969360000000003E-2</v>
      </c>
    </row>
    <row r="9" spans="1:4" x14ac:dyDescent="0.2">
      <c r="B9">
        <f>B2+B3</f>
        <v>0.94351770000000001</v>
      </c>
      <c r="C9">
        <f>C2+C3</f>
        <v>0.73749410000000004</v>
      </c>
      <c r="D9">
        <f>D2+D3</f>
        <v>0.86679616999999998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8026-D586-BB42-8BAD-61F82CE6E015}">
  <dimension ref="A1:I33"/>
  <sheetViews>
    <sheetView topLeftCell="A4" workbookViewId="0">
      <selection activeCell="U45" sqref="U45"/>
    </sheetView>
  </sheetViews>
  <sheetFormatPr baseColWidth="10" defaultRowHeight="16" x14ac:dyDescent="0.2"/>
  <cols>
    <col min="1" max="1" width="25" style="3" bestFit="1" customWidth="1"/>
    <col min="2" max="16384" width="10.83203125" style="3"/>
  </cols>
  <sheetData>
    <row r="1" spans="1:9" x14ac:dyDescent="0.2">
      <c r="B1" s="3" t="s">
        <v>12</v>
      </c>
      <c r="C1" s="3" t="s">
        <v>15</v>
      </c>
      <c r="H1" s="3" t="s">
        <v>12</v>
      </c>
      <c r="I1" s="3" t="s">
        <v>15</v>
      </c>
    </row>
    <row r="2" spans="1:9" ht="51" x14ac:dyDescent="0.2">
      <c r="A2" s="8" t="s">
        <v>64</v>
      </c>
      <c r="B2" s="3">
        <v>0.74597800000000003</v>
      </c>
      <c r="C2" s="3">
        <v>0.1044588</v>
      </c>
      <c r="G2" s="8" t="s">
        <v>64</v>
      </c>
      <c r="H2" s="3">
        <v>0.74597800000000003</v>
      </c>
      <c r="I2" s="3">
        <v>0.1044588</v>
      </c>
    </row>
    <row r="3" spans="1:9" ht="68" x14ac:dyDescent="0.2">
      <c r="A3" s="9" t="s">
        <v>58</v>
      </c>
      <c r="B3" s="3">
        <v>0.84879899999999997</v>
      </c>
      <c r="C3" s="3">
        <v>0.20551810000000001</v>
      </c>
      <c r="G3" s="8" t="s">
        <v>63</v>
      </c>
      <c r="H3" s="3">
        <v>0.85790010000000005</v>
      </c>
      <c r="I3" s="3">
        <v>0.20546729999999999</v>
      </c>
    </row>
    <row r="4" spans="1:9" ht="34" x14ac:dyDescent="0.2">
      <c r="A4" s="8" t="s">
        <v>62</v>
      </c>
      <c r="B4" s="3">
        <v>0.85726360000000001</v>
      </c>
      <c r="C4" s="3">
        <v>0.22120699999999999</v>
      </c>
      <c r="G4" s="9" t="s">
        <v>58</v>
      </c>
      <c r="H4" s="3">
        <v>0.84879899999999997</v>
      </c>
      <c r="I4" s="3">
        <v>0.20551810000000001</v>
      </c>
    </row>
    <row r="5" spans="1:9" ht="51" x14ac:dyDescent="0.2">
      <c r="A5" s="8" t="s">
        <v>63</v>
      </c>
      <c r="B5" s="3">
        <v>0.85790010000000005</v>
      </c>
      <c r="C5" s="3">
        <v>0.20546729999999999</v>
      </c>
      <c r="G5" s="8" t="s">
        <v>59</v>
      </c>
      <c r="H5" s="3">
        <v>0.88794700000000004</v>
      </c>
      <c r="I5" s="3">
        <v>0.2122106</v>
      </c>
    </row>
    <row r="6" spans="1:9" ht="51" x14ac:dyDescent="0.2">
      <c r="A6" s="8" t="s">
        <v>60</v>
      </c>
      <c r="B6" s="3">
        <v>0.86040830000000001</v>
      </c>
      <c r="C6" s="3">
        <v>0.2878617</v>
      </c>
      <c r="G6" s="8" t="s">
        <v>62</v>
      </c>
      <c r="H6" s="3">
        <v>0.85726360000000001</v>
      </c>
      <c r="I6" s="3">
        <v>0.22120699999999999</v>
      </c>
    </row>
    <row r="7" spans="1:9" ht="34" x14ac:dyDescent="0.2">
      <c r="A7" s="9" t="s">
        <v>57</v>
      </c>
      <c r="B7" s="3">
        <v>0.87314139999999996</v>
      </c>
      <c r="C7" s="3">
        <v>0.30928670000000003</v>
      </c>
      <c r="G7" s="8" t="s">
        <v>60</v>
      </c>
      <c r="H7" s="3">
        <v>0.86040830000000001</v>
      </c>
      <c r="I7" s="3">
        <v>0.2878617</v>
      </c>
    </row>
    <row r="8" spans="1:9" ht="34" x14ac:dyDescent="0.2">
      <c r="A8" s="8" t="s">
        <v>59</v>
      </c>
      <c r="B8" s="3">
        <v>0.88794700000000004</v>
      </c>
      <c r="C8" s="3">
        <v>0.2122106</v>
      </c>
      <c r="G8" s="9" t="s">
        <v>57</v>
      </c>
      <c r="H8" s="3">
        <v>0.87314139999999996</v>
      </c>
      <c r="I8" s="3">
        <v>0.30928670000000003</v>
      </c>
    </row>
    <row r="9" spans="1:9" ht="51" x14ac:dyDescent="0.2">
      <c r="A9" s="8" t="s">
        <v>61</v>
      </c>
      <c r="B9" s="3">
        <v>0.92118730000000004</v>
      </c>
      <c r="C9" s="3">
        <v>0.35868719999999998</v>
      </c>
      <c r="G9" s="9" t="s">
        <v>56</v>
      </c>
      <c r="H9" s="3">
        <v>0.92331289999999999</v>
      </c>
      <c r="I9" s="3">
        <v>0.3453195</v>
      </c>
    </row>
    <row r="10" spans="1:9" ht="68" x14ac:dyDescent="0.2">
      <c r="A10" s="9" t="s">
        <v>56</v>
      </c>
      <c r="B10" s="3">
        <v>0.92331289999999999</v>
      </c>
      <c r="C10" s="3">
        <v>0.3453195</v>
      </c>
      <c r="G10" s="8" t="s">
        <v>61</v>
      </c>
      <c r="H10" s="3">
        <v>0.92118730000000004</v>
      </c>
      <c r="I10" s="3">
        <v>0.35868719999999998</v>
      </c>
    </row>
    <row r="12" spans="1:9" x14ac:dyDescent="0.2">
      <c r="D12" s="3" t="s">
        <v>13</v>
      </c>
    </row>
    <row r="13" spans="1:9" x14ac:dyDescent="0.2">
      <c r="D13" s="3" t="s">
        <v>16</v>
      </c>
    </row>
    <row r="17" spans="1:7" x14ac:dyDescent="0.2">
      <c r="A17" s="5"/>
      <c r="B17" s="5" t="s">
        <v>78</v>
      </c>
      <c r="C17" s="3" t="s">
        <v>79</v>
      </c>
      <c r="F17" s="5"/>
      <c r="G17" s="5" t="s">
        <v>78</v>
      </c>
    </row>
    <row r="18" spans="1:7" ht="68" x14ac:dyDescent="0.2">
      <c r="A18" s="12" t="s">
        <v>69</v>
      </c>
      <c r="B18" s="3">
        <v>0.82850840000000003</v>
      </c>
      <c r="C18" s="3">
        <v>0.17061290000000001</v>
      </c>
      <c r="F18" s="9" t="s">
        <v>69</v>
      </c>
      <c r="G18" s="3">
        <v>0.82850840000000003</v>
      </c>
    </row>
    <row r="19" spans="1:7" ht="51" x14ac:dyDescent="0.2">
      <c r="A19" s="4" t="s">
        <v>14</v>
      </c>
      <c r="B19" s="3">
        <v>0.90705950000000002</v>
      </c>
      <c r="C19" s="3">
        <v>0.2219246</v>
      </c>
      <c r="F19" s="9" t="s">
        <v>70</v>
      </c>
      <c r="G19" s="3">
        <v>0.85790010000000005</v>
      </c>
    </row>
    <row r="20" spans="1:7" ht="51" x14ac:dyDescent="0.2">
      <c r="A20" s="12" t="s">
        <v>68</v>
      </c>
      <c r="B20" s="3">
        <v>0.88535370000000002</v>
      </c>
      <c r="C20" s="3">
        <v>0.20908499999999999</v>
      </c>
      <c r="F20" s="9" t="s">
        <v>68</v>
      </c>
      <c r="G20" s="3">
        <v>0.88535370000000002</v>
      </c>
    </row>
    <row r="21" spans="1:7" ht="34" x14ac:dyDescent="0.2">
      <c r="A21" s="12" t="s">
        <v>70</v>
      </c>
      <c r="B21" s="3">
        <v>0.85790010000000005</v>
      </c>
      <c r="C21" s="3">
        <v>0.20546729999999999</v>
      </c>
      <c r="F21" s="3" t="s">
        <v>14</v>
      </c>
      <c r="G21" s="3">
        <v>0.90705950000000002</v>
      </c>
    </row>
    <row r="22" spans="1:7" x14ac:dyDescent="0.2">
      <c r="A22" s="8"/>
    </row>
    <row r="23" spans="1:7" x14ac:dyDescent="0.2">
      <c r="A23" s="8"/>
    </row>
    <row r="24" spans="1:7" x14ac:dyDescent="0.2">
      <c r="A24" s="8"/>
    </row>
    <row r="25" spans="1:7" x14ac:dyDescent="0.2">
      <c r="A25" s="8"/>
    </row>
    <row r="28" spans="1:7" x14ac:dyDescent="0.2">
      <c r="B28" s="3" t="s">
        <v>98</v>
      </c>
    </row>
    <row r="29" spans="1:7" x14ac:dyDescent="0.2">
      <c r="A29" t="s">
        <v>52</v>
      </c>
      <c r="B29" s="3">
        <v>0.23544309999999999</v>
      </c>
    </row>
    <row r="30" spans="1:7" x14ac:dyDescent="0.2">
      <c r="A30" t="s">
        <v>55</v>
      </c>
      <c r="B30" s="3">
        <v>0.3108284</v>
      </c>
    </row>
    <row r="31" spans="1:7" x14ac:dyDescent="0.2">
      <c r="A31" t="s">
        <v>53</v>
      </c>
      <c r="B31" s="3">
        <v>0.36672739999999998</v>
      </c>
    </row>
    <row r="32" spans="1:7" x14ac:dyDescent="0.2">
      <c r="A32" t="s">
        <v>6</v>
      </c>
      <c r="B32" s="3">
        <v>0.39143040000000001</v>
      </c>
    </row>
    <row r="33" spans="1:2" x14ac:dyDescent="0.2">
      <c r="A33" t="s">
        <v>54</v>
      </c>
      <c r="B33" s="3">
        <v>0.39213510000000001</v>
      </c>
    </row>
  </sheetData>
  <sortState ref="A29:B33">
    <sortCondition ref="B29:B3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3CC4-82BD-1142-AE78-36915B2577F8}">
  <dimension ref="A1:G21"/>
  <sheetViews>
    <sheetView tabSelected="1" workbookViewId="0">
      <selection activeCell="M44" sqref="M44"/>
    </sheetView>
  </sheetViews>
  <sheetFormatPr baseColWidth="10" defaultRowHeight="16" x14ac:dyDescent="0.2"/>
  <sheetData>
    <row r="1" spans="1:7" x14ac:dyDescent="0.2">
      <c r="A1" s="3"/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</row>
    <row r="2" spans="1:7" x14ac:dyDescent="0.2">
      <c r="A2" s="3" t="s">
        <v>105</v>
      </c>
      <c r="B2" s="4">
        <v>0.82045270000000003</v>
      </c>
      <c r="C2" s="4">
        <v>0.1225585</v>
      </c>
      <c r="D2" s="4">
        <v>4.9686620000000004E-3</v>
      </c>
      <c r="E2" s="4">
        <v>1.806025E-2</v>
      </c>
      <c r="F2" s="4">
        <v>2.0243110000000002E-2</v>
      </c>
      <c r="G2" s="4">
        <v>1.3716860000000001E-2</v>
      </c>
    </row>
    <row r="3" spans="1:7" x14ac:dyDescent="0.2">
      <c r="A3" s="3" t="s">
        <v>106</v>
      </c>
      <c r="B3" s="4">
        <v>0.85875950000000001</v>
      </c>
      <c r="C3" s="4">
        <v>8.3189100000000002E-2</v>
      </c>
      <c r="D3" s="4">
        <v>1.418554E-3</v>
      </c>
      <c r="E3" s="4">
        <v>1.395097E-2</v>
      </c>
      <c r="F3" s="4">
        <v>1.142927E-2</v>
      </c>
      <c r="G3" s="4">
        <v>3.1252580000000002E-2</v>
      </c>
    </row>
    <row r="4" spans="1:7" x14ac:dyDescent="0.2">
      <c r="A4" s="3" t="s">
        <v>107</v>
      </c>
      <c r="B4" s="4">
        <v>0.72324509999999997</v>
      </c>
      <c r="C4" s="4">
        <v>9.4028529999999999E-2</v>
      </c>
      <c r="D4" s="4">
        <v>0.107447</v>
      </c>
      <c r="E4" s="4">
        <v>2.7594960000000002E-2</v>
      </c>
      <c r="F4" s="4">
        <v>1.8361559999999999E-2</v>
      </c>
      <c r="G4" s="4">
        <v>2.9322810000000001E-2</v>
      </c>
    </row>
    <row r="5" spans="1:7" x14ac:dyDescent="0.2">
      <c r="A5" s="3" t="s">
        <v>108</v>
      </c>
      <c r="B5" s="4">
        <v>0.7973671</v>
      </c>
      <c r="C5" s="4">
        <v>7.4683920000000001E-2</v>
      </c>
      <c r="D5" s="4">
        <v>3.1151970000000001E-2</v>
      </c>
      <c r="E5" s="4">
        <v>2.506106E-2</v>
      </c>
      <c r="F5" s="4">
        <v>1.6493569999999999E-2</v>
      </c>
      <c r="G5" s="4">
        <v>5.5242359999999997E-2</v>
      </c>
    </row>
    <row r="14" spans="1:7" x14ac:dyDescent="0.2">
      <c r="B14" s="3"/>
      <c r="C14" s="3"/>
    </row>
    <row r="15" spans="1:7" x14ac:dyDescent="0.2">
      <c r="B15" s="3" t="s">
        <v>100</v>
      </c>
      <c r="C15" s="3" t="s">
        <v>101</v>
      </c>
    </row>
    <row r="16" spans="1:7" x14ac:dyDescent="0.2">
      <c r="A16" s="3" t="s">
        <v>105</v>
      </c>
      <c r="B16" s="3">
        <v>0.50443470000000001</v>
      </c>
      <c r="C16" s="3">
        <v>0.69314640000000005</v>
      </c>
    </row>
    <row r="17" spans="1:3" x14ac:dyDescent="0.2">
      <c r="A17" s="3" t="s">
        <v>106</v>
      </c>
      <c r="B17" s="3">
        <v>0.40200669999999999</v>
      </c>
      <c r="C17" s="3">
        <v>0.23234679999999999</v>
      </c>
    </row>
    <row r="18" spans="1:3" x14ac:dyDescent="0.2">
      <c r="A18" s="3" t="s">
        <v>107</v>
      </c>
      <c r="B18" s="3">
        <v>0.1168318</v>
      </c>
      <c r="C18" s="3">
        <v>0.23845479999999999</v>
      </c>
    </row>
    <row r="19" spans="1:3" x14ac:dyDescent="0.2">
      <c r="A19" s="3" t="s">
        <v>108</v>
      </c>
      <c r="B19" s="3">
        <v>0.52398049999999996</v>
      </c>
      <c r="C19" s="3">
        <v>0.39037650000000002</v>
      </c>
    </row>
    <row r="20" spans="1:3" x14ac:dyDescent="0.2">
      <c r="B20" s="3"/>
      <c r="C20" s="3"/>
    </row>
    <row r="21" spans="1:3" x14ac:dyDescent="0.2">
      <c r="B21" s="3"/>
      <c r="C21" s="3"/>
    </row>
  </sheetData>
  <sortState ref="A18:C19">
    <sortCondition ref="A1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5061-E50C-F64C-8E2A-32B095480D15}">
  <dimension ref="A1:K26"/>
  <sheetViews>
    <sheetView topLeftCell="H3" workbookViewId="0">
      <selection activeCell="B18" sqref="B18"/>
    </sheetView>
  </sheetViews>
  <sheetFormatPr baseColWidth="10" defaultRowHeight="16" x14ac:dyDescent="0.2"/>
  <cols>
    <col min="1" max="1" width="23.33203125" bestFit="1" customWidth="1"/>
    <col min="2" max="2" width="22.6640625" bestFit="1" customWidth="1"/>
    <col min="3" max="3" width="18.33203125" bestFit="1" customWidth="1"/>
    <col min="4" max="4" width="14.6640625" bestFit="1" customWidth="1"/>
    <col min="5" max="5" width="23.33203125" bestFit="1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/>
    </row>
    <row r="3" spans="1:11" x14ac:dyDescent="0.2">
      <c r="A3" s="3"/>
    </row>
    <row r="4" spans="1:11" x14ac:dyDescent="0.2">
      <c r="A4" s="3"/>
    </row>
    <row r="5" spans="1:11" x14ac:dyDescent="0.2">
      <c r="A5" s="3"/>
    </row>
    <row r="6" spans="1:11" x14ac:dyDescent="0.2">
      <c r="A6" s="3"/>
    </row>
    <row r="7" spans="1:11" x14ac:dyDescent="0.2">
      <c r="A7" s="3"/>
    </row>
    <row r="8" spans="1:11" x14ac:dyDescent="0.2">
      <c r="A8" s="3"/>
      <c r="B8" s="3"/>
      <c r="C8" s="3"/>
      <c r="D8" s="3"/>
      <c r="E8" s="3"/>
      <c r="F8" s="3"/>
    </row>
    <row r="9" spans="1:11" x14ac:dyDescent="0.2">
      <c r="A9" s="3"/>
      <c r="K9" s="3"/>
    </row>
    <row r="10" spans="1:11" x14ac:dyDescent="0.2">
      <c r="A10" s="3"/>
    </row>
    <row r="11" spans="1:11" x14ac:dyDescent="0.2">
      <c r="A11" s="3"/>
    </row>
    <row r="12" spans="1:11" x14ac:dyDescent="0.2">
      <c r="A12" s="3"/>
    </row>
    <row r="17" spans="1:5" x14ac:dyDescent="0.2">
      <c r="B17" s="19" t="s">
        <v>96</v>
      </c>
      <c r="C17" s="19" t="s">
        <v>94</v>
      </c>
      <c r="D17" s="3" t="s">
        <v>49</v>
      </c>
      <c r="E17" s="19" t="s">
        <v>95</v>
      </c>
    </row>
    <row r="18" spans="1:5" ht="34" x14ac:dyDescent="0.2">
      <c r="A18" s="7" t="s">
        <v>64</v>
      </c>
      <c r="B18">
        <v>0.2664146</v>
      </c>
      <c r="C18">
        <v>0.18622810000000001</v>
      </c>
      <c r="D18">
        <v>8.1793909999999994E-3</v>
      </c>
      <c r="E18">
        <v>0.53917789999999999</v>
      </c>
    </row>
    <row r="19" spans="1:5" ht="34" x14ac:dyDescent="0.2">
      <c r="A19" s="7" t="s">
        <v>63</v>
      </c>
      <c r="B19">
        <v>0.15650420000000001</v>
      </c>
      <c r="C19">
        <v>0.1200295</v>
      </c>
      <c r="D19">
        <v>9.4745300000000001E-3</v>
      </c>
      <c r="E19">
        <v>0.71399179999999995</v>
      </c>
    </row>
    <row r="20" spans="1:5" ht="34" x14ac:dyDescent="0.2">
      <c r="A20" s="6" t="s">
        <v>58</v>
      </c>
      <c r="B20">
        <v>0.13596949999999999</v>
      </c>
      <c r="C20">
        <v>0.13651269999999999</v>
      </c>
      <c r="D20">
        <v>3.932535E-3</v>
      </c>
      <c r="E20">
        <v>0.72358520000000004</v>
      </c>
    </row>
    <row r="21" spans="1:5" ht="34" x14ac:dyDescent="0.2">
      <c r="A21" s="7" t="s">
        <v>62</v>
      </c>
      <c r="B21">
        <v>0.12873000000000001</v>
      </c>
      <c r="C21">
        <v>0.13749120000000001</v>
      </c>
      <c r="D21">
        <v>3.670572E-3</v>
      </c>
      <c r="E21">
        <v>0.73010819999999998</v>
      </c>
    </row>
    <row r="22" spans="1:5" ht="34" x14ac:dyDescent="0.2">
      <c r="A22" s="7" t="s">
        <v>59</v>
      </c>
      <c r="B22">
        <v>0.1164188</v>
      </c>
      <c r="C22">
        <v>9.6353850000000005E-2</v>
      </c>
      <c r="D22">
        <v>9.3654500000000009E-3</v>
      </c>
      <c r="E22">
        <v>0.7778619</v>
      </c>
    </row>
    <row r="23" spans="1:5" ht="34" x14ac:dyDescent="0.2">
      <c r="A23" s="7" t="s">
        <v>60</v>
      </c>
      <c r="B23">
        <v>0.1000412</v>
      </c>
      <c r="C23">
        <v>0.101865</v>
      </c>
      <c r="D23">
        <v>4.8502019999999996E-3</v>
      </c>
      <c r="E23">
        <v>0.79324360000000005</v>
      </c>
    </row>
    <row r="24" spans="1:5" ht="34" x14ac:dyDescent="0.2">
      <c r="A24" s="6" t="s">
        <v>57</v>
      </c>
      <c r="B24">
        <v>8.7570609999999993E-2</v>
      </c>
      <c r="C24">
        <v>8.6208670000000001E-2</v>
      </c>
      <c r="D24">
        <v>5.0900229999999999E-3</v>
      </c>
      <c r="E24">
        <v>0.82113069999999999</v>
      </c>
    </row>
    <row r="25" spans="1:5" ht="34" x14ac:dyDescent="0.2">
      <c r="A25" s="6" t="s">
        <v>56</v>
      </c>
      <c r="B25">
        <v>7.6870259999999996E-2</v>
      </c>
      <c r="C25">
        <v>6.8684350000000005E-2</v>
      </c>
      <c r="D25">
        <v>5.8274529999999998E-3</v>
      </c>
      <c r="E25">
        <v>0.84861790000000004</v>
      </c>
    </row>
    <row r="26" spans="1:5" ht="34" x14ac:dyDescent="0.2">
      <c r="A26" s="7" t="s">
        <v>61</v>
      </c>
      <c r="B26">
        <v>6.891659E-2</v>
      </c>
      <c r="C26">
        <v>7.1192779999999997E-2</v>
      </c>
      <c r="D26">
        <v>4.8180549999999999E-3</v>
      </c>
      <c r="E26">
        <v>0.85507259999999996</v>
      </c>
    </row>
  </sheetData>
  <sortState ref="A18:E26">
    <sortCondition ref="E18:E2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CD5C-3165-6D47-A0BB-70814637DE08}">
  <dimension ref="A1:W33"/>
  <sheetViews>
    <sheetView topLeftCell="J1" workbookViewId="0">
      <selection activeCell="D3" sqref="D3:D7"/>
    </sheetView>
  </sheetViews>
  <sheetFormatPr baseColWidth="10" defaultRowHeight="16" x14ac:dyDescent="0.2"/>
  <sheetData>
    <row r="1" spans="1:23" x14ac:dyDescent="0.2">
      <c r="A1" t="s">
        <v>86</v>
      </c>
      <c r="K1" t="s">
        <v>91</v>
      </c>
    </row>
    <row r="2" spans="1:23" x14ac:dyDescent="0.2">
      <c r="B2">
        <v>2001</v>
      </c>
      <c r="C2">
        <v>2017</v>
      </c>
      <c r="D2" t="s">
        <v>92</v>
      </c>
      <c r="E2" t="s">
        <v>93</v>
      </c>
      <c r="L2" t="s">
        <v>90</v>
      </c>
      <c r="M2" s="18"/>
      <c r="N2" s="18"/>
    </row>
    <row r="3" spans="1:23" x14ac:dyDescent="0.2">
      <c r="A3" t="s">
        <v>2</v>
      </c>
      <c r="B3">
        <f>1178803+SUM(M4:M9)/2</f>
        <v>1244797</v>
      </c>
      <c r="C3">
        <f>1182623+SUM(N4:N9)/2</f>
        <v>1239640.5</v>
      </c>
      <c r="D3" s="4">
        <f>(C3-B3)/B3</f>
        <v>-4.1424425026731267E-3</v>
      </c>
      <c r="E3">
        <f>C3-B3</f>
        <v>-5156.5</v>
      </c>
      <c r="M3" s="18">
        <v>2001</v>
      </c>
      <c r="N3" s="18">
        <v>2017</v>
      </c>
    </row>
    <row r="4" spans="1:23" x14ac:dyDescent="0.2">
      <c r="A4" t="s">
        <v>14</v>
      </c>
      <c r="B4">
        <v>10775171</v>
      </c>
      <c r="C4">
        <v>11508368</v>
      </c>
      <c r="D4" s="4">
        <f t="shared" ref="D4:D6" si="0">(C4-B4)/B4</f>
        <v>6.8045045410416227E-2</v>
      </c>
      <c r="E4">
        <f t="shared" ref="E4:E7" si="1">C4-B4</f>
        <v>733197</v>
      </c>
      <c r="M4" s="14">
        <v>7301</v>
      </c>
      <c r="N4" s="14">
        <v>7582</v>
      </c>
    </row>
    <row r="5" spans="1:23" x14ac:dyDescent="0.2">
      <c r="A5" t="s">
        <v>89</v>
      </c>
      <c r="B5">
        <v>40038002</v>
      </c>
      <c r="C5">
        <v>52659342</v>
      </c>
      <c r="D5" s="4">
        <f t="shared" si="0"/>
        <v>0.31523401192696876</v>
      </c>
      <c r="E5">
        <f t="shared" si="1"/>
        <v>12621340</v>
      </c>
      <c r="I5" s="14"/>
      <c r="J5" s="14"/>
      <c r="K5" s="14"/>
      <c r="M5" s="14">
        <v>9949</v>
      </c>
      <c r="N5" s="14">
        <v>8021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">
      <c r="A6" t="s">
        <v>5</v>
      </c>
      <c r="B6">
        <v>48233813</v>
      </c>
      <c r="C6">
        <v>61666393</v>
      </c>
      <c r="D6" s="4">
        <f t="shared" si="0"/>
        <v>0.27848886837953285</v>
      </c>
      <c r="E6">
        <f t="shared" si="1"/>
        <v>13432580</v>
      </c>
      <c r="M6">
        <v>46731</v>
      </c>
      <c r="N6">
        <v>43045</v>
      </c>
    </row>
    <row r="7" spans="1:23" x14ac:dyDescent="0.2">
      <c r="A7" t="s">
        <v>6</v>
      </c>
      <c r="B7" s="17">
        <v>139308200</v>
      </c>
      <c r="C7" s="17">
        <v>169096200</v>
      </c>
      <c r="D7" s="4">
        <f>(C7-B7)/B7</f>
        <v>0.21382804458029031</v>
      </c>
      <c r="E7">
        <f t="shared" si="1"/>
        <v>29788000</v>
      </c>
      <c r="M7">
        <v>15065</v>
      </c>
      <c r="N7">
        <v>13684</v>
      </c>
    </row>
    <row r="8" spans="1:23" x14ac:dyDescent="0.2">
      <c r="M8">
        <v>35762</v>
      </c>
      <c r="N8">
        <v>27229</v>
      </c>
    </row>
    <row r="9" spans="1:23" x14ac:dyDescent="0.2">
      <c r="M9">
        <v>17180</v>
      </c>
      <c r="N9">
        <v>14474</v>
      </c>
    </row>
    <row r="10" spans="1:23" x14ac:dyDescent="0.2">
      <c r="A10" t="s">
        <v>87</v>
      </c>
      <c r="M10" s="14"/>
      <c r="N10" s="14"/>
    </row>
    <row r="11" spans="1:23" x14ac:dyDescent="0.2">
      <c r="B11">
        <v>2001</v>
      </c>
      <c r="C11">
        <v>2017</v>
      </c>
      <c r="L11" t="s">
        <v>87</v>
      </c>
      <c r="M11" s="14"/>
      <c r="N11" s="14"/>
    </row>
    <row r="12" spans="1:23" x14ac:dyDescent="0.2">
      <c r="A12" t="s">
        <v>2</v>
      </c>
      <c r="B12">
        <f>264035+SUM(M12:M17)/2</f>
        <v>280821</v>
      </c>
      <c r="C12">
        <f>167664+SUM(N12:N17)/2</f>
        <v>174900.5</v>
      </c>
      <c r="D12">
        <f>(C12-B12)/B12</f>
        <v>-0.37718154981287011</v>
      </c>
      <c r="M12" s="14">
        <v>2105</v>
      </c>
      <c r="N12" s="14"/>
    </row>
    <row r="13" spans="1:23" x14ac:dyDescent="0.2">
      <c r="A13" t="s">
        <v>14</v>
      </c>
      <c r="B13">
        <v>1805604</v>
      </c>
      <c r="C13">
        <v>1511210</v>
      </c>
      <c r="D13">
        <f t="shared" ref="D13:D16" si="2">(C13-B13)/B13</f>
        <v>-0.16304461000307929</v>
      </c>
      <c r="M13" s="14">
        <v>71</v>
      </c>
      <c r="N13" s="14"/>
    </row>
    <row r="14" spans="1:23" x14ac:dyDescent="0.2">
      <c r="A14" t="s">
        <v>89</v>
      </c>
      <c r="B14">
        <v>4078986</v>
      </c>
      <c r="C14">
        <v>3318091</v>
      </c>
      <c r="D14">
        <f t="shared" si="2"/>
        <v>-0.186540233283468</v>
      </c>
      <c r="M14">
        <v>13927</v>
      </c>
      <c r="N14">
        <v>6582</v>
      </c>
    </row>
    <row r="15" spans="1:23" x14ac:dyDescent="0.2">
      <c r="A15" t="s">
        <v>5</v>
      </c>
      <c r="B15">
        <v>5608263</v>
      </c>
      <c r="C15">
        <v>4463810</v>
      </c>
      <c r="D15">
        <f t="shared" si="2"/>
        <v>-0.20406550120777145</v>
      </c>
      <c r="M15">
        <v>5389</v>
      </c>
      <c r="N15">
        <v>2501</v>
      </c>
    </row>
    <row r="16" spans="1:23" x14ac:dyDescent="0.2">
      <c r="A16" t="s">
        <v>6</v>
      </c>
      <c r="B16" s="17">
        <v>16921600</v>
      </c>
      <c r="C16" s="17">
        <v>13304800</v>
      </c>
      <c r="D16">
        <f t="shared" si="2"/>
        <v>-0.21373865355521937</v>
      </c>
      <c r="M16">
        <v>11474</v>
      </c>
      <c r="N16">
        <v>4900</v>
      </c>
    </row>
    <row r="17" spans="1:14" x14ac:dyDescent="0.2">
      <c r="M17">
        <v>606</v>
      </c>
      <c r="N17">
        <v>490</v>
      </c>
    </row>
    <row r="19" spans="1:14" x14ac:dyDescent="0.2">
      <c r="A19" t="s">
        <v>88</v>
      </c>
    </row>
    <row r="20" spans="1:14" x14ac:dyDescent="0.2">
      <c r="B20">
        <v>2001</v>
      </c>
      <c r="C20">
        <v>2017</v>
      </c>
      <c r="L20" t="s">
        <v>88</v>
      </c>
    </row>
    <row r="21" spans="1:14" x14ac:dyDescent="0.2">
      <c r="A21" t="s">
        <v>2</v>
      </c>
      <c r="B21">
        <f>25296+SUM(M21:M25)/2</f>
        <v>26917</v>
      </c>
      <c r="C21">
        <f>28257+SUM(N21:N25)/2</f>
        <v>29640.5</v>
      </c>
      <c r="D21">
        <f t="shared" ref="D20:D25" si="3">(C21-B21)/B21</f>
        <v>0.10118140951814839</v>
      </c>
      <c r="N21">
        <v>200</v>
      </c>
    </row>
    <row r="22" spans="1:14" x14ac:dyDescent="0.2">
      <c r="A22" t="s">
        <v>14</v>
      </c>
      <c r="B22">
        <v>335904</v>
      </c>
      <c r="C22">
        <v>411564</v>
      </c>
      <c r="D22">
        <f t="shared" si="3"/>
        <v>0.22524292655044298</v>
      </c>
      <c r="M22">
        <v>1025</v>
      </c>
      <c r="N22">
        <v>1370</v>
      </c>
    </row>
    <row r="23" spans="1:14" x14ac:dyDescent="0.2">
      <c r="A23" t="s">
        <v>89</v>
      </c>
      <c r="B23">
        <v>2843422</v>
      </c>
      <c r="C23">
        <v>4222379</v>
      </c>
      <c r="D23">
        <f t="shared" si="3"/>
        <v>0.48496389209902718</v>
      </c>
      <c r="N23">
        <v>441</v>
      </c>
    </row>
    <row r="24" spans="1:14" x14ac:dyDescent="0.2">
      <c r="A24" t="s">
        <v>5</v>
      </c>
      <c r="B24">
        <v>3362841</v>
      </c>
      <c r="C24">
        <v>4868286</v>
      </c>
      <c r="D24">
        <f t="shared" si="3"/>
        <v>0.44767058567443418</v>
      </c>
      <c r="M24">
        <v>1405</v>
      </c>
    </row>
    <row r="25" spans="1:14" x14ac:dyDescent="0.2">
      <c r="A25" t="s">
        <v>6</v>
      </c>
      <c r="B25" s="17">
        <v>10271800</v>
      </c>
      <c r="C25" s="17">
        <v>13721000</v>
      </c>
      <c r="D25">
        <f t="shared" si="3"/>
        <v>0.33579314238984403</v>
      </c>
      <c r="M25">
        <v>812</v>
      </c>
      <c r="N25">
        <v>756</v>
      </c>
    </row>
    <row r="28" spans="1:14" x14ac:dyDescent="0.2">
      <c r="A28" s="3"/>
      <c r="B28" s="3" t="s">
        <v>87</v>
      </c>
      <c r="C28" s="3" t="s">
        <v>88</v>
      </c>
    </row>
    <row r="29" spans="1:14" x14ac:dyDescent="0.2">
      <c r="A29" s="3" t="s">
        <v>2</v>
      </c>
      <c r="B29" s="3">
        <v>-0.37718154981287011</v>
      </c>
      <c r="C29" s="3">
        <v>0.10118140951814839</v>
      </c>
    </row>
    <row r="30" spans="1:14" x14ac:dyDescent="0.2">
      <c r="A30" s="3" t="s">
        <v>14</v>
      </c>
      <c r="B30" s="3">
        <v>-0.16304461000307929</v>
      </c>
      <c r="C30" s="3">
        <v>0.22524292655044298</v>
      </c>
    </row>
    <row r="31" spans="1:14" x14ac:dyDescent="0.2">
      <c r="A31" s="3" t="s">
        <v>6</v>
      </c>
      <c r="B31" s="3">
        <v>-0.21373865355521937</v>
      </c>
      <c r="C31" s="3">
        <v>0.33579314238984403</v>
      </c>
    </row>
    <row r="32" spans="1:14" x14ac:dyDescent="0.2">
      <c r="A32" s="3" t="s">
        <v>5</v>
      </c>
      <c r="B32" s="3">
        <v>-0.20406550120777145</v>
      </c>
      <c r="C32" s="3">
        <v>0.44767058567443418</v>
      </c>
    </row>
    <row r="33" spans="1:3" x14ac:dyDescent="0.2">
      <c r="A33" s="3" t="s">
        <v>89</v>
      </c>
      <c r="B33" s="3">
        <v>-0.186540233283468</v>
      </c>
      <c r="C33" s="3">
        <v>0.48496389209902718</v>
      </c>
    </row>
  </sheetData>
  <sortState ref="A29:C33">
    <sortCondition ref="C29:C3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754C-03FE-9144-89B8-C4A52555E8EC}">
  <dimension ref="A2:E19"/>
  <sheetViews>
    <sheetView workbookViewId="0">
      <selection activeCell="I12" sqref="I12"/>
    </sheetView>
  </sheetViews>
  <sheetFormatPr baseColWidth="10" defaultRowHeight="16" x14ac:dyDescent="0.2"/>
  <sheetData>
    <row r="2" spans="1:5" x14ac:dyDescent="0.2">
      <c r="B2" t="s">
        <v>29</v>
      </c>
      <c r="C2" t="s">
        <v>30</v>
      </c>
      <c r="D2" t="s">
        <v>31</v>
      </c>
    </row>
    <row r="3" spans="1:5" x14ac:dyDescent="0.2">
      <c r="A3" t="s">
        <v>32</v>
      </c>
      <c r="B3">
        <v>0.437</v>
      </c>
      <c r="C3">
        <v>565440</v>
      </c>
      <c r="D3">
        <v>1.0181436E-2</v>
      </c>
      <c r="E3">
        <v>4.4492899999999998E-3</v>
      </c>
    </row>
    <row r="4" spans="1:5" x14ac:dyDescent="0.2">
      <c r="A4" t="s">
        <v>33</v>
      </c>
      <c r="B4">
        <v>0.435</v>
      </c>
      <c r="C4">
        <v>7920110</v>
      </c>
      <c r="D4">
        <v>0.14261122900000001</v>
      </c>
      <c r="E4">
        <v>6.2035880000000002E-2</v>
      </c>
    </row>
    <row r="5" spans="1:5" x14ac:dyDescent="0.2">
      <c r="A5" t="s">
        <v>34</v>
      </c>
      <c r="B5">
        <v>0.443</v>
      </c>
      <c r="C5">
        <v>3885470</v>
      </c>
      <c r="D5">
        <v>6.9962621000000003E-2</v>
      </c>
      <c r="E5">
        <v>3.0993440000000001E-2</v>
      </c>
    </row>
    <row r="6" spans="1:5" x14ac:dyDescent="0.2">
      <c r="A6" t="s">
        <v>35</v>
      </c>
      <c r="B6">
        <v>0.43099999999999999</v>
      </c>
      <c r="C6">
        <v>5098910</v>
      </c>
      <c r="D6">
        <v>9.1812086000000001E-2</v>
      </c>
      <c r="E6">
        <v>3.9571009999999997E-2</v>
      </c>
    </row>
    <row r="7" spans="1:5" x14ac:dyDescent="0.2">
      <c r="A7" t="s">
        <v>36</v>
      </c>
      <c r="B7">
        <v>0.441</v>
      </c>
      <c r="C7">
        <v>4454920</v>
      </c>
      <c r="D7">
        <v>8.0216261999999997E-2</v>
      </c>
      <c r="E7">
        <v>3.5375370000000003E-2</v>
      </c>
    </row>
    <row r="8" spans="1:5" x14ac:dyDescent="0.2">
      <c r="A8" t="s">
        <v>37</v>
      </c>
      <c r="B8">
        <v>0.44400000000000001</v>
      </c>
      <c r="C8">
        <v>2958920</v>
      </c>
      <c r="D8">
        <v>5.3278959000000001E-2</v>
      </c>
      <c r="E8">
        <v>2.3655860000000001E-2</v>
      </c>
    </row>
    <row r="9" spans="1:5" x14ac:dyDescent="0.2">
      <c r="A9" t="s">
        <v>38</v>
      </c>
      <c r="B9">
        <v>0.42799999999999999</v>
      </c>
      <c r="C9">
        <v>4581350</v>
      </c>
      <c r="D9">
        <v>8.2492787999999997E-2</v>
      </c>
      <c r="E9">
        <v>3.5306909999999997E-2</v>
      </c>
    </row>
    <row r="10" spans="1:5" x14ac:dyDescent="0.2">
      <c r="A10" t="s">
        <v>39</v>
      </c>
      <c r="B10">
        <v>0.433</v>
      </c>
      <c r="C10">
        <v>3177240</v>
      </c>
      <c r="D10">
        <v>5.7210076999999998E-2</v>
      </c>
      <c r="E10">
        <v>2.4771959999999999E-2</v>
      </c>
    </row>
    <row r="11" spans="1:5" x14ac:dyDescent="0.2">
      <c r="A11" t="s">
        <v>40</v>
      </c>
      <c r="B11">
        <v>0.45400000000000001</v>
      </c>
      <c r="C11">
        <v>1635890</v>
      </c>
      <c r="D11">
        <v>2.9456191999999999E-2</v>
      </c>
      <c r="E11">
        <v>1.3373110000000001E-2</v>
      </c>
    </row>
    <row r="12" spans="1:5" x14ac:dyDescent="0.2">
      <c r="A12" t="s">
        <v>41</v>
      </c>
      <c r="B12">
        <v>0.44</v>
      </c>
      <c r="C12">
        <v>2498650</v>
      </c>
      <c r="D12">
        <v>4.4991237000000003E-2</v>
      </c>
      <c r="E12">
        <v>1.979614E-2</v>
      </c>
    </row>
    <row r="13" spans="1:5" x14ac:dyDescent="0.2">
      <c r="A13" t="s">
        <v>42</v>
      </c>
      <c r="B13">
        <v>0.443</v>
      </c>
      <c r="C13">
        <v>1095280</v>
      </c>
      <c r="D13">
        <v>1.9721850999999999E-2</v>
      </c>
      <c r="E13">
        <v>8.7367799999999995E-3</v>
      </c>
    </row>
    <row r="14" spans="1:5" x14ac:dyDescent="0.2">
      <c r="A14" t="s">
        <v>43</v>
      </c>
      <c r="B14">
        <v>0.44500000000000001</v>
      </c>
      <c r="C14">
        <v>2589970</v>
      </c>
      <c r="D14">
        <v>4.6635564999999997E-2</v>
      </c>
      <c r="E14">
        <v>2.075283E-2</v>
      </c>
    </row>
    <row r="15" spans="1:5" x14ac:dyDescent="0.2">
      <c r="A15" t="s">
        <v>44</v>
      </c>
      <c r="B15">
        <v>0.44400000000000001</v>
      </c>
      <c r="C15">
        <v>1483410</v>
      </c>
      <c r="D15">
        <v>2.6710603999999999E-2</v>
      </c>
      <c r="E15">
        <v>1.185951E-2</v>
      </c>
    </row>
    <row r="16" spans="1:5" x14ac:dyDescent="0.2">
      <c r="A16" t="s">
        <v>45</v>
      </c>
      <c r="B16">
        <v>0.441</v>
      </c>
      <c r="C16">
        <v>1708020</v>
      </c>
      <c r="D16">
        <v>3.0754981000000001E-2</v>
      </c>
      <c r="E16">
        <v>1.3562950000000001E-2</v>
      </c>
    </row>
    <row r="17" spans="1:5" x14ac:dyDescent="0.2">
      <c r="A17" t="s">
        <v>46</v>
      </c>
      <c r="B17">
        <v>0.45100000000000001</v>
      </c>
      <c r="C17">
        <v>1193950</v>
      </c>
      <c r="D17">
        <v>2.1498524000000001E-2</v>
      </c>
      <c r="E17">
        <v>9.6958300000000008E-3</v>
      </c>
    </row>
    <row r="18" spans="1:5" x14ac:dyDescent="0.2">
      <c r="A18" t="s">
        <v>47</v>
      </c>
      <c r="B18">
        <v>0.443</v>
      </c>
      <c r="C18">
        <v>10688840</v>
      </c>
      <c r="D18">
        <v>0.19246558599999999</v>
      </c>
      <c r="E18">
        <v>8.5262249999999998E-2</v>
      </c>
    </row>
    <row r="19" spans="1:5" x14ac:dyDescent="0.2">
      <c r="C19">
        <v>55536370</v>
      </c>
      <c r="D19" t="s">
        <v>48</v>
      </c>
      <c r="E19">
        <v>0.43919912999999999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3B28-6E62-0F44-BC56-B935822431B6}">
  <dimension ref="A2:F12"/>
  <sheetViews>
    <sheetView workbookViewId="0">
      <selection activeCell="C12" sqref="C12"/>
    </sheetView>
  </sheetViews>
  <sheetFormatPr baseColWidth="10" defaultRowHeight="16" x14ac:dyDescent="0.2"/>
  <cols>
    <col min="2" max="6" width="11.5" bestFit="1" customWidth="1"/>
  </cols>
  <sheetData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2012</v>
      </c>
      <c r="B3" s="2">
        <v>27221.85</v>
      </c>
      <c r="C3" s="2">
        <v>36130.54</v>
      </c>
      <c r="D3" s="2">
        <v>51686.58</v>
      </c>
      <c r="E3" s="2">
        <v>49573.29</v>
      </c>
      <c r="F3" s="2">
        <v>52687.26</v>
      </c>
    </row>
    <row r="4" spans="1:6" x14ac:dyDescent="0.2">
      <c r="A4">
        <v>2013</v>
      </c>
      <c r="B4" s="2">
        <v>27447.3</v>
      </c>
      <c r="C4" s="2">
        <v>36973</v>
      </c>
      <c r="D4" s="2">
        <v>52600.41</v>
      </c>
      <c r="E4" s="2">
        <v>50416.87</v>
      </c>
      <c r="F4" s="2">
        <v>53507.76</v>
      </c>
    </row>
    <row r="5" spans="1:6" x14ac:dyDescent="0.2">
      <c r="A5">
        <v>2014</v>
      </c>
      <c r="B5" s="2">
        <v>26983.96</v>
      </c>
      <c r="C5" s="2">
        <v>37443.17</v>
      </c>
      <c r="D5" s="2">
        <v>53757.34</v>
      </c>
      <c r="E5" s="2">
        <v>51425.61</v>
      </c>
      <c r="F5" s="2">
        <v>54738.55</v>
      </c>
    </row>
    <row r="6" spans="1:6" x14ac:dyDescent="0.2">
      <c r="A6">
        <v>2015</v>
      </c>
      <c r="B6" s="2">
        <v>27044.59</v>
      </c>
      <c r="C6" s="2">
        <v>37693.35</v>
      </c>
      <c r="D6" s="2">
        <v>55592.49</v>
      </c>
      <c r="E6" s="2">
        <v>53061.74</v>
      </c>
      <c r="F6" s="2">
        <v>56275.83</v>
      </c>
    </row>
    <row r="9" spans="1:6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2">
      <c r="A10">
        <v>2013</v>
      </c>
      <c r="B10" s="3">
        <f t="shared" ref="B10:F12" si="0">(B4-B3)/B3</f>
        <v>8.2819499776833963E-3</v>
      </c>
      <c r="C10" s="3">
        <f t="shared" si="0"/>
        <v>2.3317116212489466E-2</v>
      </c>
      <c r="D10" s="3">
        <f t="shared" si="0"/>
        <v>1.768021795986505E-2</v>
      </c>
      <c r="E10" s="3">
        <f t="shared" si="0"/>
        <v>1.701682498781101E-2</v>
      </c>
      <c r="F10" s="3">
        <f t="shared" si="0"/>
        <v>1.5573024674276096E-2</v>
      </c>
    </row>
    <row r="11" spans="1:6" x14ac:dyDescent="0.2">
      <c r="A11">
        <v>2014</v>
      </c>
      <c r="B11" s="3">
        <f t="shared" si="0"/>
        <v>-1.6881077555898037E-2</v>
      </c>
      <c r="C11" s="3">
        <f t="shared" si="0"/>
        <v>1.2716576961566502E-2</v>
      </c>
      <c r="D11" s="3">
        <f t="shared" si="0"/>
        <v>2.1994695478609255E-2</v>
      </c>
      <c r="E11" s="3">
        <f t="shared" si="0"/>
        <v>2.0007985422339742E-2</v>
      </c>
      <c r="F11" s="3">
        <f t="shared" si="0"/>
        <v>2.3002084183677298E-2</v>
      </c>
    </row>
    <row r="12" spans="1:6" x14ac:dyDescent="0.2">
      <c r="A12">
        <v>2015</v>
      </c>
      <c r="B12" s="3">
        <f t="shared" si="0"/>
        <v>2.2468903748745928E-3</v>
      </c>
      <c r="C12" s="3">
        <f t="shared" si="0"/>
        <v>6.6815923972249223E-3</v>
      </c>
      <c r="D12" s="3">
        <f t="shared" si="0"/>
        <v>3.4137663805538024E-2</v>
      </c>
      <c r="E12" s="3">
        <f t="shared" si="0"/>
        <v>3.1815470929756541E-2</v>
      </c>
      <c r="F12" s="3">
        <f t="shared" si="0"/>
        <v>2.8084046800655092E-2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ABEB-E359-904A-94F9-CE89A1CB4E54}">
  <dimension ref="A1:F2"/>
  <sheetViews>
    <sheetView workbookViewId="0">
      <selection activeCell="I8" sqref="I8"/>
    </sheetView>
  </sheetViews>
  <sheetFormatPr baseColWidth="10" defaultRowHeight="16" x14ac:dyDescent="0.2"/>
  <sheetData>
    <row r="1" spans="1:6" x14ac:dyDescent="0.2">
      <c r="B1" t="s">
        <v>3</v>
      </c>
      <c r="C1" t="s">
        <v>2</v>
      </c>
      <c r="D1" t="s">
        <v>5</v>
      </c>
      <c r="E1" t="s">
        <v>6</v>
      </c>
      <c r="F1" t="s">
        <v>4</v>
      </c>
    </row>
    <row r="2" spans="1:6" x14ac:dyDescent="0.2">
      <c r="A2" t="s">
        <v>26</v>
      </c>
      <c r="B2">
        <v>21.308140000000002</v>
      </c>
      <c r="C2">
        <v>24.167390000000001</v>
      </c>
      <c r="D2">
        <v>26.161169999999998</v>
      </c>
      <c r="E2">
        <v>26.38194</v>
      </c>
      <c r="F2">
        <v>26.493069999999999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051B-BD02-D042-8332-4546E93F1565}">
  <dimension ref="A1:G11"/>
  <sheetViews>
    <sheetView workbookViewId="0">
      <selection activeCell="S27" sqref="S27"/>
    </sheetView>
  </sheetViews>
  <sheetFormatPr baseColWidth="10" defaultRowHeight="16" x14ac:dyDescent="0.2"/>
  <sheetData>
    <row r="1" spans="1:7" x14ac:dyDescent="0.2">
      <c r="A1" t="s">
        <v>80</v>
      </c>
      <c r="B1" t="s">
        <v>81</v>
      </c>
      <c r="C1" t="s">
        <v>82</v>
      </c>
      <c r="E1" t="s">
        <v>80</v>
      </c>
      <c r="F1" t="s">
        <v>81</v>
      </c>
      <c r="G1" t="s">
        <v>82</v>
      </c>
    </row>
    <row r="2" spans="1:7" x14ac:dyDescent="0.2">
      <c r="A2">
        <v>1815</v>
      </c>
      <c r="B2">
        <v>52557753</v>
      </c>
      <c r="C2">
        <v>17529000</v>
      </c>
      <c r="E2">
        <v>1815</v>
      </c>
      <c r="F2">
        <f>B2/1000000</f>
        <v>52.557752999999998</v>
      </c>
      <c r="G2">
        <f>C2/1000000</f>
        <v>17.529</v>
      </c>
    </row>
    <row r="3" spans="1:7" x14ac:dyDescent="0.2">
      <c r="A3">
        <v>1820</v>
      </c>
      <c r="B3">
        <v>69692000</v>
      </c>
      <c r="C3">
        <v>22308667</v>
      </c>
      <c r="E3">
        <v>1820</v>
      </c>
      <c r="F3">
        <f t="shared" ref="F3:F11" si="0">B3/1000000</f>
        <v>69.691999999999993</v>
      </c>
      <c r="G3">
        <f t="shared" ref="G3:G11" si="1">C3/1000000</f>
        <v>22.308667</v>
      </c>
    </row>
    <row r="4" spans="1:7" x14ac:dyDescent="0.2">
      <c r="A4">
        <v>1825</v>
      </c>
      <c r="B4">
        <v>90738000</v>
      </c>
      <c r="C4">
        <v>36846649</v>
      </c>
      <c r="E4">
        <v>1825</v>
      </c>
      <c r="F4">
        <f t="shared" si="0"/>
        <v>90.738</v>
      </c>
      <c r="G4">
        <f t="shared" si="1"/>
        <v>36.846648999999999</v>
      </c>
    </row>
    <row r="5" spans="1:7" x14ac:dyDescent="0.2">
      <c r="A5">
        <v>1830</v>
      </c>
      <c r="B5">
        <v>71671000</v>
      </c>
      <c r="C5">
        <v>29674883</v>
      </c>
      <c r="E5">
        <v>1830</v>
      </c>
      <c r="F5">
        <f t="shared" si="0"/>
        <v>71.671000000000006</v>
      </c>
      <c r="G5">
        <f t="shared" si="1"/>
        <v>29.674883000000001</v>
      </c>
    </row>
    <row r="6" spans="1:7" x14ac:dyDescent="0.2">
      <c r="A6">
        <v>1835</v>
      </c>
      <c r="B6">
        <v>115216000</v>
      </c>
      <c r="C6">
        <v>64961302</v>
      </c>
      <c r="E6">
        <v>1835</v>
      </c>
      <c r="F6">
        <f t="shared" si="0"/>
        <v>115.21599999999999</v>
      </c>
      <c r="G6">
        <f t="shared" si="1"/>
        <v>64.961302000000003</v>
      </c>
    </row>
    <row r="7" spans="1:7" x14ac:dyDescent="0.2">
      <c r="A7">
        <v>1840</v>
      </c>
      <c r="B7">
        <v>123669000</v>
      </c>
      <c r="C7">
        <v>63870307</v>
      </c>
      <c r="E7">
        <v>1840</v>
      </c>
      <c r="F7">
        <f t="shared" si="0"/>
        <v>123.669</v>
      </c>
      <c r="G7">
        <f t="shared" si="1"/>
        <v>63.870306999999997</v>
      </c>
    </row>
    <row r="8" spans="1:7" x14ac:dyDescent="0.2">
      <c r="A8">
        <v>1845</v>
      </c>
      <c r="B8">
        <v>106040000</v>
      </c>
      <c r="C8">
        <v>51739643</v>
      </c>
      <c r="E8">
        <v>1845</v>
      </c>
      <c r="F8">
        <f t="shared" si="0"/>
        <v>106.04</v>
      </c>
      <c r="G8">
        <f t="shared" si="1"/>
        <v>51.739643000000001</v>
      </c>
    </row>
    <row r="9" spans="1:7" x14ac:dyDescent="0.2">
      <c r="A9">
        <v>1850</v>
      </c>
      <c r="B9">
        <v>144376000</v>
      </c>
      <c r="C9">
        <v>71984616</v>
      </c>
      <c r="E9">
        <v>1850</v>
      </c>
      <c r="F9">
        <f t="shared" si="0"/>
        <v>144.376</v>
      </c>
      <c r="G9">
        <f t="shared" si="1"/>
        <v>71.984616000000003</v>
      </c>
    </row>
    <row r="10" spans="1:7" x14ac:dyDescent="0.2">
      <c r="A10">
        <v>1855</v>
      </c>
      <c r="B10">
        <v>218910000</v>
      </c>
      <c r="C10">
        <v>88143844</v>
      </c>
      <c r="E10">
        <v>1855</v>
      </c>
      <c r="F10">
        <f t="shared" si="0"/>
        <v>218.91</v>
      </c>
      <c r="G10">
        <f t="shared" si="1"/>
        <v>88.143844000000001</v>
      </c>
    </row>
    <row r="11" spans="1:7" x14ac:dyDescent="0.2">
      <c r="A11">
        <v>1860</v>
      </c>
      <c r="B11">
        <v>333576000</v>
      </c>
      <c r="C11">
        <v>191806555</v>
      </c>
      <c r="E11">
        <v>1860</v>
      </c>
      <c r="F11">
        <f t="shared" si="0"/>
        <v>333.57600000000002</v>
      </c>
      <c r="G11">
        <f t="shared" si="1"/>
        <v>191.806555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3392-866F-1448-9058-6A75E3A25993}">
  <dimension ref="A1:M11"/>
  <sheetViews>
    <sheetView workbookViewId="0">
      <selection activeCell="V20" sqref="A1:XFD1048576"/>
    </sheetView>
  </sheetViews>
  <sheetFormatPr baseColWidth="10" defaultRowHeight="16" x14ac:dyDescent="0.2"/>
  <sheetData>
    <row r="1" spans="1:13" x14ac:dyDescent="0.2">
      <c r="A1" t="s">
        <v>83</v>
      </c>
      <c r="B1">
        <v>1949</v>
      </c>
      <c r="C1">
        <v>1954</v>
      </c>
      <c r="D1">
        <v>1959</v>
      </c>
      <c r="E1">
        <v>1964</v>
      </c>
      <c r="F1">
        <v>1969</v>
      </c>
      <c r="I1" t="s">
        <v>84</v>
      </c>
    </row>
    <row r="2" spans="1:13" x14ac:dyDescent="0.2">
      <c r="A2" t="s">
        <v>37</v>
      </c>
      <c r="B2">
        <f>100-I2</f>
        <v>99</v>
      </c>
      <c r="C2">
        <f>100-J2</f>
        <v>96</v>
      </c>
      <c r="D2">
        <f>100-K2</f>
        <v>99</v>
      </c>
      <c r="E2">
        <f>100-L2</f>
        <v>37</v>
      </c>
      <c r="F2">
        <f>100-M2</f>
        <v>9</v>
      </c>
      <c r="I2">
        <v>1</v>
      </c>
      <c r="J2">
        <v>4</v>
      </c>
      <c r="K2">
        <v>1</v>
      </c>
      <c r="L2">
        <v>63</v>
      </c>
      <c r="M2">
        <v>91</v>
      </c>
    </row>
    <row r="3" spans="1:13" x14ac:dyDescent="0.2">
      <c r="A3" t="s">
        <v>34</v>
      </c>
      <c r="B3">
        <f>100-I3</f>
        <v>100</v>
      </c>
      <c r="C3">
        <f>100-J3</f>
        <v>97</v>
      </c>
      <c r="D3">
        <f>100-K3</f>
        <v>96</v>
      </c>
      <c r="E3">
        <f>100-L3</f>
        <v>38</v>
      </c>
      <c r="F3">
        <f>100-M3</f>
        <v>10</v>
      </c>
      <c r="I3">
        <v>0</v>
      </c>
      <c r="J3">
        <v>3</v>
      </c>
      <c r="K3">
        <v>4</v>
      </c>
      <c r="L3">
        <v>62</v>
      </c>
      <c r="M3">
        <v>90</v>
      </c>
    </row>
    <row r="4" spans="1:13" x14ac:dyDescent="0.2">
      <c r="A4" t="s">
        <v>36</v>
      </c>
      <c r="B4">
        <f>100-I4</f>
        <v>100</v>
      </c>
      <c r="C4">
        <f>100-J4</f>
        <v>97</v>
      </c>
      <c r="D4">
        <f>100-K4</f>
        <v>95</v>
      </c>
      <c r="E4">
        <f>100-L4</f>
        <v>41</v>
      </c>
      <c r="F4">
        <f>100-M4</f>
        <v>6</v>
      </c>
      <c r="I4">
        <v>0</v>
      </c>
      <c r="J4">
        <v>3</v>
      </c>
      <c r="K4">
        <v>5</v>
      </c>
      <c r="L4">
        <v>59</v>
      </c>
      <c r="M4">
        <v>94</v>
      </c>
    </row>
    <row r="5" spans="1:13" x14ac:dyDescent="0.2">
      <c r="A5" t="s">
        <v>40</v>
      </c>
      <c r="B5">
        <f>100-I5</f>
        <v>100</v>
      </c>
      <c r="C5">
        <f>100-J5</f>
        <v>98</v>
      </c>
      <c r="D5">
        <f>100-K5</f>
        <v>94</v>
      </c>
      <c r="E5">
        <f>100-L5</f>
        <v>45</v>
      </c>
      <c r="F5">
        <f>100-M5</f>
        <v>12</v>
      </c>
      <c r="I5">
        <v>0</v>
      </c>
      <c r="J5">
        <v>2</v>
      </c>
      <c r="K5">
        <v>6</v>
      </c>
      <c r="L5">
        <v>55</v>
      </c>
      <c r="M5">
        <v>88</v>
      </c>
    </row>
    <row r="6" spans="1:13" x14ac:dyDescent="0.2">
      <c r="A6" t="s">
        <v>43</v>
      </c>
      <c r="B6">
        <f>100-I6</f>
        <v>100</v>
      </c>
      <c r="C6">
        <f>100-J6</f>
        <v>99</v>
      </c>
      <c r="D6">
        <f>100-K6</f>
        <v>92</v>
      </c>
      <c r="E6">
        <f>100-L6</f>
        <v>44</v>
      </c>
      <c r="F6">
        <f>100-M6</f>
        <v>8</v>
      </c>
      <c r="I6">
        <v>0</v>
      </c>
      <c r="J6">
        <v>1</v>
      </c>
      <c r="K6">
        <v>8</v>
      </c>
      <c r="L6">
        <v>56</v>
      </c>
      <c r="M6">
        <v>92</v>
      </c>
    </row>
    <row r="7" spans="1:13" x14ac:dyDescent="0.2">
      <c r="A7" t="s">
        <v>44</v>
      </c>
      <c r="B7">
        <f>100-I7</f>
        <v>99</v>
      </c>
      <c r="C7">
        <f>100-J7</f>
        <v>84</v>
      </c>
      <c r="D7">
        <f>100-K7</f>
        <v>64</v>
      </c>
      <c r="E7">
        <f>100-L7</f>
        <v>25</v>
      </c>
      <c r="F7">
        <f>100-M7</f>
        <v>4</v>
      </c>
      <c r="I7">
        <v>1</v>
      </c>
      <c r="J7">
        <v>16</v>
      </c>
      <c r="K7">
        <v>36</v>
      </c>
      <c r="L7">
        <v>75</v>
      </c>
      <c r="M7">
        <v>96</v>
      </c>
    </row>
    <row r="8" spans="1:13" x14ac:dyDescent="0.2">
      <c r="A8" t="s">
        <v>42</v>
      </c>
      <c r="B8">
        <f>100-I8</f>
        <v>96</v>
      </c>
      <c r="C8">
        <f>100-J8</f>
        <v>89</v>
      </c>
      <c r="D8">
        <f>100-K8</f>
        <v>62</v>
      </c>
      <c r="E8">
        <f>100-L8</f>
        <v>32</v>
      </c>
      <c r="F8">
        <f>100-M8</f>
        <v>6</v>
      </c>
      <c r="I8">
        <v>4</v>
      </c>
      <c r="J8">
        <v>11</v>
      </c>
      <c r="K8">
        <v>38</v>
      </c>
      <c r="L8">
        <v>68</v>
      </c>
      <c r="M8">
        <v>94</v>
      </c>
    </row>
    <row r="9" spans="1:13" x14ac:dyDescent="0.2">
      <c r="A9" t="s">
        <v>45</v>
      </c>
      <c r="B9">
        <f>100-I9</f>
        <v>100</v>
      </c>
      <c r="C9">
        <f>100-J9</f>
        <v>72</v>
      </c>
      <c r="D9">
        <f>100-K9</f>
        <v>50</v>
      </c>
      <c r="E9">
        <f>100-L9</f>
        <v>22</v>
      </c>
      <c r="F9">
        <f>100-M9</f>
        <v>3</v>
      </c>
      <c r="I9">
        <v>0</v>
      </c>
      <c r="J9">
        <v>28</v>
      </c>
      <c r="K9">
        <v>50</v>
      </c>
      <c r="L9">
        <v>78</v>
      </c>
      <c r="M9">
        <v>97</v>
      </c>
    </row>
    <row r="11" spans="1:13" x14ac:dyDescent="0.2">
      <c r="A11" t="s">
        <v>85</v>
      </c>
    </row>
  </sheetData>
  <sortState ref="A2:M9">
    <sortCondition ref="K2:K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4C51-5978-1444-9D51-C45DAD3E2897}">
  <dimension ref="A1:S26"/>
  <sheetViews>
    <sheetView workbookViewId="0">
      <selection activeCell="D6" sqref="D6"/>
    </sheetView>
  </sheetViews>
  <sheetFormatPr baseColWidth="10" defaultRowHeight="16" x14ac:dyDescent="0.2"/>
  <cols>
    <col min="1" max="1" width="32.6640625" bestFit="1" customWidth="1"/>
    <col min="3" max="3" width="14.1640625" bestFit="1" customWidth="1"/>
    <col min="18" max="18" width="14.6640625" bestFit="1" customWidth="1"/>
  </cols>
  <sheetData>
    <row r="1" spans="1:19" ht="34" x14ac:dyDescent="0.2">
      <c r="A1" t="s">
        <v>0</v>
      </c>
      <c r="R1" s="7" t="s">
        <v>61</v>
      </c>
      <c r="S1" s="5">
        <v>5.1309779999999999E-2</v>
      </c>
    </row>
    <row r="2" spans="1:19" ht="34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R2" s="6" t="s">
        <v>56</v>
      </c>
      <c r="S2" s="4">
        <v>5.2500579999999998E-2</v>
      </c>
    </row>
    <row r="3" spans="1:19" ht="34" x14ac:dyDescent="0.2">
      <c r="A3">
        <v>1990</v>
      </c>
      <c r="B3" s="3">
        <v>8.5305199999999998E-2</v>
      </c>
      <c r="C3">
        <v>5.9218069999999998E-2</v>
      </c>
      <c r="D3">
        <v>5.732698E-2</v>
      </c>
      <c r="E3" s="3">
        <v>5.7000000000000002E-2</v>
      </c>
      <c r="F3" s="3">
        <v>5.6000000000000001E-2</v>
      </c>
      <c r="G3" s="3">
        <f>B3-F3</f>
        <v>2.9305199999999997E-2</v>
      </c>
      <c r="R3" s="7" t="s">
        <v>59</v>
      </c>
      <c r="S3" s="4">
        <v>5.8357060000000002E-2</v>
      </c>
    </row>
    <row r="4" spans="1:19" ht="51" x14ac:dyDescent="0.2">
      <c r="A4">
        <v>2000</v>
      </c>
      <c r="B4" s="3">
        <v>6.2686749999999999E-2</v>
      </c>
      <c r="C4">
        <v>4.3865050000000003E-2</v>
      </c>
      <c r="D4">
        <v>3.886738E-2</v>
      </c>
      <c r="E4" s="3">
        <v>3.9E-2</v>
      </c>
      <c r="F4" s="3">
        <v>0.04</v>
      </c>
      <c r="G4" s="3">
        <f t="shared" ref="G4:G6" si="0">B4-F4</f>
        <v>2.2686749999999999E-2</v>
      </c>
      <c r="R4" s="7" t="s">
        <v>63</v>
      </c>
      <c r="S4" s="4">
        <v>5.9292839999999999E-2</v>
      </c>
    </row>
    <row r="5" spans="1:19" ht="34" x14ac:dyDescent="0.2">
      <c r="A5">
        <v>2010</v>
      </c>
      <c r="B5" s="3">
        <v>0.13291539999999999</v>
      </c>
      <c r="C5">
        <v>8.5282940000000002E-2</v>
      </c>
      <c r="D5">
        <v>9.4464010000000001E-2</v>
      </c>
      <c r="E5" s="3">
        <v>9.2999999999999999E-2</v>
      </c>
      <c r="F5" s="3">
        <v>9.6000000000000002E-2</v>
      </c>
      <c r="G5" s="3">
        <f t="shared" si="0"/>
        <v>3.6915399999999987E-2</v>
      </c>
      <c r="R5" s="6" t="s">
        <v>57</v>
      </c>
      <c r="S5" s="4">
        <v>6.5557160000000003E-2</v>
      </c>
    </row>
    <row r="6" spans="1:19" ht="34" x14ac:dyDescent="0.2">
      <c r="A6">
        <v>2018</v>
      </c>
      <c r="B6" s="3">
        <v>5.4836679999999999E-2</v>
      </c>
      <c r="C6">
        <v>3.9727039999999998E-2</v>
      </c>
      <c r="D6">
        <v>3.9472399999999998E-2</v>
      </c>
      <c r="E6" s="3">
        <v>3.7999999999999999E-2</v>
      </c>
      <c r="F6" s="3">
        <v>3.9E-2</v>
      </c>
      <c r="G6" s="3">
        <f t="shared" si="0"/>
        <v>1.5836679999999999E-2</v>
      </c>
      <c r="R6" s="7" t="s">
        <v>60</v>
      </c>
      <c r="S6" s="4">
        <v>6.6567210000000002E-2</v>
      </c>
    </row>
    <row r="7" spans="1:19" ht="34" x14ac:dyDescent="0.2">
      <c r="B7" s="10">
        <f>B5/B4</f>
        <v>2.1203109109979379</v>
      </c>
      <c r="C7" s="10">
        <f t="shared" ref="C7:F7" si="1">C5/C4</f>
        <v>1.9442116217808938</v>
      </c>
      <c r="D7" s="10">
        <f t="shared" si="1"/>
        <v>2.4304187727600883</v>
      </c>
      <c r="E7" s="10">
        <f t="shared" si="1"/>
        <v>2.3846153846153846</v>
      </c>
      <c r="F7" s="10">
        <f t="shared" si="1"/>
        <v>2.4</v>
      </c>
      <c r="R7" s="7" t="s">
        <v>62</v>
      </c>
      <c r="S7" s="4">
        <v>0.1066259</v>
      </c>
    </row>
    <row r="8" spans="1:19" ht="34" x14ac:dyDescent="0.2">
      <c r="B8" s="11">
        <f>B5-B4</f>
        <v>7.022864999999999E-2</v>
      </c>
      <c r="C8" s="11">
        <f t="shared" ref="C8:F8" si="2">C5-C4</f>
        <v>4.1417889999999999E-2</v>
      </c>
      <c r="D8" s="11">
        <f t="shared" si="2"/>
        <v>5.5596630000000001E-2</v>
      </c>
      <c r="E8" s="11">
        <f t="shared" si="2"/>
        <v>5.3999999999999999E-2</v>
      </c>
      <c r="F8" s="11">
        <f t="shared" si="2"/>
        <v>5.6000000000000001E-2</v>
      </c>
      <c r="R8" s="6" t="s">
        <v>58</v>
      </c>
      <c r="S8" s="4">
        <v>0.118599</v>
      </c>
    </row>
    <row r="9" spans="1:19" ht="51" x14ac:dyDescent="0.2">
      <c r="R9" s="7" t="s">
        <v>64</v>
      </c>
      <c r="S9" s="4">
        <v>0.1447213</v>
      </c>
    </row>
    <row r="10" spans="1:19" x14ac:dyDescent="0.2">
      <c r="B10" t="s">
        <v>65</v>
      </c>
    </row>
    <row r="11" spans="1:19" ht="34" x14ac:dyDescent="0.2">
      <c r="A11" s="6" t="s">
        <v>57</v>
      </c>
      <c r="B11">
        <v>6.5557160000000003E-2</v>
      </c>
    </row>
    <row r="12" spans="1:19" ht="34" x14ac:dyDescent="0.2">
      <c r="A12" s="6" t="s">
        <v>56</v>
      </c>
      <c r="B12">
        <v>5.2500579999999998E-2</v>
      </c>
    </row>
    <row r="13" spans="1:19" ht="34" x14ac:dyDescent="0.2">
      <c r="A13" s="6" t="s">
        <v>58</v>
      </c>
      <c r="B13">
        <v>0.118599</v>
      </c>
    </row>
    <row r="14" spans="1:19" ht="34" x14ac:dyDescent="0.2">
      <c r="A14" s="7" t="s">
        <v>59</v>
      </c>
      <c r="B14">
        <v>5.8357060000000002E-2</v>
      </c>
    </row>
    <row r="15" spans="1:19" ht="34" x14ac:dyDescent="0.2">
      <c r="A15" s="7" t="s">
        <v>60</v>
      </c>
      <c r="B15">
        <v>6.6567210000000002E-2</v>
      </c>
    </row>
    <row r="16" spans="1:19" ht="34" x14ac:dyDescent="0.2">
      <c r="A16" s="7" t="s">
        <v>61</v>
      </c>
      <c r="B16">
        <v>5.1309779999999999E-2</v>
      </c>
    </row>
    <row r="17" spans="1:7" ht="34" x14ac:dyDescent="0.2">
      <c r="A17" s="7" t="s">
        <v>62</v>
      </c>
      <c r="B17">
        <v>0.1066259</v>
      </c>
    </row>
    <row r="18" spans="1:7" ht="34" x14ac:dyDescent="0.2">
      <c r="A18" s="7" t="s">
        <v>63</v>
      </c>
      <c r="B18">
        <v>5.9292839999999999E-2</v>
      </c>
    </row>
    <row r="19" spans="1:7" ht="34" x14ac:dyDescent="0.2">
      <c r="A19" s="7" t="s">
        <v>64</v>
      </c>
      <c r="B19">
        <v>0.1447213</v>
      </c>
    </row>
    <row r="24" spans="1:7" x14ac:dyDescent="0.2">
      <c r="A24" t="s">
        <v>67</v>
      </c>
    </row>
    <row r="25" spans="1:7" ht="68" x14ac:dyDescent="0.2">
      <c r="A25" s="4"/>
      <c r="B25" s="4" t="s">
        <v>14</v>
      </c>
      <c r="C25" s="12" t="s">
        <v>68</v>
      </c>
      <c r="D25" s="12" t="s">
        <v>70</v>
      </c>
      <c r="E25" s="12" t="s">
        <v>69</v>
      </c>
      <c r="G25" s="12"/>
    </row>
    <row r="26" spans="1:7" x14ac:dyDescent="0.2">
      <c r="A26" s="4" t="s">
        <v>17</v>
      </c>
      <c r="B26" s="4">
        <v>5.2492009999999999E-2</v>
      </c>
      <c r="C26" s="4">
        <v>5.6774060000000001E-2</v>
      </c>
      <c r="D26" s="4">
        <v>5.9292839999999999E-2</v>
      </c>
      <c r="E26" s="4">
        <v>6.9757360000000004E-2</v>
      </c>
      <c r="G26" s="4"/>
    </row>
  </sheetData>
  <sortState ref="R1:S9">
    <sortCondition ref="S1:S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2C6-3897-4048-9029-75C3003055E0}">
  <dimension ref="A1:M50"/>
  <sheetViews>
    <sheetView topLeftCell="A15" workbookViewId="0">
      <selection activeCell="A28" sqref="A28:E33"/>
    </sheetView>
  </sheetViews>
  <sheetFormatPr baseColWidth="10" defaultRowHeight="16" x14ac:dyDescent="0.2"/>
  <sheetData>
    <row r="1" spans="1:13" x14ac:dyDescent="0.2">
      <c r="A1" t="s">
        <v>9</v>
      </c>
      <c r="M1" t="s">
        <v>66</v>
      </c>
    </row>
    <row r="2" spans="1:13" ht="51" x14ac:dyDescent="0.2">
      <c r="B2" t="s">
        <v>2</v>
      </c>
      <c r="C2" t="s">
        <v>3</v>
      </c>
      <c r="D2" t="s">
        <v>4</v>
      </c>
      <c r="E2" t="s">
        <v>5</v>
      </c>
      <c r="F2" t="s">
        <v>11</v>
      </c>
      <c r="L2" s="8" t="s">
        <v>64</v>
      </c>
      <c r="M2" s="4">
        <v>0.50703290000000001</v>
      </c>
    </row>
    <row r="3" spans="1:13" ht="68" x14ac:dyDescent="0.2">
      <c r="A3">
        <v>1990</v>
      </c>
      <c r="B3">
        <v>1492707</v>
      </c>
      <c r="C3">
        <v>11508820</v>
      </c>
      <c r="D3">
        <v>34826331</v>
      </c>
      <c r="E3">
        <v>42646250</v>
      </c>
      <c r="F3">
        <v>125840</v>
      </c>
      <c r="L3" s="8" t="s">
        <v>63</v>
      </c>
      <c r="M3" s="4">
        <v>0.52611520000000001</v>
      </c>
    </row>
    <row r="4" spans="1:13" ht="51" x14ac:dyDescent="0.2">
      <c r="A4">
        <v>2000</v>
      </c>
      <c r="B4">
        <v>1509668</v>
      </c>
      <c r="C4">
        <v>12885449</v>
      </c>
      <c r="D4">
        <v>41204258</v>
      </c>
      <c r="E4">
        <v>49744628</v>
      </c>
      <c r="F4">
        <v>142583</v>
      </c>
      <c r="L4" s="8" t="s">
        <v>59</v>
      </c>
      <c r="M4" s="4">
        <v>0.59930459999999997</v>
      </c>
    </row>
    <row r="5" spans="1:13" ht="68" x14ac:dyDescent="0.2">
      <c r="A5">
        <v>2010</v>
      </c>
      <c r="B5">
        <v>1442162</v>
      </c>
      <c r="C5">
        <v>13104036</v>
      </c>
      <c r="D5">
        <v>46979837</v>
      </c>
      <c r="E5">
        <v>55601680</v>
      </c>
      <c r="F5">
        <v>153889</v>
      </c>
      <c r="L5" s="8" t="s">
        <v>61</v>
      </c>
      <c r="M5" s="4">
        <v>0.61777660000000001</v>
      </c>
    </row>
    <row r="6" spans="1:13" ht="34" x14ac:dyDescent="0.2">
      <c r="A6">
        <v>2018</v>
      </c>
      <c r="B6">
        <v>1319582</v>
      </c>
      <c r="C6">
        <v>12745801</v>
      </c>
      <c r="D6">
        <v>51433575</v>
      </c>
      <c r="E6">
        <v>59772448</v>
      </c>
      <c r="F6">
        <v>162075</v>
      </c>
      <c r="L6" s="8" t="s">
        <v>60</v>
      </c>
      <c r="M6" s="4">
        <v>0.61955179999999999</v>
      </c>
    </row>
    <row r="7" spans="1:13" ht="34" x14ac:dyDescent="0.2">
      <c r="L7" s="9" t="s">
        <v>58</v>
      </c>
      <c r="M7" s="4">
        <v>0.62416649999999996</v>
      </c>
    </row>
    <row r="8" spans="1:13" ht="51" x14ac:dyDescent="0.2">
      <c r="A8" t="s">
        <v>10</v>
      </c>
      <c r="L8" s="9" t="s">
        <v>56</v>
      </c>
      <c r="M8" s="4">
        <v>0.62528459999999997</v>
      </c>
    </row>
    <row r="9" spans="1:13" ht="34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  <c r="L9" s="9" t="s">
        <v>57</v>
      </c>
      <c r="M9" s="4">
        <v>0.63403860000000001</v>
      </c>
    </row>
    <row r="10" spans="1:13" ht="51" x14ac:dyDescent="0.2">
      <c r="A10">
        <v>1990</v>
      </c>
      <c r="B10" s="3">
        <f t="shared" ref="B10:F13" si="0">B3/B$3</f>
        <v>1</v>
      </c>
      <c r="C10" s="3">
        <f t="shared" si="0"/>
        <v>1</v>
      </c>
      <c r="D10" s="3">
        <f t="shared" si="0"/>
        <v>1</v>
      </c>
      <c r="E10" s="3">
        <f t="shared" si="0"/>
        <v>1</v>
      </c>
      <c r="F10" s="3">
        <f t="shared" si="0"/>
        <v>1</v>
      </c>
      <c r="L10" s="8" t="s">
        <v>62</v>
      </c>
      <c r="M10" s="4">
        <v>0.64843229999999996</v>
      </c>
    </row>
    <row r="11" spans="1:13" x14ac:dyDescent="0.2">
      <c r="A11">
        <v>2000</v>
      </c>
      <c r="B11" s="3">
        <f t="shared" si="0"/>
        <v>1.0113625781884859</v>
      </c>
      <c r="C11" s="3">
        <f t="shared" si="0"/>
        <v>1.1196151299611949</v>
      </c>
      <c r="D11" s="3">
        <f t="shared" si="0"/>
        <v>1.183135197331008</v>
      </c>
      <c r="E11" s="3">
        <f t="shared" si="0"/>
        <v>1.1664478822874227</v>
      </c>
      <c r="F11" s="3">
        <f t="shared" si="0"/>
        <v>1.1330499046408138</v>
      </c>
    </row>
    <row r="12" spans="1:13" x14ac:dyDescent="0.2">
      <c r="A12">
        <v>2010</v>
      </c>
      <c r="B12" s="3">
        <f t="shared" si="0"/>
        <v>0.96613869969123212</v>
      </c>
      <c r="C12" s="3">
        <f t="shared" si="0"/>
        <v>1.1386081283745857</v>
      </c>
      <c r="D12" s="3">
        <f t="shared" si="0"/>
        <v>1.3489746307183492</v>
      </c>
      <c r="E12" s="3">
        <f t="shared" si="0"/>
        <v>1.3037882580531699</v>
      </c>
      <c r="F12" s="3">
        <f t="shared" si="0"/>
        <v>1.2228941513032423</v>
      </c>
    </row>
    <row r="13" spans="1:13" x14ac:dyDescent="0.2">
      <c r="A13">
        <v>2018</v>
      </c>
      <c r="B13" s="3">
        <f t="shared" si="0"/>
        <v>0.88401943583034048</v>
      </c>
      <c r="C13" s="3">
        <f t="shared" si="0"/>
        <v>1.1074811318623456</v>
      </c>
      <c r="D13" s="3">
        <f t="shared" si="0"/>
        <v>1.4768588456820215</v>
      </c>
      <c r="E13" s="3">
        <f t="shared" si="0"/>
        <v>1.4015874314857695</v>
      </c>
      <c r="F13" s="3">
        <f t="shared" si="0"/>
        <v>1.2879450095359186</v>
      </c>
    </row>
    <row r="18" spans="1:6" x14ac:dyDescent="0.2">
      <c r="A18" t="s">
        <v>51</v>
      </c>
    </row>
    <row r="19" spans="1:6" x14ac:dyDescent="0.2">
      <c r="B19">
        <v>1990</v>
      </c>
      <c r="C19">
        <v>2000</v>
      </c>
      <c r="D19">
        <v>2010</v>
      </c>
      <c r="E19">
        <v>2018</v>
      </c>
    </row>
    <row r="20" spans="1:6" x14ac:dyDescent="0.2">
      <c r="A20" t="s">
        <v>52</v>
      </c>
      <c r="B20">
        <v>3409831</v>
      </c>
      <c r="C20">
        <v>3564927</v>
      </c>
      <c r="D20">
        <v>3493942</v>
      </c>
      <c r="E20">
        <v>3700053</v>
      </c>
      <c r="F20">
        <f>E20/B20</f>
        <v>1.0851133091346756</v>
      </c>
    </row>
    <row r="21" spans="1:6" x14ac:dyDescent="0.2">
      <c r="A21" t="s">
        <v>53</v>
      </c>
      <c r="B21">
        <v>24026000</v>
      </c>
      <c r="C21">
        <v>25791348</v>
      </c>
      <c r="D21">
        <v>26480364</v>
      </c>
      <c r="E21">
        <v>32527969</v>
      </c>
      <c r="F21">
        <f t="shared" ref="F21:F24" si="1">E21/B21</f>
        <v>1.3538653541996171</v>
      </c>
    </row>
    <row r="22" spans="1:6" x14ac:dyDescent="0.2">
      <c r="A22" t="s">
        <v>54</v>
      </c>
      <c r="B22">
        <v>68103422</v>
      </c>
      <c r="C22">
        <v>81244058</v>
      </c>
      <c r="D22">
        <v>94742702</v>
      </c>
      <c r="E22">
        <v>100534892</v>
      </c>
      <c r="F22">
        <f t="shared" si="1"/>
        <v>1.4762091103146036</v>
      </c>
    </row>
    <row r="23" spans="1:6" x14ac:dyDescent="0.2">
      <c r="A23" t="s">
        <v>55</v>
      </c>
      <c r="B23">
        <v>85434254</v>
      </c>
      <c r="C23">
        <v>100232531</v>
      </c>
      <c r="D23">
        <v>114555744</v>
      </c>
      <c r="E23">
        <v>121079685</v>
      </c>
      <c r="F23">
        <f t="shared" si="1"/>
        <v>1.4172264557960557</v>
      </c>
    </row>
    <row r="24" spans="1:6" x14ac:dyDescent="0.2">
      <c r="A24" t="s">
        <v>6</v>
      </c>
      <c r="B24">
        <v>248698145</v>
      </c>
      <c r="C24">
        <v>281417617</v>
      </c>
      <c r="D24">
        <v>308745538</v>
      </c>
      <c r="E24">
        <v>321004407</v>
      </c>
      <c r="F24">
        <f t="shared" si="1"/>
        <v>1.2907390483350811</v>
      </c>
    </row>
    <row r="27" spans="1:6" x14ac:dyDescent="0.2">
      <c r="A27" t="s">
        <v>71</v>
      </c>
    </row>
    <row r="28" spans="1:6" x14ac:dyDescent="0.2">
      <c r="B28">
        <v>1990</v>
      </c>
      <c r="C28">
        <v>2000</v>
      </c>
      <c r="D28">
        <v>2010</v>
      </c>
      <c r="E28">
        <v>2018</v>
      </c>
    </row>
    <row r="29" spans="1:6" x14ac:dyDescent="0.2">
      <c r="A29" t="s">
        <v>52</v>
      </c>
      <c r="B29">
        <f>B20/$B20</f>
        <v>1</v>
      </c>
      <c r="C29">
        <f>C20/$B20</f>
        <v>1.0454849521867799</v>
      </c>
      <c r="D29">
        <f>D20/$B20</f>
        <v>1.0246672049142611</v>
      </c>
      <c r="E29">
        <f>E20/$B20</f>
        <v>1.0851133091346756</v>
      </c>
    </row>
    <row r="30" spans="1:6" x14ac:dyDescent="0.2">
      <c r="A30" t="s">
        <v>53</v>
      </c>
      <c r="B30">
        <f t="shared" ref="B30:E33" si="2">B21/$B21</f>
        <v>1</v>
      </c>
      <c r="C30">
        <f t="shared" si="2"/>
        <v>1.0734765670523601</v>
      </c>
      <c r="D30">
        <f t="shared" si="2"/>
        <v>1.1021544992924333</v>
      </c>
      <c r="E30">
        <f t="shared" si="2"/>
        <v>1.3538653541996171</v>
      </c>
    </row>
    <row r="31" spans="1:6" x14ac:dyDescent="0.2">
      <c r="A31" t="s">
        <v>54</v>
      </c>
      <c r="B31">
        <f t="shared" si="2"/>
        <v>1</v>
      </c>
      <c r="C31">
        <f t="shared" si="2"/>
        <v>1.1929511853310395</v>
      </c>
      <c r="D31">
        <f t="shared" si="2"/>
        <v>1.3911591990193972</v>
      </c>
      <c r="E31">
        <f t="shared" si="2"/>
        <v>1.4762091103146036</v>
      </c>
    </row>
    <row r="32" spans="1:6" x14ac:dyDescent="0.2">
      <c r="A32" t="s">
        <v>55</v>
      </c>
      <c r="B32">
        <f t="shared" si="2"/>
        <v>1</v>
      </c>
      <c r="C32">
        <f t="shared" si="2"/>
        <v>1.1732124564463335</v>
      </c>
      <c r="D32">
        <f t="shared" si="2"/>
        <v>1.340864332940743</v>
      </c>
      <c r="E32">
        <f t="shared" si="2"/>
        <v>1.4172264557960557</v>
      </c>
    </row>
    <row r="33" spans="1:5" x14ac:dyDescent="0.2">
      <c r="A33" t="s">
        <v>6</v>
      </c>
      <c r="B33">
        <f t="shared" si="2"/>
        <v>1</v>
      </c>
      <c r="C33">
        <f t="shared" si="2"/>
        <v>1.1315629917545222</v>
      </c>
      <c r="D33">
        <f t="shared" si="2"/>
        <v>1.2414468873501248</v>
      </c>
      <c r="E33">
        <f t="shared" si="2"/>
        <v>1.2907390483350811</v>
      </c>
    </row>
    <row r="36" spans="1:5" x14ac:dyDescent="0.2">
      <c r="B36">
        <v>1990</v>
      </c>
      <c r="C36">
        <v>2000</v>
      </c>
      <c r="D36">
        <v>2010</v>
      </c>
      <c r="E36">
        <v>2018</v>
      </c>
    </row>
    <row r="37" spans="1:5" x14ac:dyDescent="0.2">
      <c r="A37" t="s">
        <v>52</v>
      </c>
      <c r="B37" s="3">
        <f>B46/$B46</f>
        <v>1</v>
      </c>
      <c r="C37" s="3">
        <f t="shared" ref="C37:E37" si="3">C46/$B46</f>
        <v>0.96736215674178527</v>
      </c>
      <c r="D37" s="3">
        <f t="shared" si="3"/>
        <v>0.94288047383352491</v>
      </c>
      <c r="E37" s="3">
        <f t="shared" si="3"/>
        <v>0.81467937807831547</v>
      </c>
    </row>
    <row r="38" spans="1:5" x14ac:dyDescent="0.2">
      <c r="A38" t="s">
        <v>53</v>
      </c>
      <c r="B38" s="3">
        <f t="shared" ref="B38:E41" si="4">B47/$B47</f>
        <v>1</v>
      </c>
      <c r="C38" s="3">
        <f t="shared" si="4"/>
        <v>1.0429805030914889</v>
      </c>
      <c r="D38" s="3">
        <f t="shared" si="4"/>
        <v>1.0330748811582724</v>
      </c>
      <c r="E38" s="3">
        <f t="shared" si="4"/>
        <v>0.81801423489196978</v>
      </c>
    </row>
    <row r="39" spans="1:5" x14ac:dyDescent="0.2">
      <c r="A39" t="s">
        <v>54</v>
      </c>
      <c r="B39" s="3">
        <f t="shared" si="4"/>
        <v>1</v>
      </c>
      <c r="C39" s="3">
        <f t="shared" si="4"/>
        <v>0.99177167672849265</v>
      </c>
      <c r="D39" s="3">
        <f t="shared" si="4"/>
        <v>0.96967667803168534</v>
      </c>
      <c r="E39" s="3">
        <f t="shared" si="4"/>
        <v>1.0004401377575018</v>
      </c>
    </row>
    <row r="40" spans="1:5" x14ac:dyDescent="0.2">
      <c r="A40" t="s">
        <v>55</v>
      </c>
      <c r="B40" s="3">
        <f t="shared" si="4"/>
        <v>1</v>
      </c>
      <c r="C40" s="3">
        <f t="shared" si="4"/>
        <v>0.99423414393382703</v>
      </c>
      <c r="D40" s="3">
        <f t="shared" si="4"/>
        <v>0.97234912289279951</v>
      </c>
      <c r="E40" s="3">
        <f t="shared" si="4"/>
        <v>0.98896504913076733</v>
      </c>
    </row>
    <row r="41" spans="1:5" x14ac:dyDescent="0.2">
      <c r="A41" t="s">
        <v>6</v>
      </c>
      <c r="B41" s="3">
        <f t="shared" si="4"/>
        <v>1</v>
      </c>
      <c r="C41" s="3">
        <f t="shared" si="4"/>
        <v>1.0013140345673428</v>
      </c>
      <c r="D41" s="3">
        <f t="shared" si="4"/>
        <v>0.98505555393796695</v>
      </c>
      <c r="E41" s="3">
        <f t="shared" si="4"/>
        <v>0.99783531860853936</v>
      </c>
    </row>
    <row r="42" spans="1:5" x14ac:dyDescent="0.2">
      <c r="B42" s="3"/>
      <c r="C42" s="3"/>
      <c r="D42" s="3"/>
      <c r="E42" s="3"/>
    </row>
    <row r="45" spans="1:5" x14ac:dyDescent="0.2">
      <c r="B45">
        <v>1990</v>
      </c>
      <c r="C45">
        <v>2000</v>
      </c>
      <c r="D45">
        <v>2010</v>
      </c>
      <c r="E45">
        <v>2018</v>
      </c>
    </row>
    <row r="46" spans="1:5" x14ac:dyDescent="0.2">
      <c r="A46" t="s">
        <v>52</v>
      </c>
      <c r="B46">
        <v>0.43776568398844401</v>
      </c>
      <c r="C46">
        <v>0.42347795621060402</v>
      </c>
      <c r="D46">
        <v>0.41276071554708121</v>
      </c>
      <c r="E46">
        <v>0.35663867517573394</v>
      </c>
    </row>
    <row r="47" spans="1:5" x14ac:dyDescent="0.2">
      <c r="A47" t="s">
        <v>53</v>
      </c>
      <c r="B47">
        <v>0.47901523349704489</v>
      </c>
      <c r="C47">
        <v>0.49960354922123495</v>
      </c>
      <c r="D47">
        <v>0.49485860541796178</v>
      </c>
      <c r="E47">
        <v>0.39184127973068344</v>
      </c>
    </row>
    <row r="48" spans="1:5" x14ac:dyDescent="0.2">
      <c r="A48" t="s">
        <v>54</v>
      </c>
      <c r="B48">
        <v>0.51137417147702213</v>
      </c>
      <c r="C48">
        <v>0.50716641948140995</v>
      </c>
      <c r="D48">
        <v>0.49586760782904421</v>
      </c>
      <c r="E48">
        <v>0.51159924655810041</v>
      </c>
    </row>
    <row r="49" spans="1:5" x14ac:dyDescent="0.2">
      <c r="A49" t="s">
        <v>55</v>
      </c>
      <c r="B49">
        <v>0.49917039130463992</v>
      </c>
      <c r="C49">
        <v>0.49629224667588212</v>
      </c>
      <c r="D49">
        <v>0.48536789215912213</v>
      </c>
      <c r="E49">
        <v>0.49366207056121758</v>
      </c>
    </row>
    <row r="50" spans="1:5" x14ac:dyDescent="0.2">
      <c r="A50" t="s">
        <v>6</v>
      </c>
      <c r="B50">
        <v>0.50599492810853097</v>
      </c>
      <c r="C50">
        <v>0.5066598229349657</v>
      </c>
      <c r="D50">
        <v>0.49843311419775077</v>
      </c>
      <c r="E50">
        <v>0.50489961030348096</v>
      </c>
    </row>
  </sheetData>
  <sortState ref="L2:M10">
    <sortCondition ref="M2:M1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8B00-DD40-6E4D-9F61-C9338DA901D7}">
  <dimension ref="A1:G14"/>
  <sheetViews>
    <sheetView workbookViewId="0">
      <selection activeCell="T21" sqref="T21"/>
    </sheetView>
  </sheetViews>
  <sheetFormatPr baseColWidth="10" defaultRowHeight="16" x14ac:dyDescent="0.2"/>
  <cols>
    <col min="2" max="6" width="14.5" bestFit="1" customWidth="1"/>
  </cols>
  <sheetData>
    <row r="1" spans="1:7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7" x14ac:dyDescent="0.2">
      <c r="A2">
        <v>1989</v>
      </c>
      <c r="B2" s="2">
        <v>17671.099999999999</v>
      </c>
      <c r="C2" s="2">
        <v>24361.21</v>
      </c>
      <c r="D2" s="2">
        <v>27294.01</v>
      </c>
      <c r="E2" s="2">
        <v>25496.48</v>
      </c>
      <c r="F2" s="2">
        <v>28830.14</v>
      </c>
      <c r="G2" s="13">
        <f>F2-B2</f>
        <v>11159.04</v>
      </c>
    </row>
    <row r="3" spans="1:7" x14ac:dyDescent="0.2">
      <c r="A3">
        <v>2000</v>
      </c>
      <c r="B3" s="2">
        <v>27213.61</v>
      </c>
      <c r="C3" s="2">
        <v>36330.120000000003</v>
      </c>
      <c r="D3" s="2">
        <v>40978.68</v>
      </c>
      <c r="E3" s="2">
        <v>38927.67</v>
      </c>
      <c r="F3" s="2">
        <v>42034.84</v>
      </c>
      <c r="G3" s="13">
        <f t="shared" ref="G3:G5" si="0">F3-B3</f>
        <v>14821.229999999996</v>
      </c>
    </row>
    <row r="4" spans="1:7" x14ac:dyDescent="0.2">
      <c r="A4">
        <v>2010</v>
      </c>
      <c r="B4" s="2">
        <v>32159.85</v>
      </c>
      <c r="C4" s="2">
        <v>42229.2</v>
      </c>
      <c r="D4" s="2">
        <v>46823.26</v>
      </c>
      <c r="E4" s="2">
        <v>44968.58</v>
      </c>
      <c r="F4" s="2">
        <v>50020.06</v>
      </c>
      <c r="G4" s="13">
        <f t="shared" si="0"/>
        <v>17860.21</v>
      </c>
    </row>
    <row r="5" spans="1:7" x14ac:dyDescent="0.2">
      <c r="A5">
        <v>2017</v>
      </c>
      <c r="B5" s="2">
        <v>36165.730000000003</v>
      </c>
      <c r="C5" s="2">
        <v>50722.83</v>
      </c>
      <c r="D5" s="2">
        <v>56598.080000000002</v>
      </c>
      <c r="E5" s="2">
        <v>54008.55</v>
      </c>
      <c r="F5" s="2">
        <v>59188.89</v>
      </c>
      <c r="G5" s="13">
        <f t="shared" si="0"/>
        <v>23023.159999999996</v>
      </c>
    </row>
    <row r="14" spans="1:7" x14ac:dyDescent="0.2">
      <c r="B14" s="2"/>
      <c r="C14" s="2"/>
      <c r="D14" s="2"/>
      <c r="E14" s="2"/>
      <c r="F14" s="2"/>
      <c r="G14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F8F2-9E05-4F42-B56D-13DD99D2AE68}">
  <dimension ref="A1:S12"/>
  <sheetViews>
    <sheetView workbookViewId="0">
      <selection activeCell="A11" sqref="A3:A11"/>
    </sheetView>
  </sheetViews>
  <sheetFormatPr baseColWidth="10" defaultRowHeight="16" x14ac:dyDescent="0.2"/>
  <cols>
    <col min="2" max="2" width="12.5" bestFit="1" customWidth="1"/>
    <col min="19" max="19" width="13.5" bestFit="1" customWidth="1"/>
  </cols>
  <sheetData>
    <row r="1" spans="1:19" x14ac:dyDescent="0.2">
      <c r="S1" s="1" t="s">
        <v>27</v>
      </c>
    </row>
    <row r="2" spans="1:19" ht="34" x14ac:dyDescent="0.2">
      <c r="B2" s="1" t="s">
        <v>27</v>
      </c>
      <c r="C2" s="1" t="s">
        <v>72</v>
      </c>
      <c r="R2" s="7" t="s">
        <v>64</v>
      </c>
      <c r="S2" s="2">
        <v>20503.79</v>
      </c>
    </row>
    <row r="3" spans="1:19" ht="51" x14ac:dyDescent="0.2">
      <c r="A3" s="6" t="s">
        <v>57</v>
      </c>
      <c r="B3">
        <v>31581.06</v>
      </c>
      <c r="C3" s="1"/>
      <c r="R3" s="7" t="s">
        <v>62</v>
      </c>
      <c r="S3" s="2">
        <v>25872.5</v>
      </c>
    </row>
    <row r="4" spans="1:19" ht="51" x14ac:dyDescent="0.2">
      <c r="A4" s="6" t="s">
        <v>56</v>
      </c>
      <c r="B4">
        <v>37880.050000000003</v>
      </c>
      <c r="C4" s="1"/>
      <c r="R4" s="6" t="s">
        <v>58</v>
      </c>
      <c r="S4" s="2">
        <v>26793.599999999999</v>
      </c>
    </row>
    <row r="5" spans="1:19" ht="51" x14ac:dyDescent="0.2">
      <c r="A5" s="6" t="s">
        <v>58</v>
      </c>
      <c r="B5">
        <v>26793.599999999999</v>
      </c>
      <c r="C5" s="1"/>
      <c r="R5" s="7" t="s">
        <v>59</v>
      </c>
      <c r="S5" s="2">
        <v>27885.83</v>
      </c>
    </row>
    <row r="6" spans="1:19" ht="51" x14ac:dyDescent="0.2">
      <c r="A6" s="7" t="s">
        <v>59</v>
      </c>
      <c r="B6">
        <v>27885.83</v>
      </c>
      <c r="C6" s="1"/>
      <c r="R6" s="7" t="s">
        <v>60</v>
      </c>
      <c r="S6" s="2">
        <v>30592.71</v>
      </c>
    </row>
    <row r="7" spans="1:19" ht="68" x14ac:dyDescent="0.2">
      <c r="A7" s="7" t="s">
        <v>60</v>
      </c>
      <c r="B7">
        <v>30592.71</v>
      </c>
      <c r="C7" s="1"/>
      <c r="R7" s="7" t="s">
        <v>63</v>
      </c>
      <c r="S7" s="2">
        <v>31043.73</v>
      </c>
    </row>
    <row r="8" spans="1:19" ht="68" x14ac:dyDescent="0.2">
      <c r="A8" s="7" t="s">
        <v>61</v>
      </c>
      <c r="B8">
        <v>38576.07</v>
      </c>
      <c r="C8" s="1"/>
      <c r="R8" s="6" t="s">
        <v>57</v>
      </c>
      <c r="S8" s="2">
        <v>31581.06</v>
      </c>
    </row>
    <row r="9" spans="1:19" ht="51" x14ac:dyDescent="0.2">
      <c r="A9" s="7" t="s">
        <v>62</v>
      </c>
      <c r="B9">
        <v>25872.5</v>
      </c>
      <c r="C9" s="1"/>
      <c r="E9" s="3"/>
      <c r="R9" s="6" t="s">
        <v>56</v>
      </c>
      <c r="S9" s="2">
        <v>37880.050000000003</v>
      </c>
    </row>
    <row r="10" spans="1:19" ht="68" x14ac:dyDescent="0.2">
      <c r="A10" s="7" t="s">
        <v>63</v>
      </c>
      <c r="B10">
        <v>31043.73</v>
      </c>
      <c r="C10" s="1"/>
      <c r="R10" s="7" t="s">
        <v>61</v>
      </c>
      <c r="S10" s="2">
        <v>38576.07</v>
      </c>
    </row>
    <row r="11" spans="1:19" ht="51" x14ac:dyDescent="0.2">
      <c r="A11" s="7" t="s">
        <v>64</v>
      </c>
      <c r="B11">
        <v>20503.79</v>
      </c>
      <c r="C11" s="1"/>
    </row>
    <row r="12" spans="1:19" x14ac:dyDescent="0.2">
      <c r="A12" s="1"/>
      <c r="B12" s="2"/>
      <c r="C12" s="1"/>
    </row>
  </sheetData>
  <sortState ref="R2:S10">
    <sortCondition ref="S2:S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3F97-EB60-D946-AF61-50367F03C971}">
  <dimension ref="A1:X25"/>
  <sheetViews>
    <sheetView workbookViewId="0">
      <selection activeCell="T10" sqref="T10"/>
    </sheetView>
  </sheetViews>
  <sheetFormatPr baseColWidth="10" defaultRowHeight="16" x14ac:dyDescent="0.2"/>
  <cols>
    <col min="19" max="19" width="10.6640625" customWidth="1"/>
    <col min="23" max="23" width="28.33203125" bestFit="1" customWidth="1"/>
  </cols>
  <sheetData>
    <row r="1" spans="1:24" x14ac:dyDescent="0.2">
      <c r="A1" t="s">
        <v>8</v>
      </c>
      <c r="S1" s="7"/>
      <c r="T1" t="s">
        <v>75</v>
      </c>
      <c r="W1" s="5"/>
      <c r="X1" s="5" t="s">
        <v>28</v>
      </c>
    </row>
    <row r="2" spans="1:24" ht="68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S2" s="7" t="s">
        <v>61</v>
      </c>
      <c r="T2" s="3">
        <v>9.9180850000000001E-2</v>
      </c>
      <c r="W2" s="4" t="s">
        <v>14</v>
      </c>
      <c r="X2" s="3">
        <v>0.1285819</v>
      </c>
    </row>
    <row r="3" spans="1:24" ht="51" x14ac:dyDescent="0.2">
      <c r="A3">
        <v>1989</v>
      </c>
      <c r="B3" s="3">
        <v>0.27692159999999999</v>
      </c>
      <c r="C3" s="3">
        <v>0.12947800000000001</v>
      </c>
      <c r="D3" s="3">
        <v>0.13818559999999999</v>
      </c>
      <c r="E3" s="3">
        <v>0.15321009999999999</v>
      </c>
      <c r="F3" s="3">
        <v>0.1276147</v>
      </c>
      <c r="S3" s="6" t="s">
        <v>56</v>
      </c>
      <c r="T3" s="3">
        <v>0.10282760000000001</v>
      </c>
      <c r="W3" s="12" t="s">
        <v>68</v>
      </c>
      <c r="X3" s="3">
        <v>0.14135739999999999</v>
      </c>
    </row>
    <row r="4" spans="1:24" ht="34" x14ac:dyDescent="0.2">
      <c r="A4">
        <v>2000</v>
      </c>
      <c r="B4" s="3">
        <v>0.20997099999999999</v>
      </c>
      <c r="C4" s="3">
        <v>0.1138897</v>
      </c>
      <c r="D4" s="3">
        <v>0.11944150000000001</v>
      </c>
      <c r="E4" s="3">
        <v>0.12994990000000001</v>
      </c>
      <c r="F4" s="3">
        <v>0.113665</v>
      </c>
      <c r="S4" s="6" t="s">
        <v>57</v>
      </c>
      <c r="T4" s="3">
        <v>0.14580190000000001</v>
      </c>
      <c r="W4" s="12" t="s">
        <v>70</v>
      </c>
      <c r="X4" s="3">
        <v>0.14798919999999999</v>
      </c>
    </row>
    <row r="5" spans="1:24" ht="51" x14ac:dyDescent="0.2">
      <c r="A5">
        <v>2010</v>
      </c>
      <c r="B5" s="3">
        <v>0.27125389999999999</v>
      </c>
      <c r="C5" s="3">
        <v>0.15282200000000001</v>
      </c>
      <c r="D5" s="3">
        <v>0.1600539</v>
      </c>
      <c r="E5" s="3">
        <v>0.1699591</v>
      </c>
      <c r="F5" s="3">
        <v>0.1535801</v>
      </c>
      <c r="S5" s="7" t="s">
        <v>59</v>
      </c>
      <c r="T5" s="3">
        <v>0.1470012</v>
      </c>
      <c r="W5" s="12" t="s">
        <v>69</v>
      </c>
      <c r="X5" s="3">
        <v>0.18503349999999999</v>
      </c>
    </row>
    <row r="6" spans="1:24" ht="68" x14ac:dyDescent="0.2">
      <c r="A6">
        <v>2017</v>
      </c>
      <c r="B6" s="3">
        <v>0.25356440000000002</v>
      </c>
      <c r="C6" s="3">
        <v>0.14117689999999999</v>
      </c>
      <c r="D6" s="3">
        <v>0.13857359999999999</v>
      </c>
      <c r="E6" s="3">
        <v>0.1492009</v>
      </c>
      <c r="F6" s="3">
        <v>0.1357303</v>
      </c>
      <c r="S6" s="7" t="s">
        <v>63</v>
      </c>
      <c r="T6" s="3">
        <v>0.14798919999999999</v>
      </c>
    </row>
    <row r="7" spans="1:24" ht="34" x14ac:dyDescent="0.2">
      <c r="B7" s="3"/>
      <c r="C7" s="3"/>
      <c r="D7" s="3"/>
      <c r="E7" s="3"/>
      <c r="F7" s="3"/>
      <c r="S7" s="7" t="s">
        <v>60</v>
      </c>
      <c r="T7" s="3">
        <v>0.15914149999999999</v>
      </c>
    </row>
    <row r="8" spans="1:24" ht="51" x14ac:dyDescent="0.2">
      <c r="B8" s="3"/>
      <c r="C8" s="3"/>
      <c r="D8" s="3"/>
      <c r="E8" s="3"/>
      <c r="F8" s="3"/>
      <c r="S8" s="7" t="s">
        <v>62</v>
      </c>
      <c r="T8" s="3">
        <v>0.23160549999999999</v>
      </c>
    </row>
    <row r="9" spans="1:24" ht="34" x14ac:dyDescent="0.2">
      <c r="A9" t="s">
        <v>73</v>
      </c>
      <c r="B9" s="3"/>
      <c r="C9" s="3"/>
      <c r="D9" s="3"/>
      <c r="E9" s="3"/>
      <c r="F9" s="3"/>
      <c r="S9" s="6" t="s">
        <v>58</v>
      </c>
      <c r="T9" s="3">
        <v>0.25190770000000001</v>
      </c>
    </row>
    <row r="10" spans="1:24" ht="51" x14ac:dyDescent="0.2">
      <c r="A10" s="14"/>
      <c r="B10" s="15" t="s">
        <v>2</v>
      </c>
      <c r="C10" s="15" t="s">
        <v>3</v>
      </c>
      <c r="D10" s="15" t="s">
        <v>4</v>
      </c>
      <c r="E10" s="15" t="s">
        <v>5</v>
      </c>
      <c r="F10" s="15" t="s">
        <v>6</v>
      </c>
      <c r="S10" s="7" t="s">
        <v>64</v>
      </c>
      <c r="T10" s="3">
        <v>0.3653459</v>
      </c>
    </row>
    <row r="11" spans="1:24" x14ac:dyDescent="0.2">
      <c r="A11" s="14">
        <v>1989</v>
      </c>
      <c r="B11" s="15">
        <v>0.37</v>
      </c>
      <c r="C11" s="15">
        <v>0.18</v>
      </c>
      <c r="D11" s="15">
        <v>0.2</v>
      </c>
      <c r="E11" s="15">
        <v>0.22</v>
      </c>
      <c r="F11" s="15">
        <v>0.19</v>
      </c>
    </row>
    <row r="12" spans="1:24" x14ac:dyDescent="0.2">
      <c r="A12" s="14">
        <v>2000</v>
      </c>
      <c r="B12" s="15">
        <v>0.28000000000000003</v>
      </c>
      <c r="C12" s="15">
        <v>0.16</v>
      </c>
      <c r="D12" s="15">
        <v>0.17</v>
      </c>
      <c r="E12" s="15">
        <v>0.18</v>
      </c>
      <c r="F12" s="15">
        <v>0.16</v>
      </c>
    </row>
    <row r="13" spans="1:24" x14ac:dyDescent="0.2">
      <c r="A13" s="14">
        <v>2010</v>
      </c>
      <c r="B13" s="15">
        <v>0.39</v>
      </c>
      <c r="C13" s="15">
        <v>0.22</v>
      </c>
      <c r="D13" s="15">
        <v>0.23</v>
      </c>
      <c r="E13" s="15">
        <v>0.24</v>
      </c>
      <c r="F13" s="15">
        <v>0.22</v>
      </c>
    </row>
    <row r="14" spans="1:24" x14ac:dyDescent="0.2">
      <c r="A14" s="14">
        <v>2017</v>
      </c>
      <c r="B14" s="15">
        <v>0.36</v>
      </c>
      <c r="C14" s="15">
        <v>0.2</v>
      </c>
      <c r="D14" s="15">
        <v>0.19</v>
      </c>
      <c r="E14" s="15">
        <v>0.21</v>
      </c>
      <c r="F14" s="15">
        <v>0.19</v>
      </c>
    </row>
    <row r="16" spans="1:24" x14ac:dyDescent="0.2">
      <c r="A16" t="s">
        <v>74</v>
      </c>
      <c r="S16" t="s">
        <v>97</v>
      </c>
    </row>
    <row r="17" spans="1:20" ht="34" x14ac:dyDescent="0.2">
      <c r="A17" s="6" t="s">
        <v>57</v>
      </c>
      <c r="B17">
        <v>0.14580190000000001</v>
      </c>
      <c r="S17" s="7" t="s">
        <v>61</v>
      </c>
      <c r="T17" s="3">
        <v>0.1141021</v>
      </c>
    </row>
    <row r="18" spans="1:20" ht="51" x14ac:dyDescent="0.2">
      <c r="A18" s="6" t="s">
        <v>56</v>
      </c>
      <c r="B18">
        <v>0.10282760000000001</v>
      </c>
      <c r="S18" s="6" t="s">
        <v>56</v>
      </c>
      <c r="T18" s="3">
        <v>0.12178600000000001</v>
      </c>
    </row>
    <row r="19" spans="1:20" ht="34" x14ac:dyDescent="0.2">
      <c r="A19" s="6" t="s">
        <v>58</v>
      </c>
      <c r="B19">
        <v>0.25190770000000001</v>
      </c>
      <c r="S19" s="7" t="s">
        <v>63</v>
      </c>
      <c r="T19" s="3">
        <v>0.1850398</v>
      </c>
    </row>
    <row r="20" spans="1:20" ht="51" x14ac:dyDescent="0.2">
      <c r="A20" s="7" t="s">
        <v>59</v>
      </c>
      <c r="B20">
        <v>0.1470012</v>
      </c>
      <c r="S20" s="7" t="s">
        <v>59</v>
      </c>
      <c r="T20" s="3">
        <v>0.20132050000000001</v>
      </c>
    </row>
    <row r="21" spans="1:20" ht="34" x14ac:dyDescent="0.2">
      <c r="A21" s="7" t="s">
        <v>60</v>
      </c>
      <c r="B21">
        <v>0.15914149999999999</v>
      </c>
      <c r="S21" s="6" t="s">
        <v>57</v>
      </c>
      <c r="T21" s="3">
        <v>0.2030594</v>
      </c>
    </row>
    <row r="22" spans="1:20" ht="68" x14ac:dyDescent="0.2">
      <c r="A22" s="7" t="s">
        <v>61</v>
      </c>
      <c r="B22">
        <v>9.9180850000000001E-2</v>
      </c>
      <c r="S22" s="7" t="s">
        <v>60</v>
      </c>
      <c r="T22" s="3">
        <v>0.22642570000000001</v>
      </c>
    </row>
    <row r="23" spans="1:20" ht="51" x14ac:dyDescent="0.2">
      <c r="A23" s="7" t="s">
        <v>62</v>
      </c>
      <c r="B23">
        <v>0.23160549999999999</v>
      </c>
      <c r="S23" s="7" t="s">
        <v>62</v>
      </c>
      <c r="T23" s="3">
        <v>0.33717550000000002</v>
      </c>
    </row>
    <row r="24" spans="1:20" ht="68" x14ac:dyDescent="0.2">
      <c r="A24" s="7" t="s">
        <v>63</v>
      </c>
      <c r="B24">
        <v>0.14798919999999999</v>
      </c>
      <c r="S24" s="6" t="s">
        <v>58</v>
      </c>
      <c r="T24" s="3">
        <v>0.36132880000000001</v>
      </c>
    </row>
    <row r="25" spans="1:20" ht="51" x14ac:dyDescent="0.2">
      <c r="A25" s="7" t="s">
        <v>64</v>
      </c>
      <c r="B25">
        <v>0.3653459</v>
      </c>
      <c r="S25" s="7" t="s">
        <v>64</v>
      </c>
      <c r="T25" s="3">
        <v>0.51627970000000001</v>
      </c>
    </row>
  </sheetData>
  <sortState ref="S17:T25">
    <sortCondition ref="T17:T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F1F-C827-4846-A443-0663688A5E58}">
  <dimension ref="A1:J36"/>
  <sheetViews>
    <sheetView topLeftCell="A6" workbookViewId="0">
      <selection activeCell="B22" activeCellId="1" sqref="B18 B22"/>
    </sheetView>
  </sheetViews>
  <sheetFormatPr baseColWidth="10" defaultRowHeight="16" x14ac:dyDescent="0.2"/>
  <sheetData>
    <row r="1" spans="1:8" x14ac:dyDescent="0.2">
      <c r="A1" t="s">
        <v>18</v>
      </c>
    </row>
    <row r="2" spans="1:8" x14ac:dyDescent="0.2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</row>
    <row r="3" spans="1:8" ht="34" x14ac:dyDescent="0.2">
      <c r="A3" s="6" t="s">
        <v>57</v>
      </c>
      <c r="B3">
        <v>216.77770000000001</v>
      </c>
      <c r="C3">
        <v>217.19130000000001</v>
      </c>
      <c r="D3">
        <v>217.63229999999999</v>
      </c>
      <c r="E3">
        <v>218.35310000000001</v>
      </c>
      <c r="F3">
        <v>219.03980000000001</v>
      </c>
      <c r="G3">
        <v>220.5522</v>
      </c>
      <c r="H3">
        <v>219.56829999999999</v>
      </c>
    </row>
    <row r="4" spans="1:8" ht="51" x14ac:dyDescent="0.2">
      <c r="A4" s="6" t="s">
        <v>56</v>
      </c>
      <c r="B4">
        <v>226.74590000000001</v>
      </c>
      <c r="C4">
        <v>227.3981</v>
      </c>
      <c r="D4">
        <v>227.66229999999999</v>
      </c>
      <c r="E4">
        <v>228.5275</v>
      </c>
      <c r="F4">
        <v>229.55609999999999</v>
      </c>
      <c r="G4">
        <v>229.8973</v>
      </c>
      <c r="H4">
        <v>230.21430000000001</v>
      </c>
    </row>
    <row r="5" spans="1:8" ht="34" x14ac:dyDescent="0.2">
      <c r="A5" s="6" t="s">
        <v>58</v>
      </c>
      <c r="B5">
        <v>200.94710000000001</v>
      </c>
      <c r="C5">
        <v>201.1748</v>
      </c>
      <c r="D5">
        <v>201.45070000000001</v>
      </c>
      <c r="E5">
        <v>201.5583</v>
      </c>
      <c r="F5">
        <v>202.3126</v>
      </c>
      <c r="G5">
        <v>203.3193</v>
      </c>
      <c r="H5">
        <v>202.93940000000001</v>
      </c>
    </row>
    <row r="6" spans="1:8" ht="51" x14ac:dyDescent="0.2">
      <c r="A6" s="7" t="s">
        <v>59</v>
      </c>
      <c r="B6">
        <v>217.59370000000001</v>
      </c>
      <c r="C6">
        <v>217.99930000000001</v>
      </c>
      <c r="D6">
        <v>217.6568</v>
      </c>
      <c r="E6">
        <v>218.40459999999999</v>
      </c>
      <c r="F6">
        <v>219.10470000000001</v>
      </c>
      <c r="G6">
        <v>219.89580000000001</v>
      </c>
      <c r="H6">
        <v>218.4016</v>
      </c>
    </row>
    <row r="7" spans="1:8" ht="34" x14ac:dyDescent="0.2">
      <c r="A7" s="7" t="s">
        <v>60</v>
      </c>
      <c r="B7">
        <v>216.38210000000001</v>
      </c>
      <c r="C7">
        <v>216.6112</v>
      </c>
      <c r="D7">
        <v>216.86500000000001</v>
      </c>
      <c r="E7">
        <v>217.67580000000001</v>
      </c>
      <c r="F7">
        <v>218.5224</v>
      </c>
      <c r="G7">
        <v>219.03819999999999</v>
      </c>
      <c r="H7">
        <v>219.9101</v>
      </c>
    </row>
    <row r="8" spans="1:8" ht="68" x14ac:dyDescent="0.2">
      <c r="A8" s="7" t="s">
        <v>61</v>
      </c>
      <c r="B8">
        <v>227.67269999999999</v>
      </c>
      <c r="C8">
        <v>228.8365</v>
      </c>
      <c r="D8">
        <v>229.31909999999999</v>
      </c>
      <c r="E8">
        <v>230.1678</v>
      </c>
      <c r="F8">
        <v>232.1268</v>
      </c>
      <c r="G8">
        <v>231.76429999999999</v>
      </c>
      <c r="H8">
        <v>232.90289999999999</v>
      </c>
    </row>
    <row r="9" spans="1:8" ht="51" x14ac:dyDescent="0.2">
      <c r="A9" s="7" t="s">
        <v>62</v>
      </c>
      <c r="B9">
        <v>202.4589</v>
      </c>
      <c r="C9">
        <v>202.7842</v>
      </c>
      <c r="D9">
        <v>202.88069999999999</v>
      </c>
      <c r="E9">
        <v>202.97309999999999</v>
      </c>
      <c r="F9">
        <v>204.1335</v>
      </c>
      <c r="G9">
        <v>204.75559999999999</v>
      </c>
      <c r="H9">
        <v>205.62280000000001</v>
      </c>
    </row>
    <row r="10" spans="1:8" ht="68" x14ac:dyDescent="0.2">
      <c r="A10" s="7" t="s">
        <v>63</v>
      </c>
      <c r="B10">
        <v>219.5796</v>
      </c>
      <c r="C10">
        <v>220.9983</v>
      </c>
      <c r="D10">
        <v>221.17830000000001</v>
      </c>
      <c r="E10">
        <v>220.26990000000001</v>
      </c>
      <c r="F10">
        <v>221.2602</v>
      </c>
      <c r="G10">
        <v>221.59870000000001</v>
      </c>
      <c r="H10">
        <v>224.1361</v>
      </c>
    </row>
    <row r="11" spans="1:8" ht="51" x14ac:dyDescent="0.2">
      <c r="A11" s="7" t="s">
        <v>64</v>
      </c>
      <c r="B11">
        <v>195.55240000000001</v>
      </c>
      <c r="C11">
        <v>195.6233</v>
      </c>
      <c r="D11">
        <v>195.20150000000001</v>
      </c>
      <c r="E11">
        <v>195.30549999999999</v>
      </c>
      <c r="F11">
        <v>195.8921</v>
      </c>
      <c r="G11">
        <v>197.41589999999999</v>
      </c>
      <c r="H11">
        <v>198.6241</v>
      </c>
    </row>
    <row r="12" spans="1:8" x14ac:dyDescent="0.2">
      <c r="A12" s="3" t="s">
        <v>19</v>
      </c>
      <c r="B12">
        <v>208</v>
      </c>
      <c r="C12">
        <v>208</v>
      </c>
      <c r="D12">
        <v>208</v>
      </c>
      <c r="E12">
        <v>208</v>
      </c>
      <c r="F12">
        <v>208</v>
      </c>
      <c r="G12">
        <v>208</v>
      </c>
      <c r="H12">
        <v>208</v>
      </c>
    </row>
    <row r="15" spans="1:8" x14ac:dyDescent="0.2">
      <c r="A15" t="s">
        <v>20</v>
      </c>
    </row>
    <row r="16" spans="1:8" x14ac:dyDescent="0.2">
      <c r="B16">
        <v>2009</v>
      </c>
      <c r="C16">
        <v>2010</v>
      </c>
      <c r="D16">
        <v>2011</v>
      </c>
      <c r="E16">
        <v>2012</v>
      </c>
      <c r="F16">
        <v>2013</v>
      </c>
      <c r="G16">
        <v>2014</v>
      </c>
      <c r="H16">
        <v>2015</v>
      </c>
    </row>
    <row r="17" spans="1:8" ht="34" x14ac:dyDescent="0.2">
      <c r="A17" s="6" t="s">
        <v>57</v>
      </c>
      <c r="B17">
        <v>237.95769999999999</v>
      </c>
      <c r="C17">
        <v>238.47730000000001</v>
      </c>
      <c r="D17">
        <v>239.04820000000001</v>
      </c>
      <c r="E17">
        <v>239.7518</v>
      </c>
      <c r="F17">
        <v>240.4007</v>
      </c>
      <c r="G17">
        <v>240.97460000000001</v>
      </c>
      <c r="H17">
        <v>239.02590000000001</v>
      </c>
    </row>
    <row r="18" spans="1:8" ht="51" x14ac:dyDescent="0.2">
      <c r="A18" s="6" t="s">
        <v>56</v>
      </c>
      <c r="B18">
        <v>245.2123</v>
      </c>
      <c r="C18">
        <v>245.5789</v>
      </c>
      <c r="D18">
        <v>246.0351</v>
      </c>
      <c r="E18">
        <v>246.9075</v>
      </c>
      <c r="F18">
        <v>247.81559999999999</v>
      </c>
      <c r="G18">
        <v>248.08619999999999</v>
      </c>
      <c r="H18">
        <v>247.15379999999999</v>
      </c>
    </row>
    <row r="19" spans="1:8" ht="34" x14ac:dyDescent="0.2">
      <c r="A19" s="6" t="s">
        <v>58</v>
      </c>
      <c r="B19">
        <v>223.9572</v>
      </c>
      <c r="C19">
        <v>224.30189999999999</v>
      </c>
      <c r="D19">
        <v>224.77459999999999</v>
      </c>
      <c r="E19">
        <v>224.66640000000001</v>
      </c>
      <c r="F19">
        <v>225.3263</v>
      </c>
      <c r="G19">
        <v>224.60550000000001</v>
      </c>
      <c r="H19">
        <v>223.85159999999999</v>
      </c>
    </row>
    <row r="20" spans="1:8" ht="51" x14ac:dyDescent="0.2">
      <c r="A20" s="7" t="s">
        <v>59</v>
      </c>
      <c r="B20">
        <v>238.7415</v>
      </c>
      <c r="C20">
        <v>239.05500000000001</v>
      </c>
      <c r="D20">
        <v>239.21360000000001</v>
      </c>
      <c r="E20">
        <v>240.2106</v>
      </c>
      <c r="F20">
        <v>240.81180000000001</v>
      </c>
      <c r="G20">
        <v>240.68100000000001</v>
      </c>
      <c r="H20">
        <v>238.47819999999999</v>
      </c>
    </row>
    <row r="21" spans="1:8" ht="34" x14ac:dyDescent="0.2">
      <c r="A21" s="7" t="s">
        <v>60</v>
      </c>
      <c r="B21">
        <v>237.2901</v>
      </c>
      <c r="C21">
        <v>237.7764</v>
      </c>
      <c r="D21">
        <v>238.28450000000001</v>
      </c>
      <c r="E21">
        <v>239.1558</v>
      </c>
      <c r="F21">
        <v>240.0513</v>
      </c>
      <c r="G21">
        <v>239.8245</v>
      </c>
      <c r="H21">
        <v>240.12280000000001</v>
      </c>
    </row>
    <row r="22" spans="1:8" ht="68" x14ac:dyDescent="0.2">
      <c r="A22" s="7" t="s">
        <v>61</v>
      </c>
      <c r="B22">
        <v>245.40369999999999</v>
      </c>
      <c r="C22">
        <v>246.00899999999999</v>
      </c>
      <c r="D22">
        <v>246.39439999999999</v>
      </c>
      <c r="E22">
        <v>247.21719999999999</v>
      </c>
      <c r="F22">
        <v>248.89940000000001</v>
      </c>
      <c r="G22">
        <v>248.79140000000001</v>
      </c>
      <c r="H22">
        <v>249.32820000000001</v>
      </c>
    </row>
    <row r="23" spans="1:8" ht="51" x14ac:dyDescent="0.2">
      <c r="A23" s="7" t="s">
        <v>62</v>
      </c>
      <c r="B23">
        <v>225.8364</v>
      </c>
      <c r="C23">
        <v>225.995</v>
      </c>
      <c r="D23">
        <v>226.4494</v>
      </c>
      <c r="E23">
        <v>226.4367</v>
      </c>
      <c r="F23">
        <v>227.4324</v>
      </c>
      <c r="G23">
        <v>226.62899999999999</v>
      </c>
      <c r="H23">
        <v>226.70750000000001</v>
      </c>
    </row>
    <row r="24" spans="1:8" ht="68" x14ac:dyDescent="0.2">
      <c r="A24" s="7" t="s">
        <v>63</v>
      </c>
      <c r="B24">
        <v>238.08690000000001</v>
      </c>
      <c r="C24">
        <v>239.90260000000001</v>
      </c>
      <c r="D24">
        <v>240.5599</v>
      </c>
      <c r="E24">
        <v>240.2672</v>
      </c>
      <c r="F24">
        <v>240.68639999999999</v>
      </c>
      <c r="G24">
        <v>240</v>
      </c>
      <c r="H24">
        <v>240.40639999999999</v>
      </c>
    </row>
    <row r="25" spans="1:8" ht="51" x14ac:dyDescent="0.2">
      <c r="A25" s="7" t="s">
        <v>64</v>
      </c>
      <c r="B25">
        <v>217.55549999999999</v>
      </c>
      <c r="C25">
        <v>219.48429999999999</v>
      </c>
      <c r="D25">
        <v>220.60769999999999</v>
      </c>
      <c r="E25">
        <v>221.60839999999999</v>
      </c>
      <c r="F25">
        <v>221.16640000000001</v>
      </c>
      <c r="G25">
        <v>220.72210000000001</v>
      </c>
      <c r="H25">
        <v>221.09440000000001</v>
      </c>
    </row>
    <row r="26" spans="1:8" x14ac:dyDescent="0.2">
      <c r="A26" s="3" t="s">
        <v>19</v>
      </c>
      <c r="B26">
        <v>214</v>
      </c>
      <c r="C26">
        <v>214</v>
      </c>
      <c r="D26">
        <v>214</v>
      </c>
      <c r="E26">
        <v>214</v>
      </c>
      <c r="F26">
        <v>214</v>
      </c>
      <c r="G26">
        <v>214</v>
      </c>
      <c r="H26">
        <v>214</v>
      </c>
    </row>
    <row r="28" spans="1:8" x14ac:dyDescent="0.2">
      <c r="A28" s="3"/>
    </row>
    <row r="30" spans="1:8" x14ac:dyDescent="0.2">
      <c r="A30" s="5"/>
      <c r="B30" s="5" t="s">
        <v>76</v>
      </c>
      <c r="F30" s="5"/>
      <c r="G30" t="s">
        <v>77</v>
      </c>
    </row>
    <row r="31" spans="1:8" ht="68" x14ac:dyDescent="0.2">
      <c r="A31" s="12" t="s">
        <v>69</v>
      </c>
      <c r="B31" s="16">
        <v>221.9171</v>
      </c>
      <c r="F31" s="12" t="s">
        <v>69</v>
      </c>
      <c r="G31" s="16">
        <v>239.1748</v>
      </c>
    </row>
    <row r="32" spans="1:8" ht="51" x14ac:dyDescent="0.2">
      <c r="A32" s="4" t="s">
        <v>14</v>
      </c>
      <c r="B32" s="16">
        <v>222.39160000000001</v>
      </c>
      <c r="F32" s="12" t="s">
        <v>70</v>
      </c>
      <c r="G32" s="16">
        <v>240.40639999999999</v>
      </c>
    </row>
    <row r="33" spans="1:10" ht="51" x14ac:dyDescent="0.2">
      <c r="A33" s="12" t="s">
        <v>68</v>
      </c>
      <c r="B33" s="16">
        <v>222.6558</v>
      </c>
      <c r="F33" s="12" t="s">
        <v>68</v>
      </c>
      <c r="G33" s="16">
        <v>241.1643</v>
      </c>
    </row>
    <row r="34" spans="1:10" ht="51" x14ac:dyDescent="0.2">
      <c r="A34" s="12" t="s">
        <v>70</v>
      </c>
      <c r="B34" s="16">
        <v>224.1361</v>
      </c>
      <c r="F34" s="4" t="s">
        <v>14</v>
      </c>
      <c r="G34" s="16">
        <v>241.5264</v>
      </c>
    </row>
    <row r="36" spans="1:10" x14ac:dyDescent="0.2">
      <c r="J3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BASIC DEMOGRAPHICS</vt:lpstr>
      <vt:lpstr>MODERNIZATIONS</vt:lpstr>
      <vt:lpstr>MECH COTTON</vt:lpstr>
      <vt:lpstr>UNEMP</vt:lpstr>
      <vt:lpstr>LF</vt:lpstr>
      <vt:lpstr>INCOME</vt:lpstr>
      <vt:lpstr>EARNINGS</vt:lpstr>
      <vt:lpstr>POVERTY</vt:lpstr>
      <vt:lpstr>NAEP</vt:lpstr>
      <vt:lpstr>EDUCATION</vt:lpstr>
      <vt:lpstr>TRANSPORTATION</vt:lpstr>
      <vt:lpstr>BROADBAND</vt:lpstr>
      <vt:lpstr>INDUSTRIES</vt:lpstr>
      <vt:lpstr>Automation</vt:lpstr>
      <vt:lpstr>GDP Per Capita</vt:lpstr>
      <vt:lpstr>COMMUTE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Kim</dc:creator>
  <cp:lastModifiedBy>Amy Kim</cp:lastModifiedBy>
  <dcterms:created xsi:type="dcterms:W3CDTF">2019-07-15T14:04:52Z</dcterms:created>
  <dcterms:modified xsi:type="dcterms:W3CDTF">2019-07-24T21:09:01Z</dcterms:modified>
</cp:coreProperties>
</file>