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7995"/>
  </bookViews>
  <sheets>
    <sheet name="Sheet1" sheetId="3" r:id="rId1"/>
    <sheet name="Measurements" sheetId="1" r:id="rId2"/>
    <sheet name="Remediation" sheetId="2" r:id="rId3"/>
  </sheets>
  <calcPr calcId="125725"/>
</workbook>
</file>

<file path=xl/calcChain.xml><?xml version="1.0" encoding="utf-8"?>
<calcChain xmlns="http://schemas.openxmlformats.org/spreadsheetml/2006/main">
  <c r="B12" i="1"/>
  <c r="C12" s="1"/>
  <c r="C11"/>
  <c r="C10"/>
  <c r="Q12"/>
  <c r="B11"/>
  <c r="B10"/>
  <c r="C87" i="2"/>
  <c r="C86"/>
  <c r="C80"/>
  <c r="C79"/>
  <c r="C78"/>
  <c r="C72"/>
  <c r="C71"/>
  <c r="C70"/>
  <c r="C69"/>
  <c r="C68"/>
  <c r="C67"/>
  <c r="C66"/>
  <c r="C65"/>
  <c r="C64"/>
  <c r="C63"/>
  <c r="C62"/>
  <c r="C54"/>
  <c r="C52"/>
  <c r="C51"/>
  <c r="C49"/>
  <c r="C47"/>
  <c r="C46"/>
  <c r="C45"/>
  <c r="C44"/>
  <c r="C43"/>
  <c r="C42"/>
  <c r="C40"/>
  <c r="C39"/>
  <c r="C38"/>
  <c r="C37"/>
  <c r="C36"/>
  <c r="C35"/>
  <c r="C34"/>
  <c r="C32"/>
  <c r="C30"/>
  <c r="C29"/>
  <c r="C27"/>
  <c r="C25"/>
  <c r="C24"/>
  <c r="C23"/>
  <c r="C22"/>
  <c r="C21" i="1"/>
  <c r="C19"/>
  <c r="C18"/>
  <c r="K15"/>
  <c r="B13"/>
  <c r="B9"/>
  <c r="B8"/>
  <c r="B7"/>
  <c r="B6"/>
  <c r="B5"/>
  <c r="M12"/>
  <c r="M11"/>
  <c r="L5"/>
  <c r="L6" s="1"/>
  <c r="L7" s="1"/>
  <c r="L8" s="1"/>
  <c r="L9" s="1"/>
  <c r="L12" s="1"/>
  <c r="L13" s="1"/>
  <c r="N5"/>
  <c r="N6" s="1"/>
  <c r="N7" s="1"/>
  <c r="N8" s="1"/>
  <c r="N9" s="1"/>
  <c r="N10" s="1"/>
  <c r="N11" s="1"/>
  <c r="N12" s="1"/>
  <c r="N13" s="1"/>
  <c r="C23"/>
  <c r="M15" l="1"/>
  <c r="C5"/>
  <c r="C6" s="1"/>
  <c r="C7" s="1"/>
  <c r="C8" s="1"/>
  <c r="C9" s="1"/>
  <c r="C13" l="1"/>
  <c r="C15" s="1"/>
  <c r="C26" s="1"/>
  <c r="C27" s="1"/>
</calcChain>
</file>

<file path=xl/sharedStrings.xml><?xml version="1.0" encoding="utf-8"?>
<sst xmlns="http://schemas.openxmlformats.org/spreadsheetml/2006/main" count="73" uniqueCount="70">
  <si>
    <t>4-FOOT WIDE TRAILS</t>
  </si>
  <si>
    <t>FEET OF 4-FOOT TRAILS</t>
  </si>
  <si>
    <t>FEET OF (6') MAIN TRAIL</t>
  </si>
  <si>
    <t>Measurement #</t>
  </si>
  <si>
    <t>One</t>
  </si>
  <si>
    <t>Two</t>
  </si>
  <si>
    <t>Jct - red barracks trail</t>
  </si>
  <si>
    <t>Jct - boys camp trail</t>
  </si>
  <si>
    <t>Culvert 1</t>
  </si>
  <si>
    <t>Culvert 2</t>
  </si>
  <si>
    <t>Bridge</t>
  </si>
  <si>
    <t>Big bend</t>
  </si>
  <si>
    <t>Zig-zag</t>
  </si>
  <si>
    <t>Jct - girls camp trail</t>
  </si>
  <si>
    <t>Sugar shack - uppermost canopy support</t>
  </si>
  <si>
    <t>MAIN TRAIL  (6-FOOT WIDE)</t>
  </si>
  <si>
    <t>TRAIL MEASUREMENTS</t>
  </si>
  <si>
    <t>START OF TRAIL</t>
  </si>
  <si>
    <t>Unconsolidated gravel</t>
  </si>
  <si>
    <t>(Stones sliding underfoot, too little #411 put down)</t>
  </si>
  <si>
    <t>From 218' to 520'</t>
  </si>
  <si>
    <t>From culvert 1 to culvert 2</t>
  </si>
  <si>
    <t>CULVERT 1</t>
  </si>
  <si>
    <t>CULVERT 2</t>
  </si>
  <si>
    <t>BRIDGE</t>
  </si>
  <si>
    <t>BIG BEND</t>
  </si>
  <si>
    <t>JCT - BOYS CAMP TRAIL</t>
  </si>
  <si>
    <t>thru 2720</t>
  </si>
  <si>
    <t>thru 3045</t>
  </si>
  <si>
    <t>ZIG ZAG</t>
  </si>
  <si>
    <t>JCT - GIRLS CAMP TRAIL</t>
  </si>
  <si>
    <t>JCT - RED BARRACKS TRAIL</t>
  </si>
  <si>
    <t>SUGAR SHACK</t>
  </si>
  <si>
    <t>abandoned road is draining across current trail</t>
  </si>
  <si>
    <t>Landmark</t>
  </si>
  <si>
    <t>Net Feet</t>
  </si>
  <si>
    <t>MAIN TRAIL - START OF TRAIL AT OLD V'BALL COURTS</t>
  </si>
  <si>
    <t>LAKES TRAIL</t>
  </si>
  <si>
    <t>CULVERT</t>
  </si>
  <si>
    <t>thru 435</t>
  </si>
  <si>
    <t>thru 548</t>
  </si>
  <si>
    <t>END OF TRAIL AT LAKE</t>
  </si>
  <si>
    <t>Cumul. Feet</t>
  </si>
  <si>
    <t>BOYS CAMP TRAIL</t>
  </si>
  <si>
    <t>END OF TRAIL AT CAMP</t>
  </si>
  <si>
    <t>ZIG ZAG TRAIL</t>
  </si>
  <si>
    <t>START OF TRAIL AT SUGAR SHACK</t>
  </si>
  <si>
    <t>thru 465</t>
  </si>
  <si>
    <t>END OF TRAIL AT MEADOW (NEW BARRACKS)</t>
  </si>
  <si>
    <t>Three</t>
  </si>
  <si>
    <t>Distances given as cumulative feet and feet from last landmark</t>
  </si>
  <si>
    <t>Proceeding "clockwise" (i.e. from old volleyball courts to sugar shack)</t>
  </si>
  <si>
    <t>MAIN TRAIL</t>
  </si>
  <si>
    <t>along right (E) side of trail to culvert 1; also along trail to red barracks</t>
  </si>
  <si>
    <t>Culvert eroding</t>
  </si>
  <si>
    <t>somewhat less than 1 foot of erosion, upriver face, north side of culvert</t>
  </si>
  <si>
    <t>nearly 1 foot of erosion, upriver, north side of culvert</t>
  </si>
  <si>
    <t>No rip-rap was placed alongside the upstream end of either culvert – I mentioned this last year but I don't know if it was communicated to Ben.</t>
  </si>
  <si>
    <t>Water ponding on trail or flowing across trail</t>
  </si>
  <si>
    <t>interval</t>
  </si>
  <si>
    <t>cumulative</t>
  </si>
  <si>
    <t>From sugar shack footbridge to back meadow (new barracks)</t>
  </si>
  <si>
    <t>From old red barracks in woods to NW-most lake</t>
  </si>
  <si>
    <t>From main trail to red barracks</t>
  </si>
  <si>
    <t>From main trail to boys camp</t>
  </si>
  <si>
    <t>TOTAL FEET</t>
  </si>
  <si>
    <t>OF TRAIL BUILT/UPGRADED</t>
  </si>
  <si>
    <t>TOTAL MILES</t>
  </si>
  <si>
    <t>This document now superseded.</t>
  </si>
  <si>
    <t>See PK vital statistics document under Oselia.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</si>
</sst>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indent="1"/>
    </xf>
    <xf numFmtId="1" fontId="0" fillId="0" borderId="0" xfId="0" applyNumberFormat="1" applyAlignment="1">
      <alignment horizontal="right" indent="1"/>
    </xf>
    <xf numFmtId="0" fontId="2" fillId="0" borderId="0" xfId="0" applyFont="1"/>
    <xf numFmtId="0" fontId="3" fillId="0" borderId="0" xfId="0" applyFont="1"/>
    <xf numFmtId="14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2" fontId="0" fillId="0" borderId="0" xfId="0" applyNumberFormat="1" applyAlignment="1">
      <alignment textRotation="90" wrapText="1"/>
    </xf>
    <xf numFmtId="2" fontId="0" fillId="0" borderId="0" xfId="0" applyNumberFormat="1" applyAlignment="1">
      <alignment horizontal="center" vertical="center" textRotation="90" wrapText="1"/>
    </xf>
    <xf numFmtId="0" fontId="1" fillId="0" borderId="0" xfId="0" applyFont="1"/>
    <xf numFmtId="0" fontId="4" fillId="0" borderId="0" xfId="0" applyFont="1" applyAlignment="1">
      <alignment textRotation="90"/>
    </xf>
    <xf numFmtId="1" fontId="5" fillId="0" borderId="0" xfId="0" applyNumberFormat="1" applyFont="1" applyAlignment="1">
      <alignment horizontal="right" indent="1"/>
    </xf>
    <xf numFmtId="0" fontId="5" fillId="0" borderId="0" xfId="0" applyFont="1"/>
    <xf numFmtId="2" fontId="5" fillId="0" borderId="0" xfId="0" applyNumberFormat="1" applyFont="1" applyAlignment="1">
      <alignment horizontal="right" inden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4"/>
  <sheetViews>
    <sheetView tabSelected="1" workbookViewId="0"/>
  </sheetViews>
  <sheetFormatPr defaultRowHeight="15"/>
  <sheetData>
    <row r="2" spans="2:2">
      <c r="B2" t="s">
        <v>68</v>
      </c>
    </row>
    <row r="4" spans="2:2">
      <c r="B4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topLeftCell="A4" workbookViewId="0"/>
  </sheetViews>
  <sheetFormatPr defaultRowHeight="15"/>
  <cols>
    <col min="1" max="1" width="7" customWidth="1"/>
    <col min="2" max="3" width="7.5703125" customWidth="1"/>
    <col min="4" max="4" width="14.28515625" customWidth="1"/>
    <col min="5" max="5" width="40.7109375" customWidth="1"/>
    <col min="11" max="16" width="7.7109375" customWidth="1"/>
  </cols>
  <sheetData>
    <row r="1" spans="1:17" ht="15.75">
      <c r="A1" s="14" t="s">
        <v>16</v>
      </c>
      <c r="J1" s="2" t="s">
        <v>3</v>
      </c>
      <c r="K1" s="8" t="s">
        <v>4</v>
      </c>
      <c r="L1" s="8"/>
      <c r="M1" s="8" t="s">
        <v>5</v>
      </c>
      <c r="N1" s="8"/>
      <c r="O1" s="8" t="s">
        <v>49</v>
      </c>
      <c r="P1" s="8"/>
    </row>
    <row r="2" spans="1:17">
      <c r="K2" s="7">
        <v>43022</v>
      </c>
      <c r="L2" s="8"/>
      <c r="M2" s="7">
        <v>43156</v>
      </c>
      <c r="N2" s="8"/>
      <c r="O2" s="7">
        <v>43156</v>
      </c>
      <c r="P2" s="8"/>
    </row>
    <row r="3" spans="1:17" ht="15.75">
      <c r="A3" s="14" t="s">
        <v>15</v>
      </c>
    </row>
    <row r="4" spans="1:17" ht="50.25">
      <c r="B4" s="12" t="s">
        <v>59</v>
      </c>
      <c r="C4" s="12" t="s">
        <v>60</v>
      </c>
    </row>
    <row r="5" spans="1:17">
      <c r="B5" s="4">
        <f>AVERAGE(K5,M5)</f>
        <v>681.5</v>
      </c>
      <c r="C5" s="4">
        <f>B5</f>
        <v>681.5</v>
      </c>
      <c r="D5" t="s">
        <v>6</v>
      </c>
      <c r="K5" s="1">
        <v>688</v>
      </c>
      <c r="L5" s="1">
        <f>K5</f>
        <v>688</v>
      </c>
      <c r="M5">
        <v>675</v>
      </c>
      <c r="N5">
        <f>M5</f>
        <v>675</v>
      </c>
    </row>
    <row r="6" spans="1:17">
      <c r="B6" s="4">
        <f t="shared" ref="B6:B13" si="0">AVERAGE(K6,M6)</f>
        <v>97.5</v>
      </c>
      <c r="C6" s="4">
        <f t="shared" ref="C6:C13" si="1">C5+B6</f>
        <v>779</v>
      </c>
      <c r="D6" t="s">
        <v>8</v>
      </c>
      <c r="K6" s="1">
        <v>114</v>
      </c>
      <c r="L6" s="1">
        <f>L5+K6</f>
        <v>802</v>
      </c>
      <c r="M6">
        <v>81</v>
      </c>
      <c r="N6">
        <f t="shared" ref="N6:N13" si="2">N5+M6</f>
        <v>756</v>
      </c>
    </row>
    <row r="7" spans="1:17">
      <c r="B7" s="4">
        <f t="shared" si="0"/>
        <v>482</v>
      </c>
      <c r="C7" s="4">
        <f t="shared" si="1"/>
        <v>1261</v>
      </c>
      <c r="D7" t="s">
        <v>9</v>
      </c>
      <c r="K7" s="1">
        <v>469</v>
      </c>
      <c r="L7" s="1">
        <f>L6+K7</f>
        <v>1271</v>
      </c>
      <c r="M7">
        <v>495</v>
      </c>
      <c r="N7">
        <f t="shared" si="2"/>
        <v>1251</v>
      </c>
    </row>
    <row r="8" spans="1:17">
      <c r="B8" s="4">
        <f t="shared" si="0"/>
        <v>176.5</v>
      </c>
      <c r="C8" s="4">
        <f t="shared" si="1"/>
        <v>1437.5</v>
      </c>
      <c r="D8" t="s">
        <v>10</v>
      </c>
      <c r="K8" s="1">
        <v>178</v>
      </c>
      <c r="L8" s="1">
        <f>L7+K8</f>
        <v>1449</v>
      </c>
      <c r="M8">
        <v>175</v>
      </c>
      <c r="N8">
        <f t="shared" si="2"/>
        <v>1426</v>
      </c>
    </row>
    <row r="9" spans="1:17">
      <c r="B9" s="4">
        <f t="shared" si="0"/>
        <v>910</v>
      </c>
      <c r="C9" s="4">
        <f t="shared" si="1"/>
        <v>2347.5</v>
      </c>
      <c r="D9" t="s">
        <v>7</v>
      </c>
      <c r="K9" s="1">
        <v>921</v>
      </c>
      <c r="L9" s="1">
        <f>L8+K9</f>
        <v>2370</v>
      </c>
      <c r="M9">
        <v>899</v>
      </c>
      <c r="N9">
        <f t="shared" si="2"/>
        <v>2325</v>
      </c>
    </row>
    <row r="10" spans="1:17">
      <c r="B10" s="4">
        <f>M10</f>
        <v>605</v>
      </c>
      <c r="C10" s="4">
        <f t="shared" si="1"/>
        <v>2952.5</v>
      </c>
      <c r="D10" t="s">
        <v>11</v>
      </c>
      <c r="K10" s="3"/>
      <c r="L10" s="3"/>
      <c r="M10">
        <v>605</v>
      </c>
      <c r="N10">
        <f t="shared" si="2"/>
        <v>2930</v>
      </c>
    </row>
    <row r="11" spans="1:17">
      <c r="B11" s="4">
        <f>M11</f>
        <v>255</v>
      </c>
      <c r="C11" s="4">
        <f t="shared" si="1"/>
        <v>3207.5</v>
      </c>
      <c r="D11" t="s">
        <v>12</v>
      </c>
      <c r="K11" s="3"/>
      <c r="L11" s="3"/>
      <c r="M11">
        <f>860-605</f>
        <v>255</v>
      </c>
      <c r="N11">
        <f t="shared" si="2"/>
        <v>3185</v>
      </c>
    </row>
    <row r="12" spans="1:17">
      <c r="B12" s="4">
        <f>M12 + 0.5*ABS(K12-Q12)</f>
        <v>361.5</v>
      </c>
      <c r="C12" s="4">
        <f t="shared" si="1"/>
        <v>3569</v>
      </c>
      <c r="D12" t="s">
        <v>13</v>
      </c>
      <c r="K12" s="1">
        <v>1238</v>
      </c>
      <c r="L12" s="1">
        <f>L9+K12</f>
        <v>3608</v>
      </c>
      <c r="M12">
        <f>1205-860</f>
        <v>345</v>
      </c>
      <c r="N12">
        <f t="shared" si="2"/>
        <v>3530</v>
      </c>
      <c r="Q12">
        <f>SUM(M10:M12)</f>
        <v>1205</v>
      </c>
    </row>
    <row r="13" spans="1:17">
      <c r="B13" s="4">
        <f t="shared" si="0"/>
        <v>223</v>
      </c>
      <c r="C13" s="4">
        <f t="shared" si="1"/>
        <v>3792</v>
      </c>
      <c r="D13" t="s">
        <v>14</v>
      </c>
      <c r="K13" s="1">
        <v>220</v>
      </c>
      <c r="L13" s="1">
        <f>L12+K13</f>
        <v>3828</v>
      </c>
      <c r="M13">
        <v>226</v>
      </c>
      <c r="N13">
        <f t="shared" si="2"/>
        <v>3756</v>
      </c>
    </row>
    <row r="14" spans="1:17">
      <c r="B14" s="4"/>
      <c r="C14" s="4"/>
    </row>
    <row r="15" spans="1:17" ht="15.75">
      <c r="B15" s="4"/>
      <c r="C15" s="13">
        <f>C13</f>
        <v>3792</v>
      </c>
      <c r="D15" s="14" t="s">
        <v>2</v>
      </c>
      <c r="K15">
        <f>SUM(K5:K13)</f>
        <v>3828</v>
      </c>
      <c r="M15">
        <f>SUM(M5:M13)</f>
        <v>3756</v>
      </c>
      <c r="O15">
        <v>3787</v>
      </c>
    </row>
    <row r="16" spans="1:17">
      <c r="B16" s="1"/>
      <c r="C16" s="1"/>
    </row>
    <row r="17" spans="1:13" ht="15.75">
      <c r="A17" s="14" t="s">
        <v>0</v>
      </c>
    </row>
    <row r="18" spans="1:13">
      <c r="C18" s="4">
        <f>AVERAGE(K18,M18)</f>
        <v>620</v>
      </c>
      <c r="D18" t="s">
        <v>61</v>
      </c>
      <c r="K18">
        <v>623</v>
      </c>
      <c r="M18">
        <v>617</v>
      </c>
    </row>
    <row r="19" spans="1:13">
      <c r="C19" s="4">
        <f>AVERAGE(K19,M19)</f>
        <v>969</v>
      </c>
      <c r="D19" t="s">
        <v>62</v>
      </c>
      <c r="K19">
        <v>968</v>
      </c>
      <c r="M19">
        <v>970</v>
      </c>
    </row>
    <row r="20" spans="1:13">
      <c r="C20" s="1">
        <v>133</v>
      </c>
      <c r="D20" t="s">
        <v>63</v>
      </c>
      <c r="K20">
        <v>133</v>
      </c>
    </row>
    <row r="21" spans="1:13">
      <c r="C21" s="4">
        <f>AVERAGE(K21,M21)</f>
        <v>343.5</v>
      </c>
      <c r="D21" t="s">
        <v>64</v>
      </c>
      <c r="K21">
        <v>344</v>
      </c>
      <c r="M21">
        <v>343</v>
      </c>
    </row>
    <row r="22" spans="1:13">
      <c r="C22" s="1"/>
    </row>
    <row r="23" spans="1:13" ht="15.75">
      <c r="C23" s="13">
        <f>SUM(C18:C22)</f>
        <v>2065.5</v>
      </c>
      <c r="D23" s="14" t="s">
        <v>1</v>
      </c>
    </row>
    <row r="24" spans="1:13">
      <c r="C24" s="1"/>
    </row>
    <row r="25" spans="1:13">
      <c r="C25" s="1"/>
    </row>
    <row r="26" spans="1:13" ht="15.75">
      <c r="C26" s="13">
        <f>C15+C23</f>
        <v>5857.5</v>
      </c>
      <c r="D26" s="14" t="s">
        <v>65</v>
      </c>
      <c r="E26" s="16" t="s">
        <v>66</v>
      </c>
    </row>
    <row r="27" spans="1:13" ht="15.75">
      <c r="C27" s="15">
        <f>C26/5280</f>
        <v>1.109375</v>
      </c>
      <c r="D27" s="14" t="s">
        <v>67</v>
      </c>
      <c r="E27" s="17"/>
    </row>
  </sheetData>
  <mergeCells count="1">
    <mergeCell ref="E26:E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8"/>
  <sheetViews>
    <sheetView workbookViewId="0">
      <selection activeCell="A88" sqref="A88"/>
    </sheetView>
  </sheetViews>
  <sheetFormatPr defaultRowHeight="15"/>
  <cols>
    <col min="1" max="3" width="5.7109375" customWidth="1"/>
    <col min="4" max="4" width="2.7109375" customWidth="1"/>
  </cols>
  <sheetData>
    <row r="1" spans="1:6">
      <c r="A1" t="s">
        <v>50</v>
      </c>
    </row>
    <row r="2" spans="1:6">
      <c r="A2" t="s">
        <v>51</v>
      </c>
    </row>
    <row r="4" spans="1:6">
      <c r="A4" s="5" t="s">
        <v>18</v>
      </c>
      <c r="F4" t="s">
        <v>19</v>
      </c>
    </row>
    <row r="6" spans="1:6">
      <c r="A6" t="s">
        <v>20</v>
      </c>
    </row>
    <row r="7" spans="1:6">
      <c r="A7" t="s">
        <v>21</v>
      </c>
    </row>
    <row r="10" spans="1:6">
      <c r="A10" s="5" t="s">
        <v>54</v>
      </c>
    </row>
    <row r="12" spans="1:6">
      <c r="A12" t="s">
        <v>8</v>
      </c>
      <c r="C12" t="s">
        <v>56</v>
      </c>
    </row>
    <row r="13" spans="1:6">
      <c r="A13" t="s">
        <v>9</v>
      </c>
      <c r="C13" t="s">
        <v>55</v>
      </c>
    </row>
    <row r="14" spans="1:6">
      <c r="A14" s="11" t="s">
        <v>57</v>
      </c>
    </row>
    <row r="17" spans="1:6">
      <c r="A17" s="5" t="s">
        <v>58</v>
      </c>
    </row>
    <row r="19" spans="1:6" ht="21">
      <c r="A19" s="6" t="s">
        <v>52</v>
      </c>
    </row>
    <row r="20" spans="1:6" ht="51" customHeight="1">
      <c r="A20" s="10" t="s">
        <v>34</v>
      </c>
      <c r="B20" s="10" t="s">
        <v>42</v>
      </c>
      <c r="C20" s="10" t="s">
        <v>35</v>
      </c>
      <c r="D20" s="9"/>
    </row>
    <row r="21" spans="1:6">
      <c r="A21">
        <v>0</v>
      </c>
      <c r="E21" t="s">
        <v>36</v>
      </c>
    </row>
    <row r="22" spans="1:6">
      <c r="B22">
        <v>170</v>
      </c>
      <c r="C22">
        <f>B22-$A$21</f>
        <v>170</v>
      </c>
    </row>
    <row r="23" spans="1:6">
      <c r="B23">
        <v>230</v>
      </c>
      <c r="C23">
        <f>B23-$A$21</f>
        <v>230</v>
      </c>
    </row>
    <row r="24" spans="1:6">
      <c r="B24">
        <v>372</v>
      </c>
      <c r="C24">
        <f>B24-$A$21</f>
        <v>372</v>
      </c>
    </row>
    <row r="25" spans="1:6">
      <c r="B25">
        <v>520</v>
      </c>
      <c r="C25">
        <f>B25-$A$21</f>
        <v>520</v>
      </c>
    </row>
    <row r="26" spans="1:6">
      <c r="A26">
        <v>675</v>
      </c>
      <c r="E26" t="s">
        <v>31</v>
      </c>
    </row>
    <row r="27" spans="1:6">
      <c r="B27">
        <v>675</v>
      </c>
      <c r="C27">
        <f>B27-$A$26</f>
        <v>0</v>
      </c>
      <c r="F27" t="s">
        <v>53</v>
      </c>
    </row>
    <row r="28" spans="1:6">
      <c r="A28">
        <v>756</v>
      </c>
      <c r="E28" t="s">
        <v>22</v>
      </c>
    </row>
    <row r="29" spans="1:6">
      <c r="B29">
        <v>926</v>
      </c>
      <c r="C29">
        <f>B29-$A$28</f>
        <v>170</v>
      </c>
    </row>
    <row r="30" spans="1:6">
      <c r="B30">
        <v>1020</v>
      </c>
      <c r="C30">
        <f>B30-$A$28</f>
        <v>264</v>
      </c>
    </row>
    <row r="31" spans="1:6">
      <c r="A31">
        <v>1251</v>
      </c>
      <c r="E31" t="s">
        <v>23</v>
      </c>
    </row>
    <row r="32" spans="1:6">
      <c r="B32">
        <v>1280</v>
      </c>
      <c r="C32">
        <f>B32-$A$31</f>
        <v>29</v>
      </c>
    </row>
    <row r="33" spans="1:6">
      <c r="A33">
        <v>1426</v>
      </c>
      <c r="E33" t="s">
        <v>24</v>
      </c>
    </row>
    <row r="34" spans="1:6">
      <c r="B34">
        <v>1685</v>
      </c>
      <c r="C34">
        <f t="shared" ref="C34:C40" si="0">B34-$A$33</f>
        <v>259</v>
      </c>
    </row>
    <row r="35" spans="1:6">
      <c r="B35">
        <v>1774</v>
      </c>
      <c r="C35">
        <f t="shared" si="0"/>
        <v>348</v>
      </c>
    </row>
    <row r="36" spans="1:6">
      <c r="B36">
        <v>1796</v>
      </c>
      <c r="C36">
        <f t="shared" si="0"/>
        <v>370</v>
      </c>
    </row>
    <row r="37" spans="1:6">
      <c r="B37">
        <v>1840</v>
      </c>
      <c r="C37">
        <f t="shared" si="0"/>
        <v>414</v>
      </c>
    </row>
    <row r="38" spans="1:6">
      <c r="B38">
        <v>2040</v>
      </c>
      <c r="C38">
        <f t="shared" si="0"/>
        <v>614</v>
      </c>
    </row>
    <row r="39" spans="1:6">
      <c r="B39">
        <v>2117</v>
      </c>
      <c r="C39">
        <f t="shared" si="0"/>
        <v>691</v>
      </c>
    </row>
    <row r="40" spans="1:6">
      <c r="B40">
        <v>2190</v>
      </c>
      <c r="C40">
        <f t="shared" si="0"/>
        <v>764</v>
      </c>
    </row>
    <row r="41" spans="1:6">
      <c r="A41">
        <v>2325</v>
      </c>
      <c r="E41" t="s">
        <v>26</v>
      </c>
    </row>
    <row r="42" spans="1:6">
      <c r="B42">
        <v>2358</v>
      </c>
      <c r="C42">
        <f t="shared" ref="C42:C47" si="1">B42-$A$41</f>
        <v>33</v>
      </c>
    </row>
    <row r="43" spans="1:6">
      <c r="B43">
        <v>2402</v>
      </c>
      <c r="C43">
        <f t="shared" si="1"/>
        <v>77</v>
      </c>
    </row>
    <row r="44" spans="1:6">
      <c r="B44">
        <v>2422</v>
      </c>
      <c r="C44">
        <f t="shared" si="1"/>
        <v>97</v>
      </c>
    </row>
    <row r="45" spans="1:6">
      <c r="B45">
        <v>2520</v>
      </c>
      <c r="C45">
        <f t="shared" si="1"/>
        <v>195</v>
      </c>
    </row>
    <row r="46" spans="1:6">
      <c r="B46">
        <v>2615</v>
      </c>
      <c r="C46">
        <f t="shared" si="1"/>
        <v>290</v>
      </c>
    </row>
    <row r="47" spans="1:6">
      <c r="B47">
        <v>2705</v>
      </c>
      <c r="C47">
        <f t="shared" si="1"/>
        <v>380</v>
      </c>
      <c r="F47" t="s">
        <v>27</v>
      </c>
    </row>
    <row r="48" spans="1:6">
      <c r="A48">
        <v>2930</v>
      </c>
      <c r="E48" t="s">
        <v>25</v>
      </c>
    </row>
    <row r="49" spans="1:6">
      <c r="B49">
        <v>3035</v>
      </c>
      <c r="C49">
        <f>B49-$A$48</f>
        <v>105</v>
      </c>
      <c r="F49" t="s">
        <v>28</v>
      </c>
    </row>
    <row r="50" spans="1:6">
      <c r="A50">
        <v>3185</v>
      </c>
      <c r="E50" t="s">
        <v>29</v>
      </c>
    </row>
    <row r="51" spans="1:6">
      <c r="B51">
        <v>3185</v>
      </c>
      <c r="C51">
        <f>B51-$A$50</f>
        <v>0</v>
      </c>
    </row>
    <row r="52" spans="1:6">
      <c r="B52">
        <v>3335</v>
      </c>
      <c r="C52">
        <f>B52-$A$50</f>
        <v>150</v>
      </c>
    </row>
    <row r="53" spans="1:6">
      <c r="A53">
        <v>3530</v>
      </c>
      <c r="E53" t="s">
        <v>30</v>
      </c>
    </row>
    <row r="54" spans="1:6">
      <c r="B54">
        <v>3560</v>
      </c>
      <c r="C54">
        <f>B54-$A$53</f>
        <v>30</v>
      </c>
      <c r="F54" t="s">
        <v>33</v>
      </c>
    </row>
    <row r="55" spans="1:6">
      <c r="A55">
        <v>3756</v>
      </c>
      <c r="E55" t="s">
        <v>32</v>
      </c>
    </row>
    <row r="58" spans="1:6" ht="21">
      <c r="A58" s="6" t="s">
        <v>37</v>
      </c>
    </row>
    <row r="59" spans="1:6">
      <c r="A59">
        <v>0</v>
      </c>
      <c r="E59" t="s">
        <v>17</v>
      </c>
    </row>
    <row r="60" spans="1:6">
      <c r="B60">
        <v>83</v>
      </c>
    </row>
    <row r="61" spans="1:6">
      <c r="A61">
        <v>222</v>
      </c>
      <c r="E61" t="s">
        <v>38</v>
      </c>
    </row>
    <row r="62" spans="1:6">
      <c r="B62">
        <v>320</v>
      </c>
      <c r="C62">
        <f t="shared" ref="C62:C72" si="2">B62-$A$61</f>
        <v>98</v>
      </c>
    </row>
    <row r="63" spans="1:6">
      <c r="B63">
        <v>398</v>
      </c>
      <c r="C63">
        <f t="shared" si="2"/>
        <v>176</v>
      </c>
    </row>
    <row r="64" spans="1:6">
      <c r="B64">
        <v>418</v>
      </c>
      <c r="C64">
        <f t="shared" si="2"/>
        <v>196</v>
      </c>
      <c r="F64" t="s">
        <v>39</v>
      </c>
    </row>
    <row r="65" spans="1:6">
      <c r="B65">
        <v>455</v>
      </c>
      <c r="C65">
        <f t="shared" si="2"/>
        <v>233</v>
      </c>
    </row>
    <row r="66" spans="1:6">
      <c r="B66">
        <v>496</v>
      </c>
      <c r="C66">
        <f t="shared" si="2"/>
        <v>274</v>
      </c>
    </row>
    <row r="67" spans="1:6">
      <c r="B67">
        <v>509</v>
      </c>
      <c r="C67">
        <f t="shared" si="2"/>
        <v>287</v>
      </c>
    </row>
    <row r="68" spans="1:6">
      <c r="B68">
        <v>525</v>
      </c>
      <c r="C68">
        <f t="shared" si="2"/>
        <v>303</v>
      </c>
      <c r="F68" t="s">
        <v>40</v>
      </c>
    </row>
    <row r="69" spans="1:6">
      <c r="B69">
        <v>598</v>
      </c>
      <c r="C69">
        <f t="shared" si="2"/>
        <v>376</v>
      </c>
    </row>
    <row r="70" spans="1:6">
      <c r="B70">
        <v>640</v>
      </c>
      <c r="C70">
        <f t="shared" si="2"/>
        <v>418</v>
      </c>
    </row>
    <row r="71" spans="1:6">
      <c r="B71">
        <v>725</v>
      </c>
      <c r="C71">
        <f t="shared" si="2"/>
        <v>503</v>
      </c>
    </row>
    <row r="72" spans="1:6">
      <c r="B72">
        <v>862</v>
      </c>
      <c r="C72">
        <f t="shared" si="2"/>
        <v>640</v>
      </c>
    </row>
    <row r="73" spans="1:6">
      <c r="A73">
        <v>970</v>
      </c>
      <c r="E73" t="s">
        <v>41</v>
      </c>
    </row>
    <row r="76" spans="1:6" ht="21">
      <c r="A76" s="6" t="s">
        <v>43</v>
      </c>
    </row>
    <row r="77" spans="1:6">
      <c r="A77">
        <v>0</v>
      </c>
      <c r="E77" t="s">
        <v>17</v>
      </c>
    </row>
    <row r="78" spans="1:6">
      <c r="B78">
        <v>165</v>
      </c>
      <c r="C78">
        <f>B78-$A$77</f>
        <v>165</v>
      </c>
    </row>
    <row r="79" spans="1:6">
      <c r="B79">
        <v>235</v>
      </c>
      <c r="C79">
        <f>B79-$A$77</f>
        <v>235</v>
      </c>
    </row>
    <row r="80" spans="1:6">
      <c r="B80">
        <v>280</v>
      </c>
      <c r="C80">
        <f>B80-$A$77</f>
        <v>280</v>
      </c>
    </row>
    <row r="81" spans="1:6">
      <c r="A81">
        <v>343</v>
      </c>
      <c r="E81" t="s">
        <v>44</v>
      </c>
    </row>
    <row r="84" spans="1:6" ht="21">
      <c r="A84" s="6" t="s">
        <v>45</v>
      </c>
    </row>
    <row r="85" spans="1:6">
      <c r="A85">
        <v>0</v>
      </c>
      <c r="E85" t="s">
        <v>46</v>
      </c>
    </row>
    <row r="86" spans="1:6">
      <c r="B86">
        <v>386</v>
      </c>
      <c r="C86">
        <f>B86-$A$85</f>
        <v>386</v>
      </c>
    </row>
    <row r="87" spans="1:6">
      <c r="B87">
        <v>448</v>
      </c>
      <c r="C87">
        <f>B87-$A$77</f>
        <v>448</v>
      </c>
      <c r="F87" t="s">
        <v>47</v>
      </c>
    </row>
    <row r="88" spans="1:6">
      <c r="E88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Measurements</vt:lpstr>
      <vt:lpstr>Remediation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D. Bej</dc:creator>
  <cp:lastModifiedBy>Mark Bej</cp:lastModifiedBy>
  <dcterms:created xsi:type="dcterms:W3CDTF">2017-10-16T03:43:59Z</dcterms:created>
  <dcterms:modified xsi:type="dcterms:W3CDTF">2020-03-30T00:36:53Z</dcterms:modified>
</cp:coreProperties>
</file>