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PlambeA\Documents\GHG_LivestockInventory\"/>
    </mc:Choice>
  </mc:AlternateContent>
  <xr:revisionPtr revIDLastSave="0" documentId="13_ncr:1_{D6D38DBF-6200-4B65-8E83-E5CE21F9AA68}" xr6:coauthVersionLast="45" xr6:coauthVersionMax="45" xr10:uidLastSave="{00000000-0000-0000-0000-000000000000}"/>
  <bookViews>
    <workbookView xWindow="17760" yWindow="90" windowWidth="11025" windowHeight="15090" firstSheet="1" activeTab="1" xr2:uid="{D35A8C86-CB92-4990-8EC3-9DAE0FAC2BEC}"/>
  </bookViews>
  <sheets>
    <sheet name="wms_conversionfactor" sheetId="1" r:id="rId1"/>
    <sheet name="animal_characteristics" sheetId="3" r:id="rId2"/>
    <sheet name="assum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3" l="1"/>
  <c r="F6" i="3"/>
  <c r="F7" i="3"/>
  <c r="F8" i="3"/>
  <c r="F9" i="3"/>
  <c r="F10" i="3"/>
  <c r="F4" i="3"/>
  <c r="D13" i="3" l="1"/>
  <c r="D11" i="3"/>
  <c r="B10" i="3"/>
  <c r="B9" i="3"/>
  <c r="B8" i="3"/>
  <c r="B5" i="3"/>
  <c r="B4" i="3"/>
  <c r="B11" i="3"/>
</calcChain>
</file>

<file path=xl/sharedStrings.xml><?xml version="1.0" encoding="utf-8"?>
<sst xmlns="http://schemas.openxmlformats.org/spreadsheetml/2006/main" count="47" uniqueCount="45">
  <si>
    <t>Pasture</t>
  </si>
  <si>
    <t xml:space="preserve">Liquid </t>
  </si>
  <si>
    <t>Solid</t>
  </si>
  <si>
    <t>wms</t>
  </si>
  <si>
    <t>conv_factor_perc</t>
  </si>
  <si>
    <t>1. All categories are based on MPCA data and closest EPA equivalents</t>
  </si>
  <si>
    <t>2. WMS conversion factors are based on Minnesota state average liquid manure conversion factors and cold climate solid conversion factors</t>
  </si>
  <si>
    <t xml:space="preserve">3. Based on MPCA document from 2017, "A “true” anaerobic lagoon is different from a basin but such a lagoon has not been constructed in Minnesota (MN) in decades." Therefore, instead of Anaerobic Lagoon being a liquid storage figure, this data instead uses the Liquid/Slurry conversion factors. Note that these tend to be much less methane emitting than Anaerobic Lagoons, and if there are existing anaerobic lagoons in the 7 county region, the overall figure for methane emissions may be lower. </t>
  </si>
  <si>
    <t>Poultry</t>
  </si>
  <si>
    <t>animal_type</t>
  </si>
  <si>
    <t>tam</t>
  </si>
  <si>
    <t>bo</t>
  </si>
  <si>
    <t>Dairy Cows</t>
  </si>
  <si>
    <t>Dairy Heifers</t>
  </si>
  <si>
    <t>Feedlot Steer</t>
  </si>
  <si>
    <t>Feedlot Heifers</t>
  </si>
  <si>
    <t>NOF Bulls</t>
  </si>
  <si>
    <t>NOF Calves</t>
  </si>
  <si>
    <t>NOF Heifers</t>
  </si>
  <si>
    <t>NOF Steers</t>
  </si>
  <si>
    <t>NOF Cows</t>
  </si>
  <si>
    <t>Broilers</t>
  </si>
  <si>
    <t>Hens, Pullets, Other Chickens</t>
  </si>
  <si>
    <t>Turkeys</t>
  </si>
  <si>
    <t>Feedlot Sheep</t>
  </si>
  <si>
    <t>NOF Sheep</t>
  </si>
  <si>
    <t>Goats</t>
  </si>
  <si>
    <t>Horses</t>
  </si>
  <si>
    <t>vs_rate_day_au</t>
  </si>
  <si>
    <t>vs_rate_year_animal</t>
  </si>
  <si>
    <t xml:space="preserve">4. While there are many categories of swine by weight by the EPA, the MPCA data does not include these subsets and instead uses the range of weights. As such, the parameters for swine are approximated by the average value. This is also the case for the VS rates for many animals. </t>
  </si>
  <si>
    <t>Swine</t>
  </si>
  <si>
    <t xml:space="preserve">Source: U.S. EPA. 2011. Inventory of U.S. Greenhouse Gas Emissions and Sinks: 1990-2009. U.S. Environmental Protection Agency. EPA 430-R-04-003. Annex 3 Section 3.9 Table A-185. </t>
  </si>
  <si>
    <t xml:space="preserve">Source: U.S. EPA. 2011. Inventory of U.S. Greenhouse Gas Emissions and Sinks: 1990-2009. U.S. Environmental Protection Agency. EPA 430-R-04-003. Annex 3.9 </t>
  </si>
  <si>
    <t xml:space="preserve">Source: U.S. EPA. 2011. Inventory of U.S. Greenhouse Gas Emissions and Sinks: 1990-2009. U.S. Environmental Protection Agency. EPA 430-R-04-003. Annex 3 Section 3.9 Table A-186. </t>
  </si>
  <si>
    <t xml:space="preserve">Source: US Environmental Protection Agency’s 2011 Inventory of US Greenhouse Gas Emissions and Sinks19902009 Annex 3 page A-217, A-218, </t>
  </si>
  <si>
    <t>compat_lab</t>
  </si>
  <si>
    <t>Dairy Heifer</t>
  </si>
  <si>
    <t>Sheep</t>
  </si>
  <si>
    <t>Horse</t>
  </si>
  <si>
    <t>Swine All</t>
  </si>
  <si>
    <t>Dairy Cows All</t>
  </si>
  <si>
    <t>Broiler All</t>
  </si>
  <si>
    <t>Layer All</t>
  </si>
  <si>
    <t>Turkey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</si>
</sst>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6DC6D-2DAF-45C3-BC8A-1E437D311704}">
  <dimension ref="A1:B5"/>
  <sheetViews>
    <sheetView workbookViewId="0">
      <selection activeCell="B6" sqref="B6"/>
    </sheetView>
  </sheetViews>
  <sheetFormatPr defaultRowHeight="15" x14ac:dyDescent="0.25"/>
  <cols>
    <col min="1" max="1" width="26.5703125" bestFit="1" customWidth="1"/>
  </cols>
  <sheetData>
    <row r="1" spans="1:2" x14ac:dyDescent="0.25">
      <c r="A1" t="s">
        <v>3</v>
      </c>
      <c r="B1" t="s">
        <v>4</v>
      </c>
    </row>
    <row r="2" spans="1:2" x14ac:dyDescent="0.25">
      <c r="A2" t="s">
        <v>0</v>
      </c>
      <c r="B2">
        <v>1</v>
      </c>
    </row>
    <row r="3" spans="1:2" x14ac:dyDescent="0.25">
      <c r="A3" t="s">
        <v>1</v>
      </c>
      <c r="B3">
        <v>25</v>
      </c>
    </row>
    <row r="4" spans="1:2" x14ac:dyDescent="0.25">
      <c r="A4" t="s">
        <v>2</v>
      </c>
      <c r="B4">
        <v>2</v>
      </c>
    </row>
    <row r="5" spans="1:2" x14ac:dyDescent="0.25">
      <c r="A5" t="s">
        <v>8</v>
      </c>
      <c r="B5">
        <v>1.5</v>
      </c>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77808-916B-4148-BD46-8B873EA9A2E6}">
  <dimension ref="A1:F18"/>
  <sheetViews>
    <sheetView tabSelected="1" workbookViewId="0">
      <selection activeCell="G7" sqref="G7"/>
    </sheetView>
  </sheetViews>
  <sheetFormatPr defaultRowHeight="15" x14ac:dyDescent="0.25"/>
  <cols>
    <col min="1" max="1" width="21.5703125" customWidth="1"/>
  </cols>
  <sheetData>
    <row r="1" spans="1:6" x14ac:dyDescent="0.25">
      <c r="A1" t="s">
        <v>9</v>
      </c>
      <c r="B1" t="s">
        <v>10</v>
      </c>
      <c r="C1" t="s">
        <v>29</v>
      </c>
      <c r="D1" t="s">
        <v>28</v>
      </c>
      <c r="E1" t="s">
        <v>11</v>
      </c>
      <c r="F1" t="s">
        <v>36</v>
      </c>
    </row>
    <row r="2" spans="1:6" x14ac:dyDescent="0.25">
      <c r="A2" t="s">
        <v>12</v>
      </c>
      <c r="B2">
        <v>680</v>
      </c>
      <c r="C2">
        <v>2535.7399999999998</v>
      </c>
      <c r="E2">
        <v>0.24</v>
      </c>
      <c r="F2" t="s">
        <v>41</v>
      </c>
    </row>
    <row r="3" spans="1:6" x14ac:dyDescent="0.25">
      <c r="A3" t="s">
        <v>13</v>
      </c>
      <c r="B3">
        <v>407</v>
      </c>
      <c r="C3">
        <v>1251.47</v>
      </c>
      <c r="E3">
        <v>0.17</v>
      </c>
      <c r="F3" t="s">
        <v>37</v>
      </c>
    </row>
    <row r="4" spans="1:6" x14ac:dyDescent="0.25">
      <c r="A4" t="s">
        <v>14</v>
      </c>
      <c r="B4">
        <f>AVERAGE(419,1570)</f>
        <v>994.5</v>
      </c>
      <c r="C4">
        <v>669.49</v>
      </c>
      <c r="E4">
        <v>0.33</v>
      </c>
      <c r="F4" t="str">
        <f>A4</f>
        <v>Feedlot Steer</v>
      </c>
    </row>
    <row r="5" spans="1:6" x14ac:dyDescent="0.25">
      <c r="A5" t="s">
        <v>15</v>
      </c>
      <c r="B5">
        <f>AVERAGE(384,430)</f>
        <v>407</v>
      </c>
      <c r="C5">
        <v>690.51</v>
      </c>
      <c r="E5">
        <v>0.33</v>
      </c>
      <c r="F5" t="str">
        <f t="shared" ref="F5:F10" si="0">A5</f>
        <v>Feedlot Heifers</v>
      </c>
    </row>
    <row r="6" spans="1:6" x14ac:dyDescent="0.25">
      <c r="A6" t="s">
        <v>16</v>
      </c>
      <c r="B6">
        <v>750</v>
      </c>
      <c r="D6">
        <v>6.04</v>
      </c>
      <c r="E6">
        <v>0.17</v>
      </c>
      <c r="F6" t="str">
        <f t="shared" si="0"/>
        <v>NOF Bulls</v>
      </c>
    </row>
    <row r="7" spans="1:6" x14ac:dyDescent="0.25">
      <c r="A7" t="s">
        <v>17</v>
      </c>
      <c r="B7">
        <v>118</v>
      </c>
      <c r="D7">
        <v>7.7</v>
      </c>
      <c r="E7">
        <v>0.17</v>
      </c>
      <c r="F7" t="str">
        <f t="shared" si="0"/>
        <v>NOF Calves</v>
      </c>
    </row>
    <row r="8" spans="1:6" x14ac:dyDescent="0.25">
      <c r="A8" t="s">
        <v>18</v>
      </c>
      <c r="B8">
        <f>AVERAGE(296,406)</f>
        <v>351</v>
      </c>
      <c r="C8">
        <v>1047.02</v>
      </c>
      <c r="E8">
        <v>0.17</v>
      </c>
      <c r="F8" t="str">
        <f t="shared" si="0"/>
        <v>NOF Heifers</v>
      </c>
    </row>
    <row r="9" spans="1:6" x14ac:dyDescent="0.25">
      <c r="A9" t="s">
        <v>19</v>
      </c>
      <c r="B9">
        <f>AVERAGE(314,335)</f>
        <v>324.5</v>
      </c>
      <c r="C9">
        <v>962.4</v>
      </c>
      <c r="E9">
        <v>0.17</v>
      </c>
      <c r="F9" t="str">
        <f t="shared" si="0"/>
        <v>NOF Steers</v>
      </c>
    </row>
    <row r="10" spans="1:6" x14ac:dyDescent="0.25">
      <c r="A10" t="s">
        <v>20</v>
      </c>
      <c r="B10">
        <f>AVERAGE(554,611)</f>
        <v>582.5</v>
      </c>
      <c r="C10">
        <v>1653.05</v>
      </c>
      <c r="E10">
        <v>0.17</v>
      </c>
      <c r="F10" t="str">
        <f t="shared" si="0"/>
        <v>NOF Cows</v>
      </c>
    </row>
    <row r="11" spans="1:6" x14ac:dyDescent="0.25">
      <c r="A11" t="s">
        <v>31</v>
      </c>
      <c r="B11">
        <f>AVERAGE(39, 68, 91, 198)</f>
        <v>99</v>
      </c>
      <c r="D11">
        <f>AVERAGE(5.4,5.4,5.4,2.735)</f>
        <v>4.7337500000000006</v>
      </c>
      <c r="E11">
        <v>0.48</v>
      </c>
      <c r="F11" t="s">
        <v>40</v>
      </c>
    </row>
    <row r="12" spans="1:6" x14ac:dyDescent="0.25">
      <c r="A12" t="s">
        <v>21</v>
      </c>
      <c r="B12">
        <v>0.9</v>
      </c>
      <c r="D12">
        <v>17</v>
      </c>
      <c r="E12">
        <v>0.36</v>
      </c>
      <c r="F12" t="s">
        <v>42</v>
      </c>
    </row>
    <row r="13" spans="1:6" x14ac:dyDescent="0.25">
      <c r="A13" t="s">
        <v>22</v>
      </c>
      <c r="B13">
        <v>1.8</v>
      </c>
      <c r="D13">
        <f>AVERAGE(10.162,10.162,11)</f>
        <v>10.441333333333334</v>
      </c>
      <c r="E13">
        <v>0.39</v>
      </c>
      <c r="F13" t="s">
        <v>43</v>
      </c>
    </row>
    <row r="14" spans="1:6" x14ac:dyDescent="0.25">
      <c r="A14" t="s">
        <v>23</v>
      </c>
      <c r="B14">
        <v>6.8</v>
      </c>
      <c r="D14">
        <v>8.4499999999999993</v>
      </c>
      <c r="E14">
        <v>0.36</v>
      </c>
      <c r="F14" t="s">
        <v>44</v>
      </c>
    </row>
    <row r="15" spans="1:6" x14ac:dyDescent="0.25">
      <c r="A15" t="s">
        <v>24</v>
      </c>
      <c r="B15">
        <v>25</v>
      </c>
      <c r="D15">
        <v>8.3000000000000007</v>
      </c>
      <c r="E15">
        <v>0.36</v>
      </c>
      <c r="F15" t="s">
        <v>38</v>
      </c>
    </row>
    <row r="16" spans="1:6" x14ac:dyDescent="0.25">
      <c r="A16" t="s">
        <v>25</v>
      </c>
      <c r="B16">
        <v>80</v>
      </c>
      <c r="D16">
        <v>8.3000000000000007</v>
      </c>
      <c r="E16">
        <v>0.19</v>
      </c>
      <c r="F16" t="s">
        <v>38</v>
      </c>
    </row>
    <row r="17" spans="1:6" x14ac:dyDescent="0.25">
      <c r="A17" t="s">
        <v>26</v>
      </c>
      <c r="B17">
        <v>64</v>
      </c>
      <c r="D17">
        <v>9.5</v>
      </c>
      <c r="E17">
        <v>0.17</v>
      </c>
      <c r="F17" t="s">
        <v>26</v>
      </c>
    </row>
    <row r="18" spans="1:6" x14ac:dyDescent="0.25">
      <c r="A18" t="s">
        <v>27</v>
      </c>
      <c r="B18">
        <v>450</v>
      </c>
      <c r="D18">
        <v>6.1</v>
      </c>
      <c r="E18">
        <v>0.33</v>
      </c>
      <c r="F18" t="s">
        <v>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C07D0-8F71-454C-880D-7566635993C0}">
  <dimension ref="A1:A11"/>
  <sheetViews>
    <sheetView workbookViewId="0">
      <selection activeCell="B14" sqref="B14"/>
    </sheetView>
  </sheetViews>
  <sheetFormatPr defaultRowHeight="15" x14ac:dyDescent="0.25"/>
  <sheetData>
    <row r="1" spans="1:1" x14ac:dyDescent="0.25">
      <c r="A1" t="s">
        <v>5</v>
      </c>
    </row>
    <row r="2" spans="1:1" x14ac:dyDescent="0.25">
      <c r="A2" t="s">
        <v>6</v>
      </c>
    </row>
    <row r="3" spans="1:1" x14ac:dyDescent="0.25">
      <c r="A3" t="s">
        <v>7</v>
      </c>
    </row>
    <row r="4" spans="1:1" x14ac:dyDescent="0.25">
      <c r="A4" t="s">
        <v>30</v>
      </c>
    </row>
    <row r="8" spans="1:1" x14ac:dyDescent="0.25">
      <c r="A8" t="s">
        <v>35</v>
      </c>
    </row>
    <row r="9" spans="1:1" x14ac:dyDescent="0.25">
      <c r="A9" t="s">
        <v>34</v>
      </c>
    </row>
    <row r="10" spans="1:1" x14ac:dyDescent="0.25">
      <c r="A10" t="s">
        <v>32</v>
      </c>
    </row>
    <row r="11" spans="1:1" x14ac:dyDescent="0.25">
      <c r="A11" t="s">
        <v>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B2CD3050863249A067FC74CFD58801" ma:contentTypeVersion="9" ma:contentTypeDescription="Create a new document." ma:contentTypeScope="" ma:versionID="744b126dfc6c34b2de508753c0cd3e47">
  <xsd:schema xmlns:xsd="http://www.w3.org/2001/XMLSchema" xmlns:xs="http://www.w3.org/2001/XMLSchema" xmlns:p="http://schemas.microsoft.com/office/2006/metadata/properties" xmlns:ns3="343b6bcb-90fb-4db4-b067-e6db713d76a7" xmlns:ns4="065cb3f7-0949-476a-b236-5429ea7d5bab" targetNamespace="http://schemas.microsoft.com/office/2006/metadata/properties" ma:root="true" ma:fieldsID="60bfc004d3a3f6ed61c92dabbbe9ba00" ns3:_="" ns4:_="">
    <xsd:import namespace="343b6bcb-90fb-4db4-b067-e6db713d76a7"/>
    <xsd:import namespace="065cb3f7-0949-476a-b236-5429ea7d5ba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3b6bcb-90fb-4db4-b067-e6db713d76a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65cb3f7-0949-476a-b236-5429ea7d5ba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90B83DE-A648-4E58-9828-B8EB62FE5D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3b6bcb-90fb-4db4-b067-e6db713d76a7"/>
    <ds:schemaRef ds:uri="065cb3f7-0949-476a-b236-5429ea7d5ba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60EF7A-5A9D-4C4E-AD01-AF77C6BE7773}">
  <ds:schemaRefs>
    <ds:schemaRef ds:uri="http://schemas.microsoft.com/sharepoint/v3/contenttype/forms"/>
  </ds:schemaRefs>
</ds:datastoreItem>
</file>

<file path=customXml/itemProps3.xml><?xml version="1.0" encoding="utf-8"?>
<ds:datastoreItem xmlns:ds="http://schemas.openxmlformats.org/officeDocument/2006/customXml" ds:itemID="{5BFDF493-3B1B-4A64-826C-2C3360FDB126}">
  <ds:schemaRefs>
    <ds:schemaRef ds:uri="http://purl.org/dc/elements/1.1/"/>
    <ds:schemaRef ds:uri="http://schemas.microsoft.com/office/infopath/2007/PartnerControls"/>
    <ds:schemaRef ds:uri="065cb3f7-0949-476a-b236-5429ea7d5bab"/>
    <ds:schemaRef ds:uri="http://purl.org/dc/terms/"/>
    <ds:schemaRef ds:uri="http://schemas.microsoft.com/office/2006/documentManagement/types"/>
    <ds:schemaRef ds:uri="http://schemas.openxmlformats.org/package/2006/metadata/core-properties"/>
    <ds:schemaRef ds:uri="343b6bcb-90fb-4db4-b067-e6db713d76a7"/>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wms_conversionfactor</vt:lpstr>
      <vt:lpstr>animal_characteristics</vt:lpstr>
      <vt:lpstr>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Plambeck, Amy</dc:creator>
  <cp:lastModifiedBy>Plambeck, Amy</cp:lastModifiedBy>
  <dcterms:created xsi:type="dcterms:W3CDTF">2020-08-26T14:53:02Z</dcterms:created>
  <dcterms:modified xsi:type="dcterms:W3CDTF">2020-09-16T00:08:25Z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0x010100BDB2CD3050863249A067FC74CFD58801</vt:lpwstr>
  </property>
</Properties>
</file>