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 Maria\Desktop\epicode\modulo 2\"/>
    </mc:Choice>
  </mc:AlternateContent>
  <xr:revisionPtr revIDLastSave="0" documentId="13_ncr:1_{23A0C9AA-DE1E-41C2-B358-77F45EF7C965}" xr6:coauthVersionLast="47" xr6:coauthVersionMax="47" xr10:uidLastSave="{00000000-0000-0000-0000-000000000000}"/>
  <bookViews>
    <workbookView minimized="1" xWindow="2835" yWindow="2798" windowWidth="12150" windowHeight="7282" firstSheet="4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D4" i="12"/>
  <c r="D5" i="12"/>
  <c r="D6" i="12"/>
  <c r="D7" i="12"/>
  <c r="D8" i="12"/>
  <c r="D9" i="12"/>
  <c r="D10" i="1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4" i="33"/>
  <c r="H7" i="33" s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  <c r="I8" i="33" l="1"/>
  <c r="I7" i="33"/>
  <c r="I27" i="33"/>
  <c r="I23" i="33"/>
  <c r="I19" i="33"/>
  <c r="I15" i="33"/>
  <c r="I11" i="33"/>
  <c r="I26" i="33"/>
  <c r="I22" i="33"/>
  <c r="I18" i="33"/>
  <c r="I14" i="33"/>
  <c r="I10" i="33"/>
  <c r="I25" i="33"/>
  <c r="I17" i="33"/>
  <c r="I13" i="33"/>
  <c r="I9" i="33"/>
  <c r="I29" i="33"/>
  <c r="I21" i="33"/>
  <c r="I28" i="33"/>
  <c r="I24" i="33"/>
  <c r="I20" i="33"/>
  <c r="I16" i="33"/>
  <c r="I12" i="33"/>
  <c r="H19" i="33"/>
  <c r="H23" i="33"/>
  <c r="H27" i="33"/>
  <c r="H15" i="33"/>
  <c r="H11" i="33"/>
  <c r="H26" i="33"/>
  <c r="H22" i="33"/>
  <c r="H18" i="33"/>
  <c r="H14" i="33"/>
  <c r="H10" i="33"/>
  <c r="H29" i="33"/>
  <c r="H25" i="33"/>
  <c r="H21" i="33"/>
  <c r="H17" i="33"/>
  <c r="H13" i="33"/>
  <c r="H9" i="33"/>
  <c r="H28" i="33"/>
  <c r="H24" i="33"/>
  <c r="H20" i="33"/>
  <c r="H16" i="33"/>
  <c r="H12" i="33"/>
  <c r="H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<sst xmlns="http://schemas.openxmlformats.org/spreadsheetml/2006/main" count="1015" uniqueCount="666">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</sst>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0" fontId="0" fillId="0" borderId="13" xfId="0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24"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/>
          <bgColor theme="3" tint="0.39994506668294322"/>
        </patternFill>
      </fill>
    </dxf>
    <dxf>
      <font>
        <color theme="3"/>
      </font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layout>
        <c:manualLayout>
          <c:xMode val="edge"/>
          <c:yMode val="edge"/>
          <c:x val="0.3791437125068538"/>
          <c:y val="3.875968992248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12543758901834"/>
          <c:y val="0.1367216016602576"/>
          <c:w val="0.7112237532808398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33E-AB11-09981040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639760"/>
        <c:axId val="1297646960"/>
      </c:barChart>
      <c:catAx>
        <c:axId val="1297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AGENTE</a:t>
                </a:r>
              </a:p>
            </c:rich>
          </c:tx>
          <c:layout>
            <c:manualLayout>
              <c:xMode val="edge"/>
              <c:yMode val="edge"/>
              <c:x val="8.1308825103902031E-3"/>
              <c:y val="0.3012494659097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646960"/>
        <c:crosses val="autoZero"/>
        <c:auto val="1"/>
        <c:lblAlgn val="ctr"/>
        <c:lblOffset val="100"/>
        <c:noMultiLvlLbl val="0"/>
      </c:catAx>
      <c:valAx>
        <c:axId val="12976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IMPORTO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6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5C-441D-96CA-85D1B0C1C1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5C-441D-96CA-85D1B0C1C1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5C-441D-96CA-85D1B0C1C1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5C-441D-96CA-85D1B0C1C1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15C-441D-96CA-85D1B0C1C1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D60-B558-8192130BD0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E-4DB9-83B0-2357D5645FF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E-4DB9-83B0-2357D564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075359"/>
        <c:axId val="1079071519"/>
      </c:lineChart>
      <c:catAx>
        <c:axId val="10790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071519"/>
        <c:crosses val="autoZero"/>
        <c:auto val="1"/>
        <c:lblAlgn val="ctr"/>
        <c:lblOffset val="100"/>
        <c:noMultiLvlLbl val="0"/>
      </c:catAx>
      <c:valAx>
        <c:axId val="10790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0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33338</xdr:colOff>
      <xdr:row>18</xdr:row>
      <xdr:rowOff>80963</xdr:rowOff>
    </xdr:from>
    <xdr:to>
      <xdr:col>12</xdr:col>
      <xdr:colOff>431006</xdr:colOff>
      <xdr:row>38</xdr:row>
      <xdr:rowOff>119063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F5552B-CDB0-AC06-09A8-DC2F65A8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159543</xdr:colOff>
      <xdr:row>18</xdr:row>
      <xdr:rowOff>61912</xdr:rowOff>
    </xdr:from>
    <xdr:to>
      <xdr:col>4</xdr:col>
      <xdr:colOff>378618</xdr:colOff>
      <xdr:row>35</xdr:row>
      <xdr:rowOff>52387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398CB3-07A2-8DCA-1C8B-E84B00D3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121443</xdr:colOff>
      <xdr:row>0</xdr:row>
      <xdr:rowOff>0</xdr:rowOff>
    </xdr:from>
    <xdr:to>
      <xdr:col>11</xdr:col>
      <xdr:colOff>159543</xdr:colOff>
      <xdr:row>16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43D075-C55E-60C7-EDF0-9FE7753F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3" headerRowBorderDxfId="22" tableBorderDxfId="21">
  <autoFilter ref="B3:D10" xr:uid="{00000000-0009-0000-0100-000002000000}"/>
  <tableColumns count="3">
    <tableColumn id="1" xr3:uid="{00000000-0010-0000-0000-000001000000}" name="Nome " dataDxfId="20"/>
    <tableColumn id="2" xr3:uid="{00000000-0010-0000-0000-000002000000}" name="Punteggio"/>
    <tableColumn id="3" xr3:uid="{00000000-0010-0000-0000-000003000000}" name="ESITO" dataDxfId="0">
      <calculatedColumnFormula>VLOOKUP(Tabella2[[#This Row],[Punteggio]],$F$3:$H$6,2,0)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9">
  <autoFilter ref="C3:D15" xr:uid="{00000000-0009-0000-0100-000001000000}"/>
  <tableColumns count="2">
    <tableColumn id="1" xr3:uid="{00000000-0010-0000-0100-000001000000}" name="MESE" totalsRowLabel="Totale" dataDxfId="18" totalsRowCellStyle="Normale 2"/>
    <tableColumn id="2" xr3:uid="{00000000-0010-0000-0100-000002000000}" name="SPESA" totalsRowFunction="sum" dataDxfId="17" totalsRowDxfId="16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D8" sqref="D8"/>
    </sheetView>
  </sheetViews>
  <sheetFormatPr defaultColWidth="8.796875" defaultRowHeight="12.75" x14ac:dyDescent="0.35"/>
  <cols>
    <col min="1" max="1" width="41.19921875" style="10" bestFit="1" customWidth="1"/>
    <col min="2" max="2" width="54.46484375" style="10" bestFit="1" customWidth="1"/>
    <col min="3" max="3" width="15.46484375" style="28" bestFit="1" customWidth="1"/>
    <col min="4" max="4" width="15.1328125" style="29" bestFit="1" customWidth="1"/>
    <col min="5" max="5" width="47.796875" style="10" bestFit="1" customWidth="1"/>
    <col min="6" max="6" width="5.53125" style="10" customWidth="1"/>
    <col min="7" max="7" width="7.1328125" style="10" customWidth="1"/>
    <col min="8" max="16384" width="8.796875" style="10"/>
  </cols>
  <sheetData>
    <row r="1" spans="1:7" ht="84.5" customHeight="1" x14ac:dyDescent="0.35">
      <c r="A1" s="63" t="s">
        <v>651</v>
      </c>
      <c r="B1" s="64"/>
      <c r="C1" s="64"/>
      <c r="D1" s="64"/>
      <c r="E1" s="64"/>
      <c r="F1" s="64"/>
      <c r="G1" s="64"/>
    </row>
    <row r="3" spans="1:7" ht="13.5" thickBot="1" x14ac:dyDescent="0.45">
      <c r="A3" s="65" t="s">
        <v>650</v>
      </c>
      <c r="B3" s="65"/>
      <c r="C3" s="65"/>
      <c r="D3" s="65"/>
      <c r="E3" s="65"/>
    </row>
    <row r="4" spans="1:7" ht="13.5" thickBot="1" x14ac:dyDescent="0.4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35">
      <c r="A5" s="10" t="s">
        <v>154</v>
      </c>
      <c r="B5" s="10" t="s">
        <v>155</v>
      </c>
      <c r="C5" s="28">
        <v>281000</v>
      </c>
      <c r="D5" s="29">
        <f>C5+(C5*IVATOT)</f>
        <v>337200</v>
      </c>
      <c r="E5" s="10" t="str">
        <f>_xlfn.CONCAT(A6," ",C5)</f>
        <v>MON.SVGA 0,28 15" AOC 5VLR 281000</v>
      </c>
    </row>
    <row r="6" spans="1:7" x14ac:dyDescent="0.35">
      <c r="A6" s="10" t="s">
        <v>156</v>
      </c>
      <c r="B6" s="10" t="s">
        <v>157</v>
      </c>
      <c r="C6" s="28">
        <v>323000</v>
      </c>
      <c r="D6" s="29">
        <f>C6+(C6*IVATOT)</f>
        <v>387600</v>
      </c>
      <c r="E6" s="10" t="str">
        <f t="shared" ref="E6:E69" si="0">_xlfn.CONCAT(A7," ",C6)</f>
        <v>MON.SVGA 0,28 15" AOC 5NLR OSD 323000</v>
      </c>
    </row>
    <row r="7" spans="1:7" x14ac:dyDescent="0.35">
      <c r="A7" s="10" t="s">
        <v>158</v>
      </c>
      <c r="B7" s="10" t="s">
        <v>159</v>
      </c>
      <c r="C7" s="28">
        <v>344000</v>
      </c>
      <c r="D7" s="29">
        <f>C7+(C7*IVATOT)</f>
        <v>412800</v>
      </c>
      <c r="E7" s="10" t="str">
        <f t="shared" si="0"/>
        <v>MON.SVGA 0,28 15" AOC 5GLR+ OSD 344000</v>
      </c>
    </row>
    <row r="8" spans="1:7" x14ac:dyDescent="0.35">
      <c r="A8" s="10" t="s">
        <v>160</v>
      </c>
      <c r="B8" s="10" t="s">
        <v>161</v>
      </c>
      <c r="C8" s="28">
        <v>361000</v>
      </c>
      <c r="D8" s="29">
        <f>C8+(C8*IVATOT)</f>
        <v>433200</v>
      </c>
      <c r="E8" s="10" t="str">
        <f t="shared" si="0"/>
        <v>MON. 15" 0.23 CM500ET HITACHI 361000</v>
      </c>
    </row>
    <row r="9" spans="1:7" x14ac:dyDescent="0.35">
      <c r="A9" s="10" t="s">
        <v>162</v>
      </c>
      <c r="B9" s="10" t="s">
        <v>163</v>
      </c>
      <c r="C9" s="28">
        <v>521000</v>
      </c>
      <c r="D9" s="29">
        <f>C9+(C9*IVATOT)</f>
        <v>625200</v>
      </c>
      <c r="E9" s="10" t="str">
        <f t="shared" si="0"/>
        <v>MON. 15" 0.28 A500 NEC 521000</v>
      </c>
    </row>
    <row r="10" spans="1:7" x14ac:dyDescent="0.35">
      <c r="A10" s="10" t="s">
        <v>164</v>
      </c>
      <c r="B10" s="10" t="s">
        <v>165</v>
      </c>
      <c r="C10" s="28">
        <v>527000</v>
      </c>
      <c r="D10" s="29">
        <f>C10+(C10*IVATOT)</f>
        <v>632400</v>
      </c>
      <c r="E10" s="10" t="str">
        <f t="shared" si="0"/>
        <v>MON.SVGA 0,28 17" AOC 7VLR 527000</v>
      </c>
    </row>
    <row r="11" spans="1:7" x14ac:dyDescent="0.35">
      <c r="A11" s="10" t="s">
        <v>166</v>
      </c>
      <c r="B11" s="10" t="s">
        <v>167</v>
      </c>
      <c r="C11" s="28">
        <v>626000</v>
      </c>
      <c r="D11" s="29">
        <f>C11+(C11*IVATOT)</f>
        <v>751200</v>
      </c>
      <c r="E11" s="10" t="str">
        <f t="shared" si="0"/>
        <v>MON. 15" 0.25 E500 NEC, Croma Clear 626000</v>
      </c>
    </row>
    <row r="12" spans="1:7" x14ac:dyDescent="0.35">
      <c r="A12" s="10" t="s">
        <v>168</v>
      </c>
      <c r="B12" s="10" t="s">
        <v>169</v>
      </c>
      <c r="C12" s="28">
        <v>656000</v>
      </c>
      <c r="D12" s="29">
        <f>C12+(C12*IVATOT)</f>
        <v>787200</v>
      </c>
      <c r="E12" s="10" t="str">
        <f t="shared" si="0"/>
        <v>MON.SVGA 0,26 17" AOC 7GLR OSD 656000</v>
      </c>
    </row>
    <row r="13" spans="1:7" x14ac:dyDescent="0.35">
      <c r="A13" s="10" t="s">
        <v>170</v>
      </c>
      <c r="B13" s="10" t="s">
        <v>171</v>
      </c>
      <c r="C13" s="28">
        <v>666000</v>
      </c>
      <c r="D13" s="29">
        <f>C13+(C13*IVATOT)</f>
        <v>799200</v>
      </c>
      <c r="E13" s="10" t="str">
        <f t="shared" si="0"/>
        <v>MON. 17" 0.28 A700 NEC 666000</v>
      </c>
    </row>
    <row r="14" spans="1:7" x14ac:dyDescent="0.35">
      <c r="A14" s="10" t="s">
        <v>172</v>
      </c>
      <c r="B14" s="10" t="s">
        <v>173</v>
      </c>
      <c r="C14" s="28">
        <v>882000</v>
      </c>
      <c r="D14" s="29">
        <f>C14+(C14*IVATOT)</f>
        <v>1058400</v>
      </c>
      <c r="E14" s="10" t="str">
        <f t="shared" si="0"/>
        <v>MON. 17" 0.21 CM630ET HITACHI 882000</v>
      </c>
    </row>
    <row r="15" spans="1:7" x14ac:dyDescent="0.35">
      <c r="A15" s="10" t="s">
        <v>174</v>
      </c>
      <c r="B15" s="10" t="s">
        <v>175</v>
      </c>
      <c r="C15" s="28">
        <v>1108000</v>
      </c>
      <c r="D15" s="29">
        <f>C15+(C15*IVATOT)</f>
        <v>1329600</v>
      </c>
      <c r="E15" s="10" t="str">
        <f t="shared" si="0"/>
        <v>MON. 17" 0.25 P750 NEC, Croma Clear 1108000</v>
      </c>
    </row>
    <row r="16" spans="1:7" x14ac:dyDescent="0.35">
      <c r="A16" s="10" t="s">
        <v>176</v>
      </c>
      <c r="B16" s="10" t="s">
        <v>177</v>
      </c>
      <c r="C16" s="28">
        <v>1316000</v>
      </c>
      <c r="D16" s="29">
        <f>C16+(C16*IVATOT)</f>
        <v>1579200</v>
      </c>
      <c r="E16" s="10" t="str">
        <f t="shared" si="0"/>
        <v>MON. 19" 0.22 CM751ET HITACHI 1316000</v>
      </c>
    </row>
    <row r="17" spans="1:5" x14ac:dyDescent="0.35">
      <c r="A17" s="10" t="s">
        <v>178</v>
      </c>
      <c r="B17" s="10" t="s">
        <v>179</v>
      </c>
      <c r="C17" s="28">
        <v>1594000</v>
      </c>
      <c r="D17" s="29">
        <f>C17+(C17*IVATOT)</f>
        <v>1912800</v>
      </c>
      <c r="E17" s="10" t="str">
        <f t="shared" si="0"/>
        <v>MON. 21" 0.21 CM802ETM HITACHI 1594000</v>
      </c>
    </row>
    <row r="18" spans="1:5" x14ac:dyDescent="0.35">
      <c r="A18" s="10" t="s">
        <v>180</v>
      </c>
      <c r="B18" s="10" t="s">
        <v>181</v>
      </c>
      <c r="C18" s="28">
        <v>2719000</v>
      </c>
      <c r="D18" s="29">
        <f>C18+(C18*IVATOT)</f>
        <v>3262800</v>
      </c>
      <c r="E18" s="10" t="str">
        <f t="shared" si="0"/>
        <v>MONITOR  LCD 2719000</v>
      </c>
    </row>
    <row r="19" spans="1:5" x14ac:dyDescent="0.35">
      <c r="A19" s="10" t="s">
        <v>182</v>
      </c>
      <c r="C19" s="32"/>
      <c r="D19" s="29">
        <f>C19+(C19*IVATOT)</f>
        <v>0</v>
      </c>
      <c r="E19" s="10" t="str">
        <f t="shared" si="0"/>
        <v xml:space="preserve">MON. 14" LCD 0.28 LCD400V NEC </v>
      </c>
    </row>
    <row r="20" spans="1:5" x14ac:dyDescent="0.35">
      <c r="A20" s="10" t="s">
        <v>183</v>
      </c>
      <c r="B20" s="10" t="s">
        <v>184</v>
      </c>
      <c r="C20" s="28">
        <v>4092000</v>
      </c>
      <c r="D20" s="29">
        <f>C20+(C20*IVATOT)</f>
        <v>4910400</v>
      </c>
      <c r="E20" s="10" t="str">
        <f t="shared" si="0"/>
        <v>MON. 20" LCD 0.31 LCD2000sf NEC 4092000</v>
      </c>
    </row>
    <row r="21" spans="1:5" x14ac:dyDescent="0.35">
      <c r="A21" s="10" t="s">
        <v>185</v>
      </c>
      <c r="B21" s="10" t="s">
        <v>186</v>
      </c>
      <c r="C21" s="28">
        <v>13859000</v>
      </c>
      <c r="D21" s="29">
        <f>C21+(C21*IVATOT)</f>
        <v>16630800</v>
      </c>
      <c r="E21" s="10" t="str">
        <f t="shared" si="0"/>
        <v>SCHEDE MADRI 13859000</v>
      </c>
    </row>
    <row r="22" spans="1:5" x14ac:dyDescent="0.35">
      <c r="A22" s="10" t="s">
        <v>187</v>
      </c>
      <c r="C22" s="32"/>
      <c r="D22" s="29">
        <f>C22+(C22*IVATOT)</f>
        <v>0</v>
      </c>
      <c r="E22" s="10" t="str">
        <f t="shared" si="0"/>
        <v xml:space="preserve">M/B ASUS SP97-V SVGA SHARE MEMORY </v>
      </c>
    </row>
    <row r="23" spans="1:5" x14ac:dyDescent="0.35">
      <c r="A23" s="10" t="s">
        <v>188</v>
      </c>
      <c r="B23" s="10" t="s">
        <v>189</v>
      </c>
      <c r="C23" s="28">
        <v>167000</v>
      </c>
      <c r="D23" s="29">
        <f>C23+(C23*IVATOT)</f>
        <v>200400</v>
      </c>
      <c r="E23" s="10" t="str">
        <f t="shared" si="0"/>
        <v>M/B ASUS TXP4 167000</v>
      </c>
    </row>
    <row r="24" spans="1:5" x14ac:dyDescent="0.35">
      <c r="A24" s="10" t="s">
        <v>190</v>
      </c>
      <c r="B24" s="10" t="s">
        <v>191</v>
      </c>
      <c r="C24" s="28">
        <v>202000</v>
      </c>
      <c r="D24" s="29">
        <f>C24+(C24*IVATOT)</f>
        <v>242400</v>
      </c>
      <c r="E24" s="10" t="str">
        <f t="shared" si="0"/>
        <v>M/B ASUS SP98AGP-X ATX 202000</v>
      </c>
    </row>
    <row r="25" spans="1:5" x14ac:dyDescent="0.35">
      <c r="A25" s="10" t="s">
        <v>192</v>
      </c>
      <c r="B25" s="10" t="s">
        <v>193</v>
      </c>
      <c r="C25" s="28">
        <v>203000</v>
      </c>
      <c r="D25" s="29">
        <f>C25+(C25*IVATOT)</f>
        <v>243600</v>
      </c>
      <c r="E25" s="10" t="str">
        <f t="shared" si="0"/>
        <v>M/B ASUS TX-97 - E  203000</v>
      </c>
    </row>
    <row r="26" spans="1:5" x14ac:dyDescent="0.35">
      <c r="A26" s="10" t="s">
        <v>194</v>
      </c>
      <c r="B26" s="10" t="s">
        <v>191</v>
      </c>
      <c r="C26" s="28">
        <v>234000</v>
      </c>
      <c r="D26" s="29">
        <f>C26+(C26*IVATOT)</f>
        <v>280800</v>
      </c>
      <c r="E26" s="10" t="str">
        <f t="shared" si="0"/>
        <v>M/B ASUS TX-97  234000</v>
      </c>
    </row>
    <row r="27" spans="1:5" x14ac:dyDescent="0.35">
      <c r="A27" s="10" t="s">
        <v>195</v>
      </c>
      <c r="B27" s="10" t="s">
        <v>196</v>
      </c>
      <c r="C27" s="28">
        <v>252000</v>
      </c>
      <c r="D27" s="29">
        <f>C27+(C27*IVATOT)</f>
        <v>302400</v>
      </c>
      <c r="E27" s="10" t="str">
        <f t="shared" si="0"/>
        <v>M/B ASUS TX-97 - XE ATX NO AUDIO 252000</v>
      </c>
    </row>
    <row r="28" spans="1:5" x14ac:dyDescent="0.35">
      <c r="A28" s="10" t="s">
        <v>197</v>
      </c>
      <c r="B28" s="10" t="s">
        <v>191</v>
      </c>
      <c r="C28" s="28">
        <v>259000</v>
      </c>
      <c r="D28" s="29">
        <f>C28+(C28*IVATOT)</f>
        <v>310800</v>
      </c>
      <c r="E28" s="10" t="str">
        <f t="shared" si="0"/>
        <v>M/B ASUS P2L97-B 259000</v>
      </c>
    </row>
    <row r="29" spans="1:5" x14ac:dyDescent="0.35">
      <c r="A29" s="10" t="s">
        <v>198</v>
      </c>
      <c r="B29" s="10" t="s">
        <v>199</v>
      </c>
      <c r="C29" s="28">
        <v>269000</v>
      </c>
      <c r="D29" s="29">
        <f>C29+(C29*IVATOT)</f>
        <v>322800</v>
      </c>
      <c r="E29" s="10" t="str">
        <f t="shared" si="0"/>
        <v>M/B ASUS  P55T2P4 430HX 512K P5 269000</v>
      </c>
    </row>
    <row r="30" spans="1:5" x14ac:dyDescent="0.35">
      <c r="A30" s="10" t="s">
        <v>200</v>
      </c>
      <c r="B30" s="10" t="s">
        <v>201</v>
      </c>
      <c r="C30" s="28">
        <v>271000</v>
      </c>
      <c r="D30" s="29">
        <f>C30+(C30*IVATOT)</f>
        <v>325200</v>
      </c>
      <c r="E30" s="10" t="str">
        <f t="shared" si="0"/>
        <v>M/B ASUS P2L97 ATX 271000</v>
      </c>
    </row>
    <row r="31" spans="1:5" x14ac:dyDescent="0.35">
      <c r="A31" s="10" t="s">
        <v>202</v>
      </c>
      <c r="B31" s="10" t="s">
        <v>203</v>
      </c>
      <c r="C31" s="28">
        <v>292000</v>
      </c>
      <c r="D31" s="29">
        <f>C31+(C31*IVATOT)</f>
        <v>350400</v>
      </c>
      <c r="E31" s="10" t="str">
        <f t="shared" si="0"/>
        <v>M/B ASUS XP55T2P4 512K ATX P5 292000</v>
      </c>
    </row>
    <row r="32" spans="1:5" x14ac:dyDescent="0.35">
      <c r="A32" s="10" t="s">
        <v>204</v>
      </c>
      <c r="B32" s="10" t="s">
        <v>205</v>
      </c>
      <c r="C32" s="28">
        <v>293000</v>
      </c>
      <c r="D32" s="29">
        <f>C32+(C32*IVATOT)</f>
        <v>351600</v>
      </c>
      <c r="E32" s="10" t="str">
        <f t="shared" si="0"/>
        <v>M/B ASUS TX-97 -XE ATX -CREATIVE VIBRA16 293000</v>
      </c>
    </row>
    <row r="33" spans="1:5" x14ac:dyDescent="0.35">
      <c r="A33" s="10" t="s">
        <v>206</v>
      </c>
      <c r="B33" s="10" t="s">
        <v>191</v>
      </c>
      <c r="C33" s="28">
        <v>307000</v>
      </c>
      <c r="D33" s="29">
        <f>C33+(C33*IVATOT)</f>
        <v>368400</v>
      </c>
      <c r="E33" s="10" t="str">
        <f t="shared" si="0"/>
        <v>M/B ASUS P2L97-A ATX+VGA AGP 4MB 307000</v>
      </c>
    </row>
    <row r="34" spans="1:5" x14ac:dyDescent="0.35">
      <c r="A34" s="10" t="s">
        <v>207</v>
      </c>
      <c r="B34" s="10" t="s">
        <v>208</v>
      </c>
      <c r="C34" s="28">
        <v>440000</v>
      </c>
      <c r="D34" s="29">
        <f>C34+(C34*IVATOT)</f>
        <v>528000</v>
      </c>
      <c r="E34" s="10" t="str">
        <f t="shared" si="0"/>
        <v>M/B ASUS P2L97-S ADAPTEC ATX 440000</v>
      </c>
    </row>
    <row r="35" spans="1:5" x14ac:dyDescent="0.35">
      <c r="A35" s="10" t="s">
        <v>209</v>
      </c>
      <c r="B35" s="10" t="s">
        <v>210</v>
      </c>
      <c r="C35" s="28">
        <v>487000</v>
      </c>
      <c r="D35" s="29">
        <f>C35+(C35*IVATOT)</f>
        <v>584400</v>
      </c>
      <c r="E35" s="10" t="str">
        <f t="shared" si="0"/>
        <v>M/B ASUS P65UP5+P55T2D 512K DUAL P5 487000</v>
      </c>
    </row>
    <row r="36" spans="1:5" x14ac:dyDescent="0.35">
      <c r="A36" s="10" t="s">
        <v>211</v>
      </c>
      <c r="B36" s="10" t="s">
        <v>212</v>
      </c>
      <c r="C36" s="28">
        <v>566000</v>
      </c>
      <c r="D36" s="29">
        <f>C36+(C36*IVATOT)</f>
        <v>679200</v>
      </c>
      <c r="E36" s="10" t="str">
        <f t="shared" si="0"/>
        <v>M/B ASUS P2L97-DS DUAL P II 566000</v>
      </c>
    </row>
    <row r="37" spans="1:5" x14ac:dyDescent="0.35">
      <c r="A37" s="10" t="s">
        <v>213</v>
      </c>
      <c r="B37" s="10" t="s">
        <v>210</v>
      </c>
      <c r="C37" s="28">
        <v>802000</v>
      </c>
      <c r="D37" s="29">
        <f>C37+(C37*IVATOT)</f>
        <v>962400</v>
      </c>
      <c r="E37" s="10" t="str">
        <f t="shared" si="0"/>
        <v>M/B ASUS P65UP8+PKND DUAL PII 802000</v>
      </c>
    </row>
    <row r="38" spans="1:5" x14ac:dyDescent="0.35">
      <c r="A38" s="10" t="s">
        <v>214</v>
      </c>
      <c r="B38" s="10" t="s">
        <v>215</v>
      </c>
      <c r="C38" s="28">
        <v>1579000</v>
      </c>
      <c r="D38" s="29">
        <f>C38+(C38*IVATOT)</f>
        <v>1894800</v>
      </c>
      <c r="E38" s="10" t="str">
        <f t="shared" si="0"/>
        <v>SCHEDE VIDEO 1579000</v>
      </c>
    </row>
    <row r="39" spans="1:5" x14ac:dyDescent="0.35">
      <c r="A39" s="10" t="s">
        <v>216</v>
      </c>
      <c r="C39" s="32"/>
      <c r="D39" s="29">
        <f>C39+(C39*IVATOT)</f>
        <v>0</v>
      </c>
      <c r="E39" s="10" t="str">
        <f t="shared" si="0"/>
        <v xml:space="preserve">SVGA S3 3D PRO VIRGE 2MB </v>
      </c>
    </row>
    <row r="40" spans="1:5" x14ac:dyDescent="0.35">
      <c r="A40" s="10" t="s">
        <v>217</v>
      </c>
      <c r="B40" s="10" t="s">
        <v>218</v>
      </c>
      <c r="C40" s="28">
        <v>70000</v>
      </c>
      <c r="D40" s="29">
        <f>C40+(C40*IVATOT)</f>
        <v>84000</v>
      </c>
      <c r="E40" s="10" t="str">
        <f t="shared" si="0"/>
        <v>CREATIVE ECLIPSE 4MB 70000</v>
      </c>
    </row>
    <row r="41" spans="1:5" x14ac:dyDescent="0.35">
      <c r="A41" s="10" t="s">
        <v>219</v>
      </c>
      <c r="B41" s="10" t="s">
        <v>220</v>
      </c>
      <c r="C41" s="28">
        <v>104000</v>
      </c>
      <c r="D41" s="29">
        <f>C41+(C41*IVATOT)</f>
        <v>124800</v>
      </c>
      <c r="E41" s="10" t="str">
        <f t="shared" si="0"/>
        <v>ADD-ON MATROX m3D 4MB 104000</v>
      </c>
    </row>
    <row r="42" spans="1:5" x14ac:dyDescent="0.35">
      <c r="A42" s="10" t="s">
        <v>221</v>
      </c>
      <c r="B42" s="10" t="s">
        <v>222</v>
      </c>
      <c r="C42" s="28">
        <v>127000</v>
      </c>
      <c r="D42" s="29">
        <f>C42+(C42*IVATOT)</f>
        <v>152400</v>
      </c>
      <c r="E42" s="10" t="str">
        <f t="shared" si="0"/>
        <v>ASUS 3DP-V264GT2 4MB TV-OUT 127000</v>
      </c>
    </row>
    <row r="43" spans="1:5" x14ac:dyDescent="0.35">
      <c r="A43" s="10" t="s">
        <v>223</v>
      </c>
      <c r="B43" s="10" t="s">
        <v>224</v>
      </c>
      <c r="C43" s="28">
        <v>162000</v>
      </c>
      <c r="D43" s="29">
        <f>C43+(C43*IVATOT)</f>
        <v>194400</v>
      </c>
      <c r="E43" s="10" t="str">
        <f t="shared" si="0"/>
        <v>SVGA MYSTIQUE 220 "BULK" 4MB 162000</v>
      </c>
    </row>
    <row r="44" spans="1:5" x14ac:dyDescent="0.35">
      <c r="A44" s="10" t="s">
        <v>225</v>
      </c>
      <c r="B44" s="10" t="s">
        <v>226</v>
      </c>
      <c r="C44" s="28">
        <v>179000</v>
      </c>
      <c r="D44" s="29">
        <f>C44+(C44*IVATOT)</f>
        <v>214800</v>
      </c>
      <c r="E44" s="10" t="str">
        <f t="shared" si="0"/>
        <v>ASUS 3DP-V385GX2 4MB TV-OUT  179000</v>
      </c>
    </row>
    <row r="45" spans="1:5" x14ac:dyDescent="0.35">
      <c r="A45" s="10" t="s">
        <v>227</v>
      </c>
      <c r="B45" s="10" t="s">
        <v>228</v>
      </c>
      <c r="C45" s="28">
        <v>186000</v>
      </c>
      <c r="D45" s="29">
        <f>C45+(C45*IVATOT)</f>
        <v>223200</v>
      </c>
      <c r="E45" s="10" t="str">
        <f t="shared" si="0"/>
        <v>ASUS V385GX2 AGP 4MB TV-OUT 186000</v>
      </c>
    </row>
    <row r="46" spans="1:5" x14ac:dyDescent="0.35">
      <c r="A46" s="10" t="s">
        <v>229</v>
      </c>
      <c r="B46" s="10" t="s">
        <v>228</v>
      </c>
      <c r="C46" s="28">
        <v>186000</v>
      </c>
      <c r="D46" s="29">
        <f>C46+(C46*IVATOT)</f>
        <v>223200</v>
      </c>
      <c r="E46" s="10" t="str">
        <f t="shared" si="0"/>
        <v>CREATIVE GRAPHIC EXXTREME 4MB 186000</v>
      </c>
    </row>
    <row r="47" spans="1:5" x14ac:dyDescent="0.35">
      <c r="A47" s="10" t="s">
        <v>230</v>
      </c>
      <c r="B47" s="10" t="s">
        <v>231</v>
      </c>
      <c r="C47" s="28">
        <v>203000</v>
      </c>
      <c r="D47" s="29">
        <f>C47+(C47*IVATOT)</f>
        <v>243600</v>
      </c>
      <c r="E47" s="10" t="str">
        <f t="shared" si="0"/>
        <v>SVGA MYSTIQUE 220  4MB 203000</v>
      </c>
    </row>
    <row r="48" spans="1:5" x14ac:dyDescent="0.35">
      <c r="A48" s="10" t="s">
        <v>232</v>
      </c>
      <c r="B48" s="10" t="s">
        <v>226</v>
      </c>
      <c r="C48" s="28">
        <v>212000</v>
      </c>
      <c r="D48" s="29">
        <f>C48+(C48*IVATOT)</f>
        <v>254400</v>
      </c>
      <c r="E48" s="10" t="str">
        <f t="shared" si="0"/>
        <v>SVGA ACC. 3D/FX VOODO RUSH 4MB 212000</v>
      </c>
    </row>
    <row r="49" spans="1:5" x14ac:dyDescent="0.35">
      <c r="A49" s="10" t="s">
        <v>233</v>
      </c>
      <c r="B49" s="10" t="s">
        <v>234</v>
      </c>
      <c r="C49" s="28">
        <v>222000</v>
      </c>
      <c r="D49" s="29">
        <f>C49+(C49*IVATOT)</f>
        <v>266400</v>
      </c>
      <c r="E49" s="10" t="str">
        <f t="shared" si="0"/>
        <v>SVGA ACC. 3D/FX VOODO RUSH 6MB 222000</v>
      </c>
    </row>
    <row r="50" spans="1:5" x14ac:dyDescent="0.35">
      <c r="A50" s="10" t="s">
        <v>235</v>
      </c>
      <c r="B50" s="10" t="s">
        <v>236</v>
      </c>
      <c r="C50" s="28">
        <v>245000</v>
      </c>
      <c r="D50" s="29">
        <f>C50+(C50*IVATOT)</f>
        <v>294000</v>
      </c>
      <c r="E50" s="10" t="str">
        <f t="shared" si="0"/>
        <v>RAINBOW R. TV 245000</v>
      </c>
    </row>
    <row r="51" spans="1:5" x14ac:dyDescent="0.35">
      <c r="A51" s="10" t="s">
        <v>237</v>
      </c>
      <c r="B51" s="10" t="s">
        <v>238</v>
      </c>
      <c r="C51" s="28">
        <v>251000</v>
      </c>
      <c r="D51" s="29">
        <f>C51+(C51*IVATOT)</f>
        <v>301200</v>
      </c>
      <c r="E51" s="10" t="str">
        <f t="shared" si="0"/>
        <v>ASUS 3D EXPLORER AGP 4MB TV-OUT 251000</v>
      </c>
    </row>
    <row r="52" spans="1:5" x14ac:dyDescent="0.35">
      <c r="A52" s="10" t="s">
        <v>239</v>
      </c>
      <c r="B52" s="10" t="s">
        <v>240</v>
      </c>
      <c r="C52" s="28">
        <v>257000</v>
      </c>
      <c r="D52" s="29">
        <f>C52+(C52*IVATOT)</f>
        <v>308400</v>
      </c>
      <c r="E52" s="10" t="str">
        <f t="shared" si="0"/>
        <v>ASUS 3D EXPLORER PCI 4MB TV-OUT 257000</v>
      </c>
    </row>
    <row r="53" spans="1:5" x14ac:dyDescent="0.35">
      <c r="A53" s="10" t="s">
        <v>241</v>
      </c>
      <c r="B53" s="10" t="s">
        <v>240</v>
      </c>
      <c r="C53" s="28">
        <v>269000</v>
      </c>
      <c r="D53" s="29">
        <f>C53+(C53*IVATOT)</f>
        <v>322800</v>
      </c>
      <c r="E53" s="10" t="str">
        <f t="shared" si="0"/>
        <v>SVGA MILLENNIUM II 4MB "BULK" 269000</v>
      </c>
    </row>
    <row r="54" spans="1:5" x14ac:dyDescent="0.35">
      <c r="A54" s="10" t="s">
        <v>242</v>
      </c>
      <c r="B54" s="10" t="s">
        <v>243</v>
      </c>
      <c r="C54" s="28">
        <v>314000</v>
      </c>
      <c r="D54" s="29">
        <f>C54+(C54*IVATOT)</f>
        <v>376800</v>
      </c>
      <c r="E54" s="10" t="str">
        <f t="shared" si="0"/>
        <v>SVGA MILLENNIUM II 4MB AGP 314000</v>
      </c>
    </row>
    <row r="55" spans="1:5" x14ac:dyDescent="0.35">
      <c r="A55" s="10" t="s">
        <v>244</v>
      </c>
      <c r="B55" s="10" t="s">
        <v>245</v>
      </c>
      <c r="C55" s="28">
        <v>325000</v>
      </c>
      <c r="D55" s="29">
        <f>C55+(C55*IVATOT)</f>
        <v>390000</v>
      </c>
      <c r="E55" s="10" t="str">
        <f t="shared" si="0"/>
        <v>RAINBOW R. STUDIO 325000</v>
      </c>
    </row>
    <row r="56" spans="1:5" x14ac:dyDescent="0.35">
      <c r="A56" s="10" t="s">
        <v>246</v>
      </c>
      <c r="B56" s="10" t="s">
        <v>247</v>
      </c>
      <c r="C56" s="28">
        <v>347000</v>
      </c>
      <c r="D56" s="29">
        <f>C56+(C56*IVATOT)</f>
        <v>416400</v>
      </c>
      <c r="E56" s="10" t="str">
        <f t="shared" si="0"/>
        <v>SVGA MILLENNIUM II 4MB 347000</v>
      </c>
    </row>
    <row r="57" spans="1:5" x14ac:dyDescent="0.35">
      <c r="A57" s="10" t="s">
        <v>248</v>
      </c>
      <c r="B57" s="10" t="s">
        <v>243</v>
      </c>
      <c r="C57" s="28">
        <v>369000</v>
      </c>
      <c r="D57" s="29">
        <f>C57+(C57*IVATOT)</f>
        <v>442800</v>
      </c>
      <c r="E57" s="10" t="str">
        <f t="shared" si="0"/>
        <v>CREATIVE VOODO-2 8MB Add-on 369000</v>
      </c>
    </row>
    <row r="58" spans="1:5" x14ac:dyDescent="0.35">
      <c r="A58" s="10" t="s">
        <v>249</v>
      </c>
      <c r="B58" s="10" t="s">
        <v>250</v>
      </c>
      <c r="C58" s="28">
        <v>402000</v>
      </c>
      <c r="D58" s="29">
        <f>C58+(C58*IVATOT)</f>
        <v>482400</v>
      </c>
      <c r="E58" s="10" t="str">
        <f t="shared" si="0"/>
        <v>SVGA MILLENNIUM II 8MB "BULK" 402000</v>
      </c>
    </row>
    <row r="59" spans="1:5" x14ac:dyDescent="0.35">
      <c r="A59" s="10" t="s">
        <v>251</v>
      </c>
      <c r="B59" s="10" t="s">
        <v>243</v>
      </c>
      <c r="C59" s="28">
        <v>471000</v>
      </c>
      <c r="D59" s="29">
        <f>C59+(C59*IVATOT)</f>
        <v>565200</v>
      </c>
      <c r="E59" s="10" t="str">
        <f t="shared" si="0"/>
        <v>SVGA MILLENNIUM II 8MB AGP 471000</v>
      </c>
    </row>
    <row r="60" spans="1:5" x14ac:dyDescent="0.35">
      <c r="A60" s="10" t="s">
        <v>252</v>
      </c>
      <c r="B60" s="10" t="s">
        <v>245</v>
      </c>
      <c r="C60" s="28">
        <v>476000</v>
      </c>
      <c r="D60" s="29">
        <f>C60+(C60*IVATOT)</f>
        <v>571200</v>
      </c>
      <c r="E60" s="10" t="str">
        <f t="shared" si="0"/>
        <v>CREATIVE VOODO-2 12MB Add-on 476000</v>
      </c>
    </row>
    <row r="61" spans="1:5" x14ac:dyDescent="0.35">
      <c r="A61" s="10" t="s">
        <v>253</v>
      </c>
      <c r="B61" s="10" t="s">
        <v>250</v>
      </c>
      <c r="C61" s="28">
        <v>492000</v>
      </c>
      <c r="D61" s="29">
        <f>C61+(C61*IVATOT)</f>
        <v>590400</v>
      </c>
      <c r="E61" s="10" t="str">
        <f t="shared" si="0"/>
        <v>VIDEO &amp; GRAPHIC KIT 492000</v>
      </c>
    </row>
    <row r="62" spans="1:5" x14ac:dyDescent="0.35">
      <c r="A62" s="10" t="s">
        <v>254</v>
      </c>
      <c r="B62" s="10" t="s">
        <v>255</v>
      </c>
      <c r="C62" s="28">
        <v>531000</v>
      </c>
      <c r="D62" s="29">
        <f>C62+(C62*IVATOT)</f>
        <v>637200</v>
      </c>
      <c r="E62" s="10" t="str">
        <f t="shared" si="0"/>
        <v>SVGA MILLENNIUM II 8MB 531000</v>
      </c>
    </row>
    <row r="63" spans="1:5" x14ac:dyDescent="0.35">
      <c r="A63" s="10" t="s">
        <v>256</v>
      </c>
      <c r="B63" s="10" t="s">
        <v>243</v>
      </c>
      <c r="C63" s="28">
        <v>552000</v>
      </c>
      <c r="D63" s="29">
        <f>C63+(C63*IVATOT)</f>
        <v>662400</v>
      </c>
      <c r="E63" s="10" t="str">
        <f t="shared" si="0"/>
        <v>ASUS 3DP- V500TX 16MB Work.Prof.3d 552000</v>
      </c>
    </row>
    <row r="64" spans="1:5" x14ac:dyDescent="0.35">
      <c r="A64" s="10" t="s">
        <v>257</v>
      </c>
      <c r="B64" s="10" t="s">
        <v>258</v>
      </c>
      <c r="C64" s="28">
        <v>1487000</v>
      </c>
      <c r="D64" s="29">
        <f>C64+(C64*IVATOT)</f>
        <v>1784400</v>
      </c>
      <c r="E64" s="10" t="str">
        <f t="shared" si="0"/>
        <v>SCHEDE I/O 1487000</v>
      </c>
    </row>
    <row r="65" spans="1:5" x14ac:dyDescent="0.35">
      <c r="A65" s="10" t="s">
        <v>259</v>
      </c>
      <c r="C65" s="32"/>
      <c r="D65" s="29">
        <f>C65+(C65*IVATOT)</f>
        <v>0</v>
      </c>
      <c r="E65" s="10" t="str">
        <f t="shared" si="0"/>
        <v xml:space="preserve">Contr. PCI SCSI </v>
      </c>
    </row>
    <row r="66" spans="1:5" x14ac:dyDescent="0.35">
      <c r="A66" s="10" t="s">
        <v>260</v>
      </c>
      <c r="B66" s="10" t="s">
        <v>261</v>
      </c>
      <c r="C66" s="28">
        <v>101000</v>
      </c>
      <c r="D66" s="29">
        <f>C66+(C66*IVATOT)</f>
        <v>121200</v>
      </c>
      <c r="E66" s="10" t="str">
        <f t="shared" si="0"/>
        <v>Contr. PCI EIDE 101000</v>
      </c>
    </row>
    <row r="67" spans="1:5" x14ac:dyDescent="0.35">
      <c r="A67" s="10" t="s">
        <v>262</v>
      </c>
      <c r="B67" s="10" t="s">
        <v>263</v>
      </c>
      <c r="C67" s="28">
        <v>38000</v>
      </c>
      <c r="D67" s="29">
        <f>C67+(C67*IVATOT)</f>
        <v>45600</v>
      </c>
      <c r="E67" s="10" t="str">
        <f t="shared" si="0"/>
        <v>Contr. PCI SC200 SCSI-2 38000</v>
      </c>
    </row>
    <row r="68" spans="1:5" x14ac:dyDescent="0.35">
      <c r="A68" s="10" t="s">
        <v>264</v>
      </c>
      <c r="B68" s="10" t="s">
        <v>265</v>
      </c>
      <c r="C68" s="28">
        <v>137000</v>
      </c>
      <c r="D68" s="29">
        <f>C68+(C68*IVATOT)</f>
        <v>164400</v>
      </c>
      <c r="E68" s="10" t="str">
        <f t="shared" si="0"/>
        <v>Contr. PCI SC875 Wide SCSI, SCSI-2 137000</v>
      </c>
    </row>
    <row r="69" spans="1:5" x14ac:dyDescent="0.35">
      <c r="A69" s="10" t="s">
        <v>266</v>
      </c>
      <c r="B69" s="10" t="s">
        <v>267</v>
      </c>
      <c r="C69" s="28">
        <v>222000</v>
      </c>
      <c r="D69" s="29">
        <f>C69+(C69*IVATOT)</f>
        <v>266400</v>
      </c>
      <c r="E69" s="10" t="str">
        <f t="shared" si="0"/>
        <v>Contr. PCI AHA 2940AU SCSI-2 222000</v>
      </c>
    </row>
    <row r="70" spans="1:5" x14ac:dyDescent="0.35">
      <c r="A70" s="10" t="s">
        <v>268</v>
      </c>
      <c r="B70" s="10" t="s">
        <v>269</v>
      </c>
      <c r="C70" s="28">
        <v>501000</v>
      </c>
      <c r="D70" s="29">
        <f>C70+(C70*IVATOT)</f>
        <v>601200</v>
      </c>
      <c r="E70" s="10" t="str">
        <f t="shared" ref="E70:E133" si="1">_xlfn.CONCAT(A71," ",C70)</f>
        <v>Contr. PCI AHA 2940UW Wide SCSI OEM 501000</v>
      </c>
    </row>
    <row r="71" spans="1:5" x14ac:dyDescent="0.35">
      <c r="A71" s="10" t="s">
        <v>270</v>
      </c>
      <c r="B71" s="10" t="s">
        <v>271</v>
      </c>
      <c r="C71" s="28">
        <v>428000</v>
      </c>
      <c r="D71" s="29">
        <f>C71+(C71*IVATOT)</f>
        <v>513600</v>
      </c>
      <c r="E71" s="10" t="str">
        <f t="shared" si="1"/>
        <v>Contr. PCI AHA 2940UW Wide SCSI 428000</v>
      </c>
    </row>
    <row r="72" spans="1:5" x14ac:dyDescent="0.35">
      <c r="A72" s="10" t="s">
        <v>272</v>
      </c>
      <c r="B72" s="10" t="s">
        <v>273</v>
      </c>
      <c r="C72" s="28">
        <v>561000</v>
      </c>
      <c r="D72" s="29">
        <f>C72+(C72*IVATOT)</f>
        <v>673200</v>
      </c>
      <c r="E72" s="10" t="str">
        <f t="shared" si="1"/>
        <v>Contr.PCI DA2100 Dual Wide SCSI 561000</v>
      </c>
    </row>
    <row r="73" spans="1:5" x14ac:dyDescent="0.35">
      <c r="A73" s="10" t="s">
        <v>274</v>
      </c>
      <c r="B73" s="10" t="s">
        <v>275</v>
      </c>
      <c r="C73" s="28">
        <v>1578000</v>
      </c>
      <c r="D73" s="29">
        <f>C73+(C73*IVATOT)</f>
        <v>1893600</v>
      </c>
      <c r="E73" s="10" t="str">
        <f t="shared" si="1"/>
        <v>Scheda 2 porte seriali, 1 porta parallela 1578000</v>
      </c>
    </row>
    <row r="74" spans="1:5" x14ac:dyDescent="0.35">
      <c r="A74" s="10" t="s">
        <v>276</v>
      </c>
      <c r="B74" s="10" t="s">
        <v>277</v>
      </c>
      <c r="C74" s="28">
        <v>34000</v>
      </c>
      <c r="D74" s="29">
        <f>C74+(C74*IVATOT)</f>
        <v>40800</v>
      </c>
      <c r="E74" s="10" t="str">
        <f t="shared" si="1"/>
        <v>Scheda singola seriale 34000</v>
      </c>
    </row>
    <row r="75" spans="1:5" x14ac:dyDescent="0.35">
      <c r="A75" s="10" t="s">
        <v>278</v>
      </c>
      <c r="B75" s="10" t="s">
        <v>279</v>
      </c>
      <c r="C75" s="28">
        <v>20000</v>
      </c>
      <c r="D75" s="29">
        <f>C75+(C75*IVATOT)</f>
        <v>24000</v>
      </c>
      <c r="E75" s="10" t="str">
        <f t="shared" si="1"/>
        <v>Scheda doppia seriale 20000</v>
      </c>
    </row>
    <row r="76" spans="1:5" x14ac:dyDescent="0.35">
      <c r="A76" s="10" t="s">
        <v>280</v>
      </c>
      <c r="B76" s="10" t="s">
        <v>279</v>
      </c>
      <c r="C76" s="28">
        <v>23000</v>
      </c>
      <c r="D76" s="29">
        <f>C76+(C76*IVATOT)</f>
        <v>27600</v>
      </c>
      <c r="E76" s="10" t="str">
        <f t="shared" si="1"/>
        <v>Scheda 4 porte seriali 23000</v>
      </c>
    </row>
    <row r="77" spans="1:5" x14ac:dyDescent="0.35">
      <c r="A77" s="10" t="s">
        <v>281</v>
      </c>
      <c r="C77" s="28">
        <v>98000</v>
      </c>
      <c r="D77" s="29">
        <f>C77+(C77*IVATOT)</f>
        <v>117600</v>
      </c>
      <c r="E77" s="10" t="str">
        <f t="shared" si="1"/>
        <v>Scheda 8 porte seriali 98000</v>
      </c>
    </row>
    <row r="78" spans="1:5" x14ac:dyDescent="0.35">
      <c r="A78" s="10" t="s">
        <v>282</v>
      </c>
      <c r="C78" s="28">
        <v>251000</v>
      </c>
      <c r="D78" s="29">
        <f>C78+(C78*IVATOT)</f>
        <v>301200</v>
      </c>
      <c r="E78" s="10" t="str">
        <f t="shared" si="1"/>
        <v>Scheda singola parallela 251000</v>
      </c>
    </row>
    <row r="79" spans="1:5" x14ac:dyDescent="0.35">
      <c r="A79" s="10" t="s">
        <v>283</v>
      </c>
      <c r="C79" s="28">
        <v>15000</v>
      </c>
      <c r="D79" s="29">
        <f>C79+(C79*IVATOT)</f>
        <v>18000</v>
      </c>
      <c r="E79" s="10" t="str">
        <f t="shared" si="1"/>
        <v>Scheda 2 porte joystick 15000</v>
      </c>
    </row>
    <row r="80" spans="1:5" x14ac:dyDescent="0.35">
      <c r="A80" s="10" t="s">
        <v>284</v>
      </c>
      <c r="C80" s="28">
        <v>14000</v>
      </c>
      <c r="D80" s="29">
        <f>C80+(C80*IVATOT)</f>
        <v>16800</v>
      </c>
      <c r="E80" s="10" t="str">
        <f t="shared" si="1"/>
        <v>HARD DISK 14000</v>
      </c>
    </row>
    <row r="81" spans="1:5" x14ac:dyDescent="0.35">
      <c r="A81" s="10" t="s">
        <v>285</v>
      </c>
      <c r="C81" s="32"/>
      <c r="D81" s="29">
        <f>C81+(C81*IVATOT)</f>
        <v>0</v>
      </c>
      <c r="E81" s="10" t="str">
        <f t="shared" si="1"/>
        <v xml:space="preserve">HARD DISK 2.5"  2,1GB U.Dma </v>
      </c>
    </row>
    <row r="82" spans="1:5" x14ac:dyDescent="0.35">
      <c r="A82" s="10" t="s">
        <v>286</v>
      </c>
      <c r="B82" s="10" t="s">
        <v>287</v>
      </c>
      <c r="C82" s="28">
        <v>399000</v>
      </c>
      <c r="D82" s="29">
        <f>C82+(C82*IVATOT)</f>
        <v>478800</v>
      </c>
      <c r="E82" s="10" t="str">
        <f t="shared" si="1"/>
        <v>HD 2,1 GB Ultra DMA 5400rpm 399000</v>
      </c>
    </row>
    <row r="83" spans="1:5" x14ac:dyDescent="0.35">
      <c r="A83" s="10" t="s">
        <v>288</v>
      </c>
      <c r="B83" s="10" t="s">
        <v>289</v>
      </c>
      <c r="C83" s="28">
        <v>259000</v>
      </c>
      <c r="D83" s="29">
        <f>C83+(C83*IVATOT)</f>
        <v>310800</v>
      </c>
      <c r="E83" s="10" t="str">
        <f t="shared" si="1"/>
        <v>HD 3,2 GB Ultra DMA 5400rpm 259000</v>
      </c>
    </row>
    <row r="84" spans="1:5" x14ac:dyDescent="0.35">
      <c r="A84" s="10" t="s">
        <v>290</v>
      </c>
      <c r="B84" s="10" t="s">
        <v>289</v>
      </c>
      <c r="C84" s="28">
        <v>324000</v>
      </c>
      <c r="D84" s="29">
        <f>C84+(C84*IVATOT)</f>
        <v>388800</v>
      </c>
      <c r="E84" s="10" t="str">
        <f t="shared" si="1"/>
        <v>HD 4,3 GB Ultra DMA 5400rpm 324000</v>
      </c>
    </row>
    <row r="85" spans="1:5" x14ac:dyDescent="0.35">
      <c r="A85" s="10" t="s">
        <v>291</v>
      </c>
      <c r="B85" s="10" t="s">
        <v>289</v>
      </c>
      <c r="C85" s="28">
        <v>378000</v>
      </c>
      <c r="D85" s="29">
        <f>C85+(C85*IVATOT)</f>
        <v>453600</v>
      </c>
      <c r="E85" s="10" t="str">
        <f t="shared" si="1"/>
        <v>HD 5,2 GB Ultra DMA 5400rpm 378000</v>
      </c>
    </row>
    <row r="86" spans="1:5" x14ac:dyDescent="0.35">
      <c r="A86" s="10" t="s">
        <v>292</v>
      </c>
      <c r="B86" s="10" t="s">
        <v>289</v>
      </c>
      <c r="C86" s="28">
        <v>469000</v>
      </c>
      <c r="D86" s="29">
        <f>C86+(C86*IVATOT)</f>
        <v>562800</v>
      </c>
      <c r="E86" s="10" t="str">
        <f t="shared" si="1"/>
        <v>HD 6,4 GB Ultra DMA 5400rpm 469000</v>
      </c>
    </row>
    <row r="87" spans="1:5" x14ac:dyDescent="0.35">
      <c r="A87" s="10" t="s">
        <v>293</v>
      </c>
      <c r="B87" s="10" t="s">
        <v>289</v>
      </c>
      <c r="C87" s="28">
        <v>556000</v>
      </c>
      <c r="D87" s="29">
        <f>C87+(C87*IVATOT)</f>
        <v>667200</v>
      </c>
      <c r="E87" s="10" t="str">
        <f t="shared" si="1"/>
        <v>HD 2 GB SCSI III 5400 rpm 556000</v>
      </c>
    </row>
    <row r="88" spans="1:5" x14ac:dyDescent="0.35">
      <c r="A88" s="10" t="s">
        <v>294</v>
      </c>
      <c r="B88" s="10" t="s">
        <v>295</v>
      </c>
      <c r="C88" s="28">
        <v>476000</v>
      </c>
      <c r="D88" s="29">
        <f>C88+(C88*IVATOT)</f>
        <v>571200</v>
      </c>
      <c r="E88" s="10" t="str">
        <f t="shared" si="1"/>
        <v>HD 3,2 GB SCSI III 5400rpm 476000</v>
      </c>
    </row>
    <row r="89" spans="1:5" x14ac:dyDescent="0.35">
      <c r="A89" s="10" t="s">
        <v>296</v>
      </c>
      <c r="B89" s="10" t="s">
        <v>295</v>
      </c>
      <c r="C89" s="28">
        <v>477000</v>
      </c>
      <c r="D89" s="29">
        <f>C89+(C89*IVATOT)</f>
        <v>572400</v>
      </c>
      <c r="E89" s="10" t="str">
        <f t="shared" si="1"/>
        <v>HD 4,3 GB SCSI 5400 rpm 477000</v>
      </c>
    </row>
    <row r="90" spans="1:5" x14ac:dyDescent="0.35">
      <c r="A90" s="10" t="s">
        <v>297</v>
      </c>
      <c r="B90" s="10" t="s">
        <v>295</v>
      </c>
      <c r="C90" s="28">
        <v>556000</v>
      </c>
      <c r="D90" s="29">
        <f>C90+(C90*IVATOT)</f>
        <v>667200</v>
      </c>
      <c r="E90" s="10" t="str">
        <f t="shared" si="1"/>
        <v>HD 4,5 GB SCSI ULTRA WIDE 7200rpm 556000</v>
      </c>
    </row>
    <row r="91" spans="1:5" x14ac:dyDescent="0.35">
      <c r="A91" s="10" t="s">
        <v>298</v>
      </c>
      <c r="B91" s="10" t="s">
        <v>299</v>
      </c>
      <c r="C91" s="28">
        <v>695000</v>
      </c>
      <c r="D91" s="29">
        <f>C91+(C91*IVATOT)</f>
        <v>834000</v>
      </c>
      <c r="E91" s="10" t="str">
        <f t="shared" si="1"/>
        <v>HD 4,5 GB SCSI ULTRA WIDE 10.000rpm 695000</v>
      </c>
    </row>
    <row r="92" spans="1:5" x14ac:dyDescent="0.35">
      <c r="A92" s="10" t="s">
        <v>300</v>
      </c>
      <c r="B92" s="10" t="s">
        <v>301</v>
      </c>
      <c r="C92" s="28">
        <v>1279000</v>
      </c>
      <c r="D92" s="29">
        <f>C92+(C92*IVATOT)</f>
        <v>1534800</v>
      </c>
      <c r="E92" s="10" t="str">
        <f t="shared" si="1"/>
        <v>FDD 1,44MB 1279000</v>
      </c>
    </row>
    <row r="93" spans="1:5" x14ac:dyDescent="0.35">
      <c r="A93" s="10" t="s">
        <v>302</v>
      </c>
      <c r="B93" s="10" t="s">
        <v>303</v>
      </c>
      <c r="C93" s="28">
        <v>35000</v>
      </c>
      <c r="D93" s="29">
        <f>C93+(C93*IVATOT)</f>
        <v>42000</v>
      </c>
      <c r="E93" s="10" t="str">
        <f t="shared" si="1"/>
        <v>FLOPPY DRIVE 120MB 35000</v>
      </c>
    </row>
    <row r="94" spans="1:5" x14ac:dyDescent="0.35">
      <c r="A94" s="10" t="s">
        <v>304</v>
      </c>
      <c r="B94" s="10" t="s">
        <v>305</v>
      </c>
      <c r="C94" s="28">
        <v>175000</v>
      </c>
      <c r="D94" s="29">
        <f>C94+(C94*IVATOT)</f>
        <v>210000</v>
      </c>
      <c r="E94" s="10" t="str">
        <f t="shared" si="1"/>
        <v>ZIP DRIVE 100MB PARALL. 175000</v>
      </c>
    </row>
    <row r="95" spans="1:5" x14ac:dyDescent="0.35">
      <c r="A95" s="10" t="s">
        <v>306</v>
      </c>
      <c r="B95" s="10" t="s">
        <v>307</v>
      </c>
      <c r="C95" s="28">
        <v>272000</v>
      </c>
      <c r="D95" s="29">
        <f>C95+(C95*IVATOT)</f>
        <v>326400</v>
      </c>
      <c r="E95" s="10" t="str">
        <f t="shared" si="1"/>
        <v>ZIP ATAPI 100MB INTERNO 272000</v>
      </c>
    </row>
    <row r="96" spans="1:5" x14ac:dyDescent="0.35">
      <c r="A96" s="10" t="s">
        <v>308</v>
      </c>
      <c r="B96" s="10" t="s">
        <v>307</v>
      </c>
      <c r="C96" s="28">
        <v>198000</v>
      </c>
      <c r="D96" s="29">
        <f>C96+(C96*IVATOT)</f>
        <v>237600</v>
      </c>
      <c r="E96" s="10" t="str">
        <f t="shared" si="1"/>
        <v>ZIP DRIVE 100MB SCSI 198000</v>
      </c>
    </row>
    <row r="97" spans="1:5" x14ac:dyDescent="0.35">
      <c r="A97" s="10" t="s">
        <v>309</v>
      </c>
      <c r="B97" s="10" t="s">
        <v>307</v>
      </c>
      <c r="C97" s="28">
        <v>290000</v>
      </c>
      <c r="D97" s="29">
        <f>C97+(C97*IVATOT)</f>
        <v>348000</v>
      </c>
      <c r="E97" s="10" t="str">
        <f t="shared" si="1"/>
        <v>JAZ DRIVE 1GB INT. 290000</v>
      </c>
    </row>
    <row r="98" spans="1:5" x14ac:dyDescent="0.35">
      <c r="A98" s="10" t="s">
        <v>310</v>
      </c>
      <c r="B98" s="10" t="s">
        <v>307</v>
      </c>
      <c r="C98" s="28">
        <v>589000</v>
      </c>
      <c r="D98" s="29">
        <f>C98+(C98*IVATOT)</f>
        <v>706800</v>
      </c>
      <c r="E98" s="10" t="str">
        <f t="shared" si="1"/>
        <v>JAZ DRIVE 1GB EXT. 589000</v>
      </c>
    </row>
    <row r="99" spans="1:5" x14ac:dyDescent="0.35">
      <c r="A99" s="10" t="s">
        <v>311</v>
      </c>
      <c r="B99" s="10" t="s">
        <v>307</v>
      </c>
      <c r="C99" s="28">
        <v>743000</v>
      </c>
      <c r="D99" s="29">
        <f>C99+(C99*IVATOT)</f>
        <v>891600</v>
      </c>
      <c r="E99" s="10" t="str">
        <f t="shared" si="1"/>
        <v>KIT 10  CARTUCCE ZIP DRIVE 743000</v>
      </c>
    </row>
    <row r="100" spans="1:5" x14ac:dyDescent="0.35">
      <c r="A100" s="10" t="s">
        <v>312</v>
      </c>
      <c r="B100" s="10" t="s">
        <v>279</v>
      </c>
      <c r="C100" s="28">
        <v>271000</v>
      </c>
      <c r="D100" s="29">
        <f>C100+(C100*IVATOT)</f>
        <v>325200</v>
      </c>
      <c r="E100" s="10" t="str">
        <f t="shared" si="1"/>
        <v>KIT 3 CARTUCCE JAZ DRIVE 271000</v>
      </c>
    </row>
    <row r="101" spans="1:5" x14ac:dyDescent="0.35">
      <c r="A101" s="10" t="s">
        <v>313</v>
      </c>
      <c r="B101" s="10" t="s">
        <v>279</v>
      </c>
      <c r="C101" s="28">
        <v>632000</v>
      </c>
      <c r="D101" s="29">
        <f>C101+(C101*IVATOT)</f>
        <v>758400</v>
      </c>
      <c r="E101" s="10" t="str">
        <f t="shared" si="1"/>
        <v>KIT 3 CARTUCCE 120MB 3M 632000</v>
      </c>
    </row>
    <row r="102" spans="1:5" x14ac:dyDescent="0.35">
      <c r="A102" s="10" t="s">
        <v>314</v>
      </c>
      <c r="B102" s="10" t="s">
        <v>315</v>
      </c>
      <c r="C102" s="28">
        <v>90000</v>
      </c>
      <c r="D102" s="29">
        <f>C102+(C102*IVATOT)</f>
        <v>108000</v>
      </c>
      <c r="E102" s="10" t="str">
        <f t="shared" si="1"/>
        <v>FRAME HDD  90000</v>
      </c>
    </row>
    <row r="103" spans="1:5" x14ac:dyDescent="0.35">
      <c r="A103" s="10" t="s">
        <v>316</v>
      </c>
      <c r="B103" s="10" t="s">
        <v>317</v>
      </c>
      <c r="C103" s="28">
        <v>4000</v>
      </c>
      <c r="D103" s="29">
        <f>C103+(C103*IVATOT)</f>
        <v>4800</v>
      </c>
      <c r="E103" s="10" t="str">
        <f t="shared" si="1"/>
        <v>FRAME FDD  4000</v>
      </c>
    </row>
    <row r="104" spans="1:5" x14ac:dyDescent="0.35">
      <c r="A104" s="10" t="s">
        <v>318</v>
      </c>
      <c r="B104" s="10" t="s">
        <v>319</v>
      </c>
      <c r="C104" s="28">
        <v>5000</v>
      </c>
      <c r="D104" s="29">
        <f>C104+(C104*IVATOT)</f>
        <v>6000</v>
      </c>
      <c r="E104" s="10" t="str">
        <f t="shared" si="1"/>
        <v>FRAME REMOVIBILE 3.5" 5000</v>
      </c>
    </row>
    <row r="105" spans="1:5" x14ac:dyDescent="0.35">
      <c r="A105" s="10" t="s">
        <v>320</v>
      </c>
      <c r="B105" s="10" t="s">
        <v>321</v>
      </c>
      <c r="C105" s="28">
        <v>41000</v>
      </c>
      <c r="D105" s="29">
        <f>C105+(C105*IVATOT)</f>
        <v>49200</v>
      </c>
      <c r="E105" s="10" t="str">
        <f t="shared" si="1"/>
        <v>MAGNETO-OTTICI 41000</v>
      </c>
    </row>
    <row r="106" spans="1:5" x14ac:dyDescent="0.35">
      <c r="A106" s="10" t="s">
        <v>322</v>
      </c>
      <c r="C106" s="32"/>
      <c r="D106" s="29">
        <f>C106+(C106*IVATOT)</f>
        <v>0</v>
      </c>
      <c r="E106" s="10" t="str">
        <f t="shared" si="1"/>
        <v xml:space="preserve">M.O. + CD 4X,  PD 2000 INT. 650 MB </v>
      </c>
    </row>
    <row r="107" spans="1:5" x14ac:dyDescent="0.35">
      <c r="A107" s="10" t="s">
        <v>323</v>
      </c>
      <c r="B107" s="10" t="s">
        <v>324</v>
      </c>
      <c r="C107" s="28">
        <v>737000</v>
      </c>
      <c r="D107" s="29">
        <f>C107+(C107*IVATOT)</f>
        <v>884400</v>
      </c>
      <c r="E107" s="10" t="str">
        <f t="shared" si="1"/>
        <v>M.O. + CD 4X,  PD 2000 EXT. 650 MB 737000</v>
      </c>
    </row>
    <row r="108" spans="1:5" x14ac:dyDescent="0.35">
      <c r="A108" s="10" t="s">
        <v>325</v>
      </c>
      <c r="B108" s="10" t="s">
        <v>326</v>
      </c>
      <c r="C108" s="28">
        <v>910000</v>
      </c>
      <c r="D108" s="29">
        <f>C108+(C108*IVATOT)</f>
        <v>1092000</v>
      </c>
      <c r="E108" s="10" t="str">
        <f t="shared" si="1"/>
        <v>KIT 5 CARTUCCE 650 MB 910000</v>
      </c>
    </row>
    <row r="109" spans="1:5" x14ac:dyDescent="0.35">
      <c r="A109" s="10" t="s">
        <v>327</v>
      </c>
      <c r="C109" s="28">
        <v>241000</v>
      </c>
      <c r="D109" s="29">
        <f>C109+(C109*IVATOT)</f>
        <v>289200</v>
      </c>
      <c r="E109" s="10" t="str">
        <f t="shared" si="1"/>
        <v>CD ROM 241000</v>
      </c>
    </row>
    <row r="110" spans="1:5" x14ac:dyDescent="0.35">
      <c r="A110" s="10" t="s">
        <v>328</v>
      </c>
      <c r="C110" s="32"/>
      <c r="D110" s="29">
        <f>C110+(C110*IVATOT)</f>
        <v>0</v>
      </c>
      <c r="E110" s="10" t="str">
        <f t="shared" si="1"/>
        <v xml:space="preserve">CD ROM 24X HITACHI CDR 8330 </v>
      </c>
    </row>
    <row r="111" spans="1:5" x14ac:dyDescent="0.35">
      <c r="A111" s="10" t="s">
        <v>329</v>
      </c>
      <c r="B111" s="10" t="s">
        <v>330</v>
      </c>
      <c r="C111" s="28">
        <v>112000</v>
      </c>
      <c r="D111" s="29">
        <f>C111+(C111*IVATOT)</f>
        <v>134400</v>
      </c>
      <c r="E111" s="10" t="str">
        <f t="shared" si="1"/>
        <v>CD ROM 24X CREATIVE 112000</v>
      </c>
    </row>
    <row r="112" spans="1:5" x14ac:dyDescent="0.35">
      <c r="A112" s="10" t="s">
        <v>331</v>
      </c>
      <c r="B112" s="10" t="s">
        <v>330</v>
      </c>
      <c r="C112" s="28">
        <v>113000</v>
      </c>
      <c r="D112" s="29">
        <f>C112+(C112*IVATOT)</f>
        <v>135600</v>
      </c>
      <c r="E112" s="10" t="str">
        <f t="shared" si="1"/>
        <v>CD ROM 24X PIONEER 502-S Bulk 113000</v>
      </c>
    </row>
    <row r="113" spans="1:5" x14ac:dyDescent="0.35">
      <c r="A113" s="10" t="s">
        <v>332</v>
      </c>
      <c r="B113" s="10" t="s">
        <v>333</v>
      </c>
      <c r="C113" s="28">
        <v>121000</v>
      </c>
      <c r="D113" s="29">
        <f>C113+(C113*IVATOT)</f>
        <v>145200</v>
      </c>
      <c r="E113" s="10" t="str">
        <f t="shared" si="1"/>
        <v>CD ROM 34X ASUS 121000</v>
      </c>
    </row>
    <row r="114" spans="1:5" x14ac:dyDescent="0.35">
      <c r="A114" s="10" t="s">
        <v>334</v>
      </c>
      <c r="B114" s="10" t="s">
        <v>335</v>
      </c>
      <c r="C114" s="28">
        <v>160000</v>
      </c>
      <c r="D114" s="29">
        <f>C114+(C114*IVATOT)</f>
        <v>192000</v>
      </c>
      <c r="E114" s="10" t="str">
        <f t="shared" si="1"/>
        <v>CD ROM 24X SCSI NEC 160000</v>
      </c>
    </row>
    <row r="115" spans="1:5" x14ac:dyDescent="0.35">
      <c r="A115" s="10" t="s">
        <v>336</v>
      </c>
      <c r="B115" s="10" t="s">
        <v>337</v>
      </c>
      <c r="C115" s="28">
        <v>195000</v>
      </c>
      <c r="D115" s="29">
        <f>C115+(C115*IVATOT)</f>
        <v>234000</v>
      </c>
      <c r="E115" s="10" t="str">
        <f t="shared" si="1"/>
        <v>CD ROM 32X SCSI WAITEC 195000</v>
      </c>
    </row>
    <row r="116" spans="1:5" x14ac:dyDescent="0.35">
      <c r="A116" s="10" t="s">
        <v>338</v>
      </c>
      <c r="B116" s="10" t="s">
        <v>339</v>
      </c>
      <c r="C116" s="28">
        <v>215000</v>
      </c>
      <c r="D116" s="29">
        <f>C116+(C116*IVATOT)</f>
        <v>258000</v>
      </c>
      <c r="E116" s="10" t="str">
        <f t="shared" si="1"/>
        <v>CD ROM PLEXTOR PX-32TSI 215000</v>
      </c>
    </row>
    <row r="117" spans="1:5" x14ac:dyDescent="0.35">
      <c r="A117" s="10" t="s">
        <v>340</v>
      </c>
      <c r="B117" s="10" t="s">
        <v>339</v>
      </c>
      <c r="C117" s="28">
        <v>321000</v>
      </c>
      <c r="D117" s="29">
        <f>C117+(C117*IVATOT)</f>
        <v>385200</v>
      </c>
      <c r="E117" s="10" t="str">
        <f t="shared" si="1"/>
        <v>DVD CREATIVE KIT ENCORE DXR2 321000</v>
      </c>
    </row>
    <row r="118" spans="1:5" x14ac:dyDescent="0.35">
      <c r="A118" s="10" t="s">
        <v>341</v>
      </c>
      <c r="B118" s="10" t="s">
        <v>342</v>
      </c>
      <c r="C118" s="28">
        <v>614000</v>
      </c>
      <c r="D118" s="29">
        <f>C118+(C118*IVATOT)</f>
        <v>736800</v>
      </c>
      <c r="E118" s="10" t="str">
        <f t="shared" si="1"/>
        <v>MASTERIZZATORI 614000</v>
      </c>
    </row>
    <row r="119" spans="1:5" x14ac:dyDescent="0.35">
      <c r="A119" s="10" t="s">
        <v>343</v>
      </c>
      <c r="C119" s="32"/>
      <c r="D119" s="29">
        <f>C119+(C119*IVATOT)</f>
        <v>0</v>
      </c>
      <c r="E119" s="10" t="str">
        <f t="shared" si="1"/>
        <v xml:space="preserve">CONFEZIONE 10 CDR 74' </v>
      </c>
    </row>
    <row r="120" spans="1:5" x14ac:dyDescent="0.35">
      <c r="A120" s="10" t="s">
        <v>344</v>
      </c>
      <c r="B120" s="10" t="s">
        <v>345</v>
      </c>
      <c r="C120" s="28">
        <v>30000</v>
      </c>
      <c r="D120" s="29">
        <f>C120+(C120*IVATOT)</f>
        <v>36000</v>
      </c>
      <c r="E120" s="10" t="str">
        <f t="shared" si="1"/>
        <v>CD RISCRIVIBILE 74' 30000</v>
      </c>
    </row>
    <row r="121" spans="1:5" x14ac:dyDescent="0.35">
      <c r="A121" s="10" t="s">
        <v>346</v>
      </c>
      <c r="B121" s="10" t="s">
        <v>347</v>
      </c>
      <c r="C121" s="28">
        <v>34000</v>
      </c>
      <c r="D121" s="29">
        <f>C121+(C121*IVATOT)</f>
        <v>40800</v>
      </c>
      <c r="E121" s="10" t="str">
        <f t="shared" si="1"/>
        <v>CONFEZIONE 10 CDR 74' KODAK 34000</v>
      </c>
    </row>
    <row r="122" spans="1:5" x14ac:dyDescent="0.35">
      <c r="A122" s="10" t="s">
        <v>348</v>
      </c>
      <c r="B122" s="10" t="s">
        <v>345</v>
      </c>
      <c r="C122" s="28">
        <v>35000</v>
      </c>
      <c r="D122" s="29">
        <f>C122+(C122*IVATOT)</f>
        <v>42000</v>
      </c>
      <c r="E122" s="10" t="str">
        <f t="shared" si="1"/>
        <v>SOFTWARE LABELLER CD KIT 35000</v>
      </c>
    </row>
    <row r="123" spans="1:5" x14ac:dyDescent="0.35">
      <c r="A123" s="10" t="s">
        <v>349</v>
      </c>
      <c r="B123" s="10" t="s">
        <v>350</v>
      </c>
      <c r="C123" s="28">
        <v>77000</v>
      </c>
      <c r="D123" s="29">
        <f>C123+(C123*IVATOT)</f>
        <v>92400</v>
      </c>
      <c r="E123" s="10" t="str">
        <f t="shared" si="1"/>
        <v>WAITEC WT48/1 - GEAR - 77000</v>
      </c>
    </row>
    <row r="124" spans="1:5" x14ac:dyDescent="0.35">
      <c r="A124" s="10" t="s">
        <v>351</v>
      </c>
      <c r="B124" s="10" t="s">
        <v>352</v>
      </c>
      <c r="C124" s="28">
        <v>723000</v>
      </c>
      <c r="D124" s="29">
        <f>C124+(C124*IVATOT)</f>
        <v>867600</v>
      </c>
      <c r="E124" s="10" t="str">
        <f t="shared" si="1"/>
        <v>WAITEC 2036EI/1 - SOFTWARE  723000</v>
      </c>
    </row>
    <row r="125" spans="1:5" x14ac:dyDescent="0.35">
      <c r="A125" s="10" t="s">
        <v>353</v>
      </c>
      <c r="B125" s="10" t="s">
        <v>354</v>
      </c>
      <c r="C125" s="28">
        <v>742000</v>
      </c>
      <c r="D125" s="29">
        <f>C125+(C125*IVATOT)</f>
        <v>890400</v>
      </c>
      <c r="E125" s="10" t="str">
        <f t="shared" si="1"/>
        <v>RICOH MP6200ADP + SOFT.+5 CDR 742000</v>
      </c>
    </row>
    <row r="126" spans="1:5" x14ac:dyDescent="0.35">
      <c r="A126" s="10" t="s">
        <v>355</v>
      </c>
      <c r="B126" s="10" t="s">
        <v>356</v>
      </c>
      <c r="C126" s="28">
        <v>778000</v>
      </c>
      <c r="D126" s="29">
        <f>C126+(C126*IVATOT)</f>
        <v>933600</v>
      </c>
      <c r="E126" s="10" t="str">
        <f t="shared" si="1"/>
        <v>RICOH MP6200SR - SOFTWARE SCSI 778000</v>
      </c>
    </row>
    <row r="127" spans="1:5" x14ac:dyDescent="0.35">
      <c r="A127" s="10" t="s">
        <v>357</v>
      </c>
      <c r="B127" s="10" t="s">
        <v>358</v>
      </c>
      <c r="C127" s="28">
        <v>878000</v>
      </c>
      <c r="D127" s="29">
        <f>C127+(C127*IVATOT)</f>
        <v>1053600</v>
      </c>
      <c r="E127" s="10" t="str">
        <f t="shared" si="1"/>
        <v>WAITEC 2026/1 - SOFTWARE SCSI 878000</v>
      </c>
    </row>
    <row r="128" spans="1:5" x14ac:dyDescent="0.35">
      <c r="A128" s="10" t="s">
        <v>359</v>
      </c>
      <c r="B128" s="10" t="s">
        <v>358</v>
      </c>
      <c r="C128" s="28">
        <v>883000</v>
      </c>
      <c r="D128" s="29">
        <f>C128+(C128*IVATOT)</f>
        <v>1059600</v>
      </c>
      <c r="E128" s="10" t="str">
        <f t="shared" si="1"/>
        <v>CDR 480i PLASMON EASY CD 883000</v>
      </c>
    </row>
    <row r="129" spans="1:5" x14ac:dyDescent="0.35">
      <c r="A129" s="10" t="s">
        <v>360</v>
      </c>
      <c r="B129" s="10" t="s">
        <v>352</v>
      </c>
      <c r="C129" s="28">
        <v>913000</v>
      </c>
      <c r="D129" s="29">
        <f>C129+(C129*IVATOT)</f>
        <v>1095600</v>
      </c>
      <c r="E129" s="10" t="str">
        <f t="shared" si="1"/>
        <v>CDR 480e PLASMON EASY CD 913000</v>
      </c>
    </row>
    <row r="130" spans="1:5" x14ac:dyDescent="0.35">
      <c r="A130" s="10" t="s">
        <v>361</v>
      </c>
      <c r="B130" s="10" t="s">
        <v>362</v>
      </c>
      <c r="C130" s="28">
        <v>1125000</v>
      </c>
      <c r="D130" s="29">
        <f>C130+(C130*IVATOT)</f>
        <v>1350000</v>
      </c>
      <c r="E130" s="10" t="str">
        <f t="shared" si="1"/>
        <v>MEMORIE 1125000</v>
      </c>
    </row>
    <row r="131" spans="1:5" x14ac:dyDescent="0.35">
      <c r="A131" s="10" t="s">
        <v>363</v>
      </c>
      <c r="C131" s="32"/>
      <c r="D131" s="29">
        <f>C131+(C131*IVATOT)</f>
        <v>0</v>
      </c>
      <c r="E131" s="10" t="str">
        <f t="shared" si="1"/>
        <v xml:space="preserve">SIMM 8MB 72 PIN (EDO) </v>
      </c>
    </row>
    <row r="132" spans="1:5" x14ac:dyDescent="0.35">
      <c r="A132" s="10" t="s">
        <v>364</v>
      </c>
      <c r="C132" s="28">
        <v>33000</v>
      </c>
      <c r="D132" s="29">
        <f>C132+(C132*IVATOT)</f>
        <v>39600</v>
      </c>
      <c r="E132" s="10" t="str">
        <f t="shared" si="1"/>
        <v>SIMM 16MB 72 PIN (EDO) 33000</v>
      </c>
    </row>
    <row r="133" spans="1:5" x14ac:dyDescent="0.35">
      <c r="A133" s="10" t="s">
        <v>365</v>
      </c>
      <c r="C133" s="28">
        <v>52000</v>
      </c>
      <c r="D133" s="29">
        <f>C133+(C133*IVATOT)</f>
        <v>62400</v>
      </c>
      <c r="E133" s="10" t="str">
        <f t="shared" si="1"/>
        <v>SIMM 32MB 72 PIN (EDO) 52000</v>
      </c>
    </row>
    <row r="134" spans="1:5" x14ac:dyDescent="0.35">
      <c r="A134" s="10" t="s">
        <v>366</v>
      </c>
      <c r="C134" s="28">
        <v>97000</v>
      </c>
      <c r="D134" s="29">
        <f>C134+(C134*IVATOT)</f>
        <v>116400</v>
      </c>
      <c r="E134" s="10" t="str">
        <f t="shared" ref="E134:E197" si="2">_xlfn.CONCAT(A135," ",C134)</f>
        <v>MODEM FAX - VIDEOCAMERA 97000</v>
      </c>
    </row>
    <row r="135" spans="1:5" x14ac:dyDescent="0.35">
      <c r="A135" s="10" t="s">
        <v>367</v>
      </c>
      <c r="B135" s="10" t="s">
        <v>279</v>
      </c>
      <c r="C135" s="32"/>
      <c r="D135" s="29">
        <f>C135+(C135*IVATOT)</f>
        <v>0</v>
      </c>
      <c r="E135" s="10" t="str">
        <f t="shared" si="2"/>
        <v xml:space="preserve">M/F MOTOROLA 3400PRO 28800 EXT </v>
      </c>
    </row>
    <row r="136" spans="1:5" x14ac:dyDescent="0.35">
      <c r="A136" s="10" t="s">
        <v>368</v>
      </c>
      <c r="B136" s="10" t="s">
        <v>369</v>
      </c>
      <c r="C136" s="28">
        <v>131000</v>
      </c>
      <c r="D136" s="29">
        <f>C136+(C136*IVATOT)</f>
        <v>157200</v>
      </c>
      <c r="E136" s="10" t="str">
        <f t="shared" si="2"/>
        <v>M/F LEONARDO PC 33600 INT OEM 131000</v>
      </c>
    </row>
    <row r="137" spans="1:5" x14ac:dyDescent="0.35">
      <c r="A137" s="10" t="s">
        <v>370</v>
      </c>
      <c r="B137" s="10" t="s">
        <v>371</v>
      </c>
      <c r="C137" s="28">
        <v>169000</v>
      </c>
      <c r="D137" s="29">
        <f>C137+(C137*IVATOT)</f>
        <v>202800</v>
      </c>
      <c r="E137" s="10" t="str">
        <f t="shared" si="2"/>
        <v>M/F LEONARDO PC 33600 EXT 169000</v>
      </c>
    </row>
    <row r="138" spans="1:5" x14ac:dyDescent="0.35">
      <c r="A138" s="10" t="s">
        <v>372</v>
      </c>
      <c r="B138" s="10" t="s">
        <v>371</v>
      </c>
      <c r="C138" s="28">
        <v>190000</v>
      </c>
      <c r="D138" s="29">
        <f>C138+(C138*IVATOT)</f>
        <v>228000</v>
      </c>
      <c r="E138" s="10" t="str">
        <f t="shared" si="2"/>
        <v>M/F MOTOROLA 56K  EXT BULK 190000</v>
      </c>
    </row>
    <row r="139" spans="1:5" x14ac:dyDescent="0.35">
      <c r="A139" s="10" t="s">
        <v>373</v>
      </c>
      <c r="B139" s="10" t="s">
        <v>369</v>
      </c>
      <c r="C139" s="28">
        <v>191000</v>
      </c>
      <c r="D139" s="29">
        <f>C139+(C139*IVATOT)</f>
        <v>229200</v>
      </c>
      <c r="E139" s="10" t="str">
        <f t="shared" si="2"/>
        <v>M/F LEONARDO PC 33600 INT 191000</v>
      </c>
    </row>
    <row r="140" spans="1:5" x14ac:dyDescent="0.35">
      <c r="A140" s="10" t="s">
        <v>374</v>
      </c>
      <c r="B140" s="10" t="s">
        <v>371</v>
      </c>
      <c r="C140" s="28">
        <v>197000</v>
      </c>
      <c r="D140" s="29">
        <f>C140+(C140*IVATOT)</f>
        <v>236400</v>
      </c>
      <c r="E140" s="10" t="str">
        <f t="shared" si="2"/>
        <v>M/F TIZIANO 33600 EXT 197000</v>
      </c>
    </row>
    <row r="141" spans="1:5" x14ac:dyDescent="0.35">
      <c r="A141" s="10" t="s">
        <v>375</v>
      </c>
      <c r="B141" s="10" t="s">
        <v>371</v>
      </c>
      <c r="C141" s="28">
        <v>201000</v>
      </c>
      <c r="D141" s="29">
        <f>C141+(C141*IVATOT)</f>
        <v>241200</v>
      </c>
      <c r="E141" s="10" t="str">
        <f t="shared" si="2"/>
        <v>M/F SPORTSTER FLASH 33600 EXT ITA  201000</v>
      </c>
    </row>
    <row r="142" spans="1:5" x14ac:dyDescent="0.35">
      <c r="A142" s="10" t="s">
        <v>376</v>
      </c>
      <c r="B142" s="10" t="s">
        <v>377</v>
      </c>
      <c r="C142" s="28">
        <v>220000</v>
      </c>
      <c r="D142" s="29">
        <f>C142+(C142*IVATOT)</f>
        <v>264000</v>
      </c>
      <c r="E142" s="10" t="str">
        <f t="shared" si="2"/>
        <v>M/F MOTOROLA 56K  EXT 220000</v>
      </c>
    </row>
    <row r="143" spans="1:5" x14ac:dyDescent="0.35">
      <c r="A143" s="10" t="s">
        <v>378</v>
      </c>
      <c r="B143" s="10" t="s">
        <v>369</v>
      </c>
      <c r="C143" s="28">
        <v>250000</v>
      </c>
      <c r="D143" s="29">
        <f>C143+(C143*IVATOT)</f>
        <v>300000</v>
      </c>
      <c r="E143" s="10" t="str">
        <f t="shared" si="2"/>
        <v>M/F LEONARDO  56K  EXT 250000</v>
      </c>
    </row>
    <row r="144" spans="1:5" x14ac:dyDescent="0.35">
      <c r="A144" s="10" t="s">
        <v>379</v>
      </c>
      <c r="B144" s="10" t="s">
        <v>371</v>
      </c>
      <c r="C144" s="28">
        <v>257000</v>
      </c>
      <c r="D144" s="29">
        <f>C144+(C144*IVATOT)</f>
        <v>308400</v>
      </c>
      <c r="E144" s="10" t="str">
        <f t="shared" si="2"/>
        <v>M/F TIZIANO 56K EXT 257000</v>
      </c>
    </row>
    <row r="145" spans="1:5" x14ac:dyDescent="0.35">
      <c r="A145" s="10" t="s">
        <v>380</v>
      </c>
      <c r="B145" s="10" t="s">
        <v>371</v>
      </c>
      <c r="C145" s="28">
        <v>278000</v>
      </c>
      <c r="D145" s="29">
        <f>C145+(C145*IVATOT)</f>
        <v>333600</v>
      </c>
      <c r="E145" s="10" t="str">
        <f t="shared" si="2"/>
        <v>M/F SPORTSTER MESSAGE PLUS 278000</v>
      </c>
    </row>
    <row r="146" spans="1:5" x14ac:dyDescent="0.35">
      <c r="A146" s="10" t="s">
        <v>381</v>
      </c>
      <c r="B146" s="10" t="s">
        <v>377</v>
      </c>
      <c r="C146" s="28">
        <v>280000</v>
      </c>
      <c r="D146" s="29">
        <f>C146+(C146*IVATOT)</f>
        <v>336000</v>
      </c>
      <c r="E146" s="10" t="str">
        <f t="shared" si="2"/>
        <v>M/F LEONARDO PCMCIA 33600 280000</v>
      </c>
    </row>
    <row r="147" spans="1:5" x14ac:dyDescent="0.35">
      <c r="A147" s="10" t="s">
        <v>382</v>
      </c>
      <c r="B147" s="10" t="s">
        <v>371</v>
      </c>
      <c r="C147" s="28">
        <v>300000</v>
      </c>
      <c r="D147" s="29">
        <f>C147+(C147*IVATOT)</f>
        <v>360000</v>
      </c>
      <c r="E147" s="10" t="str">
        <f t="shared" si="2"/>
        <v>KIT VIDEOCONFERENZA "GALILEO" 300000</v>
      </c>
    </row>
    <row r="148" spans="1:5" x14ac:dyDescent="0.35">
      <c r="A148" s="10" t="s">
        <v>383</v>
      </c>
      <c r="B148" s="10" t="s">
        <v>384</v>
      </c>
      <c r="C148" s="28">
        <v>305000</v>
      </c>
      <c r="D148" s="29">
        <f>C148+(C148*IVATOT)</f>
        <v>366000</v>
      </c>
      <c r="E148" s="10" t="str">
        <f t="shared" si="2"/>
        <v>MODEM ISDN TINTORETTO EXT. 305000</v>
      </c>
    </row>
    <row r="149" spans="1:5" x14ac:dyDescent="0.35">
      <c r="A149" s="10" t="s">
        <v>385</v>
      </c>
      <c r="B149" s="10" t="s">
        <v>371</v>
      </c>
      <c r="C149" s="28">
        <v>335000</v>
      </c>
      <c r="D149" s="29">
        <f>C149+(C149*IVATOT)</f>
        <v>402000</v>
      </c>
      <c r="E149" s="10" t="str">
        <f t="shared" si="2"/>
        <v>M/F LEONARDO PCMCIA 56K 335000</v>
      </c>
    </row>
    <row r="150" spans="1:5" x14ac:dyDescent="0.35">
      <c r="A150" s="10" t="s">
        <v>386</v>
      </c>
      <c r="B150" s="10" t="s">
        <v>371</v>
      </c>
      <c r="C150" s="28">
        <v>360000</v>
      </c>
      <c r="D150" s="29">
        <f>C150+(C150*IVATOT)</f>
        <v>432000</v>
      </c>
      <c r="E150" s="10" t="str">
        <f t="shared" si="2"/>
        <v>MODEM MOTOROLA ISDN  EXT.64/128K 360000</v>
      </c>
    </row>
    <row r="151" spans="1:5" x14ac:dyDescent="0.35">
      <c r="A151" s="10" t="s">
        <v>387</v>
      </c>
      <c r="B151" s="10" t="s">
        <v>369</v>
      </c>
      <c r="C151" s="28">
        <v>429000</v>
      </c>
      <c r="D151" s="29">
        <f>C151+(C151*IVATOT)</f>
        <v>514800</v>
      </c>
      <c r="E151" s="10" t="str">
        <f t="shared" si="2"/>
        <v>M/F ISDN DONATELLO EXT. 429000</v>
      </c>
    </row>
    <row r="152" spans="1:5" ht="12.75" customHeight="1" x14ac:dyDescent="0.35">
      <c r="A152" s="10" t="s">
        <v>388</v>
      </c>
      <c r="B152" s="10" t="s">
        <v>371</v>
      </c>
      <c r="C152" s="28">
        <v>701000</v>
      </c>
      <c r="D152" s="29">
        <f>C152+(C152*IVATOT)</f>
        <v>841200</v>
      </c>
      <c r="E152" s="10" t="str">
        <f t="shared" si="2"/>
        <v>MULTIMEDIA 701000</v>
      </c>
    </row>
    <row r="153" spans="1:5" ht="14.25" customHeight="1" x14ac:dyDescent="0.35">
      <c r="A153" s="10" t="s">
        <v>389</v>
      </c>
      <c r="C153" s="32"/>
      <c r="D153" s="29">
        <f>C153+(C153*IVATOT)</f>
        <v>0</v>
      </c>
      <c r="E153" s="10" t="str">
        <f t="shared" si="2"/>
        <v xml:space="preserve">SOUND AXP201/U PCI 64 </v>
      </c>
    </row>
    <row r="154" spans="1:5" x14ac:dyDescent="0.35">
      <c r="A154" s="10" t="s">
        <v>390</v>
      </c>
      <c r="B154" s="10" t="s">
        <v>391</v>
      </c>
      <c r="C154" s="28">
        <v>90000</v>
      </c>
      <c r="D154" s="29">
        <f>C154+(C154*IVATOT)</f>
        <v>108000</v>
      </c>
      <c r="E154" s="10" t="str">
        <f t="shared" si="2"/>
        <v>SOUND BLASTER 16 PnP  O.E.M. 90000</v>
      </c>
    </row>
    <row r="155" spans="1:5" x14ac:dyDescent="0.35">
      <c r="A155" s="10" t="s">
        <v>392</v>
      </c>
      <c r="B155" s="10" t="s">
        <v>393</v>
      </c>
      <c r="C155" s="28">
        <v>69000</v>
      </c>
      <c r="D155" s="29">
        <f>C155+(C155*IVATOT)</f>
        <v>82800</v>
      </c>
      <c r="E155" s="10" t="str">
        <f t="shared" si="2"/>
        <v>SOUND BLASTER 16 PnP NO IDE 69000</v>
      </c>
    </row>
    <row r="156" spans="1:5" x14ac:dyDescent="0.35">
      <c r="A156" s="10" t="s">
        <v>394</v>
      </c>
      <c r="B156" s="10" t="s">
        <v>393</v>
      </c>
      <c r="C156" s="28">
        <v>89000</v>
      </c>
      <c r="D156" s="29">
        <f>C156+(C156*IVATOT)</f>
        <v>106800</v>
      </c>
      <c r="E156" s="10" t="str">
        <f t="shared" si="2"/>
        <v>SOUND BLASTER AWE64 STD OEM 89000</v>
      </c>
    </row>
    <row r="157" spans="1:5" x14ac:dyDescent="0.35">
      <c r="A157" s="10" t="s">
        <v>395</v>
      </c>
      <c r="B157" s="10" t="s">
        <v>393</v>
      </c>
      <c r="C157" s="28">
        <v>138000</v>
      </c>
      <c r="D157" s="29">
        <f>C157+(C157*IVATOT)</f>
        <v>165600</v>
      </c>
      <c r="E157" s="10" t="str">
        <f t="shared" si="2"/>
        <v>SOUND BLASTER AWE64 STANDARD 138000</v>
      </c>
    </row>
    <row r="158" spans="1:5" x14ac:dyDescent="0.35">
      <c r="A158" s="10" t="s">
        <v>396</v>
      </c>
      <c r="B158" s="10" t="s">
        <v>393</v>
      </c>
      <c r="C158" s="28">
        <v>196000</v>
      </c>
      <c r="D158" s="29">
        <f>C158+(C158*IVATOT)</f>
        <v>235200</v>
      </c>
      <c r="E158" s="10" t="str">
        <f t="shared" si="2"/>
        <v>SOUND BLASTER AWE64 GOLD PNP  196000</v>
      </c>
    </row>
    <row r="159" spans="1:5" x14ac:dyDescent="0.35">
      <c r="A159" s="10" t="s">
        <v>397</v>
      </c>
      <c r="B159" s="10" t="s">
        <v>393</v>
      </c>
      <c r="C159" s="28">
        <v>329000</v>
      </c>
      <c r="D159" s="29">
        <f>C159+(C159*IVATOT)</f>
        <v>394800</v>
      </c>
      <c r="E159" s="10" t="str">
        <f t="shared" si="2"/>
        <v>KIT "DISCOVERY AWE64" 24X PNP 329000</v>
      </c>
    </row>
    <row r="160" spans="1:5" x14ac:dyDescent="0.35">
      <c r="A160" s="10" t="s">
        <v>398</v>
      </c>
      <c r="B160" s="10" t="s">
        <v>393</v>
      </c>
      <c r="C160" s="28">
        <v>295000</v>
      </c>
      <c r="D160" s="29">
        <f>C160+(C160*IVATOT)</f>
        <v>354000</v>
      </c>
      <c r="E160" s="10" t="str">
        <f t="shared" si="2"/>
        <v>SPEAKERS MLI-699 295000</v>
      </c>
    </row>
    <row r="161" spans="1:5" x14ac:dyDescent="0.35">
      <c r="A161" s="10" t="s">
        <v>399</v>
      </c>
      <c r="B161" s="10" t="s">
        <v>400</v>
      </c>
      <c r="C161" s="28">
        <v>19000</v>
      </c>
      <c r="D161" s="29">
        <f>C161+(C161*IVATOT)</f>
        <v>22800</v>
      </c>
      <c r="E161" s="10" t="str">
        <f t="shared" si="2"/>
        <v>SPEAKER 25 W 19000</v>
      </c>
    </row>
    <row r="162" spans="1:5" x14ac:dyDescent="0.35">
      <c r="A162" s="10" t="s">
        <v>401</v>
      </c>
      <c r="B162" s="10" t="s">
        <v>402</v>
      </c>
      <c r="C162" s="28">
        <v>26000</v>
      </c>
      <c r="D162" s="29">
        <f>C162+(C162*IVATOT)</f>
        <v>31200</v>
      </c>
      <c r="E162" s="10" t="str">
        <f t="shared" si="2"/>
        <v>SPEAKER PROFESSIONAL 70 W 26000</v>
      </c>
    </row>
    <row r="163" spans="1:5" x14ac:dyDescent="0.35">
      <c r="A163" s="10" t="s">
        <v>403</v>
      </c>
      <c r="B163" s="10" t="s">
        <v>404</v>
      </c>
      <c r="C163" s="28">
        <v>28000</v>
      </c>
      <c r="D163" s="29">
        <f>C163+(C163*IVATOT)</f>
        <v>33600</v>
      </c>
      <c r="E163" s="10" t="str">
        <f t="shared" si="2"/>
        <v>ULTRA SPEAKER 130W 28000</v>
      </c>
    </row>
    <row r="164" spans="1:5" x14ac:dyDescent="0.35">
      <c r="A164" s="10" t="s">
        <v>405</v>
      </c>
      <c r="B164" s="10" t="s">
        <v>406</v>
      </c>
      <c r="C164" s="28">
        <v>56000</v>
      </c>
      <c r="D164" s="29">
        <f>C164+(C164*IVATOT)</f>
        <v>67200</v>
      </c>
      <c r="E164" s="10" t="str">
        <f t="shared" si="2"/>
        <v>MICROPROCESSORI 56000</v>
      </c>
    </row>
    <row r="165" spans="1:5" x14ac:dyDescent="0.35">
      <c r="A165" s="10" t="s">
        <v>407</v>
      </c>
      <c r="C165" s="32"/>
      <c r="D165" s="29">
        <f>C165+(C165*IVATOT)</f>
        <v>0</v>
      </c>
      <c r="E165" s="10" t="str">
        <f t="shared" si="2"/>
        <v xml:space="preserve">PENTIUM 166 INTEL MMX </v>
      </c>
    </row>
    <row r="166" spans="1:5" x14ac:dyDescent="0.35">
      <c r="A166" s="10" t="s">
        <v>408</v>
      </c>
      <c r="C166" s="28">
        <v>216000</v>
      </c>
      <c r="D166" s="29">
        <f>C166+(C166*IVATOT)</f>
        <v>259200</v>
      </c>
      <c r="E166" s="10" t="str">
        <f t="shared" si="2"/>
        <v>PENTIUM 200 INTEL MMX 216000</v>
      </c>
    </row>
    <row r="167" spans="1:5" x14ac:dyDescent="0.35">
      <c r="A167" s="10" t="s">
        <v>409</v>
      </c>
      <c r="C167" s="28">
        <v>250000</v>
      </c>
      <c r="D167" s="29">
        <f>C167+(C167*IVATOT)</f>
        <v>300000</v>
      </c>
      <c r="E167" s="10" t="str">
        <f t="shared" si="2"/>
        <v>PENTIUM 233 INTEL MMX 250000</v>
      </c>
    </row>
    <row r="168" spans="1:5" x14ac:dyDescent="0.35">
      <c r="A168" s="10" t="s">
        <v>410</v>
      </c>
      <c r="C168" s="28">
        <v>382000</v>
      </c>
      <c r="D168" s="29">
        <f>C168+(C168*IVATOT)</f>
        <v>458400</v>
      </c>
      <c r="E168" s="10" t="str">
        <f t="shared" si="2"/>
        <v>PENTIUM II 233 INTEL 512k 382000</v>
      </c>
    </row>
    <row r="169" spans="1:5" x14ac:dyDescent="0.35">
      <c r="A169" s="10" t="s">
        <v>411</v>
      </c>
      <c r="C169" s="28">
        <v>524000</v>
      </c>
      <c r="D169" s="29">
        <f>C169+(C169*IVATOT)</f>
        <v>628800</v>
      </c>
      <c r="E169" s="10" t="str">
        <f t="shared" si="2"/>
        <v>PENTIUM II 266 INTEL 512k 524000</v>
      </c>
    </row>
    <row r="170" spans="1:5" x14ac:dyDescent="0.35">
      <c r="A170" s="10" t="s">
        <v>412</v>
      </c>
      <c r="C170" s="28">
        <v>757000</v>
      </c>
      <c r="D170" s="29">
        <f>C170+(C170*IVATOT)</f>
        <v>908400</v>
      </c>
      <c r="E170" s="10" t="str">
        <f t="shared" si="2"/>
        <v>PENTIUM II 300 INTEL 512K 757000</v>
      </c>
    </row>
    <row r="171" spans="1:5" x14ac:dyDescent="0.35">
      <c r="A171" s="10" t="s">
        <v>413</v>
      </c>
      <c r="C171" s="28">
        <v>1045000</v>
      </c>
      <c r="D171" s="29">
        <f>C171+(C171*IVATOT)</f>
        <v>1254000</v>
      </c>
      <c r="E171" s="10" t="str">
        <f t="shared" si="2"/>
        <v>PENTIUM II 333 INTEL 512K 1045000</v>
      </c>
    </row>
    <row r="172" spans="1:5" x14ac:dyDescent="0.35">
      <c r="A172" s="10" t="s">
        <v>414</v>
      </c>
      <c r="C172" s="28">
        <v>1568000</v>
      </c>
      <c r="D172" s="29">
        <f>C172+(C172*IVATOT)</f>
        <v>1881600</v>
      </c>
      <c r="E172" s="10" t="str">
        <f t="shared" si="2"/>
        <v>SGS P 166+ 1568000</v>
      </c>
    </row>
    <row r="173" spans="1:5" x14ac:dyDescent="0.35">
      <c r="A173" s="10" t="s">
        <v>415</v>
      </c>
      <c r="C173" s="28">
        <v>117000</v>
      </c>
      <c r="D173" s="29">
        <f>C173+(C173*IVATOT)</f>
        <v>140400</v>
      </c>
      <c r="E173" s="10" t="str">
        <f t="shared" si="2"/>
        <v>IBM 200 MX 117000</v>
      </c>
    </row>
    <row r="174" spans="1:5" x14ac:dyDescent="0.35">
      <c r="A174" s="10" t="s">
        <v>416</v>
      </c>
      <c r="C174" s="28">
        <v>158000</v>
      </c>
      <c r="D174" s="29">
        <f>C174+(C174*IVATOT)</f>
        <v>189600</v>
      </c>
      <c r="E174" s="10" t="str">
        <f t="shared" si="2"/>
        <v>IBM 233 MX 158000</v>
      </c>
    </row>
    <row r="175" spans="1:5" x14ac:dyDescent="0.35">
      <c r="A175" s="10" t="s">
        <v>417</v>
      </c>
      <c r="C175" s="28">
        <v>260000</v>
      </c>
      <c r="D175" s="29">
        <f>C175+(C175*IVATOT)</f>
        <v>312000</v>
      </c>
      <c r="E175" s="10" t="str">
        <f t="shared" si="2"/>
        <v>AMD K6-166 260000</v>
      </c>
    </row>
    <row r="176" spans="1:5" x14ac:dyDescent="0.35">
      <c r="A176" s="10" t="s">
        <v>418</v>
      </c>
      <c r="C176" s="28">
        <v>193000</v>
      </c>
      <c r="D176" s="29">
        <f>C176+(C176*IVATOT)</f>
        <v>231600</v>
      </c>
      <c r="E176" s="10" t="str">
        <f t="shared" si="2"/>
        <v>AMD K6-200 193000</v>
      </c>
    </row>
    <row r="177" spans="1:5" x14ac:dyDescent="0.35">
      <c r="A177" s="10" t="s">
        <v>419</v>
      </c>
      <c r="C177" s="28">
        <v>270000</v>
      </c>
      <c r="D177" s="29">
        <f>C177+(C177*IVATOT)</f>
        <v>324000</v>
      </c>
      <c r="E177" s="10" t="str">
        <f t="shared" si="2"/>
        <v>AMD K6-233 270000</v>
      </c>
    </row>
    <row r="178" spans="1:5" x14ac:dyDescent="0.35">
      <c r="A178" s="10" t="s">
        <v>420</v>
      </c>
      <c r="C178" s="28">
        <v>314000</v>
      </c>
      <c r="D178" s="29">
        <f>C178+(C178*IVATOT)</f>
        <v>376800</v>
      </c>
      <c r="E178" s="10" t="str">
        <f t="shared" si="2"/>
        <v>PENTIUM PRO 180 MZH 314000</v>
      </c>
    </row>
    <row r="179" spans="1:5" x14ac:dyDescent="0.35">
      <c r="A179" s="10" t="s">
        <v>421</v>
      </c>
      <c r="C179" s="28">
        <v>894000</v>
      </c>
      <c r="D179" s="29">
        <f>C179+(C179*IVATOT)</f>
        <v>1072800</v>
      </c>
      <c r="E179" s="10" t="str">
        <f t="shared" si="2"/>
        <v>PENTIUM PRO 200 MZH 894000</v>
      </c>
    </row>
    <row r="180" spans="1:5" x14ac:dyDescent="0.35">
      <c r="A180" s="10" t="s">
        <v>422</v>
      </c>
      <c r="C180" s="28">
        <v>1040000</v>
      </c>
      <c r="D180" s="29">
        <f>C180+(C180*IVATOT)</f>
        <v>1248000</v>
      </c>
      <c r="E180" s="10" t="str">
        <f t="shared" si="2"/>
        <v>VENTOLINA PENTIUM 75-166 1040000</v>
      </c>
    </row>
    <row r="181" spans="1:5" x14ac:dyDescent="0.35">
      <c r="A181" s="10" t="s">
        <v>423</v>
      </c>
      <c r="C181" s="28">
        <v>8000</v>
      </c>
      <c r="D181" s="29">
        <f>C181+(C181*IVATOT)</f>
        <v>9600</v>
      </c>
      <c r="E181" s="10" t="str">
        <f t="shared" si="2"/>
        <v>VENTOLINA PENTIUM 200 8000</v>
      </c>
    </row>
    <row r="182" spans="1:5" x14ac:dyDescent="0.35">
      <c r="A182" s="10" t="s">
        <v>424</v>
      </c>
      <c r="C182" s="28">
        <v>10000</v>
      </c>
      <c r="D182" s="29">
        <f>C182+(C182*IVATOT)</f>
        <v>12000</v>
      </c>
      <c r="E182" s="10" t="str">
        <f t="shared" si="2"/>
        <v>VENTOLA PER PENTIUM PRO 10000</v>
      </c>
    </row>
    <row r="183" spans="1:5" x14ac:dyDescent="0.35">
      <c r="A183" s="10" t="s">
        <v>425</v>
      </c>
      <c r="C183" s="28">
        <v>24000</v>
      </c>
      <c r="D183" s="29">
        <f>C183+(C183*IVATOT)</f>
        <v>28800</v>
      </c>
      <c r="E183" s="10" t="str">
        <f t="shared" si="2"/>
        <v>VENTOLINA PER IBM/CYRIX 686 24000</v>
      </c>
    </row>
    <row r="184" spans="1:5" x14ac:dyDescent="0.35">
      <c r="A184" s="10" t="s">
        <v>426</v>
      </c>
      <c r="B184" s="10" t="s">
        <v>279</v>
      </c>
      <c r="C184" s="28">
        <v>11000</v>
      </c>
      <c r="D184" s="29">
        <f>C184+(C184*IVATOT)</f>
        <v>13200</v>
      </c>
      <c r="E184" s="10" t="str">
        <f t="shared" si="2"/>
        <v>VENTOLA 3 PIN per TX97 11000</v>
      </c>
    </row>
    <row r="185" spans="1:5" x14ac:dyDescent="0.35">
      <c r="A185" s="10" t="s">
        <v>427</v>
      </c>
      <c r="B185" s="10" t="s">
        <v>279</v>
      </c>
      <c r="C185" s="28">
        <v>10000</v>
      </c>
      <c r="D185" s="29">
        <f>C185+(C185*IVATOT)</f>
        <v>12000</v>
      </c>
      <c r="E185" s="10" t="str">
        <f t="shared" si="2"/>
        <v>VENTOLA PENTIUM II 10000</v>
      </c>
    </row>
    <row r="186" spans="1:5" x14ac:dyDescent="0.35">
      <c r="A186" s="10" t="s">
        <v>428</v>
      </c>
      <c r="B186" s="10" t="s">
        <v>279</v>
      </c>
      <c r="C186" s="28">
        <v>26000</v>
      </c>
      <c r="D186" s="29">
        <f>C186+(C186*IVATOT)</f>
        <v>31200</v>
      </c>
      <c r="E186" s="10" t="str">
        <f t="shared" si="2"/>
        <v>TASTIERE 26000</v>
      </c>
    </row>
    <row r="187" spans="1:5" x14ac:dyDescent="0.35">
      <c r="A187" s="10" t="s">
        <v>429</v>
      </c>
      <c r="C187" s="32"/>
      <c r="D187" s="29">
        <f>C187+(C187*IVATOT)</f>
        <v>0</v>
      </c>
      <c r="E187" s="10" t="str">
        <f t="shared" si="2"/>
        <v xml:space="preserve">TAST. ITA 105 TASTI WIN 95 </v>
      </c>
    </row>
    <row r="188" spans="1:5" x14ac:dyDescent="0.35">
      <c r="A188" s="10" t="s">
        <v>430</v>
      </c>
      <c r="B188" s="10" t="s">
        <v>431</v>
      </c>
      <c r="C188" s="28">
        <v>22000</v>
      </c>
      <c r="D188" s="29">
        <f>C188+(C188*IVATOT)</f>
        <v>26400</v>
      </c>
      <c r="E188" s="10" t="str">
        <f t="shared" si="2"/>
        <v>TAST. ITA   79t 22000</v>
      </c>
    </row>
    <row r="189" spans="1:5" x14ac:dyDescent="0.35">
      <c r="A189" s="10" t="s">
        <v>432</v>
      </c>
      <c r="B189" s="10" t="s">
        <v>433</v>
      </c>
      <c r="C189" s="28">
        <v>63000</v>
      </c>
      <c r="D189" s="29">
        <f>C189+(C189*IVATOT)</f>
        <v>75600</v>
      </c>
      <c r="E189" s="10" t="str">
        <f t="shared" si="2"/>
        <v>TAST. USA 79t 63000</v>
      </c>
    </row>
    <row r="190" spans="1:5" x14ac:dyDescent="0.35">
      <c r="A190" s="10" t="s">
        <v>434</v>
      </c>
      <c r="B190" s="10" t="s">
        <v>433</v>
      </c>
      <c r="C190" s="28">
        <v>63000</v>
      </c>
      <c r="D190" s="29">
        <f>C190+(C190*IVATOT)</f>
        <v>75600</v>
      </c>
      <c r="E190" s="10" t="str">
        <f t="shared" si="2"/>
        <v>TAST. USA 105 TASTI WIN95 63000</v>
      </c>
    </row>
    <row r="191" spans="1:5" x14ac:dyDescent="0.35">
      <c r="A191" s="10" t="s">
        <v>435</v>
      </c>
      <c r="B191" s="10" t="s">
        <v>433</v>
      </c>
      <c r="C191" s="28">
        <v>26000</v>
      </c>
      <c r="D191" s="29">
        <f>C191+(C191*IVATOT)</f>
        <v>31200</v>
      </c>
      <c r="E191" s="10" t="str">
        <f t="shared" si="2"/>
        <v>TAST. ITA  105 TASTI NMB, WIN95 26000</v>
      </c>
    </row>
    <row r="192" spans="1:5" x14ac:dyDescent="0.35">
      <c r="A192" s="10" t="s">
        <v>436</v>
      </c>
      <c r="B192" s="10" t="s">
        <v>437</v>
      </c>
      <c r="C192" s="28">
        <v>25000</v>
      </c>
      <c r="D192" s="29">
        <f>C192+(C192*IVATOT)</f>
        <v>30000</v>
      </c>
      <c r="E192" s="10" t="str">
        <f t="shared" si="2"/>
        <v>TAST. ITA  105 TASTI NMB, PS/2 WIN95 25000</v>
      </c>
    </row>
    <row r="193" spans="1:5" x14ac:dyDescent="0.35">
      <c r="A193" s="10" t="s">
        <v>438</v>
      </c>
      <c r="B193" s="10" t="s">
        <v>437</v>
      </c>
      <c r="C193" s="28">
        <v>25000</v>
      </c>
      <c r="D193" s="29">
        <f>C193+(C193*IVATOT)</f>
        <v>30000</v>
      </c>
      <c r="E193" s="10" t="str">
        <f t="shared" si="2"/>
        <v>TAST. ITA 105 TASTI "CYPRESS"  WIN95 25000</v>
      </c>
    </row>
    <row r="194" spans="1:5" x14ac:dyDescent="0.35">
      <c r="A194" s="10" t="s">
        <v>439</v>
      </c>
      <c r="B194" s="10" t="s">
        <v>437</v>
      </c>
      <c r="C194" s="28">
        <v>46000</v>
      </c>
      <c r="D194" s="29">
        <f>C194+(C194*IVATOT)</f>
        <v>55200</v>
      </c>
      <c r="E194" s="10" t="str">
        <f t="shared" si="2"/>
        <v>SCANNER E ACCESSORI 46000</v>
      </c>
    </row>
    <row r="195" spans="1:5" x14ac:dyDescent="0.35">
      <c r="A195" s="10" t="s">
        <v>440</v>
      </c>
      <c r="C195" s="32"/>
      <c r="D195" s="29">
        <f>C195+(C195*IVATOT)</f>
        <v>0</v>
      </c>
      <c r="E195" s="10" t="str">
        <f t="shared" si="2"/>
        <v xml:space="preserve">MOUSE  PILOT SERIALE </v>
      </c>
    </row>
    <row r="196" spans="1:5" x14ac:dyDescent="0.35">
      <c r="A196" s="10" t="s">
        <v>441</v>
      </c>
      <c r="B196" s="10" t="s">
        <v>442</v>
      </c>
      <c r="C196" s="28">
        <v>37000</v>
      </c>
      <c r="D196" s="29">
        <f>C196+(C196*IVATOT)</f>
        <v>44400</v>
      </c>
      <c r="E196" s="10" t="str">
        <f t="shared" si="2"/>
        <v>MOUSE  PILOT P/S2 37000</v>
      </c>
    </row>
    <row r="197" spans="1:5" x14ac:dyDescent="0.35">
      <c r="A197" s="10" t="s">
        <v>443</v>
      </c>
      <c r="B197" s="10" t="s">
        <v>442</v>
      </c>
      <c r="C197" s="28">
        <v>37000</v>
      </c>
      <c r="D197" s="29">
        <f>C197+(C197*IVATOT)</f>
        <v>44400</v>
      </c>
      <c r="E197" s="10" t="str">
        <f t="shared" si="2"/>
        <v>MOUSE SERIALE 3 TASTI 37000</v>
      </c>
    </row>
    <row r="198" spans="1:5" x14ac:dyDescent="0.35">
      <c r="A198" s="10" t="s">
        <v>444</v>
      </c>
      <c r="B198" s="10" t="s">
        <v>445</v>
      </c>
      <c r="C198" s="28">
        <v>11000</v>
      </c>
      <c r="D198" s="29">
        <f>C198+(C198*IVATOT)</f>
        <v>13200</v>
      </c>
      <c r="E198" s="10" t="str">
        <f t="shared" ref="E198:E261" si="3">_xlfn.CONCAT(A199," ",C198)</f>
        <v>MOUSE TRACKBALL  11000</v>
      </c>
    </row>
    <row r="199" spans="1:5" x14ac:dyDescent="0.35">
      <c r="A199" s="10" t="s">
        <v>446</v>
      </c>
      <c r="B199" s="10" t="s">
        <v>445</v>
      </c>
      <c r="C199" s="28">
        <v>46000</v>
      </c>
      <c r="D199" s="29">
        <f>C199+(C199*IVATOT)</f>
        <v>55200</v>
      </c>
      <c r="E199" s="10" t="str">
        <f t="shared" si="3"/>
        <v>MOUSE "RAINBOW" SERIALE 46000</v>
      </c>
    </row>
    <row r="200" spans="1:5" x14ac:dyDescent="0.35">
      <c r="A200" s="10" t="s">
        <v>447</v>
      </c>
      <c r="B200" s="10" t="s">
        <v>445</v>
      </c>
      <c r="C200" s="28">
        <v>19000</v>
      </c>
      <c r="D200" s="29">
        <f>C200+(C200*IVATOT)</f>
        <v>22800</v>
      </c>
      <c r="E200" s="10" t="str">
        <f t="shared" si="3"/>
        <v>MOUSE  ECHO PS/2 19000</v>
      </c>
    </row>
    <row r="201" spans="1:5" x14ac:dyDescent="0.35">
      <c r="A201" s="10" t="s">
        <v>448</v>
      </c>
      <c r="B201" s="10" t="s">
        <v>445</v>
      </c>
      <c r="C201" s="28">
        <v>13000</v>
      </c>
      <c r="D201" s="29">
        <f>C201+(C201*IVATOT)</f>
        <v>15600</v>
      </c>
      <c r="E201" s="10" t="str">
        <f t="shared" si="3"/>
        <v>VENUS MOUSE SERIALE 13000</v>
      </c>
    </row>
    <row r="202" spans="1:5" x14ac:dyDescent="0.35">
      <c r="A202" s="10" t="s">
        <v>449</v>
      </c>
      <c r="B202" s="10" t="s">
        <v>445</v>
      </c>
      <c r="C202" s="28">
        <v>26000</v>
      </c>
      <c r="D202" s="29">
        <f>C202+(C202*IVATOT)</f>
        <v>31200</v>
      </c>
      <c r="E202" s="10" t="str">
        <f t="shared" si="3"/>
        <v>VENUS MOUSE PS/2 26000</v>
      </c>
    </row>
    <row r="203" spans="1:5" x14ac:dyDescent="0.35">
      <c r="A203" s="10" t="s">
        <v>450</v>
      </c>
      <c r="B203" s="10" t="s">
        <v>445</v>
      </c>
      <c r="C203" s="28">
        <v>26000</v>
      </c>
      <c r="D203" s="29">
        <f>C203+(C203*IVATOT)</f>
        <v>31200</v>
      </c>
      <c r="E203" s="10" t="str">
        <f t="shared" si="3"/>
        <v>JOYSTICK DIGITALE 26000</v>
      </c>
    </row>
    <row r="204" spans="1:5" x14ac:dyDescent="0.35">
      <c r="A204" s="10" t="s">
        <v>451</v>
      </c>
      <c r="B204" s="10" t="s">
        <v>445</v>
      </c>
      <c r="C204" s="28">
        <v>20000</v>
      </c>
      <c r="D204" s="29">
        <f>C204+(C204*IVATOT)</f>
        <v>24000</v>
      </c>
      <c r="E204" s="10" t="str">
        <f t="shared" si="3"/>
        <v>JOYSTICK ULTRASTRIKER 20000</v>
      </c>
    </row>
    <row r="205" spans="1:5" x14ac:dyDescent="0.35">
      <c r="A205" s="10" t="s">
        <v>452</v>
      </c>
      <c r="B205" s="10" t="s">
        <v>445</v>
      </c>
      <c r="C205" s="28">
        <v>49000</v>
      </c>
      <c r="D205" s="29">
        <f>C205+(C205*IVATOT)</f>
        <v>58800</v>
      </c>
      <c r="E205" s="10" t="str">
        <f t="shared" si="3"/>
        <v>NAVIGATOR MOUSE 49000</v>
      </c>
    </row>
    <row r="206" spans="1:5" x14ac:dyDescent="0.35">
      <c r="A206" s="10" t="s">
        <v>453</v>
      </c>
      <c r="B206" s="10" t="s">
        <v>445</v>
      </c>
      <c r="C206" s="28">
        <v>33000</v>
      </c>
      <c r="D206" s="29">
        <f>C206+(C206*IVATOT)</f>
        <v>39600</v>
      </c>
      <c r="E206" s="10" t="str">
        <f t="shared" si="3"/>
        <v>JOYSTICK EXCALIBUR 33000</v>
      </c>
    </row>
    <row r="207" spans="1:5" x14ac:dyDescent="0.35">
      <c r="A207" s="10" t="s">
        <v>454</v>
      </c>
      <c r="B207" s="10" t="s">
        <v>445</v>
      </c>
      <c r="C207" s="28">
        <v>68000</v>
      </c>
      <c r="D207" s="29">
        <f>C207+(C207*IVATOT)</f>
        <v>81600</v>
      </c>
      <c r="E207" s="10" t="str">
        <f t="shared" si="3"/>
        <v>GAMEPAD CONQUEROR 68000</v>
      </c>
    </row>
    <row r="208" spans="1:5" x14ac:dyDescent="0.35">
      <c r="A208" s="10" t="s">
        <v>455</v>
      </c>
      <c r="B208" s="10" t="s">
        <v>445</v>
      </c>
      <c r="C208" s="28">
        <v>33000</v>
      </c>
      <c r="D208" s="29">
        <f>C208+(C208*IVATOT)</f>
        <v>39600</v>
      </c>
      <c r="E208" s="10" t="str">
        <f t="shared" si="3"/>
        <v>COLOR HAND SCANNER 33000</v>
      </c>
    </row>
    <row r="209" spans="1:5" x14ac:dyDescent="0.35">
      <c r="A209" s="10" t="s">
        <v>456</v>
      </c>
      <c r="B209" s="10" t="s">
        <v>445</v>
      </c>
      <c r="C209" s="28">
        <v>147000</v>
      </c>
      <c r="D209" s="29">
        <f>C209+(C209*IVATOT)</f>
        <v>176400</v>
      </c>
      <c r="E209" s="10" t="str">
        <f t="shared" si="3"/>
        <v>SCANNER COLORADO 4800 SW + OCR  147000</v>
      </c>
    </row>
    <row r="210" spans="1:5" x14ac:dyDescent="0.35">
      <c r="A210" s="10" t="s">
        <v>457</v>
      </c>
      <c r="B210" s="10" t="s">
        <v>445</v>
      </c>
      <c r="C210" s="28">
        <v>151000</v>
      </c>
      <c r="D210" s="29">
        <f>C210+(C210*IVATOT)</f>
        <v>181200</v>
      </c>
      <c r="E210" s="10" t="str">
        <f t="shared" si="3"/>
        <v>SCANNER COLORADO D600 SW + OCR  151000</v>
      </c>
    </row>
    <row r="211" spans="1:5" x14ac:dyDescent="0.35">
      <c r="A211" s="10" t="s">
        <v>458</v>
      </c>
      <c r="B211" s="10" t="s">
        <v>445</v>
      </c>
      <c r="C211" s="28">
        <v>197000</v>
      </c>
      <c r="D211" s="29">
        <f>C211+(C211*IVATOT)</f>
        <v>236400</v>
      </c>
      <c r="E211" s="10" t="str">
        <f t="shared" si="3"/>
        <v>SCANNER  DIRECT 9600 SW + OCR 197000</v>
      </c>
    </row>
    <row r="212" spans="1:5" x14ac:dyDescent="0.35">
      <c r="A212" s="10" t="s">
        <v>459</v>
      </c>
      <c r="B212" s="10" t="s">
        <v>445</v>
      </c>
      <c r="C212" s="28">
        <v>310000</v>
      </c>
      <c r="D212" s="29">
        <f>C212+(C212*IVATOT)</f>
        <v>372000</v>
      </c>
      <c r="E212" s="10" t="str">
        <f t="shared" si="3"/>
        <v>SCANNER  JEWEL 4800 SCSI 310000</v>
      </c>
    </row>
    <row r="213" spans="1:5" x14ac:dyDescent="0.35">
      <c r="A213" s="10" t="s">
        <v>460</v>
      </c>
      <c r="B213" s="10" t="s">
        <v>445</v>
      </c>
      <c r="C213" s="28">
        <v>271000</v>
      </c>
      <c r="D213" s="29">
        <f>C213+(C213*IVATOT)</f>
        <v>325200</v>
      </c>
      <c r="E213" s="10" t="str">
        <f t="shared" si="3"/>
        <v>SCANNER PROFI  9600 SCSI 271000</v>
      </c>
    </row>
    <row r="214" spans="1:5" x14ac:dyDescent="0.35">
      <c r="A214" s="10" t="s">
        <v>461</v>
      </c>
      <c r="B214" s="10" t="s">
        <v>445</v>
      </c>
      <c r="C214" s="28">
        <v>458000</v>
      </c>
      <c r="D214" s="29">
        <f>C214+(C214*IVATOT)</f>
        <v>549600</v>
      </c>
      <c r="E214" s="10" t="str">
        <f t="shared" si="3"/>
        <v>SCANNER PHODOX U. S. 300 458000</v>
      </c>
    </row>
    <row r="215" spans="1:5" x14ac:dyDescent="0.35">
      <c r="A215" s="10" t="s">
        <v>462</v>
      </c>
      <c r="B215" s="10" t="s">
        <v>445</v>
      </c>
      <c r="C215" s="28">
        <v>412000</v>
      </c>
      <c r="D215" s="29">
        <f>C215+(C215*IVATOT)</f>
        <v>494400</v>
      </c>
      <c r="E215" s="10" t="str">
        <f t="shared" si="3"/>
        <v>FILMSCAN-200PC 412000</v>
      </c>
    </row>
    <row r="216" spans="1:5" x14ac:dyDescent="0.35">
      <c r="A216" s="10" t="s">
        <v>463</v>
      </c>
      <c r="B216" s="10" t="s">
        <v>464</v>
      </c>
      <c r="C216" s="28">
        <v>807000</v>
      </c>
      <c r="D216" s="29">
        <f>C216+(C216*IVATOT)</f>
        <v>968400</v>
      </c>
      <c r="E216" s="10" t="str">
        <f t="shared" si="3"/>
        <v>TAPPETINO PER MOUSE 807000</v>
      </c>
    </row>
    <row r="217" spans="1:5" x14ac:dyDescent="0.35">
      <c r="A217" s="10" t="s">
        <v>465</v>
      </c>
      <c r="C217" s="28">
        <v>4000</v>
      </c>
      <c r="D217" s="29">
        <f>C217+(C217*IVATOT)</f>
        <v>4800</v>
      </c>
      <c r="E217" s="10" t="str">
        <f t="shared" si="3"/>
        <v>ALIMENTATORE 200 W CE 4000</v>
      </c>
    </row>
    <row r="218" spans="1:5" x14ac:dyDescent="0.35">
      <c r="A218" s="10" t="s">
        <v>466</v>
      </c>
      <c r="C218" s="28">
        <v>81000</v>
      </c>
      <c r="D218" s="29">
        <f>C218+(C218*IVATOT)</f>
        <v>97200</v>
      </c>
      <c r="E218" s="10" t="str">
        <f t="shared" si="3"/>
        <v>ALIMENTATORE 250 W CE ATX 81000</v>
      </c>
    </row>
    <row r="219" spans="1:5" x14ac:dyDescent="0.35">
      <c r="A219" s="10" t="s">
        <v>467</v>
      </c>
      <c r="C219" s="28">
        <v>125000</v>
      </c>
      <c r="D219" s="29">
        <f>C219+(C219*IVATOT)</f>
        <v>150000</v>
      </c>
      <c r="E219" s="10" t="str">
        <f t="shared" si="3"/>
        <v>ALIMENTATORE 230 W CE ATX 125000</v>
      </c>
    </row>
    <row r="220" spans="1:5" x14ac:dyDescent="0.35">
      <c r="A220" s="10" t="s">
        <v>468</v>
      </c>
      <c r="C220" s="28">
        <v>98000</v>
      </c>
      <c r="D220" s="29">
        <f>C220+(C220*IVATOT)</f>
        <v>117600</v>
      </c>
      <c r="E220" s="10" t="str">
        <f t="shared" si="3"/>
        <v>ALIMENTATORE 300 W CE ATX 98000</v>
      </c>
    </row>
    <row r="221" spans="1:5" x14ac:dyDescent="0.35">
      <c r="A221" s="10" t="s">
        <v>469</v>
      </c>
      <c r="C221" s="28">
        <v>140000</v>
      </c>
      <c r="D221" s="29">
        <f>C221+(C221*IVATOT)</f>
        <v>168000</v>
      </c>
      <c r="E221" s="10" t="str">
        <f t="shared" si="3"/>
        <v>CAVO PARALLELO STAMP. MT 1,8 140000</v>
      </c>
    </row>
    <row r="222" spans="1:5" x14ac:dyDescent="0.35">
      <c r="A222" s="10" t="s">
        <v>470</v>
      </c>
      <c r="B222" s="10" t="s">
        <v>471</v>
      </c>
      <c r="C222" s="28">
        <v>5000</v>
      </c>
      <c r="D222" s="29">
        <f>C222+(C222*IVATOT)</f>
        <v>6000</v>
      </c>
      <c r="E222" s="10" t="str">
        <f t="shared" si="3"/>
        <v>CAVO PARALLELO STAMP. MT 1,8 5000</v>
      </c>
    </row>
    <row r="223" spans="1:5" x14ac:dyDescent="0.35">
      <c r="A223" s="10" t="s">
        <v>470</v>
      </c>
      <c r="B223" s="10" t="s">
        <v>472</v>
      </c>
      <c r="C223" s="28">
        <v>6000</v>
      </c>
      <c r="D223" s="29">
        <f>C223+(C223*IVATOT)</f>
        <v>7200</v>
      </c>
      <c r="E223" s="10" t="str">
        <f t="shared" si="3"/>
        <v>CAVO PARALLELO STAMP. MT 3 6000</v>
      </c>
    </row>
    <row r="224" spans="1:5" x14ac:dyDescent="0.35">
      <c r="A224" s="10" t="s">
        <v>473</v>
      </c>
      <c r="C224" s="28">
        <v>9000</v>
      </c>
      <c r="D224" s="29">
        <f>C224+(C224*IVATOT)</f>
        <v>10800</v>
      </c>
      <c r="E224" s="10" t="str">
        <f t="shared" si="3"/>
        <v>CONNETTORE MOUSE PS/2 9000</v>
      </c>
    </row>
    <row r="225" spans="1:5" x14ac:dyDescent="0.35">
      <c r="A225" s="10" t="s">
        <v>474</v>
      </c>
      <c r="B225" s="10" t="s">
        <v>475</v>
      </c>
      <c r="C225" s="28">
        <v>8000</v>
      </c>
      <c r="D225" s="29">
        <f>C225+(C225*IVATOT)</f>
        <v>9600</v>
      </c>
      <c r="E225" s="10" t="str">
        <f t="shared" si="3"/>
        <v>CONNETTORE TASTIERA PS/2 8000</v>
      </c>
    </row>
    <row r="226" spans="1:5" x14ac:dyDescent="0.35">
      <c r="A226" s="10" t="s">
        <v>476</v>
      </c>
      <c r="C226" s="28">
        <v>11000</v>
      </c>
      <c r="D226" s="29">
        <f>C226+(C226*IVATOT)</f>
        <v>13200</v>
      </c>
      <c r="E226" s="10" t="str">
        <f t="shared" si="3"/>
        <v>CONNETTORE USB/MIR 11000</v>
      </c>
    </row>
    <row r="227" spans="1:5" x14ac:dyDescent="0.35">
      <c r="A227" s="10" t="s">
        <v>477</v>
      </c>
      <c r="B227" s="10" t="s">
        <v>478</v>
      </c>
      <c r="C227" s="28">
        <v>21000</v>
      </c>
      <c r="D227" s="29">
        <f>C227+(C227*IVATOT)</f>
        <v>25200</v>
      </c>
      <c r="E227" s="10" t="str">
        <f t="shared" si="3"/>
        <v>DATA-SWITCH 2/1 MANUALE 21000</v>
      </c>
    </row>
    <row r="228" spans="1:5" x14ac:dyDescent="0.35">
      <c r="A228" s="10" t="s">
        <v>479</v>
      </c>
      <c r="B228" s="10" t="s">
        <v>445</v>
      </c>
      <c r="C228" s="28">
        <v>14000</v>
      </c>
      <c r="D228" s="29">
        <f>C228+(C228*IVATOT)</f>
        <v>16800</v>
      </c>
      <c r="E228" s="10" t="str">
        <f t="shared" si="3"/>
        <v>DATA-SWITCH 2/2 MANUALE 14000</v>
      </c>
    </row>
    <row r="229" spans="1:5" x14ac:dyDescent="0.35">
      <c r="A229" s="10" t="s">
        <v>480</v>
      </c>
      <c r="B229" s="10" t="s">
        <v>445</v>
      </c>
      <c r="C229" s="28">
        <v>23000</v>
      </c>
      <c r="D229" s="29">
        <f>C229+(C229*IVATOT)</f>
        <v>27600</v>
      </c>
      <c r="E229" s="10" t="str">
        <f t="shared" si="3"/>
        <v>DATA-SWITCH 2/1 BIDIREZ. 23000</v>
      </c>
    </row>
    <row r="230" spans="1:5" x14ac:dyDescent="0.35">
      <c r="A230" s="10" t="s">
        <v>481</v>
      </c>
      <c r="B230" s="10" t="s">
        <v>445</v>
      </c>
      <c r="C230" s="28">
        <v>51000</v>
      </c>
      <c r="D230" s="29">
        <f>C230+(C230*IVATOT)</f>
        <v>61200</v>
      </c>
      <c r="E230" s="10" t="str">
        <f t="shared" si="3"/>
        <v>SOFTWARE 51000</v>
      </c>
    </row>
    <row r="231" spans="1:5" x14ac:dyDescent="0.35">
      <c r="A231" s="10" t="s">
        <v>482</v>
      </c>
      <c r="C231" s="32"/>
      <c r="D231" s="29">
        <f>C231+(C231*IVATOT)</f>
        <v>0</v>
      </c>
      <c r="E231" s="10" t="str">
        <f t="shared" si="3"/>
        <v xml:space="preserve">COMBO DOS6.22+WIN3.11+DSK.MAN. </v>
      </c>
    </row>
    <row r="232" spans="1:5" x14ac:dyDescent="0.35">
      <c r="A232" s="10" t="s">
        <v>483</v>
      </c>
      <c r="B232" s="10" t="s">
        <v>484</v>
      </c>
      <c r="C232" s="28">
        <v>198000</v>
      </c>
      <c r="D232" s="29">
        <f>C232+(C232*IVATOT)</f>
        <v>237600</v>
      </c>
      <c r="E232" s="10" t="str">
        <f t="shared" si="3"/>
        <v>WINDOWS 95, MANUALI + CD 198000</v>
      </c>
    </row>
    <row r="233" spans="1:5" x14ac:dyDescent="0.35">
      <c r="A233" s="10" t="s">
        <v>485</v>
      </c>
      <c r="B233" s="10" t="s">
        <v>484</v>
      </c>
      <c r="C233" s="28">
        <v>167000</v>
      </c>
      <c r="D233" s="29">
        <f>C233+(C233*IVATOT)</f>
        <v>200400</v>
      </c>
      <c r="E233" s="10" t="str">
        <f t="shared" si="3"/>
        <v>LICENZA STUDENTE SISTEMI  167000</v>
      </c>
    </row>
    <row r="234" spans="1:5" x14ac:dyDescent="0.35">
      <c r="A234" s="10" t="s">
        <v>486</v>
      </c>
      <c r="B234" s="10" t="s">
        <v>487</v>
      </c>
      <c r="C234" s="28">
        <v>95000</v>
      </c>
      <c r="D234" s="29">
        <f>C234+(C234*IVATOT)</f>
        <v>114000</v>
      </c>
      <c r="E234" s="10" t="str">
        <f t="shared" si="3"/>
        <v>LICENZA STUDENTE APPLICAZIONI 95000</v>
      </c>
    </row>
    <row r="235" spans="1:5" x14ac:dyDescent="0.35">
      <c r="A235" s="10" t="s">
        <v>488</v>
      </c>
      <c r="B235" s="10" t="s">
        <v>487</v>
      </c>
      <c r="C235" s="28">
        <v>141000</v>
      </c>
      <c r="D235" s="29">
        <f>C235+(C235*IVATOT)</f>
        <v>169200</v>
      </c>
      <c r="E235" s="10" t="str">
        <f t="shared" si="3"/>
        <v>WIN NT WORKSTATION 4.0 141000</v>
      </c>
    </row>
    <row r="236" spans="1:5" x14ac:dyDescent="0.35">
      <c r="A236" s="10" t="s">
        <v>489</v>
      </c>
      <c r="B236" s="10" t="s">
        <v>484</v>
      </c>
      <c r="C236" s="28">
        <v>351000</v>
      </c>
      <c r="D236" s="29">
        <f>C236+(C236*IVATOT)</f>
        <v>421200</v>
      </c>
      <c r="E236" s="10" t="str">
        <f t="shared" si="3"/>
        <v>OFFICE SMALL BUSINESS 351000</v>
      </c>
    </row>
    <row r="237" spans="1:5" x14ac:dyDescent="0.35">
      <c r="A237" s="10" t="s">
        <v>490</v>
      </c>
      <c r="B237" s="10" t="s">
        <v>491</v>
      </c>
      <c r="C237" s="28">
        <v>414000</v>
      </c>
      <c r="D237" s="29">
        <f>C237+(C237*IVATOT)</f>
        <v>496800</v>
      </c>
      <c r="E237" s="10" t="str">
        <f t="shared" si="3"/>
        <v>WORKS 4.5 ITA, MANUALI + CD 414000</v>
      </c>
    </row>
    <row r="238" spans="1:5" x14ac:dyDescent="0.35">
      <c r="A238" s="10" t="s">
        <v>492</v>
      </c>
      <c r="B238" s="10" t="s">
        <v>484</v>
      </c>
      <c r="C238" s="28">
        <v>61000</v>
      </c>
      <c r="D238" s="29">
        <f>C238+(C238*IVATOT)</f>
        <v>73200</v>
      </c>
      <c r="E238" s="10" t="str">
        <f t="shared" si="3"/>
        <v>FIVE PACK WIN 95 61000</v>
      </c>
    </row>
    <row r="239" spans="1:5" x14ac:dyDescent="0.35">
      <c r="A239" s="10" t="s">
        <v>493</v>
      </c>
      <c r="B239" s="10" t="s">
        <v>484</v>
      </c>
      <c r="C239" s="28">
        <v>893000</v>
      </c>
      <c r="D239" s="29">
        <f>C239+(C239*IVATOT)</f>
        <v>1071600</v>
      </c>
      <c r="E239" s="10" t="str">
        <f t="shared" si="3"/>
        <v>FIVE PACK COMBO WIN3.11-DOS 893000</v>
      </c>
    </row>
    <row r="240" spans="1:5" x14ac:dyDescent="0.35">
      <c r="A240" s="10" t="s">
        <v>494</v>
      </c>
      <c r="B240" s="10" t="s">
        <v>484</v>
      </c>
      <c r="C240" s="28">
        <v>985000</v>
      </c>
      <c r="D240" s="29">
        <f>C240+(C240*IVATOT)</f>
        <v>1182000</v>
      </c>
      <c r="E240" s="10" t="str">
        <f t="shared" si="3"/>
        <v>FIVE PACK WORKS 4.5 985000</v>
      </c>
    </row>
    <row r="241" spans="1:5" x14ac:dyDescent="0.35">
      <c r="A241" s="10" t="s">
        <v>495</v>
      </c>
      <c r="B241" s="10" t="s">
        <v>484</v>
      </c>
      <c r="C241" s="28">
        <v>296000</v>
      </c>
      <c r="D241" s="29">
        <f>C241+(C241*IVATOT)</f>
        <v>355200</v>
      </c>
      <c r="E241" s="10" t="str">
        <f t="shared" si="3"/>
        <v>3-PACK  HOME ESSENTIALS 98 296000</v>
      </c>
    </row>
    <row r="242" spans="1:5" x14ac:dyDescent="0.35">
      <c r="A242" s="10" t="s">
        <v>496</v>
      </c>
      <c r="B242" s="10" t="s">
        <v>484</v>
      </c>
      <c r="C242" s="28">
        <v>685000</v>
      </c>
      <c r="D242" s="29">
        <f>C242+(C242*IVATOT)</f>
        <v>822000</v>
      </c>
      <c r="E242" s="10" t="str">
        <f t="shared" si="3"/>
        <v>3-PACK WIN NT WORKSTATION 4.0 685000</v>
      </c>
    </row>
    <row r="243" spans="1:5" x14ac:dyDescent="0.35">
      <c r="A243" s="10" t="s">
        <v>497</v>
      </c>
      <c r="B243" s="10" t="s">
        <v>484</v>
      </c>
      <c r="C243" s="28">
        <v>1138000</v>
      </c>
      <c r="D243" s="29">
        <f>C243+(C243*IVATOT)</f>
        <v>1365600</v>
      </c>
      <c r="E243" s="10" t="str">
        <f t="shared" si="3"/>
        <v>3-PACK OFFICE SMALL BUSINESS 1138000</v>
      </c>
    </row>
    <row r="244" spans="1:5" x14ac:dyDescent="0.35">
      <c r="A244" s="10" t="s">
        <v>498</v>
      </c>
      <c r="B244" s="10" t="s">
        <v>484</v>
      </c>
      <c r="C244" s="28">
        <v>1334000</v>
      </c>
      <c r="D244" s="29">
        <f>C244+(C244*IVATOT)</f>
        <v>1600800</v>
      </c>
      <c r="E244" s="10" t="str">
        <f t="shared" si="3"/>
        <v>CD VIDEOGUIDA  WIN'95 1334000</v>
      </c>
    </row>
    <row r="245" spans="1:5" x14ac:dyDescent="0.35">
      <c r="A245" s="10" t="s">
        <v>499</v>
      </c>
      <c r="B245" s="10" t="s">
        <v>279</v>
      </c>
      <c r="C245" s="28">
        <v>30000</v>
      </c>
      <c r="D245" s="29">
        <f>C245+(C245*IVATOT)</f>
        <v>36000</v>
      </c>
      <c r="E245" s="10" t="str">
        <f t="shared" si="3"/>
        <v>CD VIDEGUIDA INTERNET 30000</v>
      </c>
    </row>
    <row r="246" spans="1:5" x14ac:dyDescent="0.35">
      <c r="A246" s="10" t="s">
        <v>500</v>
      </c>
      <c r="B246" s="10" t="s">
        <v>279</v>
      </c>
      <c r="C246" s="28">
        <v>30000</v>
      </c>
      <c r="D246" s="29">
        <f>C246+(C246*IVATOT)</f>
        <v>36000</v>
      </c>
      <c r="E246" s="10" t="str">
        <f t="shared" si="3"/>
        <v>WINDOWS 95  30000</v>
      </c>
    </row>
    <row r="247" spans="1:5" x14ac:dyDescent="0.35">
      <c r="A247" s="10" t="s">
        <v>501</v>
      </c>
      <c r="B247" s="10" t="s">
        <v>502</v>
      </c>
      <c r="C247" s="28">
        <v>406000</v>
      </c>
      <c r="D247" s="29">
        <f>C247+(C247*IVATOT)</f>
        <v>487200</v>
      </c>
      <c r="E247" s="10" t="str">
        <f t="shared" si="3"/>
        <v>WINDOWS 95 Lic. Agg. 406000</v>
      </c>
    </row>
    <row r="248" spans="1:5" x14ac:dyDescent="0.35">
      <c r="A248" s="10" t="s">
        <v>503</v>
      </c>
      <c r="B248" s="10" t="s">
        <v>502</v>
      </c>
      <c r="C248" s="28">
        <v>197000</v>
      </c>
      <c r="D248" s="29">
        <f>C248+(C248*IVATOT)</f>
        <v>236400</v>
      </c>
      <c r="E248" s="10" t="str">
        <f t="shared" si="3"/>
        <v>EXCEL 7.0 197000</v>
      </c>
    </row>
    <row r="249" spans="1:5" x14ac:dyDescent="0.35">
      <c r="A249" s="10" t="s">
        <v>504</v>
      </c>
      <c r="B249" s="10" t="s">
        <v>502</v>
      </c>
      <c r="C249" s="28">
        <v>645000</v>
      </c>
      <c r="D249" s="29">
        <f>C249+(C249*IVATOT)</f>
        <v>774000</v>
      </c>
      <c r="E249" s="10" t="str">
        <f t="shared" si="3"/>
        <v>EXCEL 97 645000</v>
      </c>
    </row>
    <row r="250" spans="1:5" x14ac:dyDescent="0.35">
      <c r="A250" s="10" t="s">
        <v>505</v>
      </c>
      <c r="B250" s="10" t="s">
        <v>502</v>
      </c>
      <c r="C250" s="28">
        <v>645000</v>
      </c>
      <c r="D250" s="29">
        <f>C250+(C250*IVATOT)</f>
        <v>774000</v>
      </c>
      <c r="E250" s="10" t="str">
        <f t="shared" si="3"/>
        <v>EXCEL 97 Agg. 645000</v>
      </c>
    </row>
    <row r="251" spans="1:5" x14ac:dyDescent="0.35">
      <c r="A251" s="10" t="s">
        <v>506</v>
      </c>
      <c r="B251" s="10" t="s">
        <v>502</v>
      </c>
      <c r="C251" s="28">
        <v>259000</v>
      </c>
      <c r="D251" s="29">
        <f>C251+(C251*IVATOT)</f>
        <v>310800</v>
      </c>
      <c r="E251" s="10" t="str">
        <f t="shared" si="3"/>
        <v>WORD 97 259000</v>
      </c>
    </row>
    <row r="252" spans="1:5" x14ac:dyDescent="0.35">
      <c r="A252" s="10" t="s">
        <v>507</v>
      </c>
      <c r="B252" s="10" t="s">
        <v>502</v>
      </c>
      <c r="C252" s="28">
        <v>646000</v>
      </c>
      <c r="D252" s="29">
        <f>C252+(C252*IVATOT)</f>
        <v>775200</v>
      </c>
      <c r="E252" s="10" t="str">
        <f t="shared" si="3"/>
        <v>WORD 97 Agg. 646000</v>
      </c>
    </row>
    <row r="253" spans="1:5" x14ac:dyDescent="0.35">
      <c r="A253" s="10" t="s">
        <v>508</v>
      </c>
      <c r="B253" s="10" t="s">
        <v>502</v>
      </c>
      <c r="C253" s="28">
        <v>259000</v>
      </c>
      <c r="D253" s="29">
        <f>C253+(C253*IVATOT)</f>
        <v>310800</v>
      </c>
      <c r="E253" s="10" t="str">
        <f t="shared" si="3"/>
        <v>ACCESS 97 259000</v>
      </c>
    </row>
    <row r="254" spans="1:5" x14ac:dyDescent="0.35">
      <c r="A254" s="10" t="s">
        <v>509</v>
      </c>
      <c r="B254" s="10" t="s">
        <v>502</v>
      </c>
      <c r="C254" s="28">
        <v>645000</v>
      </c>
      <c r="D254" s="29">
        <f>C254+(C254*IVATOT)</f>
        <v>774000</v>
      </c>
      <c r="E254" s="10" t="str">
        <f t="shared" si="3"/>
        <v>OFFICE 97 SMALL BUSINESS 645000</v>
      </c>
    </row>
    <row r="255" spans="1:5" x14ac:dyDescent="0.35">
      <c r="A255" s="10" t="s">
        <v>510</v>
      </c>
      <c r="B255" s="10" t="s">
        <v>502</v>
      </c>
      <c r="C255" s="28">
        <v>879000</v>
      </c>
      <c r="D255" s="29">
        <f>C255+(C255*IVATOT)</f>
        <v>1054800</v>
      </c>
      <c r="E255" s="10" t="str">
        <f t="shared" si="3"/>
        <v>HOME ESSENTIALS 98 879000</v>
      </c>
    </row>
    <row r="256" spans="1:5" x14ac:dyDescent="0.35">
      <c r="A256" s="10" t="s">
        <v>511</v>
      </c>
      <c r="B256" s="10" t="s">
        <v>502</v>
      </c>
      <c r="C256" s="28">
        <v>259000</v>
      </c>
      <c r="D256" s="29">
        <f>C256+(C256*IVATOT)</f>
        <v>310800</v>
      </c>
      <c r="E256" s="10" t="str">
        <f t="shared" si="3"/>
        <v>FRONTPAGE 98 259000</v>
      </c>
    </row>
    <row r="257" spans="1:5" x14ac:dyDescent="0.35">
      <c r="A257" s="10" t="s">
        <v>512</v>
      </c>
      <c r="B257" s="10" t="s">
        <v>502</v>
      </c>
      <c r="C257" s="28">
        <v>274000</v>
      </c>
      <c r="D257" s="29">
        <f>C257+(C257*IVATOT)</f>
        <v>328800</v>
      </c>
      <c r="E257" s="10" t="str">
        <f t="shared" si="3"/>
        <v>OFFICE '97 274000</v>
      </c>
    </row>
    <row r="258" spans="1:5" x14ac:dyDescent="0.35">
      <c r="A258" s="10" t="s">
        <v>513</v>
      </c>
      <c r="B258" s="10" t="s">
        <v>502</v>
      </c>
      <c r="C258" s="28">
        <v>975000</v>
      </c>
      <c r="D258" s="29">
        <f>C258+(C258*IVATOT)</f>
        <v>1170000</v>
      </c>
      <c r="E258" s="10" t="str">
        <f t="shared" si="3"/>
        <v>OFFICE '97 Agg. 975000</v>
      </c>
    </row>
    <row r="259" spans="1:5" x14ac:dyDescent="0.35">
      <c r="A259" s="10" t="s">
        <v>514</v>
      </c>
      <c r="B259" s="10" t="s">
        <v>502</v>
      </c>
      <c r="C259" s="28">
        <v>480000</v>
      </c>
      <c r="D259" s="29">
        <f>C259+(C259*IVATOT)</f>
        <v>576000</v>
      </c>
      <c r="E259" s="10" t="str">
        <f t="shared" si="3"/>
        <v>OFFICE '97 Professional 480000</v>
      </c>
    </row>
    <row r="260" spans="1:5" x14ac:dyDescent="0.35">
      <c r="A260" s="10" t="s">
        <v>515</v>
      </c>
      <c r="B260" s="10" t="s">
        <v>502</v>
      </c>
      <c r="C260" s="28">
        <v>1187000</v>
      </c>
      <c r="D260" s="29">
        <f>C260+(C260*IVATOT)</f>
        <v>1424400</v>
      </c>
      <c r="E260" s="10" t="str">
        <f t="shared" si="3"/>
        <v>OFFICE '97 Professional Agg. 1187000</v>
      </c>
    </row>
    <row r="261" spans="1:5" x14ac:dyDescent="0.35">
      <c r="A261" s="10" t="s">
        <v>516</v>
      </c>
      <c r="B261" s="10" t="s">
        <v>502</v>
      </c>
      <c r="C261" s="28">
        <v>832000</v>
      </c>
      <c r="D261" s="29">
        <f>C261+(C261*IVATOT)</f>
        <v>998400</v>
      </c>
      <c r="E261" s="10" t="str">
        <f t="shared" si="3"/>
        <v>VISUAL BASIC 4.0 STD 832000</v>
      </c>
    </row>
    <row r="262" spans="1:5" x14ac:dyDescent="0.35">
      <c r="A262" s="10" t="s">
        <v>517</v>
      </c>
      <c r="B262" s="10" t="s">
        <v>502</v>
      </c>
      <c r="C262" s="28">
        <v>227000</v>
      </c>
      <c r="D262" s="29">
        <f>C262+(C262*IVATOT)</f>
        <v>272400</v>
      </c>
      <c r="E262" s="10" t="str">
        <f t="shared" ref="E262:E325" si="4">_xlfn.CONCAT(A263," ",C262)</f>
        <v>VISUAL BASIC 4.0 Agg. 227000</v>
      </c>
    </row>
    <row r="263" spans="1:5" x14ac:dyDescent="0.35">
      <c r="A263" s="10" t="s">
        <v>518</v>
      </c>
      <c r="B263" s="10" t="s">
        <v>502</v>
      </c>
      <c r="C263" s="28">
        <v>98000</v>
      </c>
      <c r="D263" s="29">
        <f>C263+(C263*IVATOT)</f>
        <v>117600</v>
      </c>
      <c r="E263" s="10" t="str">
        <f t="shared" si="4"/>
        <v>VISUAL BASIC 4.0 PROFESSIONAL 98000</v>
      </c>
    </row>
    <row r="264" spans="1:5" x14ac:dyDescent="0.35">
      <c r="A264" s="10" t="s">
        <v>519</v>
      </c>
      <c r="B264" s="10" t="s">
        <v>502</v>
      </c>
      <c r="C264" s="28">
        <v>1190000</v>
      </c>
      <c r="D264" s="29">
        <f>C264+(C264*IVATOT)</f>
        <v>1428000</v>
      </c>
      <c r="E264" s="10" t="str">
        <f t="shared" si="4"/>
        <v>VISUAL BASIC 4.0 PROF. Agg. 1190000</v>
      </c>
    </row>
    <row r="265" spans="1:5" x14ac:dyDescent="0.35">
      <c r="A265" s="10" t="s">
        <v>520</v>
      </c>
      <c r="B265" s="10" t="s">
        <v>502</v>
      </c>
      <c r="C265" s="28">
        <v>300000</v>
      </c>
      <c r="D265" s="29">
        <f>C265+(C265*IVATOT)</f>
        <v>360000</v>
      </c>
      <c r="E265" s="10" t="str">
        <f t="shared" si="4"/>
        <v>VISUAL BASIC 4.0 ENTERPRICE 300000</v>
      </c>
    </row>
    <row r="266" spans="1:5" x14ac:dyDescent="0.35">
      <c r="A266" s="10" t="s">
        <v>521</v>
      </c>
      <c r="B266" s="10" t="s">
        <v>502</v>
      </c>
      <c r="C266" s="28">
        <v>2407000</v>
      </c>
      <c r="D266" s="29">
        <f>C266+(C266*IVATOT)</f>
        <v>2888400</v>
      </c>
      <c r="E266" s="10" t="str">
        <f t="shared" si="4"/>
        <v>VISUAL BASIC 4.0 ENTERPRICE Agg. 2407000</v>
      </c>
    </row>
    <row r="267" spans="1:5" x14ac:dyDescent="0.35">
      <c r="A267" s="10" t="s">
        <v>522</v>
      </c>
      <c r="B267" s="10" t="s">
        <v>502</v>
      </c>
      <c r="C267" s="28">
        <v>1021000</v>
      </c>
      <c r="D267" s="29">
        <f>C267+(C267*IVATOT)</f>
        <v>1225200</v>
      </c>
      <c r="E267" s="10" t="str">
        <f t="shared" si="4"/>
        <v>POWERPOINT 97 1021000</v>
      </c>
    </row>
    <row r="268" spans="1:5" x14ac:dyDescent="0.35">
      <c r="A268" s="10" t="s">
        <v>523</v>
      </c>
      <c r="B268" s="10" t="s">
        <v>502</v>
      </c>
      <c r="C268" s="28">
        <v>646000</v>
      </c>
      <c r="D268" s="29">
        <f>C268+(C268*IVATOT)</f>
        <v>775200</v>
      </c>
      <c r="E268" s="10" t="str">
        <f t="shared" si="4"/>
        <v>POWERPOINT 97 Agg. 646000</v>
      </c>
    </row>
    <row r="269" spans="1:5" x14ac:dyDescent="0.35">
      <c r="A269" s="10" t="s">
        <v>524</v>
      </c>
      <c r="B269" s="10" t="s">
        <v>502</v>
      </c>
      <c r="C269" s="28">
        <v>259000</v>
      </c>
      <c r="D269" s="29">
        <f>C269+(C269*IVATOT)</f>
        <v>310800</v>
      </c>
      <c r="E269" s="10" t="str">
        <f t="shared" si="4"/>
        <v>PUBLISHER 3.0 259000</v>
      </c>
    </row>
    <row r="270" spans="1:5" x14ac:dyDescent="0.35">
      <c r="A270" s="10" t="s">
        <v>525</v>
      </c>
      <c r="B270" s="10" t="s">
        <v>502</v>
      </c>
      <c r="C270" s="28">
        <v>193000</v>
      </c>
      <c r="D270" s="29">
        <f>C270+(C270*IVATOT)</f>
        <v>231600</v>
      </c>
      <c r="E270" s="10" t="str">
        <f t="shared" si="4"/>
        <v>PUBLISHER 3.0 Agg. 193000</v>
      </c>
    </row>
    <row r="271" spans="1:5" x14ac:dyDescent="0.35">
      <c r="A271" s="10" t="s">
        <v>526</v>
      </c>
      <c r="B271" s="10" t="s">
        <v>502</v>
      </c>
      <c r="C271" s="28">
        <v>96000</v>
      </c>
      <c r="D271" s="29">
        <f>C271+(C271*IVATOT)</f>
        <v>115200</v>
      </c>
      <c r="E271" s="10" t="str">
        <f t="shared" si="4"/>
        <v>WINDOWS NT 4.0 WORKSTATION 96000</v>
      </c>
    </row>
    <row r="272" spans="1:5" x14ac:dyDescent="0.35">
      <c r="A272" s="10" t="s">
        <v>527</v>
      </c>
      <c r="B272" s="10" t="s">
        <v>502</v>
      </c>
      <c r="C272" s="28">
        <v>594000</v>
      </c>
      <c r="D272" s="29">
        <f>C272+(C272*IVATOT)</f>
        <v>712800</v>
      </c>
      <c r="E272" s="10" t="str">
        <f t="shared" si="4"/>
        <v>WINDOWS NT 4.0 Agg. WORKSTATION 594000</v>
      </c>
    </row>
    <row r="273" spans="1:5" x14ac:dyDescent="0.35">
      <c r="A273" s="10" t="s">
        <v>528</v>
      </c>
      <c r="B273" s="10" t="s">
        <v>502</v>
      </c>
      <c r="C273" s="28">
        <v>282000</v>
      </c>
      <c r="D273" s="29">
        <f>C273+(C273*IVATOT)</f>
        <v>338400</v>
      </c>
      <c r="E273" s="10" t="str">
        <f t="shared" si="4"/>
        <v>WINDOWS NT 4.0 SERVER 5 client 282000</v>
      </c>
    </row>
    <row r="274" spans="1:5" x14ac:dyDescent="0.35">
      <c r="A274" s="10" t="s">
        <v>529</v>
      </c>
      <c r="B274" s="10" t="s">
        <v>502</v>
      </c>
      <c r="C274" s="28">
        <v>1814000</v>
      </c>
      <c r="D274" s="29">
        <f>C274+(C274*IVATOT)</f>
        <v>2176800</v>
      </c>
      <c r="E274" s="10" t="str">
        <f t="shared" si="4"/>
        <v>WINDOWS 3.1 1814000</v>
      </c>
    </row>
    <row r="275" spans="1:5" x14ac:dyDescent="0.35">
      <c r="A275" s="10" t="s">
        <v>530</v>
      </c>
      <c r="B275" s="10" t="s">
        <v>502</v>
      </c>
      <c r="C275" s="28">
        <v>193000</v>
      </c>
      <c r="D275" s="29">
        <f>C275+(C275*IVATOT)</f>
        <v>231600</v>
      </c>
      <c r="E275" s="10" t="str">
        <f t="shared" si="4"/>
        <v>POWERPOINT 4.0 193000</v>
      </c>
    </row>
    <row r="276" spans="1:5" x14ac:dyDescent="0.35">
      <c r="A276" s="10" t="s">
        <v>531</v>
      </c>
      <c r="B276" s="10" t="s">
        <v>502</v>
      </c>
      <c r="C276" s="28">
        <v>654000</v>
      </c>
      <c r="D276" s="29">
        <f>C276+(C276*IVATOT)</f>
        <v>784800</v>
      </c>
      <c r="E276" s="10" t="str">
        <f t="shared" si="4"/>
        <v>EXCEL 5.0 654000</v>
      </c>
    </row>
    <row r="277" spans="1:5" x14ac:dyDescent="0.35">
      <c r="A277" s="10" t="s">
        <v>532</v>
      </c>
      <c r="B277" s="10" t="s">
        <v>502</v>
      </c>
      <c r="C277" s="28">
        <v>729000</v>
      </c>
      <c r="D277" s="29">
        <f>C277+(C277*IVATOT)</f>
        <v>874800</v>
      </c>
      <c r="E277" s="10" t="str">
        <f t="shared" si="4"/>
        <v>ACCESS 2.0 729000</v>
      </c>
    </row>
    <row r="278" spans="1:5" x14ac:dyDescent="0.35">
      <c r="A278" s="10" t="s">
        <v>533</v>
      </c>
      <c r="B278" s="10" t="s">
        <v>502</v>
      </c>
      <c r="C278" s="28">
        <v>632000</v>
      </c>
      <c r="D278" s="29">
        <f>C278+(C278*IVATOT)</f>
        <v>758400</v>
      </c>
      <c r="E278" s="10" t="str">
        <f t="shared" si="4"/>
        <v>ACCESS 2.0 Competitivo 632000</v>
      </c>
    </row>
    <row r="279" spans="1:5" x14ac:dyDescent="0.35">
      <c r="A279" s="10" t="s">
        <v>534</v>
      </c>
      <c r="B279" s="10" t="s">
        <v>502</v>
      </c>
      <c r="C279" s="28">
        <v>240000</v>
      </c>
      <c r="D279" s="29">
        <f>C279+(C279*IVATOT)</f>
        <v>288000</v>
      </c>
      <c r="E279" s="10" t="str">
        <f t="shared" si="4"/>
        <v>OFFICE 4.2 240000</v>
      </c>
    </row>
    <row r="280" spans="1:5" x14ac:dyDescent="0.35">
      <c r="A280" s="10" t="s">
        <v>535</v>
      </c>
      <c r="B280" s="10" t="s">
        <v>536</v>
      </c>
      <c r="C280" s="28">
        <v>955000</v>
      </c>
      <c r="D280" s="29">
        <f>C280+(C280*IVATOT)</f>
        <v>1146000</v>
      </c>
      <c r="E280" s="10" t="str">
        <f t="shared" si="4"/>
        <v>OFFICE 4.3 PROFESSIONAL 955000</v>
      </c>
    </row>
    <row r="281" spans="1:5" x14ac:dyDescent="0.35">
      <c r="A281" s="10" t="s">
        <v>537</v>
      </c>
      <c r="B281" s="10" t="s">
        <v>536</v>
      </c>
      <c r="C281" s="28">
        <v>1126000</v>
      </c>
      <c r="D281" s="29">
        <f>C281+(C281*IVATOT)</f>
        <v>1351200</v>
      </c>
      <c r="E281" s="10" t="str">
        <f t="shared" si="4"/>
        <v>STAMPANTI 1126000</v>
      </c>
    </row>
    <row r="282" spans="1:5" x14ac:dyDescent="0.35">
      <c r="A282" s="10" t="s">
        <v>538</v>
      </c>
      <c r="C282" s="32"/>
      <c r="D282" s="29">
        <f>C282+(C282*IVATOT)</f>
        <v>0</v>
      </c>
      <c r="E282" s="10" t="str">
        <f t="shared" si="4"/>
        <v xml:space="preserve">STAMP.EPSON LX300 </v>
      </c>
    </row>
    <row r="283" spans="1:5" x14ac:dyDescent="0.35">
      <c r="A283" s="10" t="s">
        <v>539</v>
      </c>
      <c r="B283" s="10" t="s">
        <v>540</v>
      </c>
      <c r="C283" s="28">
        <v>297000</v>
      </c>
      <c r="D283" s="29">
        <f>C283+(C283*IVATOT)</f>
        <v>356400</v>
      </c>
      <c r="E283" s="10" t="str">
        <f t="shared" si="4"/>
        <v>STAMP.EPSON LX1050+ 297000</v>
      </c>
    </row>
    <row r="284" spans="1:5" x14ac:dyDescent="0.35">
      <c r="A284" s="10" t="s">
        <v>541</v>
      </c>
      <c r="B284" s="10" t="s">
        <v>542</v>
      </c>
      <c r="C284" s="28">
        <v>646000</v>
      </c>
      <c r="D284" s="29">
        <f>C284+(C284*IVATOT)</f>
        <v>775200</v>
      </c>
      <c r="E284" s="10" t="str">
        <f t="shared" si="4"/>
        <v>STAMP.EPSON FX870 646000</v>
      </c>
    </row>
    <row r="285" spans="1:5" x14ac:dyDescent="0.35">
      <c r="A285" s="10" t="s">
        <v>543</v>
      </c>
      <c r="B285" s="10" t="s">
        <v>544</v>
      </c>
      <c r="C285" s="28">
        <v>714000</v>
      </c>
      <c r="D285" s="29">
        <f>C285+(C285*IVATOT)</f>
        <v>856800</v>
      </c>
      <c r="E285" s="10" t="str">
        <f t="shared" si="4"/>
        <v>STAMP.EPSON FX1170 714000</v>
      </c>
    </row>
    <row r="286" spans="1:5" x14ac:dyDescent="0.35">
      <c r="A286" s="10" t="s">
        <v>545</v>
      </c>
      <c r="B286" s="10" t="s">
        <v>546</v>
      </c>
      <c r="C286" s="28">
        <v>807000</v>
      </c>
      <c r="D286" s="29">
        <f>C286+(C286*IVATOT)</f>
        <v>968400</v>
      </c>
      <c r="E286" s="10" t="str">
        <f t="shared" si="4"/>
        <v>STAMP.EPSON LQ570+ 807000</v>
      </c>
    </row>
    <row r="287" spans="1:5" x14ac:dyDescent="0.35">
      <c r="A287" s="10" t="s">
        <v>547</v>
      </c>
      <c r="B287" s="10" t="s">
        <v>548</v>
      </c>
      <c r="C287" s="28">
        <v>591000</v>
      </c>
      <c r="D287" s="29">
        <f>C287+(C287*IVATOT)</f>
        <v>709200</v>
      </c>
      <c r="E287" s="10" t="str">
        <f t="shared" si="4"/>
        <v>STAMP.EPSON LQ2070+ 591000</v>
      </c>
    </row>
    <row r="288" spans="1:5" x14ac:dyDescent="0.35">
      <c r="A288" s="10" t="s">
        <v>549</v>
      </c>
      <c r="B288" s="10" t="s">
        <v>550</v>
      </c>
      <c r="C288" s="28">
        <v>918000</v>
      </c>
      <c r="D288" s="29">
        <f>C288+(C288*IVATOT)</f>
        <v>1101600</v>
      </c>
      <c r="E288" s="10" t="str">
        <f t="shared" si="4"/>
        <v>STAMP.EPSON LQ 2170 918000</v>
      </c>
    </row>
    <row r="289" spans="1:5" x14ac:dyDescent="0.35">
      <c r="A289" s="10" t="s">
        <v>551</v>
      </c>
      <c r="B289" s="10" t="s">
        <v>552</v>
      </c>
      <c r="C289" s="28">
        <v>1265000</v>
      </c>
      <c r="D289" s="29">
        <f>C289+(C289*IVATOT)</f>
        <v>1518000</v>
      </c>
      <c r="E289" s="10" t="str">
        <f t="shared" si="4"/>
        <v>STAMP.EPSON STYLUS 300COLOR 1265000</v>
      </c>
    </row>
    <row r="290" spans="1:5" x14ac:dyDescent="0.35">
      <c r="A290" s="10" t="s">
        <v>553</v>
      </c>
      <c r="B290" s="10" t="s">
        <v>554</v>
      </c>
      <c r="C290" s="28">
        <v>256000</v>
      </c>
      <c r="D290" s="29">
        <f>C290+(C290*IVATOT)</f>
        <v>307200</v>
      </c>
      <c r="E290" s="10" t="str">
        <f t="shared" si="4"/>
        <v>STAMP.EPSON STYLUS 400COLOR 256000</v>
      </c>
    </row>
    <row r="291" spans="1:5" x14ac:dyDescent="0.35">
      <c r="A291" s="10" t="s">
        <v>555</v>
      </c>
      <c r="B291" s="10" t="s">
        <v>556</v>
      </c>
      <c r="C291" s="28">
        <v>371000</v>
      </c>
      <c r="D291" s="29">
        <f>C291+(C291*IVATOT)</f>
        <v>445200</v>
      </c>
      <c r="E291" s="10" t="str">
        <f t="shared" si="4"/>
        <v>STAMP.EPSON STYLUS 600COLOR 371000</v>
      </c>
    </row>
    <row r="292" spans="1:5" x14ac:dyDescent="0.35">
      <c r="A292" s="10" t="s">
        <v>557</v>
      </c>
      <c r="B292" s="10" t="s">
        <v>558</v>
      </c>
      <c r="C292" s="28">
        <v>457000</v>
      </c>
      <c r="D292" s="29">
        <f>C292+(C292*IVATOT)</f>
        <v>548400</v>
      </c>
      <c r="E292" s="10" t="str">
        <f t="shared" si="4"/>
        <v>STAMP.EPSON STYLUS 800COLOR 457000</v>
      </c>
    </row>
    <row r="293" spans="1:5" x14ac:dyDescent="0.35">
      <c r="A293" s="10" t="s">
        <v>559</v>
      </c>
      <c r="B293" s="10" t="s">
        <v>560</v>
      </c>
      <c r="C293" s="28">
        <v>642000</v>
      </c>
      <c r="D293" s="29">
        <f>C293+(C293*IVATOT)</f>
        <v>770400</v>
      </c>
      <c r="E293" s="10" t="str">
        <f t="shared" si="4"/>
        <v>STAMP.EPSON STYLUS 1520COLOR 642000</v>
      </c>
    </row>
    <row r="294" spans="1:5" x14ac:dyDescent="0.35">
      <c r="A294" s="10" t="s">
        <v>561</v>
      </c>
      <c r="B294" s="10" t="s">
        <v>562</v>
      </c>
      <c r="C294" s="28">
        <v>1571000</v>
      </c>
      <c r="D294" s="29">
        <f>C294+(C294*IVATOT)</f>
        <v>1885200</v>
      </c>
      <c r="E294" s="10" t="str">
        <f t="shared" si="4"/>
        <v>STAMP.EPSON STYLUS 1000 1571000</v>
      </c>
    </row>
    <row r="295" spans="1:5" x14ac:dyDescent="0.35">
      <c r="A295" s="10" t="s">
        <v>563</v>
      </c>
      <c r="B295" s="10" t="s">
        <v>564</v>
      </c>
      <c r="C295" s="28">
        <v>756000</v>
      </c>
      <c r="D295" s="29">
        <f>C295+(C295*IVATOT)</f>
        <v>907200</v>
      </c>
      <c r="E295" s="10" t="str">
        <f t="shared" si="4"/>
        <v>STAMP.EPSON STYLUS PRO XL+ 756000</v>
      </c>
    </row>
    <row r="296" spans="1:5" x14ac:dyDescent="0.35">
      <c r="A296" s="10" t="s">
        <v>565</v>
      </c>
      <c r="B296" s="10" t="s">
        <v>566</v>
      </c>
      <c r="C296" s="28">
        <v>1571000</v>
      </c>
      <c r="D296" s="29">
        <f>C296+(C296*IVATOT)</f>
        <v>1885200</v>
      </c>
      <c r="E296" s="10" t="str">
        <f t="shared" si="4"/>
        <v>STAMP.EPSON STYLUS  3000 1571000</v>
      </c>
    </row>
    <row r="297" spans="1:5" x14ac:dyDescent="0.35">
      <c r="A297" s="10" t="s">
        <v>567</v>
      </c>
      <c r="B297" s="10" t="s">
        <v>568</v>
      </c>
      <c r="C297" s="28">
        <v>2716000</v>
      </c>
      <c r="D297" s="29">
        <f>C297+(C297*IVATOT)</f>
        <v>3259200</v>
      </c>
      <c r="E297" s="10" t="str">
        <f t="shared" si="4"/>
        <v>STAMP.EPSON STYLUS PHOTO 2716000</v>
      </c>
    </row>
    <row r="298" spans="1:5" x14ac:dyDescent="0.35">
      <c r="A298" s="10" t="s">
        <v>569</v>
      </c>
      <c r="B298" s="10" t="s">
        <v>570</v>
      </c>
      <c r="C298" s="28">
        <v>640000</v>
      </c>
      <c r="D298" s="29">
        <f>C298+(C298*IVATOT)</f>
        <v>768000</v>
      </c>
      <c r="E298" s="10" t="str">
        <f t="shared" si="4"/>
        <v>STAMP. CANON BJ-250 COLOR 640000</v>
      </c>
    </row>
    <row r="299" spans="1:5" x14ac:dyDescent="0.35">
      <c r="A299" s="10" t="s">
        <v>571</v>
      </c>
      <c r="B299" s="10" t="s">
        <v>572</v>
      </c>
      <c r="C299" s="28">
        <v>255000</v>
      </c>
      <c r="D299" s="29">
        <f>C299+(C299*IVATOT)</f>
        <v>306000</v>
      </c>
      <c r="E299" s="10" t="str">
        <f t="shared" si="4"/>
        <v>STAMP. CANON BJC-80 COLOR 255000</v>
      </c>
    </row>
    <row r="300" spans="1:5" x14ac:dyDescent="0.35">
      <c r="A300" s="10" t="s">
        <v>573</v>
      </c>
      <c r="B300" s="10" t="s">
        <v>574</v>
      </c>
      <c r="C300" s="28">
        <v>413000</v>
      </c>
      <c r="D300" s="29">
        <f>C300+(C300*IVATOT)</f>
        <v>495600</v>
      </c>
      <c r="E300" s="10" t="str">
        <f t="shared" si="4"/>
        <v>STAMP. CANON BJC-4300 COLOR 413000</v>
      </c>
    </row>
    <row r="301" spans="1:5" x14ac:dyDescent="0.35">
      <c r="A301" s="10" t="s">
        <v>575</v>
      </c>
      <c r="B301" s="10" t="s">
        <v>576</v>
      </c>
      <c r="C301" s="28">
        <v>361000</v>
      </c>
      <c r="D301" s="29">
        <f>C301+(C301*IVATOT)</f>
        <v>433200</v>
      </c>
      <c r="E301" s="10" t="str">
        <f t="shared" si="4"/>
        <v>STAMP. CANON BJC-4550 COLOR 361000</v>
      </c>
    </row>
    <row r="302" spans="1:5" x14ac:dyDescent="0.35">
      <c r="A302" s="10" t="s">
        <v>577</v>
      </c>
      <c r="B302" s="10" t="s">
        <v>578</v>
      </c>
      <c r="C302" s="28">
        <v>544000</v>
      </c>
      <c r="D302" s="29">
        <f>C302+(C302*IVATOT)</f>
        <v>652800</v>
      </c>
      <c r="E302" s="10" t="str">
        <f t="shared" si="4"/>
        <v>STAMP. CANON BJC-4650 COLOR 544000</v>
      </c>
    </row>
    <row r="303" spans="1:5" x14ac:dyDescent="0.35">
      <c r="A303" s="10" t="s">
        <v>579</v>
      </c>
      <c r="B303" s="10" t="s">
        <v>580</v>
      </c>
      <c r="C303" s="28">
        <v>678000</v>
      </c>
      <c r="D303" s="29">
        <f>C303+(C303*IVATOT)</f>
        <v>813600</v>
      </c>
      <c r="E303" s="10" t="str">
        <f t="shared" si="4"/>
        <v>STAMP. CANON BJC-5500 COLOR 678000</v>
      </c>
    </row>
    <row r="304" spans="1:5" x14ac:dyDescent="0.35">
      <c r="A304" s="10" t="s">
        <v>581</v>
      </c>
      <c r="B304" s="10" t="s">
        <v>582</v>
      </c>
      <c r="C304" s="28">
        <v>1054000</v>
      </c>
      <c r="D304" s="29">
        <f>C304+(C304*IVATOT)</f>
        <v>1264800</v>
      </c>
      <c r="E304" s="10" t="str">
        <f t="shared" si="4"/>
        <v>STAMP. CANON BJC-620 COLOR 1054000</v>
      </c>
    </row>
    <row r="305" spans="1:5" x14ac:dyDescent="0.35">
      <c r="A305" s="10" t="s">
        <v>583</v>
      </c>
      <c r="B305" s="10" t="s">
        <v>584</v>
      </c>
      <c r="C305" s="28">
        <v>482000</v>
      </c>
      <c r="D305" s="29">
        <f>C305+(C305*IVATOT)</f>
        <v>578400</v>
      </c>
      <c r="E305" s="10" t="str">
        <f t="shared" si="4"/>
        <v>STAMP. CANON BJC-7000 COLOR 482000</v>
      </c>
    </row>
    <row r="306" spans="1:5" x14ac:dyDescent="0.35">
      <c r="A306" s="10" t="s">
        <v>585</v>
      </c>
      <c r="B306" s="10" t="s">
        <v>586</v>
      </c>
      <c r="C306" s="28">
        <v>722000</v>
      </c>
      <c r="D306" s="29">
        <f>C306+(C306*IVATOT)</f>
        <v>866400</v>
      </c>
      <c r="E306" s="10" t="str">
        <f t="shared" si="4"/>
        <v>STAMP. HP 400L 722000</v>
      </c>
    </row>
    <row r="307" spans="1:5" x14ac:dyDescent="0.35">
      <c r="A307" s="10" t="s">
        <v>587</v>
      </c>
      <c r="B307" s="10" t="s">
        <v>588</v>
      </c>
      <c r="C307" s="28">
        <v>269000</v>
      </c>
      <c r="D307" s="29">
        <f>C307+(C307*IVATOT)</f>
        <v>322800</v>
      </c>
      <c r="E307" s="10" t="str">
        <f t="shared" si="4"/>
        <v>STAMP. HP 670 269000</v>
      </c>
    </row>
    <row r="308" spans="1:5" x14ac:dyDescent="0.35">
      <c r="A308" s="10" t="s">
        <v>589</v>
      </c>
      <c r="B308" s="10" t="s">
        <v>588</v>
      </c>
      <c r="C308" s="28">
        <v>371000</v>
      </c>
      <c r="D308" s="29">
        <f>C308+(C308*IVATOT)</f>
        <v>445200</v>
      </c>
      <c r="E308" s="10" t="str">
        <f t="shared" si="4"/>
        <v>STAMP. HP 690+ 371000</v>
      </c>
    </row>
    <row r="309" spans="1:5" x14ac:dyDescent="0.35">
      <c r="A309" s="10" t="s">
        <v>590</v>
      </c>
      <c r="B309" s="10" t="s">
        <v>591</v>
      </c>
      <c r="C309" s="28">
        <v>462000</v>
      </c>
      <c r="D309" s="29">
        <f>C309+(C309*IVATOT)</f>
        <v>554400</v>
      </c>
      <c r="E309" s="10" t="str">
        <f t="shared" si="4"/>
        <v>STAMP. HP 720C 462000</v>
      </c>
    </row>
    <row r="310" spans="1:5" x14ac:dyDescent="0.35">
      <c r="A310" s="10" t="s">
        <v>592</v>
      </c>
      <c r="B310" s="10" t="s">
        <v>593</v>
      </c>
      <c r="C310" s="28">
        <v>541000</v>
      </c>
      <c r="D310" s="29">
        <f>C310+(C310*IVATOT)</f>
        <v>649200</v>
      </c>
      <c r="E310" s="10" t="str">
        <f t="shared" si="4"/>
        <v>STAMP. HP 870 CXI 541000</v>
      </c>
    </row>
    <row r="311" spans="1:5" x14ac:dyDescent="0.35">
      <c r="A311" s="10" t="s">
        <v>594</v>
      </c>
      <c r="B311" s="10" t="s">
        <v>595</v>
      </c>
      <c r="C311" s="28">
        <v>648000</v>
      </c>
      <c r="D311" s="29">
        <f>C311+(C311*IVATOT)</f>
        <v>777600</v>
      </c>
      <c r="E311" s="10" t="str">
        <f t="shared" si="4"/>
        <v>STAMP. HP 890C 648000</v>
      </c>
    </row>
    <row r="312" spans="1:5" x14ac:dyDescent="0.35">
      <c r="A312" s="10" t="s">
        <v>596</v>
      </c>
      <c r="B312" s="10" t="s">
        <v>597</v>
      </c>
      <c r="C312" s="28">
        <v>644000</v>
      </c>
      <c r="D312" s="29">
        <f>C312+(C312*IVATOT)</f>
        <v>772800</v>
      </c>
      <c r="E312" s="10" t="str">
        <f t="shared" si="4"/>
        <v>STAMP. HP 1100C 644000</v>
      </c>
    </row>
    <row r="313" spans="1:5" x14ac:dyDescent="0.35">
      <c r="A313" s="10" t="s">
        <v>598</v>
      </c>
      <c r="B313" s="10" t="s">
        <v>599</v>
      </c>
      <c r="C313" s="28">
        <v>902000</v>
      </c>
      <c r="D313" s="29">
        <f>C313+(C313*IVATOT)</f>
        <v>1082400</v>
      </c>
      <c r="E313" s="10" t="str">
        <f t="shared" si="4"/>
        <v>STAMP. HP 6L 902000</v>
      </c>
    </row>
    <row r="314" spans="1:5" x14ac:dyDescent="0.35">
      <c r="A314" s="10" t="s">
        <v>600</v>
      </c>
      <c r="B314" s="10" t="s">
        <v>601</v>
      </c>
      <c r="C314" s="28">
        <v>722000</v>
      </c>
      <c r="D314" s="29">
        <f>C314+(C314*IVATOT)</f>
        <v>866400</v>
      </c>
      <c r="E314" s="10" t="str">
        <f t="shared" si="4"/>
        <v>STAMP. HP 6P 722000</v>
      </c>
    </row>
    <row r="315" spans="1:5" x14ac:dyDescent="0.35">
      <c r="A315" s="10" t="s">
        <v>602</v>
      </c>
      <c r="B315" s="10" t="s">
        <v>601</v>
      </c>
      <c r="C315" s="28">
        <v>1457000</v>
      </c>
      <c r="D315" s="29">
        <f>C315+(C315*IVATOT)</f>
        <v>1748400</v>
      </c>
      <c r="E315" s="10" t="str">
        <f t="shared" si="4"/>
        <v>STAMP. HP 6MP 1457000</v>
      </c>
    </row>
    <row r="316" spans="1:5" x14ac:dyDescent="0.35">
      <c r="A316" s="10" t="s">
        <v>603</v>
      </c>
      <c r="B316" s="10" t="s">
        <v>604</v>
      </c>
      <c r="C316" s="28">
        <v>1786000</v>
      </c>
      <c r="D316" s="29">
        <f>C316+(C316*IVATOT)</f>
        <v>2143200</v>
      </c>
      <c r="E316" s="10" t="str">
        <f t="shared" si="4"/>
        <v>CABINATI  1786000</v>
      </c>
    </row>
    <row r="317" spans="1:5" x14ac:dyDescent="0.35">
      <c r="A317" s="10" t="s">
        <v>605</v>
      </c>
      <c r="C317" s="32"/>
      <c r="D317" s="29">
        <f>C317+(C317*IVATOT)</f>
        <v>0</v>
      </c>
      <c r="E317" s="10" t="str">
        <f t="shared" si="4"/>
        <v xml:space="preserve">CASE DESKTOP   CE CK 131-6 </v>
      </c>
    </row>
    <row r="318" spans="1:5" x14ac:dyDescent="0.35">
      <c r="A318" s="10" t="s">
        <v>606</v>
      </c>
      <c r="B318" s="10" t="s">
        <v>607</v>
      </c>
      <c r="C318" s="28">
        <v>85000</v>
      </c>
      <c r="D318" s="29">
        <f>C318+(C318*IVATOT)</f>
        <v>102000</v>
      </c>
      <c r="E318" s="10" t="str">
        <f t="shared" si="4"/>
        <v>CASE MINITOWER CE CK 136-1 85000</v>
      </c>
    </row>
    <row r="319" spans="1:5" x14ac:dyDescent="0.35">
      <c r="A319" s="10" t="s">
        <v>608</v>
      </c>
      <c r="B319" s="10" t="s">
        <v>607</v>
      </c>
      <c r="C319" s="28">
        <v>84000</v>
      </c>
      <c r="D319" s="29">
        <f>C319+(C319*IVATOT)</f>
        <v>100800</v>
      </c>
      <c r="E319" s="10" t="str">
        <f t="shared" si="4"/>
        <v>CASE MIDITOWER CE CK 135-1 84000</v>
      </c>
    </row>
    <row r="320" spans="1:5" x14ac:dyDescent="0.35">
      <c r="A320" s="10" t="s">
        <v>609</v>
      </c>
      <c r="B320" s="10" t="s">
        <v>610</v>
      </c>
      <c r="C320" s="28">
        <v>115000</v>
      </c>
      <c r="D320" s="29">
        <f>C320+(C320*IVATOT)</f>
        <v>138000</v>
      </c>
      <c r="E320" s="10" t="str">
        <f t="shared" si="4"/>
        <v>CASE BIG TOWER CE   CK139-1 115000</v>
      </c>
    </row>
    <row r="321" spans="1:5" x14ac:dyDescent="0.35">
      <c r="A321" s="10" t="s">
        <v>611</v>
      </c>
      <c r="B321" s="10" t="s">
        <v>610</v>
      </c>
      <c r="C321" s="28">
        <v>152000</v>
      </c>
      <c r="D321" s="29">
        <f>C321+(C321*IVATOT)</f>
        <v>182400</v>
      </c>
      <c r="E321" s="10" t="str">
        <f t="shared" si="4"/>
        <v>CASE DESKTOP CE CK 131-8 152000</v>
      </c>
    </row>
    <row r="322" spans="1:5" x14ac:dyDescent="0.35">
      <c r="A322" s="10" t="s">
        <v>612</v>
      </c>
      <c r="B322" s="10" t="s">
        <v>607</v>
      </c>
      <c r="C322" s="28">
        <v>82000</v>
      </c>
      <c r="D322" s="29">
        <f>C322+(C322*IVATOT)</f>
        <v>98400</v>
      </c>
      <c r="E322" s="10" t="str">
        <f t="shared" si="4"/>
        <v>CASE SUB-MIDITOWER CE  CK 132-3 82000</v>
      </c>
    </row>
    <row r="323" spans="1:5" x14ac:dyDescent="0.35">
      <c r="A323" s="10" t="s">
        <v>613</v>
      </c>
      <c r="B323" s="10" t="s">
        <v>607</v>
      </c>
      <c r="C323" s="28">
        <v>84000</v>
      </c>
      <c r="D323" s="29">
        <f>C323+(C323*IVATOT)</f>
        <v>100800</v>
      </c>
      <c r="E323" s="10" t="str">
        <f t="shared" si="4"/>
        <v>CASE  MIDITOWER CE  CK 135-2 84000</v>
      </c>
    </row>
    <row r="324" spans="1:5" x14ac:dyDescent="0.35">
      <c r="A324" s="10" t="s">
        <v>614</v>
      </c>
      <c r="B324" s="10" t="s">
        <v>615</v>
      </c>
      <c r="C324" s="28">
        <v>115000</v>
      </c>
      <c r="D324" s="29">
        <f>C324+(C324*IVATOT)</f>
        <v>138000</v>
      </c>
      <c r="E324" s="10" t="str">
        <f t="shared" si="4"/>
        <v>CASE TOWER CE CK 139-2 115000</v>
      </c>
    </row>
    <row r="325" spans="1:5" x14ac:dyDescent="0.35">
      <c r="A325" s="10" t="s">
        <v>616</v>
      </c>
      <c r="B325" s="10" t="s">
        <v>615</v>
      </c>
      <c r="C325" s="28">
        <v>153000</v>
      </c>
      <c r="D325" s="29">
        <f>C325+(C325*IVATOT)</f>
        <v>183600</v>
      </c>
      <c r="E325" s="10" t="str">
        <f t="shared" si="4"/>
        <v>CASE MIDITOWER BC VIP 432 153000</v>
      </c>
    </row>
    <row r="326" spans="1:5" x14ac:dyDescent="0.35">
      <c r="A326" s="10" t="s">
        <v>617</v>
      </c>
      <c r="B326" s="10" t="s">
        <v>615</v>
      </c>
      <c r="C326" s="28">
        <v>80000</v>
      </c>
      <c r="D326" s="29">
        <f>C326+(C326*IVATOT)</f>
        <v>96000</v>
      </c>
      <c r="E326" s="10" t="str">
        <f t="shared" ref="E326:E340" si="5">_xlfn.CONCAT(A327," ",C326)</f>
        <v>CASE TOWER BC VIP 730 80000</v>
      </c>
    </row>
    <row r="327" spans="1:5" x14ac:dyDescent="0.35">
      <c r="A327" s="10" t="s">
        <v>618</v>
      </c>
      <c r="B327" s="10" t="s">
        <v>615</v>
      </c>
      <c r="C327" s="28">
        <v>102000</v>
      </c>
      <c r="D327" s="29">
        <f>C327+(C327*IVATOT)</f>
        <v>122400</v>
      </c>
      <c r="E327" s="10" t="str">
        <f t="shared" si="5"/>
        <v>GRUPPI DI CONTINUITA' 102000</v>
      </c>
    </row>
    <row r="328" spans="1:5" x14ac:dyDescent="0.35">
      <c r="A328" s="10" t="s">
        <v>619</v>
      </c>
      <c r="C328" s="32"/>
      <c r="D328" s="29">
        <f>C328+(C328*IVATOT)</f>
        <v>0</v>
      </c>
      <c r="E328" s="10" t="str">
        <f t="shared" si="5"/>
        <v xml:space="preserve">GR.CONT.REVOLUTION E300  </v>
      </c>
    </row>
    <row r="329" spans="1:5" x14ac:dyDescent="0.35">
      <c r="A329" s="10" t="s">
        <v>620</v>
      </c>
      <c r="B329" s="10" t="s">
        <v>621</v>
      </c>
      <c r="C329" s="28">
        <v>198000</v>
      </c>
      <c r="D329" s="29">
        <f>C329+(C329*IVATOT)</f>
        <v>237600</v>
      </c>
      <c r="E329" s="10" t="str">
        <f t="shared" si="5"/>
        <v>GR.CONT.REVOLUTION F450 198000</v>
      </c>
    </row>
    <row r="330" spans="1:5" x14ac:dyDescent="0.35">
      <c r="A330" s="10" t="s">
        <v>622</v>
      </c>
      <c r="B330" s="10" t="s">
        <v>621</v>
      </c>
      <c r="C330" s="28">
        <v>233000</v>
      </c>
      <c r="D330" s="29">
        <f>C330+(C330*IVATOT)</f>
        <v>279600</v>
      </c>
      <c r="E330" s="10" t="str">
        <f t="shared" si="5"/>
        <v>GR.CONT.REVOLUTION L600 233000</v>
      </c>
    </row>
    <row r="331" spans="1:5" x14ac:dyDescent="0.35">
      <c r="A331" s="10" t="s">
        <v>623</v>
      </c>
      <c r="B331" s="10" t="s">
        <v>621</v>
      </c>
      <c r="C331" s="28">
        <v>279000</v>
      </c>
      <c r="D331" s="29">
        <f>C331+(C331*IVATOT)</f>
        <v>334800</v>
      </c>
      <c r="E331" s="10" t="str">
        <f t="shared" si="5"/>
        <v>GR.CONT.POWER PRO 600 279000</v>
      </c>
    </row>
    <row r="332" spans="1:5" x14ac:dyDescent="0.35">
      <c r="A332" s="10" t="s">
        <v>624</v>
      </c>
      <c r="B332" s="10" t="s">
        <v>625</v>
      </c>
      <c r="C332" s="28">
        <v>298000</v>
      </c>
      <c r="D332" s="29">
        <f>C332+(C332*IVATOT)</f>
        <v>357600</v>
      </c>
      <c r="E332" s="10" t="str">
        <f t="shared" si="5"/>
        <v>GR.CONT.POWER PRO 750 298000</v>
      </c>
    </row>
    <row r="333" spans="1:5" x14ac:dyDescent="0.35">
      <c r="A333" s="10" t="s">
        <v>626</v>
      </c>
      <c r="B333" s="10" t="s">
        <v>625</v>
      </c>
      <c r="C333" s="28">
        <v>478000</v>
      </c>
      <c r="D333" s="29">
        <f>C333+(C333*IVATOT)</f>
        <v>573600</v>
      </c>
      <c r="E333" s="10" t="str">
        <f t="shared" si="5"/>
        <v>GR.CONT.POWER PRO 900 478000</v>
      </c>
    </row>
    <row r="334" spans="1:5" x14ac:dyDescent="0.35">
      <c r="A334" s="10" t="s">
        <v>627</v>
      </c>
      <c r="B334" s="10" t="s">
        <v>625</v>
      </c>
      <c r="C334" s="28">
        <v>626000</v>
      </c>
      <c r="D334" s="29">
        <f>C334+(C334*IVATOT)</f>
        <v>751200</v>
      </c>
      <c r="E334" s="10" t="str">
        <f t="shared" si="5"/>
        <v>GR.CONT.POWER PRO 1000 626000</v>
      </c>
    </row>
    <row r="335" spans="1:5" x14ac:dyDescent="0.35">
      <c r="A335" s="10" t="s">
        <v>628</v>
      </c>
      <c r="B335" s="10" t="s">
        <v>625</v>
      </c>
      <c r="C335" s="28">
        <v>757000</v>
      </c>
      <c r="D335" s="29">
        <f>C335+(C335*IVATOT)</f>
        <v>908400</v>
      </c>
      <c r="E335" s="10" t="str">
        <f t="shared" si="5"/>
        <v>GR.CONT.POWER PRO 1600 757000</v>
      </c>
    </row>
    <row r="336" spans="1:5" x14ac:dyDescent="0.35">
      <c r="A336" s="10" t="s">
        <v>629</v>
      </c>
      <c r="B336" s="10" t="s">
        <v>625</v>
      </c>
      <c r="C336" s="28">
        <v>1128000</v>
      </c>
      <c r="D336" s="29">
        <f>C336+(C336*IVATOT)</f>
        <v>1353600</v>
      </c>
      <c r="E336" s="10" t="str">
        <f t="shared" si="5"/>
        <v>GR.CONT.POWER PRO 2400 1128000</v>
      </c>
    </row>
    <row r="337" spans="1:5" x14ac:dyDescent="0.35">
      <c r="A337" s="10" t="s">
        <v>630</v>
      </c>
      <c r="B337" s="10" t="s">
        <v>625</v>
      </c>
      <c r="C337" s="28">
        <v>1527000</v>
      </c>
      <c r="D337" s="29">
        <f>C337+(C337*IVATOT)</f>
        <v>1832400</v>
      </c>
      <c r="E337" s="10" t="str">
        <f t="shared" si="5"/>
        <v>GR.CONT.POWERSAVE 4000 1527000</v>
      </c>
    </row>
    <row r="338" spans="1:5" x14ac:dyDescent="0.35">
      <c r="A338" s="10" t="s">
        <v>631</v>
      </c>
      <c r="B338" s="10" t="s">
        <v>632</v>
      </c>
      <c r="C338" s="28">
        <v>4134000</v>
      </c>
      <c r="D338" s="29">
        <f>C338+(C338*IVATOT)</f>
        <v>4960800</v>
      </c>
      <c r="E338" s="10" t="str">
        <f t="shared" si="5"/>
        <v>GR.CONT.POWERSAVE 7500 4134000</v>
      </c>
    </row>
    <row r="339" spans="1:5" x14ac:dyDescent="0.35">
      <c r="A339" s="10" t="s">
        <v>633</v>
      </c>
      <c r="B339" s="10" t="s">
        <v>632</v>
      </c>
      <c r="C339" s="28">
        <v>6850000</v>
      </c>
      <c r="D339" s="29">
        <f>C339+(C339*IVATOT)</f>
        <v>8220000</v>
      </c>
      <c r="E339" s="10" t="str">
        <f t="shared" si="5"/>
        <v>GR.CONT.POWERSAVE 12500 6850000</v>
      </c>
    </row>
    <row r="340" spans="1:5" x14ac:dyDescent="0.35">
      <c r="A340" s="10" t="s">
        <v>634</v>
      </c>
      <c r="B340" s="10" t="s">
        <v>632</v>
      </c>
      <c r="C340" s="28">
        <v>11712000</v>
      </c>
      <c r="D340" s="29">
        <f>C340+(C340*IVATOT)</f>
        <v>14054400</v>
      </c>
      <c r="E340" s="10" t="str">
        <f t="shared" si="5"/>
        <v xml:space="preserve">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4" sqref="G14"/>
    </sheetView>
  </sheetViews>
  <sheetFormatPr defaultRowHeight="12.75" x14ac:dyDescent="0.35"/>
  <cols>
    <col min="1" max="1" width="11.19921875" customWidth="1"/>
    <col min="2" max="2" width="29.46484375" bestFit="1" customWidth="1"/>
    <col min="3" max="3" width="5.53125" customWidth="1"/>
    <col min="4" max="4" width="10.1328125" bestFit="1" customWidth="1"/>
    <col min="5" max="5" width="30.1328125" bestFit="1" customWidth="1"/>
    <col min="6" max="6" width="4.6640625" customWidth="1"/>
    <col min="7" max="7" width="44.19921875" bestFit="1" customWidth="1"/>
  </cols>
  <sheetData>
    <row r="1" spans="1:7" ht="13.15" thickBot="1" x14ac:dyDescent="0.4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15" thickBot="1" x14ac:dyDescent="0.4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_xlfn.CONCAT(A2,"-")</f>
        <v>a23-</v>
      </c>
    </row>
    <row r="3" spans="1:7" ht="13.15" thickBot="1" x14ac:dyDescent="0.4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_xlfn.CONCAT(A3,"-")</f>
        <v>b31-</v>
      </c>
    </row>
    <row r="4" spans="1:7" ht="13.15" thickBot="1" x14ac:dyDescent="0.4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</v>
      </c>
    </row>
    <row r="5" spans="1:7" ht="13.15" thickBot="1" x14ac:dyDescent="0.4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</v>
      </c>
    </row>
    <row r="6" spans="1:7" ht="13.15" thickBot="1" x14ac:dyDescent="0.4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</v>
      </c>
    </row>
    <row r="7" spans="1:7" ht="13.15" thickBot="1" x14ac:dyDescent="0.4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</v>
      </c>
    </row>
    <row r="8" spans="1:7" ht="13.15" thickBot="1" x14ac:dyDescent="0.4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15" thickBot="1" x14ac:dyDescent="0.4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D4" sqref="D4"/>
    </sheetView>
  </sheetViews>
  <sheetFormatPr defaultColWidth="9.19921875" defaultRowHeight="12.75" x14ac:dyDescent="0.35"/>
  <cols>
    <col min="1" max="1" width="16.19921875" style="10" bestFit="1" customWidth="1"/>
    <col min="2" max="2" width="18.53125" style="10" bestFit="1" customWidth="1"/>
    <col min="3" max="3" width="21" style="10" customWidth="1"/>
    <col min="4" max="4" width="14" style="10" customWidth="1"/>
    <col min="5" max="5" width="9.19921875" style="10"/>
    <col min="6" max="6" width="7.19921875" style="10" customWidth="1"/>
    <col min="7" max="7" width="14.33203125" style="10" customWidth="1"/>
    <col min="8" max="8" width="8" style="10" bestFit="1" customWidth="1"/>
    <col min="9" max="16384" width="9.19921875" style="10"/>
  </cols>
  <sheetData>
    <row r="2" spans="1:8" x14ac:dyDescent="0.35">
      <c r="F2" s="10" t="s">
        <v>150</v>
      </c>
      <c r="G2" s="10" t="s">
        <v>149</v>
      </c>
    </row>
    <row r="3" spans="1:8" x14ac:dyDescent="0.3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35">
      <c r="B4" s="10" t="s">
        <v>144</v>
      </c>
      <c r="C4" s="10">
        <v>40</v>
      </c>
      <c r="D4" s="10" t="str">
        <f>VLOOKUP(Tabella2[[#This Row],[Punteggio]],$F$3:$H$6,2,0)</f>
        <v>Sufficiente</v>
      </c>
      <c r="F4" s="19">
        <v>40</v>
      </c>
      <c r="G4" s="10" t="s">
        <v>143</v>
      </c>
      <c r="H4" s="18" t="s">
        <v>142</v>
      </c>
    </row>
    <row r="5" spans="1:8" x14ac:dyDescent="0.35">
      <c r="B5" s="10" t="s">
        <v>141</v>
      </c>
      <c r="C5" s="10">
        <v>60</v>
      </c>
      <c r="D5" s="10" t="str">
        <f>VLOOKUP(Tabella2[[#This Row],[Punteggio]],$F$3:$H$6,2,0)</f>
        <v>Discreto</v>
      </c>
      <c r="F5" s="19">
        <v>60</v>
      </c>
      <c r="G5" s="10" t="s">
        <v>140</v>
      </c>
      <c r="H5" s="18" t="s">
        <v>139</v>
      </c>
    </row>
    <row r="6" spans="1:8" x14ac:dyDescent="0.35">
      <c r="B6" s="10" t="s">
        <v>138</v>
      </c>
      <c r="C6" s="10">
        <v>60</v>
      </c>
      <c r="D6" s="10" t="str">
        <f>VLOOKUP(Tabella2[[#This Row],[Punteggio]],$F$3:$H$6,2,0)</f>
        <v>Discreto</v>
      </c>
      <c r="F6" s="17">
        <v>70</v>
      </c>
      <c r="G6" s="16" t="s">
        <v>137</v>
      </c>
      <c r="H6" s="15" t="s">
        <v>136</v>
      </c>
    </row>
    <row r="7" spans="1:8" x14ac:dyDescent="0.35">
      <c r="B7" s="10" t="s">
        <v>135</v>
      </c>
      <c r="C7" s="10">
        <v>40</v>
      </c>
      <c r="D7" s="10" t="str">
        <f>VLOOKUP(Tabella2[[#This Row],[Punteggio]],$F$3:$H$6,2,0)</f>
        <v>Sufficiente</v>
      </c>
    </row>
    <row r="8" spans="1:8" x14ac:dyDescent="0.35">
      <c r="B8" s="10" t="s">
        <v>134</v>
      </c>
      <c r="C8" s="10">
        <v>70</v>
      </c>
      <c r="D8" s="10" t="str">
        <f>VLOOKUP(Tabella2[[#This Row],[Punteggio]],$F$3:$H$6,2,0)</f>
        <v>Buono</v>
      </c>
    </row>
    <row r="9" spans="1:8" x14ac:dyDescent="0.35">
      <c r="B9" s="10" t="s">
        <v>133</v>
      </c>
      <c r="C9" s="10">
        <v>0</v>
      </c>
      <c r="D9" s="10" t="str">
        <f>VLOOKUP(Tabella2[[#This Row],[Punteggio]],$F$3:$H$6,2,0)</f>
        <v>Respinto</v>
      </c>
    </row>
    <row r="10" spans="1:8" x14ac:dyDescent="0.35">
      <c r="B10" s="10" t="s">
        <v>132</v>
      </c>
      <c r="C10" s="10">
        <v>0</v>
      </c>
      <c r="D10" s="10" t="str">
        <f>VLOOKUP(Tabella2[[#This Row],[Punteggio]],$F$3:$H$6,2,0)</f>
        <v>Respinto</v>
      </c>
    </row>
    <row r="14" spans="1:8" x14ac:dyDescent="0.3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3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35">
      <c r="A16" s="37"/>
      <c r="B16" s="24" t="s">
        <v>130</v>
      </c>
      <c r="C16" s="24"/>
      <c r="D16" s="24"/>
      <c r="E16" s="24"/>
      <c r="F16" s="24"/>
      <c r="G16" s="24"/>
    </row>
    <row r="17" spans="1:7" x14ac:dyDescent="0.35">
      <c r="A17" s="37"/>
      <c r="B17" s="24" t="s">
        <v>129</v>
      </c>
      <c r="C17" s="24"/>
      <c r="D17" s="24"/>
      <c r="E17" s="24"/>
      <c r="F17" s="24"/>
      <c r="G17" s="24"/>
    </row>
    <row r="18" spans="1:7" x14ac:dyDescent="0.35">
      <c r="A18" s="37"/>
      <c r="B18" s="24" t="s">
        <v>128</v>
      </c>
      <c r="C18" s="24"/>
      <c r="D18" s="24"/>
      <c r="E18" s="24"/>
      <c r="F18" s="24"/>
      <c r="G18" s="24"/>
    </row>
    <row r="19" spans="1:7" x14ac:dyDescent="0.35">
      <c r="A19" s="37"/>
      <c r="B19" s="24" t="s">
        <v>127</v>
      </c>
      <c r="C19" s="24"/>
      <c r="D19" s="24"/>
      <c r="E19" s="24"/>
      <c r="F19" s="24"/>
      <c r="G19" s="24"/>
    </row>
    <row r="20" spans="1:7" ht="13.15" x14ac:dyDescent="0.4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1:C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{A0D9B41B-697A-4A54-8C2B-84D32D1BB924}</x14:id>
        </ext>
      </extLst>
    </cfRule>
  </conditionalFormatting>
  <conditionalFormatting sqref="C4:C10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1:D1048576">
    <cfRule type="cellIs" dxfId="8" priority="10" operator="equal">
      <formula>$H$5</formula>
    </cfRule>
  </conditionalFormatting>
  <conditionalFormatting sqref="D4:D10">
    <cfRule type="cellIs" dxfId="4" priority="18" operator="equal">
      <formula>"Buono"</formula>
    </cfRule>
    <cfRule type="cellIs" dxfId="3" priority="19" operator="equal">
      <formula>"Discreto"</formula>
    </cfRule>
    <cfRule type="cellIs" dxfId="2" priority="20" operator="equal">
      <formula>"Sufficiente"</formula>
    </cfRule>
    <cfRule type="cellIs" dxfId="1" priority="21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9B41B-697A-4A54-8C2B-84D32D1BB9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containsText" priority="1" operator="containsText" id="{32E63ECB-8C69-470A-BEA6-E5BBAEC52770}">
            <xm:f>NOT(ISERROR(SEARCH($G$5,D1)))</xm:f>
            <xm:f>$G$5</xm:f>
            <x14:dxf>
              <font>
                <color theme="3"/>
              </font>
            </x14:dxf>
          </x14:cfRule>
          <x14:cfRule type="containsText" priority="2" operator="containsText" id="{2EF0B3C8-3587-4128-A4BE-DAE649198317}">
            <xm:f>NOT(ISERROR(SEARCH($G$5,D1)))</xm:f>
            <xm:f>$G$5</xm:f>
            <x14:dxf>
              <fill>
                <patternFill>
                  <fgColor theme="3"/>
                  <bgColor theme="3" tint="0.39994506668294322"/>
                </patternFill>
              </fill>
            </x14:dxf>
          </x14:cfRule>
          <x14:cfRule type="containsText" priority="3" operator="containsText" id="{B40DBD4A-CA68-4011-AA3C-07E53C04A0E2}">
            <xm:f>NOT(ISERROR(SEARCH($G$6,D1)))</xm:f>
            <xm:f>$G$6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D5E442A1-AF5B-4575-B40C-720D887B9A08}">
            <xm:f>NOT(ISERROR(SEARCH($G$5,D1)))</xm:f>
            <xm:f>$G$5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5" operator="containsText" id="{763C3C8C-940C-4097-9977-D06058E8EC64}">
            <xm:f>NOT(ISERROR(SEARCH($G$4,D1)))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1A5E67AB-C9CD-4DD2-A77E-87FFE80AB6D6}">
            <xm:f>NOT(ISERROR(SEARCH($G$3,D1)))</xm:f>
            <xm:f>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CA25B435-2969-411B-A00B-53BEB3BA9E63}">
            <xm:f>NOT(ISERROR(SEARCH($H$6,D1)))</xm:f>
            <xm:f>$H$6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" operator="containsText" id="{F4C4C18F-05B8-4B99-BF21-3916D8345A69}">
            <xm:f>NOT(ISERROR(SEARCH($H$5,D1)))</xm:f>
            <xm:f>$H$5</xm:f>
            <x14:dxf>
              <fill>
                <patternFill>
                  <bgColor theme="3"/>
                </patternFill>
              </fill>
            </x14:dxf>
          </x14:cfRule>
          <x14:cfRule type="containsText" priority="12" operator="containsText" id="{71C7EF87-3FCE-4F73-9675-F7C4CF9743AB}">
            <xm:f>NOT(ISERROR(SEARCH($H$4,D1)))</xm:f>
            <xm:f>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" operator="containsText" id="{F3B1DA85-30CA-43A8-8432-7A402CAF7054}">
            <xm:f>NOT(ISERROR(SEARCH($G$4,D1)))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8" sqref="G8"/>
    </sheetView>
  </sheetViews>
  <sheetFormatPr defaultColWidth="9.19921875" defaultRowHeight="12.75" x14ac:dyDescent="0.35"/>
  <cols>
    <col min="1" max="3" width="9.19921875" style="10"/>
    <col min="4" max="4" width="10.796875" style="10" bestFit="1" customWidth="1"/>
    <col min="5" max="6" width="9.19921875" style="10"/>
    <col min="7" max="7" width="10.19921875" style="10" bestFit="1" customWidth="1"/>
    <col min="8" max="8" width="11.796875" style="10" customWidth="1"/>
    <col min="9" max="9" width="9.19921875" style="10"/>
    <col min="10" max="10" width="20.796875" style="10" customWidth="1"/>
    <col min="11" max="16384" width="9.19921875" style="10"/>
  </cols>
  <sheetData>
    <row r="1" spans="3:10" ht="13.15" x14ac:dyDescent="0.4">
      <c r="G1" s="66" t="s">
        <v>126</v>
      </c>
      <c r="H1" s="66"/>
      <c r="I1" s="66"/>
      <c r="J1" s="66"/>
    </row>
    <row r="3" spans="3:10" ht="13.15" x14ac:dyDescent="0.4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25" x14ac:dyDescent="0.45">
      <c r="C4" s="10" t="s">
        <v>5</v>
      </c>
      <c r="D4" s="11">
        <v>266</v>
      </c>
      <c r="G4" s="12" t="s">
        <v>115</v>
      </c>
      <c r="H4" s="13">
        <f>VLOOKUP(G4,C4:D15,2,0)</f>
        <v>329</v>
      </c>
    </row>
    <row r="5" spans="3:10" x14ac:dyDescent="0.35">
      <c r="C5" s="10" t="s">
        <v>19</v>
      </c>
      <c r="D5" s="11">
        <v>402</v>
      </c>
    </row>
    <row r="6" spans="3:10" x14ac:dyDescent="0.35">
      <c r="C6" s="10" t="s">
        <v>26</v>
      </c>
      <c r="D6" s="11">
        <v>496</v>
      </c>
    </row>
    <row r="7" spans="3:10" x14ac:dyDescent="0.35">
      <c r="C7" s="10" t="s">
        <v>123</v>
      </c>
      <c r="D7" s="11">
        <v>204</v>
      </c>
    </row>
    <row r="8" spans="3:10" x14ac:dyDescent="0.35">
      <c r="C8" s="10" t="s">
        <v>122</v>
      </c>
      <c r="D8" s="11">
        <v>154</v>
      </c>
    </row>
    <row r="9" spans="3:10" x14ac:dyDescent="0.35">
      <c r="C9" s="10" t="s">
        <v>121</v>
      </c>
      <c r="D9" s="11">
        <v>409</v>
      </c>
    </row>
    <row r="10" spans="3:10" x14ac:dyDescent="0.35">
      <c r="C10" s="10" t="s">
        <v>120</v>
      </c>
      <c r="D10" s="11">
        <v>522</v>
      </c>
    </row>
    <row r="11" spans="3:10" x14ac:dyDescent="0.35">
      <c r="C11" s="10" t="s">
        <v>119</v>
      </c>
      <c r="D11" s="11">
        <v>490</v>
      </c>
    </row>
    <row r="12" spans="3:10" x14ac:dyDescent="0.35">
      <c r="C12" s="10" t="s">
        <v>118</v>
      </c>
      <c r="D12" s="11">
        <v>249</v>
      </c>
    </row>
    <row r="13" spans="3:10" x14ac:dyDescent="0.35">
      <c r="C13" s="10" t="s">
        <v>117</v>
      </c>
      <c r="D13" s="11">
        <v>417</v>
      </c>
    </row>
    <row r="14" spans="3:10" x14ac:dyDescent="0.35">
      <c r="C14" s="10" t="s">
        <v>116</v>
      </c>
      <c r="D14" s="11">
        <v>488</v>
      </c>
    </row>
    <row r="15" spans="3:10" x14ac:dyDescent="0.35">
      <c r="C15" s="10" t="s">
        <v>115</v>
      </c>
      <c r="D15" s="11">
        <v>329</v>
      </c>
    </row>
    <row r="16" spans="3:10" x14ac:dyDescent="0.35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L13" sqref="L13"/>
    </sheetView>
  </sheetViews>
  <sheetFormatPr defaultRowHeight="12.75" x14ac:dyDescent="0.35"/>
  <cols>
    <col min="1" max="1" width="13.53125" bestFit="1" customWidth="1"/>
    <col min="2" max="2" width="20.53125" style="38" bestFit="1" customWidth="1"/>
    <col min="3" max="3" width="17.796875" style="38" customWidth="1"/>
  </cols>
  <sheetData>
    <row r="1" spans="1:3" x14ac:dyDescent="0.35">
      <c r="A1" t="s">
        <v>114</v>
      </c>
      <c r="B1" s="38" t="s">
        <v>648</v>
      </c>
      <c r="C1" s="38" t="s">
        <v>112</v>
      </c>
    </row>
    <row r="2" spans="1:3" x14ac:dyDescent="0.35">
      <c r="A2" t="s">
        <v>110</v>
      </c>
      <c r="B2" s="38">
        <v>1000</v>
      </c>
      <c r="C2" s="38">
        <v>200</v>
      </c>
    </row>
    <row r="3" spans="1:3" x14ac:dyDescent="0.35">
      <c r="A3" t="s">
        <v>109</v>
      </c>
      <c r="B3" s="38">
        <v>2000</v>
      </c>
      <c r="C3" s="38">
        <v>500</v>
      </c>
    </row>
    <row r="4" spans="1:3" x14ac:dyDescent="0.35">
      <c r="A4" t="s">
        <v>108</v>
      </c>
      <c r="B4" s="38">
        <v>580</v>
      </c>
      <c r="C4" s="38">
        <v>200</v>
      </c>
    </row>
    <row r="5" spans="1:3" x14ac:dyDescent="0.35">
      <c r="A5" t="s">
        <v>113</v>
      </c>
      <c r="B5" s="38">
        <v>1168</v>
      </c>
      <c r="C5" s="38">
        <v>300</v>
      </c>
    </row>
    <row r="6" spans="1:3" x14ac:dyDescent="0.35">
      <c r="A6" t="s">
        <v>111</v>
      </c>
      <c r="B6" s="38">
        <v>2647</v>
      </c>
      <c r="C6" s="38">
        <v>500</v>
      </c>
    </row>
    <row r="9" spans="1:3" x14ac:dyDescent="0.35">
      <c r="A9" s="67" t="s">
        <v>649</v>
      </c>
      <c r="B9" s="68"/>
      <c r="C9" s="68"/>
    </row>
    <row r="10" spans="1:3" x14ac:dyDescent="0.35">
      <c r="A10" s="68"/>
      <c r="B10" s="68"/>
      <c r="C10" s="68"/>
    </row>
    <row r="11" spans="1:3" x14ac:dyDescent="0.35">
      <c r="A11" s="68"/>
      <c r="B11" s="68"/>
      <c r="C11" s="68"/>
    </row>
    <row r="12" spans="1:3" x14ac:dyDescent="0.35">
      <c r="A12" s="68"/>
      <c r="B12" s="68"/>
      <c r="C12" s="68"/>
    </row>
    <row r="13" spans="1:3" x14ac:dyDescent="0.35">
      <c r="A13" s="68"/>
      <c r="B13" s="68"/>
      <c r="C13" s="68"/>
    </row>
    <row r="14" spans="1:3" x14ac:dyDescent="0.35">
      <c r="A14" s="68"/>
      <c r="B14" s="68"/>
      <c r="C14" s="68"/>
    </row>
    <row r="15" spans="1:3" x14ac:dyDescent="0.35">
      <c r="A15" s="68"/>
      <c r="B15" s="68"/>
      <c r="C15" s="68"/>
    </row>
    <row r="16" spans="1:3" x14ac:dyDescent="0.35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67" zoomScaleNormal="67" workbookViewId="0">
      <selection activeCell="I3" sqref="I3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6484375" customWidth="1"/>
    <col min="8" max="8" width="44.6640625" customWidth="1"/>
    <col min="9" max="9" width="14.796875" customWidth="1"/>
  </cols>
  <sheetData>
    <row r="1" spans="1:9" s="1" customFormat="1" ht="17.25" thickBot="1" x14ac:dyDescent="0.5500000000000000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3.5" thickTop="1" thickBot="1" x14ac:dyDescent="0.4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4" thickBot="1" x14ac:dyDescent="0.4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62">
        <f>COUNTIF($C$2:$C$80,H3)</f>
        <v>11</v>
      </c>
    </row>
    <row r="4" spans="1:9" ht="15.4" thickBot="1" x14ac:dyDescent="0.4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62">
        <f t="shared" ref="I4:I6" si="0">COUNTIF($C$2:$C$80,H4)</f>
        <v>5</v>
      </c>
    </row>
    <row r="5" spans="1:9" ht="15.4" thickBot="1" x14ac:dyDescent="0.4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62">
        <f t="shared" si="0"/>
        <v>4</v>
      </c>
    </row>
    <row r="6" spans="1:9" ht="15.4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62">
        <f t="shared" si="0"/>
        <v>4</v>
      </c>
    </row>
    <row r="7" spans="1:9" ht="13.15" thickBot="1" x14ac:dyDescent="0.4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.4" thickBot="1" x14ac:dyDescent="0.4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62">
        <f>COUNTIF($B$2:$B$80,H8)</f>
        <v>2</v>
      </c>
    </row>
    <row r="9" spans="1:9" ht="15.4" thickBot="1" x14ac:dyDescent="0.4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62">
        <f t="shared" ref="I9:I14" si="1">COUNTIF($B$2:$B$80,H9)</f>
        <v>1</v>
      </c>
    </row>
    <row r="10" spans="1:9" ht="15.4" thickBot="1" x14ac:dyDescent="0.4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62">
        <f t="shared" si="1"/>
        <v>1</v>
      </c>
    </row>
    <row r="11" spans="1:9" ht="15.4" thickBot="1" x14ac:dyDescent="0.4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62">
        <f t="shared" si="1"/>
        <v>1</v>
      </c>
    </row>
    <row r="12" spans="1:9" ht="15.4" thickBot="1" x14ac:dyDescent="0.4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62">
        <f t="shared" si="1"/>
        <v>4</v>
      </c>
    </row>
    <row r="13" spans="1:9" ht="15.4" thickBot="1" x14ac:dyDescent="0.4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62">
        <f t="shared" si="1"/>
        <v>2</v>
      </c>
    </row>
    <row r="14" spans="1:9" ht="15.4" thickBot="1" x14ac:dyDescent="0.4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62">
        <f t="shared" si="1"/>
        <v>1</v>
      </c>
    </row>
    <row r="15" spans="1:9" x14ac:dyDescent="0.3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3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B6" sqref="B6"/>
    </sheetView>
  </sheetViews>
  <sheetFormatPr defaultRowHeight="12.75" x14ac:dyDescent="0.35"/>
  <cols>
    <col min="1" max="1" width="11.796875" bestFit="1" customWidth="1"/>
    <col min="2" max="2" width="9.86328125" bestFit="1" customWidth="1"/>
    <col min="3" max="3" width="11.796875" bestFit="1" customWidth="1"/>
    <col min="4" max="4" width="11.86328125" bestFit="1" customWidth="1"/>
    <col min="5" max="5" width="10.33203125" bestFit="1" customWidth="1"/>
    <col min="7" max="7" width="21" customWidth="1"/>
    <col min="8" max="8" width="14.86328125" customWidth="1"/>
    <col min="11" max="11" width="23.6640625" customWidth="1"/>
  </cols>
  <sheetData>
    <row r="1" spans="1:11" ht="19.899999999999999" thickBot="1" x14ac:dyDescent="0.65">
      <c r="B1" s="69" t="s">
        <v>106</v>
      </c>
      <c r="C1" s="69"/>
      <c r="D1" s="69"/>
    </row>
    <row r="2" spans="1:11" ht="13.15" thickTop="1" x14ac:dyDescent="0.35"/>
    <row r="3" spans="1:11" ht="17.25" thickBot="1" x14ac:dyDescent="0.5500000000000000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3.5" thickTop="1" thickBot="1" x14ac:dyDescent="0.4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4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3">
        <f>SUMIF($C$4:$C$26,G5,$E$4:$E$26)</f>
        <v>893.5</v>
      </c>
    </row>
    <row r="6" spans="1:11" ht="13.5" thickBot="1" x14ac:dyDescent="0.4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3">
        <f t="shared" ref="H6:H10" si="0">SUMIF($C$4:$C$26,G6,$E$4:$E$26)</f>
        <v>121</v>
      </c>
    </row>
    <row r="7" spans="1:11" ht="13.5" thickBot="1" x14ac:dyDescent="0.4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3">
        <f t="shared" si="0"/>
        <v>832</v>
      </c>
    </row>
    <row r="8" spans="1:11" ht="13.5" thickBot="1" x14ac:dyDescent="0.4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3">
        <f t="shared" si="0"/>
        <v>19</v>
      </c>
    </row>
    <row r="9" spans="1:11" ht="13.5" thickBot="1" x14ac:dyDescent="0.4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3">
        <f t="shared" si="0"/>
        <v>766</v>
      </c>
    </row>
    <row r="10" spans="1:11" ht="13.5" thickBot="1" x14ac:dyDescent="0.4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 t="shared" si="0"/>
        <v>1479</v>
      </c>
    </row>
    <row r="11" spans="1:11" x14ac:dyDescent="0.3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3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3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3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3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3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3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3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3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3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3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3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3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3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3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3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I7" sqref="I7"/>
    </sheetView>
  </sheetViews>
  <sheetFormatPr defaultRowHeight="12.75" x14ac:dyDescent="0.35"/>
  <cols>
    <col min="1" max="1" width="10.1328125" style="2" bestFit="1" customWidth="1"/>
    <col min="2" max="2" width="12.1328125" bestFit="1" customWidth="1"/>
    <col min="3" max="3" width="11.86328125" bestFit="1" customWidth="1"/>
    <col min="4" max="4" width="7" bestFit="1" customWidth="1"/>
    <col min="5" max="5" width="17.53125" customWidth="1"/>
    <col min="6" max="6" width="9.796875" bestFit="1" customWidth="1"/>
    <col min="7" max="7" width="11.33203125" customWidth="1"/>
    <col min="8" max="8" width="20.86328125" customWidth="1"/>
    <col min="9" max="9" width="29.33203125" bestFit="1" customWidth="1"/>
  </cols>
  <sheetData>
    <row r="1" spans="1:9" ht="15" x14ac:dyDescent="0.4">
      <c r="A1" s="60" t="s">
        <v>665</v>
      </c>
    </row>
    <row r="2" spans="1:9" ht="15" x14ac:dyDescent="0.4">
      <c r="A2" s="60"/>
    </row>
    <row r="3" spans="1:9" ht="13.15" thickBot="1" x14ac:dyDescent="0.4"/>
    <row r="4" spans="1:9" ht="13.5" thickBot="1" x14ac:dyDescent="0.45">
      <c r="E4" s="26" t="s">
        <v>662</v>
      </c>
      <c r="F4" s="61">
        <f ca="1">TODAY()</f>
        <v>45107</v>
      </c>
      <c r="G4" s="59"/>
    </row>
    <row r="5" spans="1:9" ht="13.15" x14ac:dyDescent="0.4">
      <c r="E5" s="59"/>
      <c r="F5" s="59"/>
      <c r="G5" s="59"/>
    </row>
    <row r="6" spans="1:9" ht="13.15" x14ac:dyDescent="0.4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3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7485</v>
      </c>
      <c r="I7">
        <f ca="1">WORKDAY($F$4,A7)</f>
        <v>97779</v>
      </c>
    </row>
    <row r="8" spans="1:9" x14ac:dyDescent="0.3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7846</v>
      </c>
      <c r="I8">
        <f ca="1">WORKDAY($F$4,A8)</f>
        <v>97274</v>
      </c>
    </row>
    <row r="9" spans="1:9" x14ac:dyDescent="0.3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6389</v>
      </c>
      <c r="I9">
        <f t="shared" ref="I8:I29" ca="1" si="4">WORKDAY($F$4,A9)</f>
        <v>99313</v>
      </c>
    </row>
    <row r="10" spans="1:9" x14ac:dyDescent="0.3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7473</v>
      </c>
      <c r="I10">
        <f t="shared" ca="1" si="4"/>
        <v>97795</v>
      </c>
    </row>
    <row r="11" spans="1:9" x14ac:dyDescent="0.3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7472</v>
      </c>
      <c r="I11">
        <f t="shared" ca="1" si="4"/>
        <v>97796</v>
      </c>
    </row>
    <row r="12" spans="1:9" x14ac:dyDescent="0.3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7465</v>
      </c>
      <c r="I12">
        <f t="shared" ca="1" si="4"/>
        <v>97807</v>
      </c>
    </row>
    <row r="13" spans="1:9" x14ac:dyDescent="0.3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7457</v>
      </c>
      <c r="I13">
        <f t="shared" ca="1" si="4"/>
        <v>97817</v>
      </c>
    </row>
    <row r="14" spans="1:9" x14ac:dyDescent="0.3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7454</v>
      </c>
      <c r="I14">
        <f t="shared" ca="1" si="4"/>
        <v>97822</v>
      </c>
    </row>
    <row r="15" spans="1:9" x14ac:dyDescent="0.3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7450</v>
      </c>
      <c r="I15">
        <f t="shared" ca="1" si="4"/>
        <v>97828</v>
      </c>
    </row>
    <row r="16" spans="1:9" x14ac:dyDescent="0.3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7449</v>
      </c>
      <c r="I16">
        <f t="shared" ca="1" si="4"/>
        <v>97829</v>
      </c>
    </row>
    <row r="17" spans="1:9" x14ac:dyDescent="0.3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7444</v>
      </c>
      <c r="I17">
        <f t="shared" ca="1" si="4"/>
        <v>97836</v>
      </c>
    </row>
    <row r="18" spans="1:9" x14ac:dyDescent="0.3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7441</v>
      </c>
      <c r="I18">
        <f t="shared" ca="1" si="4"/>
        <v>97841</v>
      </c>
    </row>
    <row r="19" spans="1:9" x14ac:dyDescent="0.3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6705</v>
      </c>
      <c r="I19">
        <f t="shared" ca="1" si="4"/>
        <v>98871</v>
      </c>
    </row>
    <row r="20" spans="1:9" x14ac:dyDescent="0.3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7434</v>
      </c>
      <c r="I20">
        <f t="shared" ca="1" si="4"/>
        <v>97850</v>
      </c>
    </row>
    <row r="21" spans="1:9" x14ac:dyDescent="0.3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7432</v>
      </c>
      <c r="I21">
        <f t="shared" ca="1" si="4"/>
        <v>97852</v>
      </c>
    </row>
    <row r="22" spans="1:9" x14ac:dyDescent="0.3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7429</v>
      </c>
      <c r="I22">
        <f t="shared" ca="1" si="4"/>
        <v>97857</v>
      </c>
    </row>
    <row r="23" spans="1:9" x14ac:dyDescent="0.3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7059</v>
      </c>
      <c r="I23">
        <f t="shared" ca="1" si="4"/>
        <v>98375</v>
      </c>
    </row>
    <row r="24" spans="1:9" x14ac:dyDescent="0.3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7422</v>
      </c>
      <c r="I24">
        <f t="shared" ca="1" si="4"/>
        <v>97866</v>
      </c>
    </row>
    <row r="25" spans="1:9" x14ac:dyDescent="0.3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7417</v>
      </c>
      <c r="I25">
        <f t="shared" ca="1" si="4"/>
        <v>97873</v>
      </c>
    </row>
    <row r="26" spans="1:9" x14ac:dyDescent="0.3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7412</v>
      </c>
      <c r="I26">
        <f t="shared" ca="1" si="4"/>
        <v>97880</v>
      </c>
    </row>
    <row r="27" spans="1:9" x14ac:dyDescent="0.3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7042</v>
      </c>
      <c r="I27">
        <f t="shared" ca="1" si="4"/>
        <v>98398</v>
      </c>
    </row>
    <row r="28" spans="1:9" x14ac:dyDescent="0.3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5579</v>
      </c>
      <c r="I28">
        <f t="shared" ca="1" si="4"/>
        <v>100447</v>
      </c>
    </row>
    <row r="29" spans="1:9" x14ac:dyDescent="0.3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7402</v>
      </c>
      <c r="I29">
        <f t="shared" ca="1" si="4"/>
        <v>97894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Anna Maria</cp:lastModifiedBy>
  <cp:revision>1</cp:revision>
  <cp:lastPrinted>2021-07-07T07:22:11Z</cp:lastPrinted>
  <dcterms:created xsi:type="dcterms:W3CDTF">2005-04-12T12:35:30Z</dcterms:created>
  <dcterms:modified xsi:type="dcterms:W3CDTF">2023-07-03T05:46:54Z</dcterms:modified>
  <cp:category>Excel;Corsi Excel</cp:category>
</cp:coreProperties>
</file>