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90" windowWidth="14235" windowHeight="9675"/>
  </bookViews>
  <sheets>
    <sheet name="Приграничные детальный" sheetId="1" r:id="rId1"/>
    <sheet name="Приграничные общий" sheetId="2" r:id="rId2"/>
  </sheets>
  <calcPr calcId="145621"/>
</workbook>
</file>

<file path=xl/calcChain.xml><?xml version="1.0" encoding="utf-8"?>
<calcChain xmlns="http://schemas.openxmlformats.org/spreadsheetml/2006/main">
  <c r="J92" i="2" l="1"/>
  <c r="I92" i="2"/>
  <c r="H92" i="2"/>
  <c r="G92" i="2"/>
  <c r="F92" i="2"/>
  <c r="E92" i="2"/>
  <c r="J91" i="2"/>
  <c r="I91" i="2"/>
  <c r="H91" i="2"/>
  <c r="G91" i="2"/>
  <c r="F91" i="2"/>
  <c r="E91" i="2"/>
  <c r="J90" i="2"/>
  <c r="I90" i="2"/>
  <c r="H90" i="2"/>
  <c r="G90" i="2"/>
  <c r="F90" i="2"/>
  <c r="E90" i="2"/>
  <c r="J89" i="2"/>
  <c r="I89" i="2"/>
  <c r="H89" i="2"/>
  <c r="G89" i="2"/>
  <c r="F89" i="2"/>
  <c r="E89" i="2"/>
  <c r="J86" i="2"/>
  <c r="I86" i="2"/>
  <c r="H86" i="2"/>
  <c r="G86" i="2"/>
  <c r="F86" i="2"/>
  <c r="E86" i="2"/>
  <c r="AA86" i="1"/>
  <c r="Z86" i="1"/>
  <c r="Y86" i="1"/>
  <c r="X86" i="1"/>
  <c r="W86" i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J85" i="2"/>
  <c r="I85" i="2"/>
  <c r="H85" i="2"/>
  <c r="G85" i="2"/>
  <c r="F85" i="2"/>
  <c r="E85" i="2"/>
  <c r="AA85" i="1"/>
  <c r="Z85" i="1"/>
  <c r="Y85" i="1"/>
  <c r="X85" i="1"/>
  <c r="W85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J84" i="2"/>
  <c r="I84" i="2"/>
  <c r="H84" i="2"/>
  <c r="G84" i="2"/>
  <c r="F84" i="2"/>
  <c r="E84" i="2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J83" i="2"/>
  <c r="J82" i="2"/>
  <c r="G82" i="2"/>
  <c r="G82" i="1"/>
  <c r="J81" i="2"/>
  <c r="G81" i="2"/>
  <c r="G81" i="1"/>
  <c r="J80" i="2"/>
  <c r="G80" i="2"/>
  <c r="G80" i="1"/>
  <c r="J79" i="2"/>
  <c r="G79" i="2"/>
  <c r="G79" i="1"/>
  <c r="J78" i="2"/>
  <c r="G78" i="2"/>
  <c r="G78" i="1"/>
  <c r="J77" i="2"/>
  <c r="G77" i="2"/>
  <c r="G77" i="1"/>
  <c r="J74" i="2"/>
  <c r="I74" i="2"/>
  <c r="H74" i="2"/>
  <c r="G74" i="2"/>
  <c r="F74" i="2"/>
  <c r="E74" i="2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J73" i="2"/>
  <c r="I73" i="2"/>
  <c r="H73" i="2"/>
  <c r="G73" i="2"/>
  <c r="F73" i="2"/>
  <c r="E73" i="2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J72" i="2"/>
  <c r="G72" i="2"/>
  <c r="G72" i="1"/>
  <c r="J71" i="2"/>
  <c r="G71" i="2"/>
  <c r="G71" i="1"/>
  <c r="J70" i="2"/>
  <c r="G70" i="2"/>
  <c r="G70" i="1"/>
  <c r="J69" i="2"/>
  <c r="G69" i="2"/>
  <c r="G69" i="1"/>
  <c r="J68" i="2"/>
  <c r="G68" i="2"/>
  <c r="G68" i="1"/>
  <c r="J66" i="2"/>
  <c r="I66" i="2"/>
  <c r="H66" i="2"/>
  <c r="G66" i="2"/>
  <c r="F66" i="2"/>
  <c r="E66" i="2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J65" i="2"/>
  <c r="G65" i="2"/>
  <c r="G65" i="1"/>
  <c r="J64" i="2"/>
  <c r="G64" i="2"/>
  <c r="G64" i="1"/>
  <c r="J63" i="2"/>
  <c r="G63" i="2"/>
  <c r="G63" i="1"/>
  <c r="J62" i="2"/>
  <c r="G62" i="2"/>
  <c r="G62" i="1"/>
  <c r="J61" i="2"/>
  <c r="G61" i="2"/>
  <c r="G61" i="1"/>
  <c r="J60" i="2"/>
  <c r="G60" i="2"/>
  <c r="G60" i="1"/>
  <c r="J59" i="2"/>
  <c r="G59" i="2"/>
  <c r="G59" i="1"/>
  <c r="J58" i="2"/>
  <c r="G58" i="2"/>
  <c r="G58" i="1"/>
  <c r="J57" i="2"/>
  <c r="G57" i="2"/>
  <c r="G57" i="1"/>
  <c r="J56" i="2"/>
  <c r="G56" i="2"/>
  <c r="G56" i="1"/>
  <c r="J55" i="2"/>
  <c r="G55" i="2"/>
  <c r="G55" i="1"/>
  <c r="J54" i="2"/>
  <c r="G54" i="2"/>
  <c r="G54" i="1"/>
  <c r="J53" i="2"/>
  <c r="G53" i="2"/>
  <c r="G53" i="1"/>
  <c r="J52" i="2"/>
  <c r="G52" i="2"/>
  <c r="G52" i="1"/>
  <c r="J51" i="2"/>
  <c r="G51" i="2"/>
  <c r="G51" i="1"/>
  <c r="J48" i="2"/>
  <c r="I48" i="2"/>
  <c r="H48" i="2"/>
  <c r="G48" i="2"/>
  <c r="F48" i="2"/>
  <c r="E48" i="2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J47" i="2"/>
  <c r="I47" i="2"/>
  <c r="H47" i="2"/>
  <c r="G47" i="2"/>
  <c r="F47" i="2"/>
  <c r="E47" i="2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J46" i="2"/>
  <c r="G46" i="2"/>
  <c r="G46" i="1"/>
  <c r="J45" i="2"/>
  <c r="G45" i="2"/>
  <c r="G45" i="1"/>
  <c r="J44" i="2"/>
  <c r="G44" i="2"/>
  <c r="G44" i="1"/>
  <c r="J43" i="2"/>
  <c r="G43" i="2"/>
  <c r="G43" i="1"/>
  <c r="J40" i="2"/>
  <c r="I40" i="2"/>
  <c r="H40" i="2"/>
  <c r="G40" i="2"/>
  <c r="F40" i="2"/>
  <c r="E40" i="2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J39" i="2"/>
  <c r="I39" i="2"/>
  <c r="H39" i="2"/>
  <c r="G39" i="2"/>
  <c r="F39" i="2"/>
  <c r="E39" i="2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J37" i="2"/>
  <c r="G37" i="2"/>
  <c r="G37" i="1"/>
  <c r="J36" i="2"/>
  <c r="G36" i="2"/>
  <c r="G36" i="1"/>
  <c r="J35" i="2"/>
  <c r="G35" i="2"/>
  <c r="G35" i="1"/>
  <c r="J34" i="2"/>
  <c r="G34" i="2"/>
  <c r="G34" i="1"/>
  <c r="J33" i="2"/>
  <c r="G33" i="2"/>
  <c r="G33" i="1"/>
  <c r="J32" i="2"/>
  <c r="G32" i="2"/>
  <c r="G32" i="1"/>
  <c r="J31" i="2"/>
  <c r="G31" i="2"/>
  <c r="G31" i="1"/>
  <c r="J30" i="2"/>
  <c r="G30" i="2"/>
  <c r="G30" i="1"/>
  <c r="J29" i="2"/>
  <c r="G29" i="2"/>
  <c r="G29" i="1"/>
  <c r="J28" i="2"/>
  <c r="G28" i="2"/>
  <c r="G28" i="1"/>
  <c r="J25" i="2"/>
  <c r="I25" i="2"/>
  <c r="H25" i="2"/>
  <c r="G25" i="2"/>
  <c r="F25" i="2"/>
  <c r="E25" i="2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J24" i="2"/>
  <c r="I24" i="2"/>
  <c r="H24" i="2"/>
  <c r="G24" i="2"/>
  <c r="F24" i="2"/>
  <c r="E24" i="2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J23" i="2"/>
  <c r="G23" i="2"/>
  <c r="G23" i="1"/>
  <c r="J22" i="2"/>
  <c r="G22" i="2"/>
  <c r="G22" i="1"/>
  <c r="J20" i="2"/>
  <c r="G20" i="2"/>
  <c r="G20" i="1"/>
  <c r="J19" i="2"/>
  <c r="G19" i="2"/>
  <c r="G19" i="1"/>
  <c r="J18" i="2"/>
  <c r="G18" i="2"/>
  <c r="G18" i="1"/>
  <c r="J17" i="2"/>
  <c r="G17" i="2"/>
  <c r="G17" i="1"/>
  <c r="J16" i="2"/>
  <c r="G16" i="2"/>
  <c r="G16" i="1"/>
  <c r="J15" i="2"/>
  <c r="G15" i="2"/>
  <c r="G15" i="1"/>
  <c r="J14" i="2"/>
  <c r="G14" i="2"/>
  <c r="G14" i="1"/>
  <c r="J13" i="2"/>
  <c r="G13" i="2"/>
  <c r="G13" i="1"/>
  <c r="J12" i="2"/>
  <c r="G12" i="2"/>
  <c r="G12" i="1"/>
  <c r="J11" i="2"/>
  <c r="G11" i="2"/>
  <c r="G11" i="1"/>
  <c r="J10" i="2"/>
  <c r="G10" i="2"/>
  <c r="G10" i="1"/>
  <c r="J9" i="2"/>
  <c r="G9" i="2"/>
  <c r="G9" i="1"/>
  <c r="J8" i="2"/>
  <c r="G8" i="2"/>
  <c r="G8" i="1"/>
</calcChain>
</file>

<file path=xl/sharedStrings.xml><?xml version="1.0" encoding="utf-8"?>
<sst xmlns="http://schemas.openxmlformats.org/spreadsheetml/2006/main" count="302" uniqueCount="89">
  <si>
    <t>Реализация дизельного топлива через АЗС (в тоннах), расположенных в приграничных районах</t>
  </si>
  <si>
    <t>Республики Беларусь, за декабрь 2019 - 2020 г.г.</t>
  </si>
  <si>
    <t>№ п/п</t>
  </si>
  <si>
    <t>Область и адрес АЗС</t>
  </si>
  <si>
    <t>В приграничном районе</t>
  </si>
  <si>
    <t>1 - 10 декабря 2019 г.</t>
  </si>
  <si>
    <t>1 - 10 декабря 2020 г.</t>
  </si>
  <si>
    <t>Cоотношение в %</t>
  </si>
  <si>
    <t xml:space="preserve">январь - декабрь 2019 </t>
  </si>
  <si>
    <t xml:space="preserve">январь - декабрь 2020 </t>
  </si>
  <si>
    <t>Брестская область</t>
  </si>
  <si>
    <t>РУП "Белоруснефть - Брестоблнефтепродукт"</t>
  </si>
  <si>
    <t>МАЗС 2, Брест,ул.л-та Рябцева</t>
  </si>
  <si>
    <t>Польша</t>
  </si>
  <si>
    <t>МАЗС 4, Брест,Ковельское шоссе</t>
  </si>
  <si>
    <t>Украина</t>
  </si>
  <si>
    <t>МАЗС 5, Брест,Сев.Полукольцо</t>
  </si>
  <si>
    <t>АЗС 6, Брест,Варшавское шоссе</t>
  </si>
  <si>
    <t>АЗС 8, Малорита, ул. Советская</t>
  </si>
  <si>
    <t>МАЗС 9, ш.Брест-Влодава 31-й км. д,Дубица</t>
  </si>
  <si>
    <t>МАЗС11, Брест,Варшавский мост</t>
  </si>
  <si>
    <t>КАЗС12, Высокое</t>
  </si>
  <si>
    <t>АЗС13, п,г,Домачево,Бресткий р-н</t>
  </si>
  <si>
    <t>МАЗС19, Малоритский  р-н</t>
  </si>
  <si>
    <t>АЗС20, д.Томашевка,Брестский р-н</t>
  </si>
  <si>
    <t>АЗС53, д.Дивин,Кобринский р-н</t>
  </si>
  <si>
    <t>АЗС64, г.Иваново,1-й км а/д Иваново-гр.Украины</t>
  </si>
  <si>
    <t>АЗС66, д.Невель,Пинский р-н ул,Северная</t>
  </si>
  <si>
    <t>АЗС89, Каменецкий р-н, Рясненский с\с,  0,35 км севернее д.Пограничная</t>
  </si>
  <si>
    <t>АЗС90, г.Малорита,  ул.Кобринская</t>
  </si>
  <si>
    <t>Итого по эмитенту</t>
  </si>
  <si>
    <t>Итого по области</t>
  </si>
  <si>
    <t>Витебская область</t>
  </si>
  <si>
    <t>РУП "Белоруснефть - Витебскоблнефтепродукт"</t>
  </si>
  <si>
    <t>АЗС15, г.п.Сураж,Витебский р-н</t>
  </si>
  <si>
    <t>Россия</t>
  </si>
  <si>
    <t>АЗС17, г.п.Лиозно Витебск-Смоленск</t>
  </si>
  <si>
    <t>МАЗС22, г.Поставы ул.Советская</t>
  </si>
  <si>
    <t>Литва</t>
  </si>
  <si>
    <t>АЗС23, д.Красносельцы Браславский р-н</t>
  </si>
  <si>
    <t>Латвия</t>
  </si>
  <si>
    <t>КАЗС27, г.п.Видзы Браславский р-н</t>
  </si>
  <si>
    <t>КАЗС30, г.п.Друя Браславский р-н</t>
  </si>
  <si>
    <t>КАЗС32, д.Лынтупы Поставский р-н</t>
  </si>
  <si>
    <t>АЗС39, г.п.Россоны ул.Руставели</t>
  </si>
  <si>
    <t>АЗС53, 569 км.ш.Брест-граница РФ</t>
  </si>
  <si>
    <t>МАЗС67, Верхнедвинский р-н,Шейтеревский с/с</t>
  </si>
  <si>
    <t>КАЗС113, Езерище,шоссе на С.Петербург</t>
  </si>
  <si>
    <t>Гомельская область</t>
  </si>
  <si>
    <t>РУП "Белоруснефть - Гомельоблнефтепродукт"</t>
  </si>
  <si>
    <t>АЗС 4, Добруш, Брянское шоссе</t>
  </si>
  <si>
    <t>АЗС28, д. Н.Гута, Черниговское шоссе</t>
  </si>
  <si>
    <t>МАЗС35, Сосновка, Киевская тр .</t>
  </si>
  <si>
    <t>АЗС48, п. Словечно, Ельский р-н</t>
  </si>
  <si>
    <t>Гродненская область</t>
  </si>
  <si>
    <t>РУП "Белоруснефть - Гроднооблнефтепродукт"</t>
  </si>
  <si>
    <t>АЗС 9, КПП Брузги</t>
  </si>
  <si>
    <t>МАЗС16, ППТО Брузги,Гродненсий р-н</t>
  </si>
  <si>
    <t>АЗС19, д.Поречье Гродненский р-н</t>
  </si>
  <si>
    <t>АЗС24, г.п.Большая  Берестовица ш.Волковыск-Гродно</t>
  </si>
  <si>
    <t>МАЗС27, г.п.Свислочь,Волковысское шоссе</t>
  </si>
  <si>
    <t>МАЗС41, д.Каменный Лог,ППТО Ошмянский р-н</t>
  </si>
  <si>
    <t>МАЗС44, г.Гродно ул. Южная,1а</t>
  </si>
  <si>
    <t>АЗС51, Островецкий р-н,д.Ворона</t>
  </si>
  <si>
    <t>АЗС53, Гродненский р-н н.п.Гожа</t>
  </si>
  <si>
    <t>АЗС58, Ошмянский р-н ППТО Каменный Лог</t>
  </si>
  <si>
    <t>МАЗС61, п.Пограничный Берестовицкий  р-н</t>
  </si>
  <si>
    <t>АЗС64, Гродненский р-н,д.Коптевка,М6 288 км.</t>
  </si>
  <si>
    <t>АЗС81, Ошмянский р-н,127-й км, Каменный Лог</t>
  </si>
  <si>
    <t>АЗС 84, Гродненская обл.,Гродненский р-н, а/д М-6, 291 км, 1</t>
  </si>
  <si>
    <t>АЗС85, Ивьевский р-н,а/д М-6,103 км.1</t>
  </si>
  <si>
    <t>ОАО "Лиданефтепродукт"</t>
  </si>
  <si>
    <t>МАЗС 9, Вороново, ул.Восточная,26А</t>
  </si>
  <si>
    <t>АЗС13, Радунь, Вороновский р-н</t>
  </si>
  <si>
    <t>АЗС15, д.Заболоть, Вороновский р-н</t>
  </si>
  <si>
    <t>АЗС 17, н.п.Бенякони, Вороновский р-н</t>
  </si>
  <si>
    <t>АЗС19, д.Тракели,Вороновский р-н, Р-89 18 км.</t>
  </si>
  <si>
    <t>Могилёвская область</t>
  </si>
  <si>
    <t>РУП "Белоруснефть - Могилевоблнефтепродукт"</t>
  </si>
  <si>
    <t>МАЗС 3, Горки ш.Могилев-Горки</t>
  </si>
  <si>
    <t>КАЗС50, Мстиславский р-н, д.Ходосы</t>
  </si>
  <si>
    <t>МАЗС51, г.Костюковичи,Костюковичский  р-н</t>
  </si>
  <si>
    <t>АЗС52, Хотимск,Хотимский р-н</t>
  </si>
  <si>
    <t>АЗС53, Звенчатка, Климовический р-н</t>
  </si>
  <si>
    <t>АЗС66, Горецкий р-н, д. Ректа</t>
  </si>
  <si>
    <t>КАЗС 51, контейнерная заправка г. Костюковичи</t>
  </si>
  <si>
    <t>Итого по Республике</t>
  </si>
  <si>
    <t>Итого по приграничным районам</t>
  </si>
  <si>
    <t>Прибалтика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</si>
</sst>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16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164" fontId="1" fillId="0" borderId="1" xfId="0" applyNumberFormat="1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right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A86"/>
  <sheetViews>
    <sheetView tabSelected="1" topLeftCell="B1" workbookViewId="0"/>
  </sheetViews>
  <sheetFormatPr defaultRowHeight="15" x14ac:dyDescent="0.25"/>
  <cols>
    <col min="1" max="1" width="0" hidden="1" customWidth="1"/>
    <col min="2" max="2" width="8.7109375" customWidth="1"/>
    <col min="3" max="3" width="30.7109375" customWidth="1"/>
    <col min="4" max="4" width="20.7109375" customWidth="1"/>
    <col min="5" max="7" width="15.7109375" customWidth="1"/>
    <col min="8" max="27" width="8.7109375" customWidth="1"/>
  </cols>
  <sheetData>
    <row r="1" spans="2:27" x14ac:dyDescent="0.25">
      <c r="B1" s="1" t="s">
        <v>0</v>
      </c>
      <c r="C1" s="1"/>
      <c r="D1" s="1"/>
      <c r="E1" s="1"/>
      <c r="F1" s="1"/>
      <c r="G1" s="1"/>
    </row>
    <row r="2" spans="2:27" x14ac:dyDescent="0.25">
      <c r="B2" s="1" t="s">
        <v>1</v>
      </c>
      <c r="C2" s="1"/>
      <c r="D2" s="1"/>
      <c r="E2" s="1"/>
      <c r="F2" s="1"/>
      <c r="G2" s="1"/>
    </row>
    <row r="4" spans="2:27" ht="20.100000000000001" customHeight="1" x14ac:dyDescent="0.25">
      <c r="B4" s="2" t="s">
        <v>2</v>
      </c>
      <c r="C4" s="2" t="s">
        <v>3</v>
      </c>
      <c r="D4" s="3" t="s">
        <v>4</v>
      </c>
      <c r="E4" s="3" t="s">
        <v>5</v>
      </c>
      <c r="F4" s="3" t="s">
        <v>6</v>
      </c>
      <c r="G4" s="3" t="s">
        <v>7</v>
      </c>
      <c r="H4" s="5">
        <v>44531</v>
      </c>
      <c r="I4" s="2"/>
      <c r="J4" s="5">
        <v>44532</v>
      </c>
      <c r="K4" s="2"/>
      <c r="L4" s="5">
        <v>44533</v>
      </c>
      <c r="M4" s="2"/>
      <c r="N4" s="5">
        <v>44534</v>
      </c>
      <c r="O4" s="2"/>
      <c r="P4" s="5">
        <v>44535</v>
      </c>
      <c r="Q4" s="2"/>
      <c r="R4" s="5">
        <v>44536</v>
      </c>
      <c r="S4" s="2"/>
      <c r="T4" s="5">
        <v>44537</v>
      </c>
      <c r="U4" s="2"/>
      <c r="V4" s="5">
        <v>44538</v>
      </c>
      <c r="W4" s="2"/>
      <c r="X4" s="5">
        <v>44539</v>
      </c>
      <c r="Y4" s="2"/>
      <c r="Z4" s="5">
        <v>44540</v>
      </c>
      <c r="AA4" s="2"/>
    </row>
    <row r="5" spans="2:27" ht="20.100000000000001" customHeight="1" x14ac:dyDescent="0.25">
      <c r="B5" s="2"/>
      <c r="C5" s="2"/>
      <c r="D5" s="4"/>
      <c r="E5" s="4"/>
      <c r="F5" s="4"/>
      <c r="G5" s="4"/>
      <c r="H5" s="6">
        <v>2019</v>
      </c>
      <c r="I5" s="6">
        <v>2020</v>
      </c>
      <c r="J5" s="6">
        <v>2019</v>
      </c>
      <c r="K5" s="6">
        <v>2020</v>
      </c>
      <c r="L5" s="6">
        <v>2019</v>
      </c>
      <c r="M5" s="6">
        <v>2020</v>
      </c>
      <c r="N5" s="6">
        <v>2019</v>
      </c>
      <c r="O5" s="6">
        <v>2020</v>
      </c>
      <c r="P5" s="6">
        <v>2019</v>
      </c>
      <c r="Q5" s="6">
        <v>2020</v>
      </c>
      <c r="R5" s="6">
        <v>2019</v>
      </c>
      <c r="S5" s="6">
        <v>2020</v>
      </c>
      <c r="T5" s="6">
        <v>2019</v>
      </c>
      <c r="U5" s="6">
        <v>2020</v>
      </c>
      <c r="V5" s="6">
        <v>2019</v>
      </c>
      <c r="W5" s="6">
        <v>2020</v>
      </c>
      <c r="X5" s="6">
        <v>2019</v>
      </c>
      <c r="Y5" s="6">
        <v>2020</v>
      </c>
      <c r="Z5" s="6">
        <v>2019</v>
      </c>
      <c r="AA5" s="6">
        <v>2020</v>
      </c>
    </row>
    <row r="6" spans="2:27" ht="20.100000000000001" customHeight="1" x14ac:dyDescent="0.25">
      <c r="B6" s="2" t="s">
        <v>10</v>
      </c>
      <c r="C6" s="2"/>
      <c r="D6" s="2"/>
    </row>
    <row r="7" spans="2:27" ht="20.100000000000001" customHeight="1" x14ac:dyDescent="0.25">
      <c r="B7" s="2" t="s">
        <v>11</v>
      </c>
      <c r="C7" s="2"/>
      <c r="D7" s="2"/>
    </row>
    <row r="8" spans="2:27" x14ac:dyDescent="0.25">
      <c r="B8" s="6">
        <v>1</v>
      </c>
      <c r="C8" s="7" t="s">
        <v>12</v>
      </c>
      <c r="D8" s="6" t="s">
        <v>13</v>
      </c>
      <c r="E8" s="6">
        <v>391.83699999999999</v>
      </c>
      <c r="F8" s="6">
        <v>395.48899999999998</v>
      </c>
      <c r="G8" s="8">
        <f>F8/E8*100</f>
        <v>100.93202020227798</v>
      </c>
      <c r="H8" s="9">
        <v>38.716999999999999</v>
      </c>
      <c r="I8" s="9">
        <v>36.774000000000001</v>
      </c>
      <c r="J8" s="9">
        <v>38.668999999999997</v>
      </c>
      <c r="K8" s="9">
        <v>36.406999999999996</v>
      </c>
      <c r="L8" s="9">
        <v>35.838999999999999</v>
      </c>
      <c r="M8" s="9">
        <v>39.770000000000003</v>
      </c>
      <c r="N8" s="9">
        <v>36.244</v>
      </c>
      <c r="O8" s="9">
        <v>45.268000000000001</v>
      </c>
      <c r="P8" s="9">
        <v>42.122999999999998</v>
      </c>
      <c r="Q8" s="9">
        <v>36.171999999999997</v>
      </c>
      <c r="R8" s="9">
        <v>44.375</v>
      </c>
      <c r="S8" s="9">
        <v>32.613999999999997</v>
      </c>
      <c r="T8" s="9">
        <v>35.488</v>
      </c>
      <c r="U8" s="9">
        <v>42.613999999999997</v>
      </c>
      <c r="V8" s="9">
        <v>34.460999999999999</v>
      </c>
      <c r="W8" s="9">
        <v>39.685000000000002</v>
      </c>
      <c r="X8" s="9">
        <v>47.661999999999999</v>
      </c>
      <c r="Y8" s="9">
        <v>46.499000000000002</v>
      </c>
      <c r="Z8" s="9">
        <v>38.259</v>
      </c>
      <c r="AA8" s="9">
        <v>39.686</v>
      </c>
    </row>
    <row r="9" spans="2:27" x14ac:dyDescent="0.25">
      <c r="B9" s="6">
        <v>2</v>
      </c>
      <c r="C9" s="7" t="s">
        <v>14</v>
      </c>
      <c r="D9" s="6" t="s">
        <v>15</v>
      </c>
      <c r="E9" s="6">
        <v>187.351</v>
      </c>
      <c r="F9" s="6">
        <v>143.63900000000001</v>
      </c>
      <c r="G9" s="8">
        <f>F9/E9*100</f>
        <v>76.668392482559483</v>
      </c>
      <c r="H9" s="9">
        <v>14.395</v>
      </c>
      <c r="I9" s="9">
        <v>16.838999999999999</v>
      </c>
      <c r="J9" s="9">
        <v>17.460999999999999</v>
      </c>
      <c r="K9" s="9">
        <v>10.661</v>
      </c>
      <c r="L9" s="9">
        <v>18.318000000000001</v>
      </c>
      <c r="M9" s="9">
        <v>16.466000000000001</v>
      </c>
      <c r="N9" s="9">
        <v>19.686</v>
      </c>
      <c r="O9" s="9">
        <v>16.417999999999999</v>
      </c>
      <c r="P9" s="9">
        <v>22.373999999999999</v>
      </c>
      <c r="Q9" s="9">
        <v>12.807</v>
      </c>
      <c r="R9" s="9">
        <v>22.207000000000001</v>
      </c>
      <c r="S9" s="9">
        <v>10.311999999999999</v>
      </c>
      <c r="T9" s="9">
        <v>18.577999999999999</v>
      </c>
      <c r="U9" s="9">
        <v>16.169</v>
      </c>
      <c r="V9" s="9">
        <v>12.694000000000001</v>
      </c>
      <c r="W9" s="9">
        <v>14.673999999999999</v>
      </c>
      <c r="X9" s="9">
        <v>21.263000000000002</v>
      </c>
      <c r="Y9" s="9">
        <v>15.36</v>
      </c>
      <c r="Z9" s="9">
        <v>20.375</v>
      </c>
      <c r="AA9" s="9">
        <v>13.933</v>
      </c>
    </row>
    <row r="10" spans="2:27" x14ac:dyDescent="0.25">
      <c r="B10" s="6">
        <v>3</v>
      </c>
      <c r="C10" s="7" t="s">
        <v>16</v>
      </c>
      <c r="D10" s="6" t="s">
        <v>13</v>
      </c>
      <c r="E10" s="6">
        <v>261.06900000000002</v>
      </c>
      <c r="F10" s="6">
        <v>200.02099999999999</v>
      </c>
      <c r="G10" s="8">
        <f>F10/E10*100</f>
        <v>76.616143624865458</v>
      </c>
      <c r="H10" s="9">
        <v>28.138999999999999</v>
      </c>
      <c r="I10" s="9">
        <v>18.603999999999999</v>
      </c>
      <c r="J10" s="9">
        <v>26.992000000000001</v>
      </c>
      <c r="K10" s="9">
        <v>17.587</v>
      </c>
      <c r="L10" s="9">
        <v>29.773</v>
      </c>
      <c r="M10" s="9">
        <v>22.309000000000001</v>
      </c>
      <c r="N10" s="9">
        <v>20.106999999999999</v>
      </c>
      <c r="O10" s="9">
        <v>26.378</v>
      </c>
      <c r="P10" s="9">
        <v>23.08</v>
      </c>
      <c r="Q10" s="9">
        <v>18.870999999999999</v>
      </c>
      <c r="R10" s="9">
        <v>25.76</v>
      </c>
      <c r="S10" s="9">
        <v>12.401</v>
      </c>
      <c r="T10" s="9">
        <v>22.902000000000001</v>
      </c>
      <c r="U10" s="9">
        <v>23.334</v>
      </c>
      <c r="V10" s="9">
        <v>26.492999999999999</v>
      </c>
      <c r="W10" s="9">
        <v>19.398</v>
      </c>
      <c r="X10" s="9">
        <v>34.9</v>
      </c>
      <c r="Y10" s="9">
        <v>19.440000000000001</v>
      </c>
      <c r="Z10" s="9">
        <v>22.922999999999998</v>
      </c>
      <c r="AA10" s="9">
        <v>21.699000000000002</v>
      </c>
    </row>
    <row r="11" spans="2:27" x14ac:dyDescent="0.25">
      <c r="B11" s="6">
        <v>4</v>
      </c>
      <c r="C11" s="7" t="s">
        <v>17</v>
      </c>
      <c r="D11" s="6" t="s">
        <v>13</v>
      </c>
      <c r="E11" s="6">
        <v>194.398</v>
      </c>
      <c r="F11" s="6">
        <v>159.59399999999999</v>
      </c>
      <c r="G11" s="8">
        <f>F11/E11*100</f>
        <v>82.096523626786279</v>
      </c>
      <c r="H11" s="9">
        <v>16.986000000000001</v>
      </c>
      <c r="I11" s="9">
        <v>17.835999999999999</v>
      </c>
      <c r="J11" s="9">
        <v>20.972999999999999</v>
      </c>
      <c r="K11" s="9">
        <v>17.158999999999999</v>
      </c>
      <c r="L11" s="9">
        <v>20.059000000000001</v>
      </c>
      <c r="M11" s="9">
        <v>16.390999999999998</v>
      </c>
      <c r="N11" s="9">
        <v>19.809000000000001</v>
      </c>
      <c r="O11" s="9">
        <v>16.922999999999998</v>
      </c>
      <c r="P11" s="9">
        <v>22.058</v>
      </c>
      <c r="Q11" s="9">
        <v>13.028</v>
      </c>
      <c r="R11" s="9">
        <v>22.914999999999999</v>
      </c>
      <c r="S11" s="9">
        <v>11.032999999999999</v>
      </c>
      <c r="T11" s="9">
        <v>18.728999999999999</v>
      </c>
      <c r="U11" s="9">
        <v>16.190000000000001</v>
      </c>
      <c r="V11" s="9">
        <v>15.916</v>
      </c>
      <c r="W11" s="9">
        <v>17.555</v>
      </c>
      <c r="X11" s="9">
        <v>17.193999999999999</v>
      </c>
      <c r="Y11" s="9">
        <v>16.378</v>
      </c>
      <c r="Z11" s="9">
        <v>19.759</v>
      </c>
      <c r="AA11" s="9">
        <v>17.100999999999999</v>
      </c>
    </row>
    <row r="12" spans="2:27" x14ac:dyDescent="0.25">
      <c r="B12" s="6">
        <v>5</v>
      </c>
      <c r="C12" s="7" t="s">
        <v>18</v>
      </c>
      <c r="D12" s="6" t="s">
        <v>15</v>
      </c>
      <c r="E12" s="6">
        <v>30.792999999999999</v>
      </c>
      <c r="F12" s="6">
        <v>35.728999999999999</v>
      </c>
      <c r="G12" s="8">
        <f>F12/E12*100</f>
        <v>116.02961712077419</v>
      </c>
      <c r="H12" s="9">
        <v>1.1459999999999999</v>
      </c>
      <c r="I12" s="9">
        <v>3.8679999999999999</v>
      </c>
      <c r="J12" s="9">
        <v>4.01</v>
      </c>
      <c r="K12" s="9">
        <v>3.9249999999999998</v>
      </c>
      <c r="L12" s="9">
        <v>4.0199999999999996</v>
      </c>
      <c r="M12" s="9">
        <v>4.6319999999999997</v>
      </c>
      <c r="N12" s="9">
        <v>2.597</v>
      </c>
      <c r="O12" s="9">
        <v>4.2</v>
      </c>
      <c r="P12" s="9">
        <v>4.6719999999999997</v>
      </c>
      <c r="Q12" s="9">
        <v>1.25</v>
      </c>
      <c r="R12" s="9">
        <v>3.698</v>
      </c>
      <c r="S12" s="9">
        <v>1.004</v>
      </c>
      <c r="T12" s="9">
        <v>2.2440000000000002</v>
      </c>
      <c r="U12" s="9">
        <v>3.923</v>
      </c>
      <c r="V12" s="9">
        <v>1.0680000000000001</v>
      </c>
      <c r="W12" s="9">
        <v>4.1239999999999997</v>
      </c>
      <c r="X12" s="9">
        <v>3.7309999999999999</v>
      </c>
      <c r="Y12" s="9">
        <v>3.85</v>
      </c>
      <c r="Z12" s="9">
        <v>3.6070000000000002</v>
      </c>
      <c r="AA12" s="9">
        <v>4.9530000000000003</v>
      </c>
    </row>
    <row r="13" spans="2:27" x14ac:dyDescent="0.25">
      <c r="B13" s="6">
        <v>6</v>
      </c>
      <c r="C13" s="7" t="s">
        <v>19</v>
      </c>
      <c r="D13" s="6" t="s">
        <v>13</v>
      </c>
      <c r="E13" s="6">
        <v>84.597999999999999</v>
      </c>
      <c r="F13" s="6">
        <v>14.089</v>
      </c>
      <c r="G13" s="8">
        <f>F13/E13*100</f>
        <v>16.654058015555925</v>
      </c>
      <c r="H13" s="9">
        <v>4.0789999999999997</v>
      </c>
      <c r="I13" s="9">
        <v>1.8779999999999999</v>
      </c>
      <c r="J13" s="9">
        <v>9.5809999999999995</v>
      </c>
      <c r="K13" s="9">
        <v>1.6639999999999999</v>
      </c>
      <c r="L13" s="9">
        <v>9.3010000000000002</v>
      </c>
      <c r="M13" s="9">
        <v>1.5</v>
      </c>
      <c r="N13" s="9">
        <v>8.6910000000000007</v>
      </c>
      <c r="O13" s="9">
        <v>1.552</v>
      </c>
      <c r="P13" s="9">
        <v>9.4809999999999999</v>
      </c>
      <c r="Q13" s="9">
        <v>1.004</v>
      </c>
      <c r="R13" s="9">
        <v>11.21</v>
      </c>
      <c r="S13" s="9">
        <v>0.55100000000000005</v>
      </c>
      <c r="T13" s="9">
        <v>6.6859999999999999</v>
      </c>
      <c r="U13" s="9">
        <v>1.347</v>
      </c>
      <c r="V13" s="9">
        <v>3.86</v>
      </c>
      <c r="W13" s="9">
        <v>1.605</v>
      </c>
      <c r="X13" s="9">
        <v>10.763999999999999</v>
      </c>
      <c r="Y13" s="9">
        <v>1.3260000000000001</v>
      </c>
      <c r="Z13" s="9">
        <v>10.945</v>
      </c>
      <c r="AA13" s="9">
        <v>1.6619999999999999</v>
      </c>
    </row>
    <row r="14" spans="2:27" x14ac:dyDescent="0.25">
      <c r="B14" s="6">
        <v>7</v>
      </c>
      <c r="C14" s="7" t="s">
        <v>20</v>
      </c>
      <c r="D14" s="6" t="s">
        <v>13</v>
      </c>
      <c r="E14" s="6">
        <v>180.446</v>
      </c>
      <c r="F14" s="6">
        <v>71.075999999999993</v>
      </c>
      <c r="G14" s="8">
        <f>F14/E14*100</f>
        <v>39.389069306052775</v>
      </c>
      <c r="H14" s="9">
        <v>13.471</v>
      </c>
      <c r="I14" s="9">
        <v>7.62</v>
      </c>
      <c r="J14" s="9">
        <v>21.166</v>
      </c>
      <c r="K14" s="9">
        <v>8.2159999999999993</v>
      </c>
      <c r="L14" s="9">
        <v>21.079000000000001</v>
      </c>
      <c r="M14" s="9">
        <v>7.5679999999999996</v>
      </c>
      <c r="N14" s="9">
        <v>18.548999999999999</v>
      </c>
      <c r="O14" s="9">
        <v>7.915</v>
      </c>
      <c r="P14" s="9">
        <v>19.908999999999999</v>
      </c>
      <c r="Q14" s="9">
        <v>4.8520000000000003</v>
      </c>
      <c r="R14" s="9">
        <v>19.93</v>
      </c>
      <c r="S14" s="9">
        <v>4.1020000000000003</v>
      </c>
      <c r="T14" s="9">
        <v>13.276</v>
      </c>
      <c r="U14" s="9">
        <v>7.2240000000000002</v>
      </c>
      <c r="V14" s="9">
        <v>13.598000000000001</v>
      </c>
      <c r="W14" s="9">
        <v>7.9960000000000004</v>
      </c>
      <c r="X14" s="9">
        <v>18.661000000000001</v>
      </c>
      <c r="Y14" s="9">
        <v>7.2679999999999998</v>
      </c>
      <c r="Z14" s="9">
        <v>20.806999999999999</v>
      </c>
      <c r="AA14" s="9">
        <v>8.3149999999999995</v>
      </c>
    </row>
    <row r="15" spans="2:27" x14ac:dyDescent="0.25">
      <c r="B15" s="6">
        <v>8</v>
      </c>
      <c r="C15" s="7" t="s">
        <v>21</v>
      </c>
      <c r="D15" s="6" t="s">
        <v>13</v>
      </c>
      <c r="E15" s="6">
        <v>79.372</v>
      </c>
      <c r="F15" s="6">
        <v>53.252000000000002</v>
      </c>
      <c r="G15" s="8">
        <f>F15/E15*100</f>
        <v>67.091669606410321</v>
      </c>
      <c r="H15" s="9">
        <v>5.6669999999999998</v>
      </c>
      <c r="I15" s="9">
        <v>6.2569999999999997</v>
      </c>
      <c r="J15" s="9">
        <v>9.5950000000000006</v>
      </c>
      <c r="K15" s="9">
        <v>5.7409999999999997</v>
      </c>
      <c r="L15" s="9">
        <v>8.25</v>
      </c>
      <c r="M15" s="9">
        <v>4.9349999999999996</v>
      </c>
      <c r="N15" s="9">
        <v>8.82</v>
      </c>
      <c r="O15" s="9">
        <v>6.8239999999999998</v>
      </c>
      <c r="P15" s="9">
        <v>9.218</v>
      </c>
      <c r="Q15" s="9">
        <v>4.391</v>
      </c>
      <c r="R15" s="9">
        <v>9.4879999999999995</v>
      </c>
      <c r="S15" s="9">
        <v>2.988</v>
      </c>
      <c r="T15" s="9">
        <v>7</v>
      </c>
      <c r="U15" s="9">
        <v>4.8780000000000001</v>
      </c>
      <c r="V15" s="9">
        <v>5.0869999999999997</v>
      </c>
      <c r="W15" s="9">
        <v>6.3570000000000002</v>
      </c>
      <c r="X15" s="9">
        <v>8.2650000000000006</v>
      </c>
      <c r="Y15" s="9">
        <v>5.3879999999999999</v>
      </c>
      <c r="Z15" s="9">
        <v>7.9820000000000002</v>
      </c>
      <c r="AA15" s="9">
        <v>5.4930000000000003</v>
      </c>
    </row>
    <row r="16" spans="2:27" x14ac:dyDescent="0.25">
      <c r="B16" s="6">
        <v>9</v>
      </c>
      <c r="C16" s="7" t="s">
        <v>22</v>
      </c>
      <c r="D16" s="6" t="s">
        <v>13</v>
      </c>
      <c r="E16" s="6">
        <v>22.135000000000002</v>
      </c>
      <c r="F16" s="6">
        <v>5.8609999999999998</v>
      </c>
      <c r="G16" s="8">
        <f>F16/E16*100</f>
        <v>26.478427829229723</v>
      </c>
      <c r="H16" s="9">
        <v>0.83299999999999996</v>
      </c>
      <c r="I16" s="9">
        <v>0.93799999999999994</v>
      </c>
      <c r="J16" s="9">
        <v>3.375</v>
      </c>
      <c r="K16" s="9">
        <v>0.50700000000000001</v>
      </c>
      <c r="L16" s="9">
        <v>2.681</v>
      </c>
      <c r="M16" s="9">
        <v>0.81299999999999994</v>
      </c>
      <c r="N16" s="9">
        <v>1.4650000000000001</v>
      </c>
      <c r="O16" s="9">
        <v>0.629</v>
      </c>
      <c r="P16" s="9">
        <v>2.8620000000000001</v>
      </c>
      <c r="Q16" s="9">
        <v>0.30199999999999999</v>
      </c>
      <c r="R16" s="9">
        <v>2.8639999999999999</v>
      </c>
      <c r="S16" s="9">
        <v>0.22500000000000001</v>
      </c>
      <c r="T16" s="9">
        <v>1.605</v>
      </c>
      <c r="U16" s="9">
        <v>0.67700000000000005</v>
      </c>
      <c r="V16" s="9">
        <v>0.78100000000000003</v>
      </c>
      <c r="W16" s="9">
        <v>0.59199999999999997</v>
      </c>
      <c r="X16" s="9">
        <v>2.992</v>
      </c>
      <c r="Y16" s="9">
        <v>0.505</v>
      </c>
      <c r="Z16" s="9">
        <v>2.677</v>
      </c>
      <c r="AA16" s="9">
        <v>0.67300000000000004</v>
      </c>
    </row>
    <row r="17" spans="2:27" x14ac:dyDescent="0.25">
      <c r="B17" s="6">
        <v>10</v>
      </c>
      <c r="C17" s="7" t="s">
        <v>23</v>
      </c>
      <c r="D17" s="6" t="s">
        <v>15</v>
      </c>
      <c r="E17" s="6">
        <v>221.06800000000001</v>
      </c>
      <c r="F17" s="6">
        <v>99.183000000000007</v>
      </c>
      <c r="G17" s="8">
        <f>F17/E17*100</f>
        <v>44.865380787811901</v>
      </c>
      <c r="H17" s="9">
        <v>23.78</v>
      </c>
      <c r="I17" s="9">
        <v>7.81</v>
      </c>
      <c r="J17" s="9">
        <v>23.727</v>
      </c>
      <c r="K17" s="9">
        <v>11.313000000000001</v>
      </c>
      <c r="L17" s="9">
        <v>24.068000000000001</v>
      </c>
      <c r="M17" s="9">
        <v>12.487</v>
      </c>
      <c r="N17" s="9">
        <v>24.053999999999998</v>
      </c>
      <c r="O17" s="9">
        <v>10.641</v>
      </c>
      <c r="P17" s="9">
        <v>22.742999999999999</v>
      </c>
      <c r="Q17" s="9">
        <v>7.8209999999999997</v>
      </c>
      <c r="R17" s="9">
        <v>24.209</v>
      </c>
      <c r="S17" s="9">
        <v>6.8840000000000003</v>
      </c>
      <c r="T17" s="9">
        <v>20.096</v>
      </c>
      <c r="U17" s="9">
        <v>9.577</v>
      </c>
      <c r="V17" s="9">
        <v>23.628</v>
      </c>
      <c r="W17" s="9">
        <v>10.913</v>
      </c>
      <c r="X17" s="9">
        <v>14.37</v>
      </c>
      <c r="Y17" s="9">
        <v>11.425000000000001</v>
      </c>
      <c r="Z17" s="9">
        <v>20.393000000000001</v>
      </c>
      <c r="AA17" s="9">
        <v>10.311999999999999</v>
      </c>
    </row>
    <row r="18" spans="2:27" x14ac:dyDescent="0.25">
      <c r="B18" s="6">
        <v>11</v>
      </c>
      <c r="C18" s="7" t="s">
        <v>24</v>
      </c>
      <c r="D18" s="6" t="s">
        <v>15</v>
      </c>
      <c r="E18" s="6">
        <v>48.862000000000002</v>
      </c>
      <c r="F18" s="6">
        <v>7.4859999999999998</v>
      </c>
      <c r="G18" s="8">
        <f>F18/E18*100</f>
        <v>15.320699111784208</v>
      </c>
      <c r="H18" s="9">
        <v>4.2409999999999997</v>
      </c>
      <c r="I18" s="9">
        <v>0.755</v>
      </c>
      <c r="J18" s="9">
        <v>5.1639999999999997</v>
      </c>
      <c r="K18" s="9">
        <v>0.79800000000000004</v>
      </c>
      <c r="L18" s="9">
        <v>5.5650000000000004</v>
      </c>
      <c r="M18" s="9">
        <v>0.92400000000000004</v>
      </c>
      <c r="N18" s="9">
        <v>5.7629999999999999</v>
      </c>
      <c r="O18" s="9">
        <v>0.83699999999999997</v>
      </c>
      <c r="P18" s="9">
        <v>4.2119999999999997</v>
      </c>
      <c r="Q18" s="9">
        <v>0.47199999999999998</v>
      </c>
      <c r="R18" s="9">
        <v>5.6630000000000003</v>
      </c>
      <c r="S18" s="9">
        <v>0.57299999999999995</v>
      </c>
      <c r="T18" s="9">
        <v>4.5620000000000003</v>
      </c>
      <c r="U18" s="9">
        <v>0.72499999999999998</v>
      </c>
      <c r="V18" s="9">
        <v>3.4630000000000001</v>
      </c>
      <c r="W18" s="9">
        <v>1.071</v>
      </c>
      <c r="X18" s="9">
        <v>5.9059999999999997</v>
      </c>
      <c r="Y18" s="9">
        <v>0.754</v>
      </c>
      <c r="Z18" s="9">
        <v>4.3230000000000004</v>
      </c>
      <c r="AA18" s="9">
        <v>0.57699999999999996</v>
      </c>
    </row>
    <row r="19" spans="2:27" x14ac:dyDescent="0.25">
      <c r="B19" s="6">
        <v>12</v>
      </c>
      <c r="C19" s="7" t="s">
        <v>25</v>
      </c>
      <c r="D19" s="6" t="s">
        <v>15</v>
      </c>
      <c r="E19" s="6">
        <v>12.648999999999999</v>
      </c>
      <c r="F19" s="6">
        <v>13.882999999999999</v>
      </c>
      <c r="G19" s="8">
        <f>F19/E19*100</f>
        <v>109.75571191398529</v>
      </c>
      <c r="H19" s="9">
        <v>0.72</v>
      </c>
      <c r="I19" s="9">
        <v>1.1299999999999999</v>
      </c>
      <c r="J19" s="9">
        <v>1.3580000000000001</v>
      </c>
      <c r="K19" s="9">
        <v>1.9910000000000001</v>
      </c>
      <c r="L19" s="9">
        <v>1.2509999999999999</v>
      </c>
      <c r="M19" s="9">
        <v>1.369</v>
      </c>
      <c r="N19" s="9">
        <v>1.65</v>
      </c>
      <c r="O19" s="9">
        <v>2.1659999999999999</v>
      </c>
      <c r="P19" s="9">
        <v>1.069</v>
      </c>
      <c r="Q19" s="9">
        <v>0.71199999999999997</v>
      </c>
      <c r="R19" s="9">
        <v>1.7889999999999999</v>
      </c>
      <c r="S19" s="9">
        <v>0.40300000000000002</v>
      </c>
      <c r="T19" s="9">
        <v>1.028</v>
      </c>
      <c r="U19" s="9">
        <v>1.4339999999999999</v>
      </c>
      <c r="V19" s="9">
        <v>1.077</v>
      </c>
      <c r="W19" s="9">
        <v>1.7010000000000001</v>
      </c>
      <c r="X19" s="9">
        <v>1.1479999999999999</v>
      </c>
      <c r="Y19" s="9">
        <v>1.5049999999999999</v>
      </c>
      <c r="Z19" s="9">
        <v>1.5589999999999999</v>
      </c>
      <c r="AA19" s="9">
        <v>1.472</v>
      </c>
    </row>
    <row r="20" spans="2:27" x14ac:dyDescent="0.25">
      <c r="B20" s="6">
        <v>13</v>
      </c>
      <c r="C20" s="7" t="s">
        <v>26</v>
      </c>
      <c r="D20" s="6" t="s">
        <v>15</v>
      </c>
      <c r="E20" s="6">
        <v>93.313000000000002</v>
      </c>
      <c r="F20" s="6">
        <v>66.887</v>
      </c>
      <c r="G20" s="8">
        <f>F20/E20*100</f>
        <v>71.680258913549025</v>
      </c>
      <c r="H20" s="9">
        <v>7.2140000000000004</v>
      </c>
      <c r="I20" s="9">
        <v>6.4690000000000003</v>
      </c>
      <c r="J20" s="9">
        <v>8.2490000000000006</v>
      </c>
      <c r="K20" s="9">
        <v>6.7839999999999998</v>
      </c>
      <c r="L20" s="9">
        <v>11.26</v>
      </c>
      <c r="M20" s="9">
        <v>7.4009999999999998</v>
      </c>
      <c r="N20" s="9">
        <v>9.0960000000000001</v>
      </c>
      <c r="O20" s="9">
        <v>6.3380000000000001</v>
      </c>
      <c r="P20" s="9">
        <v>8.7279999999999998</v>
      </c>
      <c r="Q20" s="9">
        <v>5.16</v>
      </c>
      <c r="R20" s="9">
        <v>11.349</v>
      </c>
      <c r="S20" s="9">
        <v>4.875</v>
      </c>
      <c r="T20" s="9">
        <v>8.766</v>
      </c>
      <c r="U20" s="9">
        <v>6.0519999999999996</v>
      </c>
      <c r="V20" s="9">
        <v>9.1150000000000002</v>
      </c>
      <c r="W20" s="9">
        <v>8.4130000000000003</v>
      </c>
      <c r="X20" s="9">
        <v>9.7409999999999997</v>
      </c>
      <c r="Y20" s="9">
        <v>7.758</v>
      </c>
      <c r="Z20" s="9">
        <v>9.7949999999999999</v>
      </c>
      <c r="AA20" s="9">
        <v>7.6369999999999996</v>
      </c>
    </row>
    <row r="21" spans="2:27" x14ac:dyDescent="0.25">
      <c r="B21" s="6">
        <v>14</v>
      </c>
      <c r="C21" s="7" t="s">
        <v>27</v>
      </c>
      <c r="D21" s="6" t="s">
        <v>15</v>
      </c>
      <c r="E21" s="6">
        <v>0</v>
      </c>
      <c r="F21" s="6">
        <v>0</v>
      </c>
      <c r="G21" s="8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9">
        <v>0</v>
      </c>
      <c r="N21" s="9">
        <v>0</v>
      </c>
      <c r="O21" s="9">
        <v>0</v>
      </c>
      <c r="P21" s="9">
        <v>0</v>
      </c>
      <c r="Q21" s="9">
        <v>0</v>
      </c>
      <c r="R21" s="9">
        <v>0</v>
      </c>
      <c r="S21" s="9">
        <v>0</v>
      </c>
      <c r="T21" s="9">
        <v>0</v>
      </c>
      <c r="U21" s="9">
        <v>0</v>
      </c>
      <c r="V21" s="9">
        <v>0</v>
      </c>
      <c r="W21" s="9">
        <v>0</v>
      </c>
      <c r="X21" s="9">
        <v>0</v>
      </c>
      <c r="Y21" s="9">
        <v>0</v>
      </c>
      <c r="Z21" s="9">
        <v>0</v>
      </c>
      <c r="AA21" s="9">
        <v>0</v>
      </c>
    </row>
    <row r="22" spans="2:27" x14ac:dyDescent="0.25">
      <c r="B22" s="6">
        <v>15</v>
      </c>
      <c r="C22" s="7" t="s">
        <v>28</v>
      </c>
      <c r="D22" s="6" t="s">
        <v>13</v>
      </c>
      <c r="E22" s="6">
        <v>153.37299999999999</v>
      </c>
      <c r="F22" s="6">
        <v>8.8049999999999997</v>
      </c>
      <c r="G22" s="8">
        <f>F22/E22*100</f>
        <v>5.7409061568855018</v>
      </c>
      <c r="H22" s="9">
        <v>17.135999999999999</v>
      </c>
      <c r="I22" s="9">
        <v>1.0669999999999999</v>
      </c>
      <c r="J22" s="9">
        <v>14.162000000000001</v>
      </c>
      <c r="K22" s="9">
        <v>0.83899999999999997</v>
      </c>
      <c r="L22" s="9">
        <v>14.551</v>
      </c>
      <c r="M22" s="9">
        <v>0.4</v>
      </c>
      <c r="N22" s="9">
        <v>14.976000000000001</v>
      </c>
      <c r="O22" s="9">
        <v>1.28</v>
      </c>
      <c r="P22" s="9">
        <v>15.853999999999999</v>
      </c>
      <c r="Q22" s="9">
        <v>0.77300000000000002</v>
      </c>
      <c r="R22" s="9">
        <v>16.419</v>
      </c>
      <c r="S22" s="9">
        <v>0.75700000000000001</v>
      </c>
      <c r="T22" s="9">
        <v>13.749000000000001</v>
      </c>
      <c r="U22" s="9">
        <v>0.66400000000000003</v>
      </c>
      <c r="V22" s="9">
        <v>17.061</v>
      </c>
      <c r="W22" s="9">
        <v>0.77800000000000002</v>
      </c>
      <c r="X22" s="9">
        <v>14.576000000000001</v>
      </c>
      <c r="Y22" s="9">
        <v>1.5229999999999999</v>
      </c>
      <c r="Z22" s="9">
        <v>14.888999999999999</v>
      </c>
      <c r="AA22" s="9">
        <v>0.72399999999999998</v>
      </c>
    </row>
    <row r="23" spans="2:27" x14ac:dyDescent="0.25">
      <c r="B23" s="6">
        <v>16</v>
      </c>
      <c r="C23" s="7" t="s">
        <v>29</v>
      </c>
      <c r="D23" s="6" t="s">
        <v>15</v>
      </c>
      <c r="E23" s="6">
        <v>114.77800000000001</v>
      </c>
      <c r="F23" s="6">
        <v>74.016999999999996</v>
      </c>
      <c r="G23" s="8">
        <f>F23/E23*100</f>
        <v>64.487096830403033</v>
      </c>
      <c r="H23" s="9">
        <v>9.548</v>
      </c>
      <c r="I23" s="9">
        <v>8.3490000000000002</v>
      </c>
      <c r="J23" s="9">
        <v>11.945</v>
      </c>
      <c r="K23" s="9">
        <v>8.0640000000000001</v>
      </c>
      <c r="L23" s="9">
        <v>11.351000000000001</v>
      </c>
      <c r="M23" s="9">
        <v>8.1929999999999996</v>
      </c>
      <c r="N23" s="9">
        <v>12.811</v>
      </c>
      <c r="O23" s="9">
        <v>8.4149999999999991</v>
      </c>
      <c r="P23" s="9">
        <v>10.951000000000001</v>
      </c>
      <c r="Q23" s="9">
        <v>6.274</v>
      </c>
      <c r="R23" s="9">
        <v>13.782</v>
      </c>
      <c r="S23" s="9">
        <v>5.75</v>
      </c>
      <c r="T23" s="9">
        <v>10.45</v>
      </c>
      <c r="U23" s="9">
        <v>7.4130000000000003</v>
      </c>
      <c r="V23" s="9">
        <v>9.6150000000000002</v>
      </c>
      <c r="W23" s="9">
        <v>7.4370000000000003</v>
      </c>
      <c r="X23" s="9">
        <v>12.297000000000001</v>
      </c>
      <c r="Y23" s="9">
        <v>7.7290000000000001</v>
      </c>
      <c r="Z23" s="9">
        <v>12.028</v>
      </c>
      <c r="AA23" s="9">
        <v>6.3929999999999998</v>
      </c>
    </row>
    <row r="24" spans="2:27" x14ac:dyDescent="0.25">
      <c r="B24" s="10" t="s">
        <v>30</v>
      </c>
      <c r="C24" s="10"/>
      <c r="D24" s="10"/>
      <c r="E24" s="6">
        <f>SUM(E8,E9,E10,E11,E12,E13,E14,E15,E16,E17,E18,E19,E20,E21,E22,E23)</f>
        <v>2076.0419999999999</v>
      </c>
      <c r="F24" s="6">
        <f>SUM(F8,F9,F10,F11,F12,F13,F14,F15,F16,F17,F18,F19,F20,F21,F22,F23)</f>
        <v>1349.0110000000004</v>
      </c>
      <c r="G24" s="9">
        <f>F24/E24*100</f>
        <v>64.979947419175559</v>
      </c>
      <c r="H24" s="9">
        <f>SUM(H8,H9,H10,H11,H12,H13,H14,H15,H16,H17,H18,H19,H20,H21,H22,H23)</f>
        <v>186.072</v>
      </c>
      <c r="I24" s="9">
        <f>SUM(I8,I9,I10,I11,I12,I13,I14,I15,I16,I17,I18,I19,I20,I21,I22,I23)</f>
        <v>136.19399999999999</v>
      </c>
      <c r="J24" s="9">
        <f>SUM(J8,J9,J10,J11,J12,J13,J14,J15,J16,J17,J18,J19,J20,J21,J22,J23)</f>
        <v>216.42699999999999</v>
      </c>
      <c r="K24" s="9">
        <f>SUM(K8,K9,K10,K11,K12,K13,K14,K15,K16,K17,K18,K19,K20,K21,K22,K23)</f>
        <v>131.65600000000001</v>
      </c>
      <c r="L24" s="9">
        <f>SUM(L8,L9,L10,L11,L12,L13,L14,L15,L16,L17,L18,L19,L20,L21,L22,L23)</f>
        <v>217.36599999999999</v>
      </c>
      <c r="M24" s="9">
        <f>SUM(M8,M9,M10,M11,M12,M13,M14,M15,M16,M17,M18,M19,M20,M21,M22,M23)</f>
        <v>145.15800000000004</v>
      </c>
      <c r="N24" s="9">
        <f>SUM(N8,N9,N10,N11,N12,N13,N14,N15,N16,N17,N18,N19,N20,N21,N22,N23)</f>
        <v>204.31800000000001</v>
      </c>
      <c r="O24" s="9">
        <f>SUM(O8,O9,O10,O11,O12,O13,O14,O15,O16,O17,O18,O19,O20,O21,O22,O23)</f>
        <v>155.78399999999999</v>
      </c>
      <c r="P24" s="9">
        <f>SUM(P8,P9,P10,P11,P12,P13,P14,P15,P16,P17,P18,P19,P20,P21,P22,P23)</f>
        <v>219.33399999999992</v>
      </c>
      <c r="Q24" s="9">
        <f>SUM(Q8,Q9,Q10,Q11,Q12,Q13,Q14,Q15,Q16,Q17,Q18,Q19,Q20,Q21,Q22,Q23)</f>
        <v>113.88900000000001</v>
      </c>
      <c r="R24" s="9">
        <f>SUM(R8,R9,R10,R11,R12,R13,R14,R15,R16,R17,R18,R19,R20,R21,R22,R23)</f>
        <v>235.65800000000002</v>
      </c>
      <c r="S24" s="9">
        <f>SUM(S8,S9,S10,S11,S12,S13,S14,S15,S16,S17,S18,S19,S20,S21,S22,S23)</f>
        <v>94.472000000000008</v>
      </c>
      <c r="T24" s="9">
        <f>SUM(T8,T9,T10,T11,T12,T13,T14,T15,T16,T17,T18,T19,T20,T21,T22,T23)</f>
        <v>185.15899999999999</v>
      </c>
      <c r="U24" s="9">
        <f>SUM(U8,U9,U10,U11,U12,U13,U14,U15,U16,U17,U18,U19,U20,U21,U22,U23)</f>
        <v>142.221</v>
      </c>
      <c r="V24" s="9">
        <f>SUM(V8,V9,V10,V11,V12,V13,V14,V15,V16,V17,V18,V19,V20,V21,V22,V23)</f>
        <v>177.91700000000003</v>
      </c>
      <c r="W24" s="9">
        <f>SUM(W8,W9,W10,W11,W12,W13,W14,W15,W16,W17,W18,W19,W20,W21,W22,W23)</f>
        <v>142.29900000000001</v>
      </c>
      <c r="X24" s="9">
        <f>SUM(X8,X9,X10,X11,X12,X13,X14,X15,X16,X17,X18,X19,X20,X21,X22,X23)</f>
        <v>223.46999999999997</v>
      </c>
      <c r="Y24" s="9">
        <f>SUM(Y8,Y9,Y10,Y11,Y12,Y13,Y14,Y15,Y16,Y17,Y18,Y19,Y20,Y21,Y22,Y23)</f>
        <v>146.708</v>
      </c>
      <c r="Z24" s="9">
        <f>SUM(Z8,Z9,Z10,Z11,Z12,Z13,Z14,Z15,Z16,Z17,Z18,Z19,Z20,Z21,Z22,Z23)</f>
        <v>210.32099999999997</v>
      </c>
      <c r="AA24" s="9">
        <f>SUM(AA8,AA9,AA10,AA11,AA12,AA13,AA14,AA15,AA16,AA17,AA18,AA19,AA20,AA21,AA22,AA23)</f>
        <v>140.62999999999997</v>
      </c>
    </row>
    <row r="25" spans="2:27" x14ac:dyDescent="0.25">
      <c r="B25" s="10" t="s">
        <v>31</v>
      </c>
      <c r="C25" s="10"/>
      <c r="D25" s="10"/>
      <c r="E25" s="6">
        <f>SUM(E24)</f>
        <v>2076.0419999999999</v>
      </c>
      <c r="F25" s="6">
        <f>SUM(F24)</f>
        <v>1349.0110000000004</v>
      </c>
      <c r="G25" s="9">
        <f>F25/E25*100</f>
        <v>64.979947419175559</v>
      </c>
      <c r="H25" s="9">
        <f>SUM(H24)</f>
        <v>186.072</v>
      </c>
      <c r="I25" s="9">
        <f>SUM(I24)</f>
        <v>136.19399999999999</v>
      </c>
      <c r="J25" s="9">
        <f>SUM(J24)</f>
        <v>216.42699999999999</v>
      </c>
      <c r="K25" s="9">
        <f>SUM(K24)</f>
        <v>131.65600000000001</v>
      </c>
      <c r="L25" s="9">
        <f>SUM(L24)</f>
        <v>217.36599999999999</v>
      </c>
      <c r="M25" s="9">
        <f>SUM(M24)</f>
        <v>145.15800000000004</v>
      </c>
      <c r="N25" s="9">
        <f>SUM(N24)</f>
        <v>204.31800000000001</v>
      </c>
      <c r="O25" s="9">
        <f>SUM(O24)</f>
        <v>155.78399999999999</v>
      </c>
      <c r="P25" s="9">
        <f>SUM(P24)</f>
        <v>219.33399999999992</v>
      </c>
      <c r="Q25" s="9">
        <f>SUM(Q24)</f>
        <v>113.88900000000001</v>
      </c>
      <c r="R25" s="9">
        <f>SUM(R24)</f>
        <v>235.65800000000002</v>
      </c>
      <c r="S25" s="9">
        <f>SUM(S24)</f>
        <v>94.472000000000008</v>
      </c>
      <c r="T25" s="9">
        <f>SUM(T24)</f>
        <v>185.15899999999999</v>
      </c>
      <c r="U25" s="9">
        <f>SUM(U24)</f>
        <v>142.221</v>
      </c>
      <c r="V25" s="9">
        <f>SUM(V24)</f>
        <v>177.91700000000003</v>
      </c>
      <c r="W25" s="9">
        <f>SUM(W24)</f>
        <v>142.29900000000001</v>
      </c>
      <c r="X25" s="9">
        <f>SUM(X24)</f>
        <v>223.46999999999997</v>
      </c>
      <c r="Y25" s="9">
        <f>SUM(Y24)</f>
        <v>146.708</v>
      </c>
      <c r="Z25" s="9">
        <f>SUM(Z24)</f>
        <v>210.32099999999997</v>
      </c>
      <c r="AA25" s="9">
        <f>SUM(AA24)</f>
        <v>140.62999999999997</v>
      </c>
    </row>
    <row r="26" spans="2:27" ht="20.100000000000001" customHeight="1" x14ac:dyDescent="0.25">
      <c r="B26" s="2" t="s">
        <v>32</v>
      </c>
      <c r="C26" s="2"/>
      <c r="D26" s="2"/>
    </row>
    <row r="27" spans="2:27" ht="20.100000000000001" customHeight="1" x14ac:dyDescent="0.25">
      <c r="B27" s="2" t="s">
        <v>33</v>
      </c>
      <c r="C27" s="2"/>
      <c r="D27" s="2"/>
    </row>
    <row r="28" spans="2:27" x14ac:dyDescent="0.25">
      <c r="B28" s="6">
        <v>1</v>
      </c>
      <c r="C28" s="7" t="s">
        <v>34</v>
      </c>
      <c r="D28" s="6" t="s">
        <v>35</v>
      </c>
      <c r="E28" s="6">
        <v>5.0430000000000001</v>
      </c>
      <c r="F28" s="6">
        <v>7.6639999999999997</v>
      </c>
      <c r="G28" s="8">
        <f>F28/E28*100</f>
        <v>151.97303192544121</v>
      </c>
      <c r="H28" s="9">
        <v>0.39800000000000002</v>
      </c>
      <c r="I28" s="9">
        <v>1.0049999999999999</v>
      </c>
      <c r="J28" s="9">
        <v>0.439</v>
      </c>
      <c r="K28" s="9">
        <v>0.76700000000000002</v>
      </c>
      <c r="L28" s="9">
        <v>0.72299999999999998</v>
      </c>
      <c r="M28" s="9">
        <v>1.0249999999999999</v>
      </c>
      <c r="N28" s="9">
        <v>0.69899999999999995</v>
      </c>
      <c r="O28" s="9">
        <v>0.93200000000000005</v>
      </c>
      <c r="P28" s="9">
        <v>0.45300000000000001</v>
      </c>
      <c r="Q28" s="9">
        <v>0</v>
      </c>
      <c r="R28" s="9">
        <v>0.215</v>
      </c>
      <c r="S28" s="9">
        <v>1.294</v>
      </c>
      <c r="T28" s="9">
        <v>0.24</v>
      </c>
      <c r="U28" s="9">
        <v>0.72899999999999998</v>
      </c>
      <c r="V28" s="9">
        <v>0.432</v>
      </c>
      <c r="W28" s="9">
        <v>0.96299999999999997</v>
      </c>
      <c r="X28" s="9">
        <v>0.66900000000000004</v>
      </c>
      <c r="Y28" s="9">
        <v>0.94899999999999995</v>
      </c>
      <c r="Z28" s="9">
        <v>0.77500000000000002</v>
      </c>
      <c r="AA28" s="9">
        <v>0</v>
      </c>
    </row>
    <row r="29" spans="2:27" x14ac:dyDescent="0.25">
      <c r="B29" s="6">
        <v>2</v>
      </c>
      <c r="C29" s="7" t="s">
        <v>36</v>
      </c>
      <c r="D29" s="6" t="s">
        <v>35</v>
      </c>
      <c r="E29" s="6">
        <v>136.827</v>
      </c>
      <c r="F29" s="6">
        <v>126.366</v>
      </c>
      <c r="G29" s="8">
        <f>F29/E29*100</f>
        <v>92.354579140082009</v>
      </c>
      <c r="H29" s="9">
        <v>9.4109999999999996</v>
      </c>
      <c r="I29" s="9">
        <v>13.167999999999999</v>
      </c>
      <c r="J29" s="9">
        <v>13.946999999999999</v>
      </c>
      <c r="K29" s="9">
        <v>12.401999999999999</v>
      </c>
      <c r="L29" s="9">
        <v>17.829999999999998</v>
      </c>
      <c r="M29" s="9">
        <v>13.646000000000001</v>
      </c>
      <c r="N29" s="9">
        <v>16.774999999999999</v>
      </c>
      <c r="O29" s="9">
        <v>14.195</v>
      </c>
      <c r="P29" s="9">
        <v>16.006</v>
      </c>
      <c r="Q29" s="9">
        <v>8.6080000000000005</v>
      </c>
      <c r="R29" s="9">
        <v>15.162000000000001</v>
      </c>
      <c r="S29" s="9">
        <v>7.7610000000000001</v>
      </c>
      <c r="T29" s="9">
        <v>11.266</v>
      </c>
      <c r="U29" s="9">
        <v>13.744999999999999</v>
      </c>
      <c r="V29" s="9">
        <v>7.4950000000000001</v>
      </c>
      <c r="W29" s="9">
        <v>13.962999999999999</v>
      </c>
      <c r="X29" s="9">
        <v>13.121</v>
      </c>
      <c r="Y29" s="9">
        <v>12.826000000000001</v>
      </c>
      <c r="Z29" s="9">
        <v>15.814</v>
      </c>
      <c r="AA29" s="9">
        <v>16.052</v>
      </c>
    </row>
    <row r="30" spans="2:27" x14ac:dyDescent="0.25">
      <c r="B30" s="6">
        <v>3</v>
      </c>
      <c r="C30" s="7" t="s">
        <v>37</v>
      </c>
      <c r="D30" s="6" t="s">
        <v>38</v>
      </c>
      <c r="E30" s="6">
        <v>108.197</v>
      </c>
      <c r="F30" s="6">
        <v>106.116</v>
      </c>
      <c r="G30" s="8">
        <f>F30/E30*100</f>
        <v>98.076656469218179</v>
      </c>
      <c r="H30" s="9">
        <v>7.6779999999999999</v>
      </c>
      <c r="I30" s="9">
        <v>11.654999999999999</v>
      </c>
      <c r="J30" s="9">
        <v>10.587</v>
      </c>
      <c r="K30" s="9">
        <v>10.148</v>
      </c>
      <c r="L30" s="9">
        <v>12.239000000000001</v>
      </c>
      <c r="M30" s="9">
        <v>11.045999999999999</v>
      </c>
      <c r="N30" s="9">
        <v>11.426</v>
      </c>
      <c r="O30" s="9">
        <v>11.196999999999999</v>
      </c>
      <c r="P30" s="9">
        <v>13.247</v>
      </c>
      <c r="Q30" s="9">
        <v>8.2050000000000001</v>
      </c>
      <c r="R30" s="9">
        <v>12.489000000000001</v>
      </c>
      <c r="S30" s="9">
        <v>6.3150000000000004</v>
      </c>
      <c r="T30" s="9">
        <v>9.6080000000000005</v>
      </c>
      <c r="U30" s="9">
        <v>11.771000000000001</v>
      </c>
      <c r="V30" s="9">
        <v>7.5439999999999996</v>
      </c>
      <c r="W30" s="9">
        <v>12.179</v>
      </c>
      <c r="X30" s="9">
        <v>10.943</v>
      </c>
      <c r="Y30" s="9">
        <v>12.638999999999999</v>
      </c>
      <c r="Z30" s="9">
        <v>12.436</v>
      </c>
      <c r="AA30" s="9">
        <v>10.961</v>
      </c>
    </row>
    <row r="31" spans="2:27" x14ac:dyDescent="0.25">
      <c r="B31" s="6">
        <v>4</v>
      </c>
      <c r="C31" s="7" t="s">
        <v>39</v>
      </c>
      <c r="D31" s="6" t="s">
        <v>40</v>
      </c>
      <c r="E31" s="6">
        <v>127.47199999999999</v>
      </c>
      <c r="F31" s="6">
        <v>101.21899999999999</v>
      </c>
      <c r="G31" s="8">
        <f>F31/E31*100</f>
        <v>79.404888916781729</v>
      </c>
      <c r="H31" s="9">
        <v>12.688000000000001</v>
      </c>
      <c r="I31" s="9">
        <v>9.5269999999999992</v>
      </c>
      <c r="J31" s="9">
        <v>10.691000000000001</v>
      </c>
      <c r="K31" s="9">
        <v>11.333</v>
      </c>
      <c r="L31" s="9">
        <v>15.446</v>
      </c>
      <c r="M31" s="9">
        <v>12.098000000000001</v>
      </c>
      <c r="N31" s="9">
        <v>13.369</v>
      </c>
      <c r="O31" s="9">
        <v>9.7149999999999999</v>
      </c>
      <c r="P31" s="9">
        <v>14.423</v>
      </c>
      <c r="Q31" s="9">
        <v>7.43</v>
      </c>
      <c r="R31" s="9">
        <v>14.749000000000001</v>
      </c>
      <c r="S31" s="9">
        <v>7.9729999999999999</v>
      </c>
      <c r="T31" s="9">
        <v>10.93</v>
      </c>
      <c r="U31" s="9">
        <v>9.5990000000000002</v>
      </c>
      <c r="V31" s="9">
        <v>9.9540000000000006</v>
      </c>
      <c r="W31" s="9">
        <v>10.417</v>
      </c>
      <c r="X31" s="9">
        <v>13.478</v>
      </c>
      <c r="Y31" s="9">
        <v>10.124000000000001</v>
      </c>
      <c r="Z31" s="9">
        <v>11.744</v>
      </c>
      <c r="AA31" s="9">
        <v>13.003</v>
      </c>
    </row>
    <row r="32" spans="2:27" x14ac:dyDescent="0.25">
      <c r="B32" s="6">
        <v>5</v>
      </c>
      <c r="C32" s="7" t="s">
        <v>41</v>
      </c>
      <c r="D32" s="6" t="s">
        <v>40</v>
      </c>
      <c r="E32" s="6">
        <v>24.905999999999999</v>
      </c>
      <c r="F32" s="6">
        <v>11.335000000000001</v>
      </c>
      <c r="G32" s="8">
        <f>F32/E32*100</f>
        <v>45.511121818035818</v>
      </c>
      <c r="H32" s="9">
        <v>1.2</v>
      </c>
      <c r="I32" s="9">
        <v>1.2150000000000001</v>
      </c>
      <c r="J32" s="9">
        <v>2.411</v>
      </c>
      <c r="K32" s="9">
        <v>0.88700000000000001</v>
      </c>
      <c r="L32" s="9">
        <v>3.1970000000000001</v>
      </c>
      <c r="M32" s="9">
        <v>1.4259999999999999</v>
      </c>
      <c r="N32" s="9">
        <v>2.6680000000000001</v>
      </c>
      <c r="O32" s="9">
        <v>1.1950000000000001</v>
      </c>
      <c r="P32" s="9">
        <v>2.585</v>
      </c>
      <c r="Q32" s="9">
        <v>0.68600000000000005</v>
      </c>
      <c r="R32" s="9">
        <v>3.8719999999999999</v>
      </c>
      <c r="S32" s="9">
        <v>0.53300000000000003</v>
      </c>
      <c r="T32" s="9">
        <v>1.526</v>
      </c>
      <c r="U32" s="9">
        <v>1.5760000000000001</v>
      </c>
      <c r="V32" s="9">
        <v>1.4790000000000001</v>
      </c>
      <c r="W32" s="9">
        <v>1.2509999999999999</v>
      </c>
      <c r="X32" s="9">
        <v>2.3660000000000001</v>
      </c>
      <c r="Y32" s="9">
        <v>1.0620000000000001</v>
      </c>
      <c r="Z32" s="9">
        <v>3.6019999999999999</v>
      </c>
      <c r="AA32" s="9">
        <v>1.504</v>
      </c>
    </row>
    <row r="33" spans="2:27" x14ac:dyDescent="0.25">
      <c r="B33" s="6">
        <v>6</v>
      </c>
      <c r="C33" s="7" t="s">
        <v>42</v>
      </c>
      <c r="D33" s="6" t="s">
        <v>40</v>
      </c>
      <c r="E33" s="6">
        <v>2.34</v>
      </c>
      <c r="F33" s="6">
        <v>4.8890000000000002</v>
      </c>
      <c r="G33" s="8">
        <f>F33/E33*100</f>
        <v>208.93162393162393</v>
      </c>
      <c r="H33" s="9">
        <v>0</v>
      </c>
      <c r="I33" s="9">
        <v>0.183</v>
      </c>
      <c r="J33" s="9">
        <v>0.748</v>
      </c>
      <c r="K33" s="9">
        <v>0</v>
      </c>
      <c r="L33" s="9">
        <v>0.159</v>
      </c>
      <c r="M33" s="9">
        <v>1.4339999999999999</v>
      </c>
      <c r="N33" s="9">
        <v>0.25800000000000001</v>
      </c>
      <c r="O33" s="9">
        <v>0.10199999999999999</v>
      </c>
      <c r="P33" s="9">
        <v>0.64600000000000002</v>
      </c>
      <c r="Q33" s="9">
        <v>8.6999999999999994E-2</v>
      </c>
      <c r="R33" s="9">
        <v>0</v>
      </c>
      <c r="S33" s="9">
        <v>0.80400000000000005</v>
      </c>
      <c r="T33" s="9">
        <v>0</v>
      </c>
      <c r="U33" s="9">
        <v>0.63400000000000001</v>
      </c>
      <c r="V33" s="9">
        <v>0</v>
      </c>
      <c r="W33" s="9">
        <v>0</v>
      </c>
      <c r="X33" s="9">
        <v>0.52900000000000003</v>
      </c>
      <c r="Y33" s="9">
        <v>0</v>
      </c>
      <c r="Z33" s="9">
        <v>0</v>
      </c>
      <c r="AA33" s="9">
        <v>1.645</v>
      </c>
    </row>
    <row r="34" spans="2:27" x14ac:dyDescent="0.25">
      <c r="B34" s="6">
        <v>7</v>
      </c>
      <c r="C34" s="7" t="s">
        <v>43</v>
      </c>
      <c r="D34" s="6" t="s">
        <v>38</v>
      </c>
      <c r="E34" s="6">
        <v>23.609000000000002</v>
      </c>
      <c r="F34" s="6">
        <v>5.508</v>
      </c>
      <c r="G34" s="8">
        <f>F34/E34*100</f>
        <v>23.330085984158583</v>
      </c>
      <c r="H34" s="9">
        <v>4.4279999999999999</v>
      </c>
      <c r="I34" s="9">
        <v>0.74</v>
      </c>
      <c r="J34" s="9">
        <v>0.63400000000000001</v>
      </c>
      <c r="K34" s="9">
        <v>0.76800000000000002</v>
      </c>
      <c r="L34" s="9">
        <v>0.43</v>
      </c>
      <c r="M34" s="9">
        <v>0.442</v>
      </c>
      <c r="N34" s="9">
        <v>0.877</v>
      </c>
      <c r="O34" s="9">
        <v>0.56000000000000005</v>
      </c>
      <c r="P34" s="9">
        <v>1.6639999999999999</v>
      </c>
      <c r="Q34" s="9">
        <v>0.54700000000000004</v>
      </c>
      <c r="R34" s="9">
        <v>4.5309999999999997</v>
      </c>
      <c r="S34" s="9">
        <v>0.188</v>
      </c>
      <c r="T34" s="9">
        <v>5.2140000000000004</v>
      </c>
      <c r="U34" s="9">
        <v>0.52400000000000002</v>
      </c>
      <c r="V34" s="9">
        <v>4.6040000000000001</v>
      </c>
      <c r="W34" s="9">
        <v>0.442</v>
      </c>
      <c r="X34" s="9">
        <v>1.2270000000000001</v>
      </c>
      <c r="Y34" s="9">
        <v>0.71899999999999997</v>
      </c>
      <c r="Z34" s="9">
        <v>0</v>
      </c>
      <c r="AA34" s="9">
        <v>0.57799999999999996</v>
      </c>
    </row>
    <row r="35" spans="2:27" x14ac:dyDescent="0.25">
      <c r="B35" s="6">
        <v>8</v>
      </c>
      <c r="C35" s="7" t="s">
        <v>44</v>
      </c>
      <c r="D35" s="6" t="s">
        <v>35</v>
      </c>
      <c r="E35" s="6">
        <v>55.896999999999998</v>
      </c>
      <c r="F35" s="6">
        <v>58.843000000000004</v>
      </c>
      <c r="G35" s="8">
        <f>F35/E35*100</f>
        <v>105.27040807198955</v>
      </c>
      <c r="H35" s="9">
        <v>2.9809999999999999</v>
      </c>
      <c r="I35" s="9">
        <v>5.4950000000000001</v>
      </c>
      <c r="J35" s="9">
        <v>5.2430000000000003</v>
      </c>
      <c r="K35" s="9">
        <v>6.5090000000000003</v>
      </c>
      <c r="L35" s="9">
        <v>8.4009999999999998</v>
      </c>
      <c r="M35" s="9">
        <v>7.6</v>
      </c>
      <c r="N35" s="9">
        <v>5.7130000000000001</v>
      </c>
      <c r="O35" s="9">
        <v>6.1779999999999999</v>
      </c>
      <c r="P35" s="9">
        <v>6.7949999999999999</v>
      </c>
      <c r="Q35" s="9">
        <v>4.0469999999999997</v>
      </c>
      <c r="R35" s="9">
        <v>7.0970000000000004</v>
      </c>
      <c r="S35" s="9">
        <v>3.218</v>
      </c>
      <c r="T35" s="9">
        <v>3.9060000000000001</v>
      </c>
      <c r="U35" s="9">
        <v>5.5140000000000002</v>
      </c>
      <c r="V35" s="9">
        <v>2.9129999999999998</v>
      </c>
      <c r="W35" s="9">
        <v>6.0049999999999999</v>
      </c>
      <c r="X35" s="9">
        <v>5.57</v>
      </c>
      <c r="Y35" s="9">
        <v>6.9429999999999996</v>
      </c>
      <c r="Z35" s="9">
        <v>7.2779999999999996</v>
      </c>
      <c r="AA35" s="9">
        <v>7.3339999999999996</v>
      </c>
    </row>
    <row r="36" spans="2:27" x14ac:dyDescent="0.25">
      <c r="B36" s="6">
        <v>9</v>
      </c>
      <c r="C36" s="7" t="s">
        <v>45</v>
      </c>
      <c r="D36" s="6" t="s">
        <v>35</v>
      </c>
      <c r="E36" s="6">
        <v>247.577</v>
      </c>
      <c r="F36" s="6">
        <v>226.68899999999999</v>
      </c>
      <c r="G36" s="8">
        <f>F36/E36*100</f>
        <v>91.563028875864887</v>
      </c>
      <c r="H36" s="9">
        <v>27.802</v>
      </c>
      <c r="I36" s="9">
        <v>28.413</v>
      </c>
      <c r="J36" s="9">
        <v>20.696999999999999</v>
      </c>
      <c r="K36" s="9">
        <v>26.591000000000001</v>
      </c>
      <c r="L36" s="9">
        <v>27.478999999999999</v>
      </c>
      <c r="M36" s="9">
        <v>17.504000000000001</v>
      </c>
      <c r="N36" s="9">
        <v>29.149000000000001</v>
      </c>
      <c r="O36" s="9">
        <v>24.94</v>
      </c>
      <c r="P36" s="9">
        <v>21.4</v>
      </c>
      <c r="Q36" s="9">
        <v>14.363</v>
      </c>
      <c r="R36" s="9">
        <v>26.766999999999999</v>
      </c>
      <c r="S36" s="9">
        <v>47.06</v>
      </c>
      <c r="T36" s="9">
        <v>21.856999999999999</v>
      </c>
      <c r="U36" s="9">
        <v>0</v>
      </c>
      <c r="V36" s="9">
        <v>26.207999999999998</v>
      </c>
      <c r="W36" s="9">
        <v>24.847999999999999</v>
      </c>
      <c r="X36" s="9">
        <v>22.184000000000001</v>
      </c>
      <c r="Y36" s="9">
        <v>24.765999999999998</v>
      </c>
      <c r="Z36" s="9">
        <v>24.033999999999999</v>
      </c>
      <c r="AA36" s="9">
        <v>18.204000000000001</v>
      </c>
    </row>
    <row r="37" spans="2:27" x14ac:dyDescent="0.25">
      <c r="B37" s="6">
        <v>10</v>
      </c>
      <c r="C37" s="7" t="s">
        <v>46</v>
      </c>
      <c r="D37" s="6" t="s">
        <v>38</v>
      </c>
      <c r="E37" s="6">
        <v>262.97000000000003</v>
      </c>
      <c r="F37" s="6">
        <v>236.83</v>
      </c>
      <c r="G37" s="8">
        <f>F37/E37*100</f>
        <v>90.05970262767616</v>
      </c>
      <c r="H37" s="9">
        <v>20.904</v>
      </c>
      <c r="I37" s="9">
        <v>23.544</v>
      </c>
      <c r="J37" s="9">
        <v>26.946000000000002</v>
      </c>
      <c r="K37" s="9">
        <v>21.417999999999999</v>
      </c>
      <c r="L37" s="9">
        <v>30.359000000000002</v>
      </c>
      <c r="M37" s="9">
        <v>27.914999999999999</v>
      </c>
      <c r="N37" s="9">
        <v>28.359000000000002</v>
      </c>
      <c r="O37" s="9">
        <v>23.503</v>
      </c>
      <c r="P37" s="9">
        <v>28.463000000000001</v>
      </c>
      <c r="Q37" s="9">
        <v>21.337</v>
      </c>
      <c r="R37" s="9">
        <v>29.454000000000001</v>
      </c>
      <c r="S37" s="9">
        <v>14.79</v>
      </c>
      <c r="T37" s="9">
        <v>29.25</v>
      </c>
      <c r="U37" s="9">
        <v>26.298999999999999</v>
      </c>
      <c r="V37" s="9">
        <v>17.847000000000001</v>
      </c>
      <c r="W37" s="9">
        <v>27.105</v>
      </c>
      <c r="X37" s="9">
        <v>21.956</v>
      </c>
      <c r="Y37" s="9">
        <v>25.419</v>
      </c>
      <c r="Z37" s="9">
        <v>29.431999999999999</v>
      </c>
      <c r="AA37" s="9">
        <v>25.5</v>
      </c>
    </row>
    <row r="38" spans="2:27" x14ac:dyDescent="0.25">
      <c r="B38" s="6">
        <v>11</v>
      </c>
      <c r="C38" s="7" t="s">
        <v>47</v>
      </c>
      <c r="D38" s="6" t="s">
        <v>35</v>
      </c>
      <c r="E38" s="6">
        <v>0</v>
      </c>
      <c r="F38" s="6">
        <v>0</v>
      </c>
      <c r="G38" s="8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  <c r="S38" s="9">
        <v>0</v>
      </c>
      <c r="T38" s="9">
        <v>0</v>
      </c>
      <c r="U38" s="9">
        <v>0</v>
      </c>
      <c r="V38" s="9">
        <v>0</v>
      </c>
      <c r="W38" s="9">
        <v>0</v>
      </c>
      <c r="X38" s="9">
        <v>0</v>
      </c>
      <c r="Y38" s="9">
        <v>0</v>
      </c>
      <c r="Z38" s="9">
        <v>0</v>
      </c>
      <c r="AA38" s="9">
        <v>0</v>
      </c>
    </row>
    <row r="39" spans="2:27" x14ac:dyDescent="0.25">
      <c r="B39" s="10" t="s">
        <v>30</v>
      </c>
      <c r="C39" s="10"/>
      <c r="D39" s="10"/>
      <c r="E39" s="6">
        <f>SUM(E28,E29,E30,E31,E32,E33,E34,E35,E36,E37,E38)</f>
        <v>994.83799999999997</v>
      </c>
      <c r="F39" s="6">
        <f>SUM(F28,F29,F30,F31,F32,F33,F34,F35,F36,F37,F38)</f>
        <v>885.45900000000006</v>
      </c>
      <c r="G39" s="9">
        <f>F39/E39*100</f>
        <v>89.005345593956008</v>
      </c>
      <c r="H39" s="9">
        <f>SUM(H28,H29,H30,H31,H32,H33,H34,H35,H36,H37,H38)</f>
        <v>87.49</v>
      </c>
      <c r="I39" s="9">
        <f>SUM(I28,I29,I30,I31,I32,I33,I34,I35,I36,I37,I38)</f>
        <v>94.944999999999993</v>
      </c>
      <c r="J39" s="9">
        <f>SUM(J28,J29,J30,J31,J32,J33,J34,J35,J36,J37,J38)</f>
        <v>92.343000000000004</v>
      </c>
      <c r="K39" s="9">
        <f>SUM(K28,K29,K30,K31,K32,K33,K34,K35,K36,K37,K38)</f>
        <v>90.823000000000008</v>
      </c>
      <c r="L39" s="9">
        <f>SUM(L28,L29,L30,L31,L32,L33,L34,L35,L36,L37,L38)</f>
        <v>116.26300000000001</v>
      </c>
      <c r="M39" s="9">
        <f>SUM(M28,M29,M30,M31,M32,M33,M34,M35,M36,M37,M38)</f>
        <v>94.135999999999996</v>
      </c>
      <c r="N39" s="9">
        <f>SUM(N28,N29,N30,N31,N32,N33,N34,N35,N36,N37,N38)</f>
        <v>109.29300000000001</v>
      </c>
      <c r="O39" s="9">
        <f>SUM(O28,O29,O30,O31,O32,O33,O34,O35,O36,O37,O38)</f>
        <v>92.516999999999996</v>
      </c>
      <c r="P39" s="9">
        <f>SUM(P28,P29,P30,P31,P32,P33,P34,P35,P36,P37,P38)</f>
        <v>105.68199999999999</v>
      </c>
      <c r="Q39" s="9">
        <f>SUM(Q28,Q29,Q30,Q31,Q32,Q33,Q34,Q35,Q36,Q37,Q38)</f>
        <v>65.31</v>
      </c>
      <c r="R39" s="9">
        <f>SUM(R28,R29,R30,R31,R32,R33,R34,R35,R36,R37,R38)</f>
        <v>114.33600000000001</v>
      </c>
      <c r="S39" s="9">
        <f>SUM(S28,S29,S30,S31,S32,S33,S34,S35,S36,S37,S38)</f>
        <v>89.936000000000007</v>
      </c>
      <c r="T39" s="9">
        <f>SUM(T28,T29,T30,T31,T32,T33,T34,T35,T36,T37,T38)</f>
        <v>93.796999999999997</v>
      </c>
      <c r="U39" s="9">
        <f>SUM(U28,U29,U30,U31,U32,U33,U34,U35,U36,U37,U38)</f>
        <v>70.390999999999991</v>
      </c>
      <c r="V39" s="9">
        <f>SUM(V28,V29,V30,V31,V32,V33,V34,V35,V36,V37,V38)</f>
        <v>78.475999999999999</v>
      </c>
      <c r="W39" s="9">
        <f>SUM(W28,W29,W30,W31,W32,W33,W34,W35,W36,W37,W38)</f>
        <v>97.173000000000002</v>
      </c>
      <c r="X39" s="9">
        <f>SUM(X28,X29,X30,X31,X32,X33,X34,X35,X36,X37,X38)</f>
        <v>92.043000000000006</v>
      </c>
      <c r="Y39" s="9">
        <f>SUM(Y28,Y29,Y30,Y31,Y32,Y33,Y34,Y35,Y36,Y37,Y38)</f>
        <v>95.446999999999989</v>
      </c>
      <c r="Z39" s="9">
        <f>SUM(Z28,Z29,Z30,Z31,Z32,Z33,Z34,Z35,Z36,Z37,Z38)</f>
        <v>105.11499999999999</v>
      </c>
      <c r="AA39" s="9">
        <f>SUM(AA28,AA29,AA30,AA31,AA32,AA33,AA34,AA35,AA36,AA37,AA38)</f>
        <v>94.781000000000006</v>
      </c>
    </row>
    <row r="40" spans="2:27" x14ac:dyDescent="0.25">
      <c r="B40" s="10" t="s">
        <v>31</v>
      </c>
      <c r="C40" s="10"/>
      <c r="D40" s="10"/>
      <c r="E40" s="6">
        <f>SUM(E39)</f>
        <v>994.83799999999997</v>
      </c>
      <c r="F40" s="6">
        <f>SUM(F39)</f>
        <v>885.45900000000006</v>
      </c>
      <c r="G40" s="9">
        <f>F40/E40*100</f>
        <v>89.005345593956008</v>
      </c>
      <c r="H40" s="9">
        <f>SUM(H39)</f>
        <v>87.49</v>
      </c>
      <c r="I40" s="9">
        <f>SUM(I39)</f>
        <v>94.944999999999993</v>
      </c>
      <c r="J40" s="9">
        <f>SUM(J39)</f>
        <v>92.343000000000004</v>
      </c>
      <c r="K40" s="9">
        <f>SUM(K39)</f>
        <v>90.823000000000008</v>
      </c>
      <c r="L40" s="9">
        <f>SUM(L39)</f>
        <v>116.26300000000001</v>
      </c>
      <c r="M40" s="9">
        <f>SUM(M39)</f>
        <v>94.135999999999996</v>
      </c>
      <c r="N40" s="9">
        <f>SUM(N39)</f>
        <v>109.29300000000001</v>
      </c>
      <c r="O40" s="9">
        <f>SUM(O39)</f>
        <v>92.516999999999996</v>
      </c>
      <c r="P40" s="9">
        <f>SUM(P39)</f>
        <v>105.68199999999999</v>
      </c>
      <c r="Q40" s="9">
        <f>SUM(Q39)</f>
        <v>65.31</v>
      </c>
      <c r="R40" s="9">
        <f>SUM(R39)</f>
        <v>114.33600000000001</v>
      </c>
      <c r="S40" s="9">
        <f>SUM(S39)</f>
        <v>89.936000000000007</v>
      </c>
      <c r="T40" s="9">
        <f>SUM(T39)</f>
        <v>93.796999999999997</v>
      </c>
      <c r="U40" s="9">
        <f>SUM(U39)</f>
        <v>70.390999999999991</v>
      </c>
      <c r="V40" s="9">
        <f>SUM(V39)</f>
        <v>78.475999999999999</v>
      </c>
      <c r="W40" s="9">
        <f>SUM(W39)</f>
        <v>97.173000000000002</v>
      </c>
      <c r="X40" s="9">
        <f>SUM(X39)</f>
        <v>92.043000000000006</v>
      </c>
      <c r="Y40" s="9">
        <f>SUM(Y39)</f>
        <v>95.446999999999989</v>
      </c>
      <c r="Z40" s="9">
        <f>SUM(Z39)</f>
        <v>105.11499999999999</v>
      </c>
      <c r="AA40" s="9">
        <f>SUM(AA39)</f>
        <v>94.781000000000006</v>
      </c>
    </row>
    <row r="41" spans="2:27" ht="20.100000000000001" customHeight="1" x14ac:dyDescent="0.25">
      <c r="B41" s="2" t="s">
        <v>48</v>
      </c>
      <c r="C41" s="2"/>
      <c r="D41" s="2"/>
    </row>
    <row r="42" spans="2:27" ht="20.100000000000001" customHeight="1" x14ac:dyDescent="0.25">
      <c r="B42" s="2" t="s">
        <v>49</v>
      </c>
      <c r="C42" s="2"/>
      <c r="D42" s="2"/>
    </row>
    <row r="43" spans="2:27" x14ac:dyDescent="0.25">
      <c r="B43" s="6">
        <v>1</v>
      </c>
      <c r="C43" s="7" t="s">
        <v>50</v>
      </c>
      <c r="D43" s="6" t="s">
        <v>35</v>
      </c>
      <c r="E43" s="6">
        <v>155.12799999999999</v>
      </c>
      <c r="F43" s="6">
        <v>126.81399999999999</v>
      </c>
      <c r="G43" s="8">
        <f>F43/E43*100</f>
        <v>81.747975865092059</v>
      </c>
      <c r="H43" s="9">
        <v>17.36</v>
      </c>
      <c r="I43" s="9">
        <v>14.929</v>
      </c>
      <c r="J43" s="9">
        <v>14.259</v>
      </c>
      <c r="K43" s="9">
        <v>14.287000000000001</v>
      </c>
      <c r="L43" s="9">
        <v>17.452999999999999</v>
      </c>
      <c r="M43" s="9">
        <v>14.648999999999999</v>
      </c>
      <c r="N43" s="9">
        <v>12.202999999999999</v>
      </c>
      <c r="O43" s="9">
        <v>15.596</v>
      </c>
      <c r="P43" s="9">
        <v>17.367000000000001</v>
      </c>
      <c r="Q43" s="9">
        <v>10.913</v>
      </c>
      <c r="R43" s="9">
        <v>17.716999999999999</v>
      </c>
      <c r="S43" s="9">
        <v>7.2590000000000003</v>
      </c>
      <c r="T43" s="9">
        <v>17.184000000000001</v>
      </c>
      <c r="U43" s="9">
        <v>10.954000000000001</v>
      </c>
      <c r="V43" s="9">
        <v>9.7650000000000006</v>
      </c>
      <c r="W43" s="9">
        <v>13.315</v>
      </c>
      <c r="X43" s="9">
        <v>14.744</v>
      </c>
      <c r="Y43" s="9">
        <v>12.090999999999999</v>
      </c>
      <c r="Z43" s="9">
        <v>17.076000000000001</v>
      </c>
      <c r="AA43" s="9">
        <v>12.821</v>
      </c>
    </row>
    <row r="44" spans="2:27" x14ac:dyDescent="0.25">
      <c r="B44" s="6">
        <v>2</v>
      </c>
      <c r="C44" s="7" t="s">
        <v>51</v>
      </c>
      <c r="D44" s="6" t="s">
        <v>15</v>
      </c>
      <c r="E44" s="6">
        <v>311.57499999999999</v>
      </c>
      <c r="F44" s="6">
        <v>102.827</v>
      </c>
      <c r="G44" s="8">
        <f>F44/E44*100</f>
        <v>33.002326887587259</v>
      </c>
      <c r="H44" s="9">
        <v>34.603999999999999</v>
      </c>
      <c r="I44" s="9">
        <v>10.395</v>
      </c>
      <c r="J44" s="9">
        <v>27.132000000000001</v>
      </c>
      <c r="K44" s="9">
        <v>11.22</v>
      </c>
      <c r="L44" s="9">
        <v>29.841000000000001</v>
      </c>
      <c r="M44" s="9">
        <v>10.664</v>
      </c>
      <c r="N44" s="9">
        <v>27.885999999999999</v>
      </c>
      <c r="O44" s="9">
        <v>7.9740000000000002</v>
      </c>
      <c r="P44" s="9">
        <v>30.975999999999999</v>
      </c>
      <c r="Q44" s="9">
        <v>11.000999999999999</v>
      </c>
      <c r="R44" s="9">
        <v>33.009</v>
      </c>
      <c r="S44" s="9">
        <v>9.5890000000000004</v>
      </c>
      <c r="T44" s="9">
        <v>37.948999999999998</v>
      </c>
      <c r="U44" s="9">
        <v>8.9629999999999992</v>
      </c>
      <c r="V44" s="9">
        <v>36.521999999999998</v>
      </c>
      <c r="W44" s="9">
        <v>11.696999999999999</v>
      </c>
      <c r="X44" s="9">
        <v>24.588000000000001</v>
      </c>
      <c r="Y44" s="9">
        <v>11.361000000000001</v>
      </c>
      <c r="Z44" s="9">
        <v>29.068000000000001</v>
      </c>
      <c r="AA44" s="9">
        <v>9.9629999999999992</v>
      </c>
    </row>
    <row r="45" spans="2:27" x14ac:dyDescent="0.25">
      <c r="B45" s="6">
        <v>3</v>
      </c>
      <c r="C45" s="7" t="s">
        <v>52</v>
      </c>
      <c r="D45" s="6" t="s">
        <v>15</v>
      </c>
      <c r="E45" s="6">
        <v>118.03700000000001</v>
      </c>
      <c r="F45" s="6">
        <v>79.632000000000005</v>
      </c>
      <c r="G45" s="8">
        <f>F45/E45*100</f>
        <v>67.463591924566018</v>
      </c>
      <c r="H45" s="9">
        <v>5.923</v>
      </c>
      <c r="I45" s="9">
        <v>9.8680000000000003</v>
      </c>
      <c r="J45" s="9">
        <v>15.260999999999999</v>
      </c>
      <c r="K45" s="9">
        <v>5.742</v>
      </c>
      <c r="L45" s="9">
        <v>13.795</v>
      </c>
      <c r="M45" s="9">
        <v>7.8689999999999998</v>
      </c>
      <c r="N45" s="9">
        <v>14.513999999999999</v>
      </c>
      <c r="O45" s="9">
        <v>8.0920000000000005</v>
      </c>
      <c r="P45" s="9">
        <v>11.798</v>
      </c>
      <c r="Q45" s="9">
        <v>9.4049999999999994</v>
      </c>
      <c r="R45" s="9">
        <v>15.682</v>
      </c>
      <c r="S45" s="9">
        <v>5.7850000000000001</v>
      </c>
      <c r="T45" s="9">
        <v>11.012</v>
      </c>
      <c r="U45" s="9">
        <v>6.87</v>
      </c>
      <c r="V45" s="9">
        <v>6.9329999999999998</v>
      </c>
      <c r="W45" s="9">
        <v>7.5439999999999996</v>
      </c>
      <c r="X45" s="9">
        <v>10.068</v>
      </c>
      <c r="Y45" s="9">
        <v>8.5630000000000006</v>
      </c>
      <c r="Z45" s="9">
        <v>13.051</v>
      </c>
      <c r="AA45" s="9">
        <v>9.8940000000000001</v>
      </c>
    </row>
    <row r="46" spans="2:27" x14ac:dyDescent="0.25">
      <c r="B46" s="6">
        <v>4</v>
      </c>
      <c r="C46" s="7" t="s">
        <v>53</v>
      </c>
      <c r="D46" s="6" t="s">
        <v>15</v>
      </c>
      <c r="E46" s="6">
        <v>111.54900000000001</v>
      </c>
      <c r="F46" s="6">
        <v>73.572000000000003</v>
      </c>
      <c r="G46" s="8">
        <f>F46/E46*100</f>
        <v>65.954871850038998</v>
      </c>
      <c r="H46" s="9">
        <v>7.8780000000000001</v>
      </c>
      <c r="I46" s="9">
        <v>6.2869999999999999</v>
      </c>
      <c r="J46" s="9">
        <v>14.25</v>
      </c>
      <c r="K46" s="9">
        <v>10.191000000000001</v>
      </c>
      <c r="L46" s="9">
        <v>11.282999999999999</v>
      </c>
      <c r="M46" s="9">
        <v>6.4740000000000002</v>
      </c>
      <c r="N46" s="9">
        <v>11.731</v>
      </c>
      <c r="O46" s="9">
        <v>6.5339999999999998</v>
      </c>
      <c r="P46" s="9">
        <v>13.734999999999999</v>
      </c>
      <c r="Q46" s="9">
        <v>9.6120000000000001</v>
      </c>
      <c r="R46" s="9">
        <v>13.211</v>
      </c>
      <c r="S46" s="9">
        <v>7.5419999999999998</v>
      </c>
      <c r="T46" s="9">
        <v>9.7870000000000008</v>
      </c>
      <c r="U46" s="9">
        <v>7.33</v>
      </c>
      <c r="V46" s="9">
        <v>7.2549999999999999</v>
      </c>
      <c r="W46" s="9">
        <v>5.1779999999999999</v>
      </c>
      <c r="X46" s="9">
        <v>10.164</v>
      </c>
      <c r="Y46" s="9">
        <v>7.141</v>
      </c>
      <c r="Z46" s="9">
        <v>12.255000000000001</v>
      </c>
      <c r="AA46" s="9">
        <v>7.2830000000000004</v>
      </c>
    </row>
    <row r="47" spans="2:27" x14ac:dyDescent="0.25">
      <c r="B47" s="10" t="s">
        <v>30</v>
      </c>
      <c r="C47" s="10"/>
      <c r="D47" s="10"/>
      <c r="E47" s="6">
        <f>SUM(E43,E44,E45,E46)</f>
        <v>696.28899999999999</v>
      </c>
      <c r="F47" s="6">
        <f>SUM(F43,F44,F45,F46)</f>
        <v>382.84500000000003</v>
      </c>
      <c r="G47" s="9">
        <f>F47/E47*100</f>
        <v>54.983634668937768</v>
      </c>
      <c r="H47" s="9">
        <f>SUM(H43,H44,H45,H46)</f>
        <v>65.765000000000001</v>
      </c>
      <c r="I47" s="9">
        <f>SUM(I43,I44,I45,I46)</f>
        <v>41.478999999999999</v>
      </c>
      <c r="J47" s="9">
        <f>SUM(J43,J44,J45,J46)</f>
        <v>70.902000000000001</v>
      </c>
      <c r="K47" s="9">
        <f>SUM(K43,K44,K45,K46)</f>
        <v>41.440000000000005</v>
      </c>
      <c r="L47" s="9">
        <f>SUM(L43,L44,L45,L46)</f>
        <v>72.372</v>
      </c>
      <c r="M47" s="9">
        <f>SUM(M43,M44,M45,M46)</f>
        <v>39.656000000000006</v>
      </c>
      <c r="N47" s="9">
        <f>SUM(N43,N44,N45,N46)</f>
        <v>66.333999999999989</v>
      </c>
      <c r="O47" s="9">
        <f>SUM(O43,O44,O45,O46)</f>
        <v>38.195999999999998</v>
      </c>
      <c r="P47" s="9">
        <f>SUM(P43,P44,P45,P46)</f>
        <v>73.876000000000005</v>
      </c>
      <c r="Q47" s="9">
        <f>SUM(Q43,Q44,Q45,Q46)</f>
        <v>40.931000000000004</v>
      </c>
      <c r="R47" s="9">
        <f>SUM(R43,R44,R45,R46)</f>
        <v>79.619</v>
      </c>
      <c r="S47" s="9">
        <f>SUM(S43,S44,S45,S46)</f>
        <v>30.174999999999997</v>
      </c>
      <c r="T47" s="9">
        <f>SUM(T43,T44,T45,T46)</f>
        <v>75.932000000000002</v>
      </c>
      <c r="U47" s="9">
        <f>SUM(U43,U44,U45,U46)</f>
        <v>34.117000000000004</v>
      </c>
      <c r="V47" s="9">
        <f>SUM(V43,V44,V45,V46)</f>
        <v>60.475000000000001</v>
      </c>
      <c r="W47" s="9">
        <f>SUM(W43,W44,W45,W46)</f>
        <v>37.733999999999995</v>
      </c>
      <c r="X47" s="9">
        <f>SUM(X43,X44,X45,X46)</f>
        <v>59.564</v>
      </c>
      <c r="Y47" s="9">
        <f>SUM(Y43,Y44,Y45,Y46)</f>
        <v>39.155999999999999</v>
      </c>
      <c r="Z47" s="9">
        <f>SUM(Z43,Z44,Z45,Z46)</f>
        <v>71.45</v>
      </c>
      <c r="AA47" s="9">
        <f>SUM(AA43,AA44,AA45,AA46)</f>
        <v>39.960999999999999</v>
      </c>
    </row>
    <row r="48" spans="2:27" x14ac:dyDescent="0.25">
      <c r="B48" s="10" t="s">
        <v>31</v>
      </c>
      <c r="C48" s="10"/>
      <c r="D48" s="10"/>
      <c r="E48" s="6">
        <f>SUM(E47)</f>
        <v>696.28899999999999</v>
      </c>
      <c r="F48" s="6">
        <f>SUM(F47)</f>
        <v>382.84500000000003</v>
      </c>
      <c r="G48" s="9">
        <f>F48/E48*100</f>
        <v>54.983634668937768</v>
      </c>
      <c r="H48" s="9">
        <f>SUM(H47)</f>
        <v>65.765000000000001</v>
      </c>
      <c r="I48" s="9">
        <f>SUM(I47)</f>
        <v>41.478999999999999</v>
      </c>
      <c r="J48" s="9">
        <f>SUM(J47)</f>
        <v>70.902000000000001</v>
      </c>
      <c r="K48" s="9">
        <f>SUM(K47)</f>
        <v>41.440000000000005</v>
      </c>
      <c r="L48" s="9">
        <f>SUM(L47)</f>
        <v>72.372</v>
      </c>
      <c r="M48" s="9">
        <f>SUM(M47)</f>
        <v>39.656000000000006</v>
      </c>
      <c r="N48" s="9">
        <f>SUM(N47)</f>
        <v>66.333999999999989</v>
      </c>
      <c r="O48" s="9">
        <f>SUM(O47)</f>
        <v>38.195999999999998</v>
      </c>
      <c r="P48" s="9">
        <f>SUM(P47)</f>
        <v>73.876000000000005</v>
      </c>
      <c r="Q48" s="9">
        <f>SUM(Q47)</f>
        <v>40.931000000000004</v>
      </c>
      <c r="R48" s="9">
        <f>SUM(R47)</f>
        <v>79.619</v>
      </c>
      <c r="S48" s="9">
        <f>SUM(S47)</f>
        <v>30.174999999999997</v>
      </c>
      <c r="T48" s="9">
        <f>SUM(T47)</f>
        <v>75.932000000000002</v>
      </c>
      <c r="U48" s="9">
        <f>SUM(U47)</f>
        <v>34.117000000000004</v>
      </c>
      <c r="V48" s="9">
        <f>SUM(V47)</f>
        <v>60.475000000000001</v>
      </c>
      <c r="W48" s="9">
        <f>SUM(W47)</f>
        <v>37.733999999999995</v>
      </c>
      <c r="X48" s="9">
        <f>SUM(X47)</f>
        <v>59.564</v>
      </c>
      <c r="Y48" s="9">
        <f>SUM(Y47)</f>
        <v>39.155999999999999</v>
      </c>
      <c r="Z48" s="9">
        <f>SUM(Z47)</f>
        <v>71.45</v>
      </c>
      <c r="AA48" s="9">
        <f>SUM(AA47)</f>
        <v>39.960999999999999</v>
      </c>
    </row>
    <row r="49" spans="2:27" ht="20.100000000000001" customHeight="1" x14ac:dyDescent="0.25">
      <c r="B49" s="2" t="s">
        <v>54</v>
      </c>
      <c r="C49" s="2"/>
      <c r="D49" s="2"/>
    </row>
    <row r="50" spans="2:27" ht="20.100000000000001" customHeight="1" x14ac:dyDescent="0.25">
      <c r="B50" s="2" t="s">
        <v>55</v>
      </c>
      <c r="C50" s="2"/>
      <c r="D50" s="2"/>
    </row>
    <row r="51" spans="2:27" x14ac:dyDescent="0.25">
      <c r="B51" s="6">
        <v>1</v>
      </c>
      <c r="C51" s="7" t="s">
        <v>56</v>
      </c>
      <c r="D51" s="6" t="s">
        <v>13</v>
      </c>
      <c r="E51" s="6">
        <v>251.71</v>
      </c>
      <c r="F51" s="6">
        <v>176.517</v>
      </c>
      <c r="G51" s="8">
        <f>F51/E51*100</f>
        <v>70.12713042787334</v>
      </c>
      <c r="H51" s="9">
        <v>23.949000000000002</v>
      </c>
      <c r="I51" s="9">
        <v>16.629000000000001</v>
      </c>
      <c r="J51" s="9">
        <v>23.303999999999998</v>
      </c>
      <c r="K51" s="9">
        <v>17.353999999999999</v>
      </c>
      <c r="L51" s="9">
        <v>33.286999999999999</v>
      </c>
      <c r="M51" s="9">
        <v>16.783000000000001</v>
      </c>
      <c r="N51" s="9">
        <v>21.234999999999999</v>
      </c>
      <c r="O51" s="9">
        <v>17.756</v>
      </c>
      <c r="P51" s="9">
        <v>22.65</v>
      </c>
      <c r="Q51" s="9">
        <v>18.032</v>
      </c>
      <c r="R51" s="9">
        <v>19.303999999999998</v>
      </c>
      <c r="S51" s="9">
        <v>21.968</v>
      </c>
      <c r="T51" s="9">
        <v>23.777000000000001</v>
      </c>
      <c r="U51" s="9">
        <v>17.706</v>
      </c>
      <c r="V51" s="9">
        <v>31.858000000000001</v>
      </c>
      <c r="W51" s="9">
        <v>16.253</v>
      </c>
      <c r="X51" s="9">
        <v>25.466000000000001</v>
      </c>
      <c r="Y51" s="9">
        <v>16.954999999999998</v>
      </c>
      <c r="Z51" s="9">
        <v>26.88</v>
      </c>
      <c r="AA51" s="9">
        <v>17.081</v>
      </c>
    </row>
    <row r="52" spans="2:27" x14ac:dyDescent="0.25">
      <c r="B52" s="6">
        <v>2</v>
      </c>
      <c r="C52" s="7" t="s">
        <v>57</v>
      </c>
      <c r="D52" s="6" t="s">
        <v>13</v>
      </c>
      <c r="E52" s="6">
        <v>144.459</v>
      </c>
      <c r="F52" s="6">
        <v>83.213999999999999</v>
      </c>
      <c r="G52" s="8">
        <f>F52/E52*100</f>
        <v>57.603887608248705</v>
      </c>
      <c r="H52" s="9">
        <v>14.689</v>
      </c>
      <c r="I52" s="9">
        <v>8.2330000000000005</v>
      </c>
      <c r="J52" s="9">
        <v>16.225999999999999</v>
      </c>
      <c r="K52" s="9">
        <v>8.6199999999999992</v>
      </c>
      <c r="L52" s="9">
        <v>14.718999999999999</v>
      </c>
      <c r="M52" s="9">
        <v>7.75</v>
      </c>
      <c r="N52" s="9">
        <v>13.87</v>
      </c>
      <c r="O52" s="9">
        <v>6.8520000000000003</v>
      </c>
      <c r="P52" s="9">
        <v>13.417</v>
      </c>
      <c r="Q52" s="9">
        <v>9.2319999999999993</v>
      </c>
      <c r="R52" s="9">
        <v>15.615</v>
      </c>
      <c r="S52" s="9">
        <v>9.4719999999999995</v>
      </c>
      <c r="T52" s="9">
        <v>12.029</v>
      </c>
      <c r="U52" s="9">
        <v>7.452</v>
      </c>
      <c r="V52" s="9">
        <v>15.789</v>
      </c>
      <c r="W52" s="9">
        <v>10.433999999999999</v>
      </c>
      <c r="X52" s="9">
        <v>15.382999999999999</v>
      </c>
      <c r="Y52" s="9">
        <v>6.6050000000000004</v>
      </c>
      <c r="Z52" s="9">
        <v>12.722</v>
      </c>
      <c r="AA52" s="9">
        <v>8.5640000000000001</v>
      </c>
    </row>
    <row r="53" spans="2:27" x14ac:dyDescent="0.25">
      <c r="B53" s="6">
        <v>3</v>
      </c>
      <c r="C53" s="7" t="s">
        <v>58</v>
      </c>
      <c r="D53" s="6" t="s">
        <v>38</v>
      </c>
      <c r="E53" s="6">
        <v>11.238</v>
      </c>
      <c r="F53" s="6">
        <v>11.817</v>
      </c>
      <c r="G53" s="8">
        <f>F53/E53*100</f>
        <v>105.15216230646023</v>
      </c>
      <c r="H53" s="9">
        <v>6.2E-2</v>
      </c>
      <c r="I53" s="9">
        <v>1.109</v>
      </c>
      <c r="J53" s="9">
        <v>1.806</v>
      </c>
      <c r="K53" s="9">
        <v>1.4279999999999999</v>
      </c>
      <c r="L53" s="9">
        <v>0.93100000000000005</v>
      </c>
      <c r="M53" s="9">
        <v>1.778</v>
      </c>
      <c r="N53" s="9">
        <v>1.274</v>
      </c>
      <c r="O53" s="9">
        <v>1.6120000000000001</v>
      </c>
      <c r="P53" s="9">
        <v>1.835</v>
      </c>
      <c r="Q53" s="9">
        <v>0.108</v>
      </c>
      <c r="R53" s="9">
        <v>1.7889999999999999</v>
      </c>
      <c r="S53" s="9">
        <v>0.221</v>
      </c>
      <c r="T53" s="9">
        <v>0.18</v>
      </c>
      <c r="U53" s="9">
        <v>1.0900000000000001</v>
      </c>
      <c r="V53" s="9">
        <v>0.25800000000000001</v>
      </c>
      <c r="W53" s="9">
        <v>1.5309999999999999</v>
      </c>
      <c r="X53" s="9">
        <v>1.3069999999999999</v>
      </c>
      <c r="Y53" s="9">
        <v>1.175</v>
      </c>
      <c r="Z53" s="9">
        <v>1.796</v>
      </c>
      <c r="AA53" s="9">
        <v>1.7649999999999999</v>
      </c>
    </row>
    <row r="54" spans="2:27" x14ac:dyDescent="0.25">
      <c r="B54" s="6">
        <v>4</v>
      </c>
      <c r="C54" s="7" t="s">
        <v>59</v>
      </c>
      <c r="D54" s="6" t="s">
        <v>13</v>
      </c>
      <c r="E54" s="6">
        <v>68.885000000000005</v>
      </c>
      <c r="F54" s="6">
        <v>65.022999999999996</v>
      </c>
      <c r="G54" s="8">
        <f>F54/E54*100</f>
        <v>94.393554474849367</v>
      </c>
      <c r="H54" s="9">
        <v>4.6180000000000003</v>
      </c>
      <c r="I54" s="9">
        <v>6.2729999999999997</v>
      </c>
      <c r="J54" s="9">
        <v>6.7839999999999998</v>
      </c>
      <c r="K54" s="9">
        <v>7.2149999999999999</v>
      </c>
      <c r="L54" s="9">
        <v>8.0530000000000008</v>
      </c>
      <c r="M54" s="9">
        <v>6.9009999999999998</v>
      </c>
      <c r="N54" s="9">
        <v>8.3170000000000002</v>
      </c>
      <c r="O54" s="9">
        <v>7.1559999999999997</v>
      </c>
      <c r="P54" s="9">
        <v>7.2130000000000001</v>
      </c>
      <c r="Q54" s="9">
        <v>4.1189999999999998</v>
      </c>
      <c r="R54" s="9">
        <v>7.899</v>
      </c>
      <c r="S54" s="9">
        <v>3.2970000000000002</v>
      </c>
      <c r="T54" s="9">
        <v>5.3869999999999996</v>
      </c>
      <c r="U54" s="9">
        <v>6.9</v>
      </c>
      <c r="V54" s="9">
        <v>4.2949999999999999</v>
      </c>
      <c r="W54" s="9">
        <v>7.6150000000000002</v>
      </c>
      <c r="X54" s="9">
        <v>8.1989999999999998</v>
      </c>
      <c r="Y54" s="9">
        <v>6.9080000000000004</v>
      </c>
      <c r="Z54" s="9">
        <v>8.1199999999999992</v>
      </c>
      <c r="AA54" s="9">
        <v>8.6389999999999993</v>
      </c>
    </row>
    <row r="55" spans="2:27" x14ac:dyDescent="0.25">
      <c r="B55" s="6">
        <v>5</v>
      </c>
      <c r="C55" s="7" t="s">
        <v>60</v>
      </c>
      <c r="D55" s="6" t="s">
        <v>13</v>
      </c>
      <c r="E55" s="6">
        <v>73.966999999999999</v>
      </c>
      <c r="F55" s="6">
        <v>64.804000000000002</v>
      </c>
      <c r="G55" s="8">
        <f>F55/E55*100</f>
        <v>87.612043208457834</v>
      </c>
      <c r="H55" s="9">
        <v>4.5259999999999998</v>
      </c>
      <c r="I55" s="9">
        <v>6.3659999999999997</v>
      </c>
      <c r="J55" s="9">
        <v>8.9619999999999997</v>
      </c>
      <c r="K55" s="9">
        <v>7.4870000000000001</v>
      </c>
      <c r="L55" s="9">
        <v>7.0910000000000002</v>
      </c>
      <c r="M55" s="9">
        <v>7.9630000000000001</v>
      </c>
      <c r="N55" s="9">
        <v>7.891</v>
      </c>
      <c r="O55" s="9">
        <v>7.13</v>
      </c>
      <c r="P55" s="9">
        <v>8.9209999999999994</v>
      </c>
      <c r="Q55" s="9">
        <v>3.964</v>
      </c>
      <c r="R55" s="9">
        <v>9.0790000000000006</v>
      </c>
      <c r="S55" s="9">
        <v>3.3260000000000001</v>
      </c>
      <c r="T55" s="9">
        <v>5.3419999999999996</v>
      </c>
      <c r="U55" s="9">
        <v>6.2629999999999999</v>
      </c>
      <c r="V55" s="9">
        <v>4.1130000000000004</v>
      </c>
      <c r="W55" s="9">
        <v>7.5289999999999999</v>
      </c>
      <c r="X55" s="9">
        <v>8.4450000000000003</v>
      </c>
      <c r="Y55" s="9">
        <v>6.9039999999999999</v>
      </c>
      <c r="Z55" s="9">
        <v>9.5969999999999995</v>
      </c>
      <c r="AA55" s="9">
        <v>7.8719999999999999</v>
      </c>
    </row>
    <row r="56" spans="2:27" x14ac:dyDescent="0.25">
      <c r="B56" s="6">
        <v>6</v>
      </c>
      <c r="C56" s="7" t="s">
        <v>61</v>
      </c>
      <c r="D56" s="6" t="s">
        <v>38</v>
      </c>
      <c r="E56" s="6">
        <v>219.7</v>
      </c>
      <c r="F56" s="6">
        <v>170.50800000000001</v>
      </c>
      <c r="G56" s="8">
        <f>F56/E56*100</f>
        <v>77.609467455621299</v>
      </c>
      <c r="H56" s="9">
        <v>24.38</v>
      </c>
      <c r="I56" s="9">
        <v>18.056000000000001</v>
      </c>
      <c r="J56" s="9">
        <v>22.695</v>
      </c>
      <c r="K56" s="9">
        <v>20.766999999999999</v>
      </c>
      <c r="L56" s="9">
        <v>21.03</v>
      </c>
      <c r="M56" s="9">
        <v>14.307</v>
      </c>
      <c r="N56" s="9">
        <v>20.765999999999998</v>
      </c>
      <c r="O56" s="9">
        <v>14.349</v>
      </c>
      <c r="P56" s="9">
        <v>21.962</v>
      </c>
      <c r="Q56" s="9">
        <v>16.774999999999999</v>
      </c>
      <c r="R56" s="9">
        <v>22.456</v>
      </c>
      <c r="S56" s="9">
        <v>14.369</v>
      </c>
      <c r="T56" s="9">
        <v>19.344000000000001</v>
      </c>
      <c r="U56" s="9">
        <v>16.663</v>
      </c>
      <c r="V56" s="9">
        <v>21.988</v>
      </c>
      <c r="W56" s="9">
        <v>18.052</v>
      </c>
      <c r="X56" s="9">
        <v>22.271000000000001</v>
      </c>
      <c r="Y56" s="9">
        <v>18.146000000000001</v>
      </c>
      <c r="Z56" s="9">
        <v>22.808</v>
      </c>
      <c r="AA56" s="9">
        <v>19.024000000000001</v>
      </c>
    </row>
    <row r="57" spans="2:27" x14ac:dyDescent="0.25">
      <c r="B57" s="6">
        <v>7</v>
      </c>
      <c r="C57" s="7" t="s">
        <v>62</v>
      </c>
      <c r="D57" s="6" t="s">
        <v>13</v>
      </c>
      <c r="E57" s="6">
        <v>81.563000000000002</v>
      </c>
      <c r="F57" s="6">
        <v>83.18</v>
      </c>
      <c r="G57" s="8">
        <f>F57/E57*100</f>
        <v>101.98251658227385</v>
      </c>
      <c r="H57" s="9">
        <v>7.6749999999999998</v>
      </c>
      <c r="I57" s="9">
        <v>8.5350000000000001</v>
      </c>
      <c r="J57" s="9">
        <v>7.9589999999999996</v>
      </c>
      <c r="K57" s="9">
        <v>9.9130000000000003</v>
      </c>
      <c r="L57" s="9">
        <v>8.6329999999999991</v>
      </c>
      <c r="M57" s="9">
        <v>7.45</v>
      </c>
      <c r="N57" s="9">
        <v>8.6790000000000003</v>
      </c>
      <c r="O57" s="9">
        <v>8.0739999999999998</v>
      </c>
      <c r="P57" s="9">
        <v>6.8460000000000001</v>
      </c>
      <c r="Q57" s="9">
        <v>7.1429999999999998</v>
      </c>
      <c r="R57" s="9">
        <v>9.2050000000000001</v>
      </c>
      <c r="S57" s="9">
        <v>6.9429999999999996</v>
      </c>
      <c r="T57" s="9">
        <v>8.8290000000000006</v>
      </c>
      <c r="U57" s="9">
        <v>7.5960000000000001</v>
      </c>
      <c r="V57" s="9">
        <v>7.3579999999999997</v>
      </c>
      <c r="W57" s="9">
        <v>9.83</v>
      </c>
      <c r="X57" s="9">
        <v>8.3480000000000008</v>
      </c>
      <c r="Y57" s="9">
        <v>8.7710000000000008</v>
      </c>
      <c r="Z57" s="9">
        <v>8.0310000000000006</v>
      </c>
      <c r="AA57" s="9">
        <v>8.9250000000000007</v>
      </c>
    </row>
    <row r="58" spans="2:27" x14ac:dyDescent="0.25">
      <c r="B58" s="6">
        <v>8</v>
      </c>
      <c r="C58" s="7" t="s">
        <v>63</v>
      </c>
      <c r="D58" s="6" t="s">
        <v>13</v>
      </c>
      <c r="E58" s="6">
        <v>111.568</v>
      </c>
      <c r="F58" s="6">
        <v>74.63</v>
      </c>
      <c r="G58" s="8">
        <f>F58/E58*100</f>
        <v>66.891940341316499</v>
      </c>
      <c r="H58" s="9">
        <v>9.407</v>
      </c>
      <c r="I58" s="9">
        <v>6.6840000000000002</v>
      </c>
      <c r="J58" s="9">
        <v>10.653</v>
      </c>
      <c r="K58" s="9">
        <v>7.26</v>
      </c>
      <c r="L58" s="9">
        <v>12.013999999999999</v>
      </c>
      <c r="M58" s="9">
        <v>8.8740000000000006</v>
      </c>
      <c r="N58" s="9">
        <v>10.891</v>
      </c>
      <c r="O58" s="9">
        <v>9.9369999999999994</v>
      </c>
      <c r="P58" s="9">
        <v>12.802</v>
      </c>
      <c r="Q58" s="9">
        <v>6.5449999999999999</v>
      </c>
      <c r="R58" s="9">
        <v>12.478999999999999</v>
      </c>
      <c r="S58" s="9">
        <v>6.6130000000000004</v>
      </c>
      <c r="T58" s="9">
        <v>11.837</v>
      </c>
      <c r="U58" s="9">
        <v>6.9550000000000001</v>
      </c>
      <c r="V58" s="9">
        <v>8.7189999999999994</v>
      </c>
      <c r="W58" s="9">
        <v>6.8070000000000004</v>
      </c>
      <c r="X58" s="9">
        <v>10.76</v>
      </c>
      <c r="Y58" s="9">
        <v>7.1529999999999996</v>
      </c>
      <c r="Z58" s="9">
        <v>12.006</v>
      </c>
      <c r="AA58" s="9">
        <v>7.8019999999999996</v>
      </c>
    </row>
    <row r="59" spans="2:27" x14ac:dyDescent="0.25">
      <c r="B59" s="6">
        <v>9</v>
      </c>
      <c r="C59" s="7" t="s">
        <v>64</v>
      </c>
      <c r="D59" s="6" t="s">
        <v>38</v>
      </c>
      <c r="E59" s="6">
        <v>143.536</v>
      </c>
      <c r="F59" s="6">
        <v>110.929</v>
      </c>
      <c r="G59" s="8">
        <f>F59/E59*100</f>
        <v>77.283050941923975</v>
      </c>
      <c r="H59" s="9">
        <v>14.641999999999999</v>
      </c>
      <c r="I59" s="9">
        <v>11.308999999999999</v>
      </c>
      <c r="J59" s="9">
        <v>15.211</v>
      </c>
      <c r="K59" s="9">
        <v>12.147</v>
      </c>
      <c r="L59" s="9">
        <v>12.736000000000001</v>
      </c>
      <c r="M59" s="9">
        <v>11.615</v>
      </c>
      <c r="N59" s="9">
        <v>11.881</v>
      </c>
      <c r="O59" s="9">
        <v>14.273999999999999</v>
      </c>
      <c r="P59" s="9">
        <v>19.334</v>
      </c>
      <c r="Q59" s="9">
        <v>12.651</v>
      </c>
      <c r="R59" s="9">
        <v>17.393000000000001</v>
      </c>
      <c r="S59" s="9">
        <v>8.86</v>
      </c>
      <c r="T59" s="9">
        <v>14.561999999999999</v>
      </c>
      <c r="U59" s="9">
        <v>9.4220000000000006</v>
      </c>
      <c r="V59" s="9">
        <v>15.162000000000001</v>
      </c>
      <c r="W59" s="9">
        <v>10.502000000000001</v>
      </c>
      <c r="X59" s="9">
        <v>13.058999999999999</v>
      </c>
      <c r="Y59" s="9">
        <v>8.3940000000000001</v>
      </c>
      <c r="Z59" s="9">
        <v>9.5559999999999992</v>
      </c>
      <c r="AA59" s="9">
        <v>11.755000000000001</v>
      </c>
    </row>
    <row r="60" spans="2:27" x14ac:dyDescent="0.25">
      <c r="B60" s="6">
        <v>10</v>
      </c>
      <c r="C60" s="7" t="s">
        <v>65</v>
      </c>
      <c r="D60" s="6" t="s">
        <v>38</v>
      </c>
      <c r="E60" s="6">
        <v>133.816</v>
      </c>
      <c r="F60" s="6">
        <v>74.278999999999996</v>
      </c>
      <c r="G60" s="8">
        <f>F60/E60*100</f>
        <v>55.508309918096487</v>
      </c>
      <c r="H60" s="9">
        <v>11.691000000000001</v>
      </c>
      <c r="I60" s="9">
        <v>7.88</v>
      </c>
      <c r="J60" s="9">
        <v>12.305</v>
      </c>
      <c r="K60" s="9">
        <v>8.9649999999999999</v>
      </c>
      <c r="L60" s="9">
        <v>14.349</v>
      </c>
      <c r="M60" s="9">
        <v>5.444</v>
      </c>
      <c r="N60" s="9">
        <v>14.590999999999999</v>
      </c>
      <c r="O60" s="9">
        <v>7.8490000000000002</v>
      </c>
      <c r="P60" s="9">
        <v>16.475000000000001</v>
      </c>
      <c r="Q60" s="9">
        <v>7.4459999999999997</v>
      </c>
      <c r="R60" s="9">
        <v>17.204000000000001</v>
      </c>
      <c r="S60" s="9">
        <v>6.2750000000000004</v>
      </c>
      <c r="T60" s="9">
        <v>10.444000000000001</v>
      </c>
      <c r="U60" s="9">
        <v>7.6550000000000002</v>
      </c>
      <c r="V60" s="9">
        <v>12.912000000000001</v>
      </c>
      <c r="W60" s="9">
        <v>6.5140000000000002</v>
      </c>
      <c r="X60" s="9">
        <v>11.941000000000001</v>
      </c>
      <c r="Y60" s="9">
        <v>7.61</v>
      </c>
      <c r="Z60" s="9">
        <v>11.904</v>
      </c>
      <c r="AA60" s="9">
        <v>8.641</v>
      </c>
    </row>
    <row r="61" spans="2:27" x14ac:dyDescent="0.25">
      <c r="B61" s="6">
        <v>11</v>
      </c>
      <c r="C61" s="7" t="s">
        <v>66</v>
      </c>
      <c r="D61" s="6" t="s">
        <v>13</v>
      </c>
      <c r="E61" s="6">
        <v>158.97399999999999</v>
      </c>
      <c r="F61" s="6">
        <v>157.54900000000001</v>
      </c>
      <c r="G61" s="8">
        <f>F61/E61*100</f>
        <v>99.103627008190031</v>
      </c>
      <c r="H61" s="9">
        <v>15.282999999999999</v>
      </c>
      <c r="I61" s="9">
        <v>15.068</v>
      </c>
      <c r="J61" s="9">
        <v>16.643000000000001</v>
      </c>
      <c r="K61" s="9">
        <v>11.864000000000001</v>
      </c>
      <c r="L61" s="9">
        <v>15.54</v>
      </c>
      <c r="M61" s="9">
        <v>14.93</v>
      </c>
      <c r="N61" s="9">
        <v>11.53</v>
      </c>
      <c r="O61" s="9">
        <v>19.436</v>
      </c>
      <c r="P61" s="9">
        <v>16.715</v>
      </c>
      <c r="Q61" s="9">
        <v>19.95</v>
      </c>
      <c r="R61" s="9">
        <v>18.873999999999999</v>
      </c>
      <c r="S61" s="9">
        <v>14.349</v>
      </c>
      <c r="T61" s="9">
        <v>14.93</v>
      </c>
      <c r="U61" s="9">
        <v>17.495999999999999</v>
      </c>
      <c r="V61" s="9">
        <v>16.763000000000002</v>
      </c>
      <c r="W61" s="9">
        <v>12.760999999999999</v>
      </c>
      <c r="X61" s="9">
        <v>15.515000000000001</v>
      </c>
      <c r="Y61" s="9">
        <v>16.030999999999999</v>
      </c>
      <c r="Z61" s="9">
        <v>17.181000000000001</v>
      </c>
      <c r="AA61" s="9">
        <v>15.664</v>
      </c>
    </row>
    <row r="62" spans="2:27" x14ac:dyDescent="0.25">
      <c r="B62" s="6">
        <v>12</v>
      </c>
      <c r="C62" s="7" t="s">
        <v>67</v>
      </c>
      <c r="D62" s="6" t="s">
        <v>13</v>
      </c>
      <c r="E62" s="6">
        <v>64.715000000000003</v>
      </c>
      <c r="F62" s="6">
        <v>52.472999999999999</v>
      </c>
      <c r="G62" s="8">
        <f>F62/E62*100</f>
        <v>81.08321100208606</v>
      </c>
      <c r="H62" s="9">
        <v>4.2610000000000001</v>
      </c>
      <c r="I62" s="9">
        <v>6.0730000000000004</v>
      </c>
      <c r="J62" s="9">
        <v>8.6509999999999998</v>
      </c>
      <c r="K62" s="9">
        <v>4.58</v>
      </c>
      <c r="L62" s="9">
        <v>8.1690000000000005</v>
      </c>
      <c r="M62" s="9">
        <v>5.8630000000000004</v>
      </c>
      <c r="N62" s="9">
        <v>6.9550000000000001</v>
      </c>
      <c r="O62" s="9">
        <v>4.367</v>
      </c>
      <c r="P62" s="9">
        <v>6.1710000000000003</v>
      </c>
      <c r="Q62" s="9">
        <v>3.762</v>
      </c>
      <c r="R62" s="9">
        <v>5.83</v>
      </c>
      <c r="S62" s="9">
        <v>7.02</v>
      </c>
      <c r="T62" s="9">
        <v>6.1950000000000003</v>
      </c>
      <c r="U62" s="9">
        <v>4.1630000000000003</v>
      </c>
      <c r="V62" s="9">
        <v>5.5839999999999996</v>
      </c>
      <c r="W62" s="9">
        <v>6.3490000000000002</v>
      </c>
      <c r="X62" s="9">
        <v>5.8659999999999997</v>
      </c>
      <c r="Y62" s="9">
        <v>3.625</v>
      </c>
      <c r="Z62" s="9">
        <v>7.0330000000000004</v>
      </c>
      <c r="AA62" s="9">
        <v>6.6710000000000003</v>
      </c>
    </row>
    <row r="63" spans="2:27" x14ac:dyDescent="0.25">
      <c r="B63" s="6">
        <v>13</v>
      </c>
      <c r="C63" s="7" t="s">
        <v>68</v>
      </c>
      <c r="D63" s="6" t="s">
        <v>38</v>
      </c>
      <c r="E63" s="6">
        <v>147.584</v>
      </c>
      <c r="F63" s="6">
        <v>128.61600000000001</v>
      </c>
      <c r="G63" s="8">
        <f>F63/E63*100</f>
        <v>87.147658282740679</v>
      </c>
      <c r="H63" s="9">
        <v>10.317</v>
      </c>
      <c r="I63" s="9">
        <v>13.608000000000001</v>
      </c>
      <c r="J63" s="9">
        <v>14.759</v>
      </c>
      <c r="K63" s="9">
        <v>14.279</v>
      </c>
      <c r="L63" s="9">
        <v>16.98</v>
      </c>
      <c r="M63" s="9">
        <v>12.044</v>
      </c>
      <c r="N63" s="9">
        <v>16.667000000000002</v>
      </c>
      <c r="O63" s="9">
        <v>11.446</v>
      </c>
      <c r="P63" s="9">
        <v>17.248999999999999</v>
      </c>
      <c r="Q63" s="9">
        <v>12.679</v>
      </c>
      <c r="R63" s="9">
        <v>18.553999999999998</v>
      </c>
      <c r="S63" s="9">
        <v>7.8330000000000002</v>
      </c>
      <c r="T63" s="9">
        <v>13.266</v>
      </c>
      <c r="U63" s="9">
        <v>12.242000000000001</v>
      </c>
      <c r="V63" s="9">
        <v>12.04</v>
      </c>
      <c r="W63" s="9">
        <v>14.807</v>
      </c>
      <c r="X63" s="9">
        <v>13.007</v>
      </c>
      <c r="Y63" s="9">
        <v>15.324</v>
      </c>
      <c r="Z63" s="9">
        <v>14.744999999999999</v>
      </c>
      <c r="AA63" s="9">
        <v>14.353999999999999</v>
      </c>
    </row>
    <row r="64" spans="2:27" x14ac:dyDescent="0.25">
      <c r="B64" s="6">
        <v>14</v>
      </c>
      <c r="C64" s="7" t="s">
        <v>69</v>
      </c>
      <c r="D64" s="6" t="s">
        <v>13</v>
      </c>
      <c r="E64" s="6">
        <v>251.92599999999999</v>
      </c>
      <c r="F64" s="6">
        <v>208.398</v>
      </c>
      <c r="G64" s="8">
        <f>F64/E64*100</f>
        <v>82.721910402260974</v>
      </c>
      <c r="H64" s="9">
        <v>23.933</v>
      </c>
      <c r="I64" s="9">
        <v>15.766999999999999</v>
      </c>
      <c r="J64" s="9">
        <v>24.745000000000001</v>
      </c>
      <c r="K64" s="9">
        <v>17.623000000000001</v>
      </c>
      <c r="L64" s="9">
        <v>33.508000000000003</v>
      </c>
      <c r="M64" s="9">
        <v>25.81</v>
      </c>
      <c r="N64" s="9">
        <v>17.899000000000001</v>
      </c>
      <c r="O64" s="9">
        <v>18.446999999999999</v>
      </c>
      <c r="P64" s="9">
        <v>25.649000000000001</v>
      </c>
      <c r="Q64" s="9">
        <v>25.526</v>
      </c>
      <c r="R64" s="9">
        <v>24.977</v>
      </c>
      <c r="S64" s="9">
        <v>27.907</v>
      </c>
      <c r="T64" s="9">
        <v>25.76</v>
      </c>
      <c r="U64" s="9">
        <v>20.965</v>
      </c>
      <c r="V64" s="9">
        <v>25.64</v>
      </c>
      <c r="W64" s="9">
        <v>16.206</v>
      </c>
      <c r="X64" s="9">
        <v>26.329000000000001</v>
      </c>
      <c r="Y64" s="9">
        <v>18.420999999999999</v>
      </c>
      <c r="Z64" s="9">
        <v>23.486000000000001</v>
      </c>
      <c r="AA64" s="9">
        <v>21.725999999999999</v>
      </c>
    </row>
    <row r="65" spans="2:27" x14ac:dyDescent="0.25">
      <c r="B65" s="6">
        <v>15</v>
      </c>
      <c r="C65" s="7" t="s">
        <v>70</v>
      </c>
      <c r="D65" s="6" t="s">
        <v>13</v>
      </c>
      <c r="E65" s="6">
        <v>81.015000000000001</v>
      </c>
      <c r="F65" s="6">
        <v>97.27</v>
      </c>
      <c r="G65" s="8">
        <f>F65/E65*100</f>
        <v>120.06418564463371</v>
      </c>
      <c r="H65" s="9">
        <v>2.238</v>
      </c>
      <c r="I65" s="9">
        <v>9.5730000000000004</v>
      </c>
      <c r="J65" s="9">
        <v>13.558999999999999</v>
      </c>
      <c r="K65" s="9">
        <v>9.0440000000000005</v>
      </c>
      <c r="L65" s="9">
        <v>10.054</v>
      </c>
      <c r="M65" s="9">
        <v>10.375999999999999</v>
      </c>
      <c r="N65" s="9">
        <v>9.84</v>
      </c>
      <c r="O65" s="9">
        <v>8.5630000000000006</v>
      </c>
      <c r="P65" s="9">
        <v>7.9779999999999998</v>
      </c>
      <c r="Q65" s="9">
        <v>8.5649999999999995</v>
      </c>
      <c r="R65" s="9">
        <v>6.6310000000000002</v>
      </c>
      <c r="S65" s="9">
        <v>5.13</v>
      </c>
      <c r="T65" s="9">
        <v>3.8380000000000001</v>
      </c>
      <c r="U65" s="9">
        <v>13.849</v>
      </c>
      <c r="V65" s="9">
        <v>7.3630000000000004</v>
      </c>
      <c r="W65" s="9">
        <v>10.044</v>
      </c>
      <c r="X65" s="9">
        <v>10.553000000000001</v>
      </c>
      <c r="Y65" s="9">
        <v>11.561</v>
      </c>
      <c r="Z65" s="9">
        <v>8.9610000000000003</v>
      </c>
      <c r="AA65" s="9">
        <v>10.565</v>
      </c>
    </row>
    <row r="66" spans="2:27" x14ac:dyDescent="0.25">
      <c r="B66" s="10" t="s">
        <v>30</v>
      </c>
      <c r="C66" s="10"/>
      <c r="D66" s="10"/>
      <c r="E66" s="6">
        <f>SUM(E51,E52,E53,E54,E55,E56,E57,E58,E59,E60,E61,E62,E63,E64,E65)</f>
        <v>1944.6559999999999</v>
      </c>
      <c r="F66" s="6">
        <f>SUM(F51,F52,F53,F54,F55,F56,F57,F58,F59,F60,F61,F62,F63,F64,F65)</f>
        <v>1559.2069999999999</v>
      </c>
      <c r="G66" s="9">
        <f>F66/E66*100</f>
        <v>80.179065089146874</v>
      </c>
      <c r="H66" s="9">
        <f>SUM(H51,H52,H53,H54,H55,H56,H57,H58,H59,H60,H61,H62,H63,H64,H65)</f>
        <v>171.67099999999999</v>
      </c>
      <c r="I66" s="9">
        <f>SUM(I51,I52,I53,I54,I55,I56,I57,I58,I59,I60,I61,I62,I63,I64,I65)</f>
        <v>151.16299999999998</v>
      </c>
      <c r="J66" s="9">
        <f>SUM(J51,J52,J53,J54,J55,J56,J57,J58,J59,J60,J61,J62,J63,J64,J65)</f>
        <v>204.26200000000003</v>
      </c>
      <c r="K66" s="9">
        <f>SUM(K51,K52,K53,K54,K55,K56,K57,K58,K59,K60,K61,K62,K63,K64,K65)</f>
        <v>158.54600000000002</v>
      </c>
      <c r="L66" s="9">
        <f>SUM(L51,L52,L53,L54,L55,L56,L57,L58,L59,L60,L61,L62,L63,L64,L65)</f>
        <v>217.09399999999999</v>
      </c>
      <c r="M66" s="9">
        <f>SUM(M51,M52,M53,M54,M55,M56,M57,M58,M59,M60,M61,M62,M63,M64,M65)</f>
        <v>157.88800000000001</v>
      </c>
      <c r="N66" s="9">
        <f>SUM(N51,N52,N53,N54,N55,N56,N57,N58,N59,N60,N61,N62,N63,N64,N65)</f>
        <v>182.286</v>
      </c>
      <c r="O66" s="9">
        <f>SUM(O51,O52,O53,O54,O55,O56,O57,O58,O59,O60,O61,O62,O63,O64,O65)</f>
        <v>157.24800000000002</v>
      </c>
      <c r="P66" s="9">
        <f>SUM(P51,P52,P53,P54,P55,P56,P57,P58,P59,P60,P61,P62,P63,P64,P65)</f>
        <v>205.21700000000001</v>
      </c>
      <c r="Q66" s="9">
        <f>SUM(Q51,Q52,Q53,Q54,Q55,Q56,Q57,Q58,Q59,Q60,Q61,Q62,Q63,Q64,Q65)</f>
        <v>156.49699999999999</v>
      </c>
      <c r="R66" s="9">
        <f>SUM(R51,R52,R53,R54,R55,R56,R57,R58,R59,R60,R61,R62,R63,R64,R65)</f>
        <v>207.28900000000002</v>
      </c>
      <c r="S66" s="9">
        <f>SUM(S51,S52,S53,S54,S55,S56,S57,S58,S59,S60,S61,S62,S63,S64,S65)</f>
        <v>143.583</v>
      </c>
      <c r="T66" s="9">
        <f>SUM(T51,T52,T53,T54,T55,T56,T57,T58,T59,T60,T61,T62,T63,T64,T65)</f>
        <v>175.71999999999997</v>
      </c>
      <c r="U66" s="9">
        <f>SUM(U51,U52,U53,U54,U55,U56,U57,U58,U59,U60,U61,U62,U63,U64,U65)</f>
        <v>156.41699999999997</v>
      </c>
      <c r="V66" s="9">
        <f>SUM(V51,V52,V53,V54,V55,V56,V57,V58,V59,V60,V61,V62,V63,V64,V65)</f>
        <v>189.84199999999998</v>
      </c>
      <c r="W66" s="9">
        <f>SUM(W51,W52,W53,W54,W55,W56,W57,W58,W59,W60,W61,W62,W63,W64,W65)</f>
        <v>155.23399999999998</v>
      </c>
      <c r="X66" s="9">
        <f>SUM(X51,X52,X53,X54,X55,X56,X57,X58,X59,X60,X61,X62,X63,X64,X65)</f>
        <v>196.44900000000001</v>
      </c>
      <c r="Y66" s="9">
        <f>SUM(Y51,Y52,Y53,Y54,Y55,Y56,Y57,Y58,Y59,Y60,Y61,Y62,Y63,Y64,Y65)</f>
        <v>153.58300000000003</v>
      </c>
      <c r="Z66" s="9">
        <f>SUM(Z51,Z52,Z53,Z54,Z55,Z56,Z57,Z58,Z59,Z60,Z61,Z62,Z63,Z64,Z65)</f>
        <v>194.82599999999999</v>
      </c>
      <c r="AA66" s="9">
        <f>SUM(AA51,AA52,AA53,AA54,AA55,AA56,AA57,AA58,AA59,AA60,AA61,AA62,AA63,AA64,AA65)</f>
        <v>169.048</v>
      </c>
    </row>
    <row r="67" spans="2:27" ht="20.100000000000001" customHeight="1" x14ac:dyDescent="0.25">
      <c r="B67" s="2" t="s">
        <v>71</v>
      </c>
      <c r="C67" s="2"/>
      <c r="D67" s="2"/>
    </row>
    <row r="68" spans="2:27" x14ac:dyDescent="0.25">
      <c r="B68" s="6">
        <v>1</v>
      </c>
      <c r="C68" s="7" t="s">
        <v>72</v>
      </c>
      <c r="D68" s="6" t="s">
        <v>38</v>
      </c>
      <c r="E68" s="6">
        <v>161.06100000000001</v>
      </c>
      <c r="F68" s="6">
        <v>98.09</v>
      </c>
      <c r="G68" s="8">
        <f>F68/E68*100</f>
        <v>60.902391019551594</v>
      </c>
      <c r="H68" s="9">
        <v>13.353</v>
      </c>
      <c r="I68" s="9">
        <v>9.8539999999999992</v>
      </c>
      <c r="J68" s="9">
        <v>14.818</v>
      </c>
      <c r="K68" s="9">
        <v>10.946</v>
      </c>
      <c r="L68" s="9">
        <v>16.954999999999998</v>
      </c>
      <c r="M68" s="9">
        <v>9.3840000000000003</v>
      </c>
      <c r="N68" s="9">
        <v>19.646999999999998</v>
      </c>
      <c r="O68" s="9">
        <v>12.186</v>
      </c>
      <c r="P68" s="9">
        <v>16.928999999999998</v>
      </c>
      <c r="Q68" s="9">
        <v>7.375</v>
      </c>
      <c r="R68" s="9">
        <v>18.204000000000001</v>
      </c>
      <c r="S68" s="9">
        <v>5.6929999999999996</v>
      </c>
      <c r="T68" s="9">
        <v>15.757</v>
      </c>
      <c r="U68" s="9">
        <v>9.32</v>
      </c>
      <c r="V68" s="9">
        <v>13.329000000000001</v>
      </c>
      <c r="W68" s="9">
        <v>12.662000000000001</v>
      </c>
      <c r="X68" s="9">
        <v>16.657</v>
      </c>
      <c r="Y68" s="9">
        <v>9.4890000000000008</v>
      </c>
      <c r="Z68" s="9">
        <v>15.412000000000001</v>
      </c>
      <c r="AA68" s="9">
        <v>11.180999999999999</v>
      </c>
    </row>
    <row r="69" spans="2:27" x14ac:dyDescent="0.25">
      <c r="B69" s="6">
        <v>2</v>
      </c>
      <c r="C69" s="7" t="s">
        <v>73</v>
      </c>
      <c r="D69" s="6" t="s">
        <v>38</v>
      </c>
      <c r="E69" s="6">
        <v>46.281999999999996</v>
      </c>
      <c r="F69" s="6">
        <v>18.238</v>
      </c>
      <c r="G69" s="8">
        <f>F69/E69*100</f>
        <v>39.406248649582992</v>
      </c>
      <c r="H69" s="9">
        <v>8.1389999999999993</v>
      </c>
      <c r="I69" s="9">
        <v>3.3149999999999999</v>
      </c>
      <c r="J69" s="9">
        <v>4.1360000000000001</v>
      </c>
      <c r="K69" s="9">
        <v>2.0310000000000001</v>
      </c>
      <c r="L69" s="9">
        <v>3.9430000000000001</v>
      </c>
      <c r="M69" s="9">
        <v>1.645</v>
      </c>
      <c r="N69" s="9">
        <v>4.4909999999999997</v>
      </c>
      <c r="O69" s="9">
        <v>0.97399999999999998</v>
      </c>
      <c r="P69" s="9">
        <v>4.5869999999999997</v>
      </c>
      <c r="Q69" s="9">
        <v>0.872</v>
      </c>
      <c r="R69" s="9">
        <v>4.0270000000000001</v>
      </c>
      <c r="S69" s="9">
        <v>2.1349999999999998</v>
      </c>
      <c r="T69" s="9">
        <v>3.8839999999999999</v>
      </c>
      <c r="U69" s="9">
        <v>1.982</v>
      </c>
      <c r="V69" s="9">
        <v>4.3639999999999999</v>
      </c>
      <c r="W69" s="9">
        <v>1.84</v>
      </c>
      <c r="X69" s="9">
        <v>3.508</v>
      </c>
      <c r="Y69" s="9">
        <v>1.8340000000000001</v>
      </c>
      <c r="Z69" s="9">
        <v>5.2030000000000003</v>
      </c>
      <c r="AA69" s="9">
        <v>1.61</v>
      </c>
    </row>
    <row r="70" spans="2:27" x14ac:dyDescent="0.25">
      <c r="B70" s="6">
        <v>3</v>
      </c>
      <c r="C70" s="7" t="s">
        <v>74</v>
      </c>
      <c r="D70" s="6" t="s">
        <v>38</v>
      </c>
      <c r="E70" s="6">
        <v>19.530999999999999</v>
      </c>
      <c r="F70" s="6">
        <v>22.937000000000001</v>
      </c>
      <c r="G70" s="8">
        <f>F70/E70*100</f>
        <v>117.43894321847321</v>
      </c>
      <c r="H70" s="9">
        <v>3.6070000000000002</v>
      </c>
      <c r="I70" s="9">
        <v>4.8280000000000003</v>
      </c>
      <c r="J70" s="9">
        <v>1.6930000000000001</v>
      </c>
      <c r="K70" s="9">
        <v>2.718</v>
      </c>
      <c r="L70" s="9">
        <v>1.542</v>
      </c>
      <c r="M70" s="9">
        <v>1.7989999999999999</v>
      </c>
      <c r="N70" s="9">
        <v>1.5940000000000001</v>
      </c>
      <c r="O70" s="9">
        <v>1.6919999999999999</v>
      </c>
      <c r="P70" s="9">
        <v>2.8879999999999999</v>
      </c>
      <c r="Q70" s="9">
        <v>1.6080000000000001</v>
      </c>
      <c r="R70" s="9">
        <v>1.393</v>
      </c>
      <c r="S70" s="9">
        <v>1.774</v>
      </c>
      <c r="T70" s="9">
        <v>1.625</v>
      </c>
      <c r="U70" s="9">
        <v>2.3570000000000002</v>
      </c>
      <c r="V70" s="9">
        <v>1.6990000000000001</v>
      </c>
      <c r="W70" s="9">
        <v>2.1859999999999999</v>
      </c>
      <c r="X70" s="9">
        <v>2.2570000000000001</v>
      </c>
      <c r="Y70" s="9">
        <v>1.5389999999999999</v>
      </c>
      <c r="Z70" s="9">
        <v>1.2330000000000001</v>
      </c>
      <c r="AA70" s="9">
        <v>2.4359999999999999</v>
      </c>
    </row>
    <row r="71" spans="2:27" x14ac:dyDescent="0.25">
      <c r="B71" s="6">
        <v>4</v>
      </c>
      <c r="C71" s="7" t="s">
        <v>75</v>
      </c>
      <c r="D71" s="6" t="s">
        <v>38</v>
      </c>
      <c r="E71" s="6">
        <v>274.95299999999997</v>
      </c>
      <c r="F71" s="6">
        <v>117.697</v>
      </c>
      <c r="G71" s="8">
        <f>F71/E71*100</f>
        <v>42.806225063920024</v>
      </c>
      <c r="H71" s="9">
        <v>23.72</v>
      </c>
      <c r="I71" s="9">
        <v>13.398</v>
      </c>
      <c r="J71" s="9">
        <v>28.648</v>
      </c>
      <c r="K71" s="9">
        <v>12.414</v>
      </c>
      <c r="L71" s="9">
        <v>55.932000000000002</v>
      </c>
      <c r="M71" s="9">
        <v>8.907</v>
      </c>
      <c r="N71" s="9">
        <v>0</v>
      </c>
      <c r="O71" s="9">
        <v>13.818</v>
      </c>
      <c r="P71" s="9">
        <v>28.850999999999999</v>
      </c>
      <c r="Q71" s="9">
        <v>11.683</v>
      </c>
      <c r="R71" s="9">
        <v>30.52</v>
      </c>
      <c r="S71" s="9">
        <v>11.478</v>
      </c>
      <c r="T71" s="9">
        <v>28.584</v>
      </c>
      <c r="U71" s="9">
        <v>12.372999999999999</v>
      </c>
      <c r="V71" s="9">
        <v>24.994</v>
      </c>
      <c r="W71" s="9">
        <v>12.906000000000001</v>
      </c>
      <c r="X71" s="9">
        <v>29.105</v>
      </c>
      <c r="Y71" s="9">
        <v>11.613</v>
      </c>
      <c r="Z71" s="9">
        <v>24.599</v>
      </c>
      <c r="AA71" s="9">
        <v>9.1069999999999993</v>
      </c>
    </row>
    <row r="72" spans="2:27" x14ac:dyDescent="0.25">
      <c r="B72" s="6">
        <v>5</v>
      </c>
      <c r="C72" s="7" t="s">
        <v>76</v>
      </c>
      <c r="D72" s="6" t="s">
        <v>38</v>
      </c>
      <c r="E72" s="6">
        <v>36.308</v>
      </c>
      <c r="F72" s="6">
        <v>27.614999999999998</v>
      </c>
      <c r="G72" s="8">
        <f>F72/E72*100</f>
        <v>76.057618155778343</v>
      </c>
      <c r="H72" s="9">
        <v>3.1819999999999999</v>
      </c>
      <c r="I72" s="9">
        <v>2.9870000000000001</v>
      </c>
      <c r="J72" s="9">
        <v>4.8579999999999997</v>
      </c>
      <c r="K72" s="9">
        <v>2.4430000000000001</v>
      </c>
      <c r="L72" s="9">
        <v>2.4649999999999999</v>
      </c>
      <c r="M72" s="9">
        <v>2.4940000000000002</v>
      </c>
      <c r="N72" s="9">
        <v>3.9620000000000002</v>
      </c>
      <c r="O72" s="9">
        <v>2.782</v>
      </c>
      <c r="P72" s="9">
        <v>3.9180000000000001</v>
      </c>
      <c r="Q72" s="9">
        <v>2.7210000000000001</v>
      </c>
      <c r="R72" s="9">
        <v>2.65</v>
      </c>
      <c r="S72" s="9">
        <v>1.7190000000000001</v>
      </c>
      <c r="T72" s="9">
        <v>4.0519999999999996</v>
      </c>
      <c r="U72" s="9">
        <v>1.9930000000000001</v>
      </c>
      <c r="V72" s="9">
        <v>3.1389999999999998</v>
      </c>
      <c r="W72" s="9">
        <v>3.8410000000000002</v>
      </c>
      <c r="X72" s="9">
        <v>2.778</v>
      </c>
      <c r="Y72" s="9">
        <v>3.2210000000000001</v>
      </c>
      <c r="Z72" s="9">
        <v>5.3040000000000003</v>
      </c>
      <c r="AA72" s="9">
        <v>3.4140000000000001</v>
      </c>
    </row>
    <row r="73" spans="2:27" x14ac:dyDescent="0.25">
      <c r="B73" s="10" t="s">
        <v>30</v>
      </c>
      <c r="C73" s="10"/>
      <c r="D73" s="10"/>
      <c r="E73" s="6">
        <f>SUM(E68,E69,E70,E71,E72)</f>
        <v>538.13499999999999</v>
      </c>
      <c r="F73" s="6">
        <f>SUM(F68,F69,F70,F71,F72)</f>
        <v>284.577</v>
      </c>
      <c r="G73" s="9">
        <f>F73/E73*100</f>
        <v>52.882083492060538</v>
      </c>
      <c r="H73" s="9">
        <f>SUM(H68,H69,H70,H71,H72)</f>
        <v>52.000999999999998</v>
      </c>
      <c r="I73" s="9">
        <f>SUM(I68,I69,I70,I71,I72)</f>
        <v>34.381999999999998</v>
      </c>
      <c r="J73" s="9">
        <f>SUM(J68,J69,J70,J71,J72)</f>
        <v>54.152999999999999</v>
      </c>
      <c r="K73" s="9">
        <f>SUM(K68,K69,K70,K71,K72)</f>
        <v>30.552000000000003</v>
      </c>
      <c r="L73" s="9">
        <f>SUM(L68,L69,L70,L71,L72)</f>
        <v>80.837000000000003</v>
      </c>
      <c r="M73" s="9">
        <f>SUM(M68,M69,M70,M71,M72)</f>
        <v>24.228999999999999</v>
      </c>
      <c r="N73" s="9">
        <f>SUM(N68,N69,N70,N71,N72)</f>
        <v>29.693999999999999</v>
      </c>
      <c r="O73" s="9">
        <f>SUM(O68,O69,O70,O71,O72)</f>
        <v>31.452000000000002</v>
      </c>
      <c r="P73" s="9">
        <f>SUM(P68,P69,P70,P71,P72)</f>
        <v>57.172999999999995</v>
      </c>
      <c r="Q73" s="9">
        <f>SUM(Q68,Q69,Q70,Q71,Q72)</f>
        <v>24.259</v>
      </c>
      <c r="R73" s="9">
        <f>SUM(R68,R69,R70,R71,R72)</f>
        <v>56.794000000000004</v>
      </c>
      <c r="S73" s="9">
        <f>SUM(S68,S69,S70,S71,S72)</f>
        <v>22.798999999999999</v>
      </c>
      <c r="T73" s="9">
        <f>SUM(T68,T69,T70,T71,T72)</f>
        <v>53.901999999999994</v>
      </c>
      <c r="U73" s="9">
        <f>SUM(U68,U69,U70,U71,U72)</f>
        <v>28.024999999999995</v>
      </c>
      <c r="V73" s="9">
        <f>SUM(V68,V69,V70,V71,V72)</f>
        <v>47.525000000000006</v>
      </c>
      <c r="W73" s="9">
        <f>SUM(W68,W69,W70,W71,W72)</f>
        <v>33.435000000000002</v>
      </c>
      <c r="X73" s="9">
        <f>SUM(X68,X69,X70,X71,X72)</f>
        <v>54.305</v>
      </c>
      <c r="Y73" s="9">
        <f>SUM(Y68,Y69,Y70,Y71,Y72)</f>
        <v>27.696000000000002</v>
      </c>
      <c r="Z73" s="9">
        <f>SUM(Z68,Z69,Z70,Z71,Z72)</f>
        <v>51.751000000000005</v>
      </c>
      <c r="AA73" s="9">
        <f>SUM(AA68,AA69,AA70,AA71,AA72)</f>
        <v>27.747999999999998</v>
      </c>
    </row>
    <row r="74" spans="2:27" x14ac:dyDescent="0.25">
      <c r="B74" s="10" t="s">
        <v>31</v>
      </c>
      <c r="C74" s="10"/>
      <c r="D74" s="10"/>
      <c r="E74" s="6">
        <f>SUM(E66,E73)</f>
        <v>2482.7910000000002</v>
      </c>
      <c r="F74" s="6">
        <f>SUM(F66,F73)</f>
        <v>1843.7839999999999</v>
      </c>
      <c r="G74" s="9">
        <f>F74/E74*100</f>
        <v>74.262553714750851</v>
      </c>
      <c r="H74" s="9">
        <f>SUM(H66,H73)</f>
        <v>223.672</v>
      </c>
      <c r="I74" s="9">
        <f>SUM(I66,I73)</f>
        <v>185.54499999999999</v>
      </c>
      <c r="J74" s="9">
        <f>SUM(J66,J73)</f>
        <v>258.41500000000002</v>
      </c>
      <c r="K74" s="9">
        <f>SUM(K66,K73)</f>
        <v>189.09800000000001</v>
      </c>
      <c r="L74" s="9">
        <f>SUM(L66,L73)</f>
        <v>297.93099999999998</v>
      </c>
      <c r="M74" s="9">
        <f>SUM(M66,M73)</f>
        <v>182.11700000000002</v>
      </c>
      <c r="N74" s="9">
        <f>SUM(N66,N73)</f>
        <v>211.98</v>
      </c>
      <c r="O74" s="9">
        <f>SUM(O66,O73)</f>
        <v>188.70000000000002</v>
      </c>
      <c r="P74" s="9">
        <f>SUM(P66,P73)</f>
        <v>262.39</v>
      </c>
      <c r="Q74" s="9">
        <f>SUM(Q66,Q73)</f>
        <v>180.75599999999997</v>
      </c>
      <c r="R74" s="9">
        <f>SUM(R66,R73)</f>
        <v>264.08300000000003</v>
      </c>
      <c r="S74" s="9">
        <f>SUM(S66,S73)</f>
        <v>166.38200000000001</v>
      </c>
      <c r="T74" s="9">
        <f>SUM(T66,T73)</f>
        <v>229.62199999999996</v>
      </c>
      <c r="U74" s="9">
        <f>SUM(U66,U73)</f>
        <v>184.44199999999998</v>
      </c>
      <c r="V74" s="9">
        <f>SUM(V66,V73)</f>
        <v>237.36699999999999</v>
      </c>
      <c r="W74" s="9">
        <f>SUM(W66,W73)</f>
        <v>188.66899999999998</v>
      </c>
      <c r="X74" s="9">
        <f>SUM(X66,X73)</f>
        <v>250.75400000000002</v>
      </c>
      <c r="Y74" s="9">
        <f>SUM(Y66,Y73)</f>
        <v>181.27900000000002</v>
      </c>
      <c r="Z74" s="9">
        <f>SUM(Z66,Z73)</f>
        <v>246.577</v>
      </c>
      <c r="AA74" s="9">
        <f>SUM(AA66,AA73)</f>
        <v>196.79599999999999</v>
      </c>
    </row>
    <row r="75" spans="2:27" ht="20.100000000000001" customHeight="1" x14ac:dyDescent="0.25">
      <c r="B75" s="2" t="s">
        <v>77</v>
      </c>
      <c r="C75" s="2"/>
      <c r="D75" s="2"/>
    </row>
    <row r="76" spans="2:27" ht="20.100000000000001" customHeight="1" x14ac:dyDescent="0.25">
      <c r="B76" s="2" t="s">
        <v>78</v>
      </c>
      <c r="C76" s="2"/>
      <c r="D76" s="2"/>
    </row>
    <row r="77" spans="2:27" x14ac:dyDescent="0.25">
      <c r="B77" s="6">
        <v>1</v>
      </c>
      <c r="C77" s="7" t="s">
        <v>79</v>
      </c>
      <c r="D77" s="6" t="s">
        <v>35</v>
      </c>
      <c r="E77" s="6">
        <v>114.654</v>
      </c>
      <c r="F77" s="6">
        <v>114.455</v>
      </c>
      <c r="G77" s="8">
        <f>F77/E77*100</f>
        <v>99.826434315418567</v>
      </c>
      <c r="H77" s="9">
        <v>7.3140000000000001</v>
      </c>
      <c r="I77" s="9">
        <v>13.348000000000001</v>
      </c>
      <c r="J77" s="9">
        <v>12.182</v>
      </c>
      <c r="K77" s="9">
        <v>11.836</v>
      </c>
      <c r="L77" s="9">
        <v>12.695</v>
      </c>
      <c r="M77" s="9">
        <v>12.05</v>
      </c>
      <c r="N77" s="9">
        <v>12.967000000000001</v>
      </c>
      <c r="O77" s="9">
        <v>13.339</v>
      </c>
      <c r="P77" s="9">
        <v>13.62</v>
      </c>
      <c r="Q77" s="9">
        <v>6.7380000000000004</v>
      </c>
      <c r="R77" s="9">
        <v>14.132999999999999</v>
      </c>
      <c r="S77" s="9">
        <v>6.0250000000000004</v>
      </c>
      <c r="T77" s="9">
        <v>9.9960000000000004</v>
      </c>
      <c r="U77" s="9">
        <v>12.682</v>
      </c>
      <c r="V77" s="9">
        <v>6.8579999999999997</v>
      </c>
      <c r="W77" s="9">
        <v>11.999000000000001</v>
      </c>
      <c r="X77" s="9">
        <v>11.688000000000001</v>
      </c>
      <c r="Y77" s="9">
        <v>13.14</v>
      </c>
      <c r="Z77" s="9">
        <v>13.201000000000001</v>
      </c>
      <c r="AA77" s="9">
        <v>13.298</v>
      </c>
    </row>
    <row r="78" spans="2:27" x14ac:dyDescent="0.25">
      <c r="B78" s="6">
        <v>2</v>
      </c>
      <c r="C78" s="7" t="s">
        <v>80</v>
      </c>
      <c r="D78" s="6" t="s">
        <v>35</v>
      </c>
      <c r="E78" s="6">
        <v>10.843999999999999</v>
      </c>
      <c r="F78" s="6">
        <v>13.754</v>
      </c>
      <c r="G78" s="8">
        <f>F78/E78*100</f>
        <v>126.83511619328662</v>
      </c>
      <c r="H78" s="9">
        <v>0.63700000000000001</v>
      </c>
      <c r="I78" s="9">
        <v>1.218</v>
      </c>
      <c r="J78" s="9">
        <v>1.3720000000000001</v>
      </c>
      <c r="K78" s="9">
        <v>2.2890000000000001</v>
      </c>
      <c r="L78" s="9">
        <v>1.0349999999999999</v>
      </c>
      <c r="M78" s="9">
        <v>1.1040000000000001</v>
      </c>
      <c r="N78" s="9">
        <v>0.97499999999999998</v>
      </c>
      <c r="O78" s="9">
        <v>1.5389999999999999</v>
      </c>
      <c r="P78" s="9">
        <v>1.54</v>
      </c>
      <c r="Q78" s="9">
        <v>1.232</v>
      </c>
      <c r="R78" s="9">
        <v>1.069</v>
      </c>
      <c r="S78" s="9">
        <v>0.53200000000000003</v>
      </c>
      <c r="T78" s="9">
        <v>0.76500000000000001</v>
      </c>
      <c r="U78" s="9">
        <v>1.448</v>
      </c>
      <c r="V78" s="9">
        <v>0.52400000000000002</v>
      </c>
      <c r="W78" s="9">
        <v>1.8109999999999999</v>
      </c>
      <c r="X78" s="9">
        <v>1.849</v>
      </c>
      <c r="Y78" s="9">
        <v>0.78700000000000003</v>
      </c>
      <c r="Z78" s="9">
        <v>1.0780000000000001</v>
      </c>
      <c r="AA78" s="9">
        <v>1.794</v>
      </c>
    </row>
    <row r="79" spans="2:27" x14ac:dyDescent="0.25">
      <c r="B79" s="6">
        <v>3</v>
      </c>
      <c r="C79" s="7" t="s">
        <v>81</v>
      </c>
      <c r="D79" s="6" t="s">
        <v>35</v>
      </c>
      <c r="E79" s="6">
        <v>119.343</v>
      </c>
      <c r="F79" s="6">
        <v>110.205</v>
      </c>
      <c r="G79" s="8">
        <f>F79/E79*100</f>
        <v>92.343078353988091</v>
      </c>
      <c r="H79" s="9">
        <v>8.9250000000000007</v>
      </c>
      <c r="I79" s="9">
        <v>11.420999999999999</v>
      </c>
      <c r="J79" s="9">
        <v>11.654999999999999</v>
      </c>
      <c r="K79" s="9">
        <v>11.481</v>
      </c>
      <c r="L79" s="9">
        <v>11.016</v>
      </c>
      <c r="M79" s="9">
        <v>11.727</v>
      </c>
      <c r="N79" s="9">
        <v>15.028</v>
      </c>
      <c r="O79" s="9">
        <v>11.539</v>
      </c>
      <c r="P79" s="9">
        <v>12.538</v>
      </c>
      <c r="Q79" s="9">
        <v>9.0839999999999996</v>
      </c>
      <c r="R79" s="9">
        <v>13.339</v>
      </c>
      <c r="S79" s="9">
        <v>5.9269999999999996</v>
      </c>
      <c r="T79" s="9">
        <v>10.353</v>
      </c>
      <c r="U79" s="9">
        <v>13.112</v>
      </c>
      <c r="V79" s="9">
        <v>8.2129999999999992</v>
      </c>
      <c r="W79" s="9">
        <v>11.865</v>
      </c>
      <c r="X79" s="9">
        <v>12.066000000000001</v>
      </c>
      <c r="Y79" s="9">
        <v>11.472</v>
      </c>
      <c r="Z79" s="9">
        <v>16.21</v>
      </c>
      <c r="AA79" s="9">
        <v>12.577</v>
      </c>
    </row>
    <row r="80" spans="2:27" x14ac:dyDescent="0.25">
      <c r="B80" s="6">
        <v>4</v>
      </c>
      <c r="C80" s="7" t="s">
        <v>82</v>
      </c>
      <c r="D80" s="6" t="s">
        <v>35</v>
      </c>
      <c r="E80" s="6">
        <v>42.420999999999999</v>
      </c>
      <c r="F80" s="6">
        <v>41.207999999999998</v>
      </c>
      <c r="G80" s="8">
        <f>F80/E80*100</f>
        <v>97.140567171919571</v>
      </c>
      <c r="H80" s="9">
        <v>2.6040000000000001</v>
      </c>
      <c r="I80" s="9">
        <v>4.2629999999999999</v>
      </c>
      <c r="J80" s="9">
        <v>4.22</v>
      </c>
      <c r="K80" s="9">
        <v>4.1180000000000003</v>
      </c>
      <c r="L80" s="9">
        <v>4.673</v>
      </c>
      <c r="M80" s="9">
        <v>3.8639999999999999</v>
      </c>
      <c r="N80" s="9">
        <v>4.6639999999999997</v>
      </c>
      <c r="O80" s="9">
        <v>4.6310000000000002</v>
      </c>
      <c r="P80" s="9">
        <v>5.3730000000000002</v>
      </c>
      <c r="Q80" s="9">
        <v>3.7349999999999999</v>
      </c>
      <c r="R80" s="9">
        <v>5.3380000000000001</v>
      </c>
      <c r="S80" s="9">
        <v>2.774</v>
      </c>
      <c r="T80" s="9">
        <v>2.7919999999999998</v>
      </c>
      <c r="U80" s="9">
        <v>4.4630000000000001</v>
      </c>
      <c r="V80" s="9">
        <v>2.71</v>
      </c>
      <c r="W80" s="9">
        <v>3.81</v>
      </c>
      <c r="X80" s="9">
        <v>4.6269999999999998</v>
      </c>
      <c r="Y80" s="9">
        <v>4.8890000000000002</v>
      </c>
      <c r="Z80" s="9">
        <v>5.42</v>
      </c>
      <c r="AA80" s="9">
        <v>4.6609999999999996</v>
      </c>
    </row>
    <row r="81" spans="2:27" x14ac:dyDescent="0.25">
      <c r="B81" s="6">
        <v>5</v>
      </c>
      <c r="C81" s="7" t="s">
        <v>83</v>
      </c>
      <c r="D81" s="6" t="s">
        <v>35</v>
      </c>
      <c r="E81" s="6">
        <v>35.164000000000001</v>
      </c>
      <c r="F81" s="6">
        <v>27.334</v>
      </c>
      <c r="G81" s="8">
        <f>F81/E81*100</f>
        <v>77.732908656580591</v>
      </c>
      <c r="H81" s="9">
        <v>4.8</v>
      </c>
      <c r="I81" s="9">
        <v>2.9049999999999998</v>
      </c>
      <c r="J81" s="9">
        <v>1.9950000000000001</v>
      </c>
      <c r="K81" s="9">
        <v>1.6859999999999999</v>
      </c>
      <c r="L81" s="9">
        <v>3.04</v>
      </c>
      <c r="M81" s="9">
        <v>2.8620000000000001</v>
      </c>
      <c r="N81" s="9">
        <v>3.0369999999999999</v>
      </c>
      <c r="O81" s="9">
        <v>3.24</v>
      </c>
      <c r="P81" s="9">
        <v>5.0869999999999997</v>
      </c>
      <c r="Q81" s="9">
        <v>2.794</v>
      </c>
      <c r="R81" s="9">
        <v>3.4220000000000002</v>
      </c>
      <c r="S81" s="9">
        <v>3.0619999999999998</v>
      </c>
      <c r="T81" s="9">
        <v>5.8650000000000002</v>
      </c>
      <c r="U81" s="9">
        <v>2.1989999999999998</v>
      </c>
      <c r="V81" s="9">
        <v>3.234</v>
      </c>
      <c r="W81" s="9">
        <v>2.3479999999999999</v>
      </c>
      <c r="X81" s="9">
        <v>1.5660000000000001</v>
      </c>
      <c r="Y81" s="9">
        <v>2.6440000000000001</v>
      </c>
      <c r="Z81" s="9">
        <v>3.1179999999999999</v>
      </c>
      <c r="AA81" s="9">
        <v>3.5939999999999999</v>
      </c>
    </row>
    <row r="82" spans="2:27" x14ac:dyDescent="0.25">
      <c r="B82" s="6">
        <v>6</v>
      </c>
      <c r="C82" s="7" t="s">
        <v>84</v>
      </c>
      <c r="D82" s="6" t="s">
        <v>35</v>
      </c>
      <c r="E82" s="6">
        <v>88.513000000000005</v>
      </c>
      <c r="F82" s="6">
        <v>96.73</v>
      </c>
      <c r="G82" s="8">
        <f>F82/E82*100</f>
        <v>109.2833821020641</v>
      </c>
      <c r="H82" s="9">
        <v>8.0719999999999992</v>
      </c>
      <c r="I82" s="9">
        <v>11.352</v>
      </c>
      <c r="J82" s="9">
        <v>9.5730000000000004</v>
      </c>
      <c r="K82" s="9">
        <v>9.65</v>
      </c>
      <c r="L82" s="9">
        <v>10.342000000000001</v>
      </c>
      <c r="M82" s="9">
        <v>9.3919999999999995</v>
      </c>
      <c r="N82" s="9">
        <v>9.4830000000000005</v>
      </c>
      <c r="O82" s="9">
        <v>10.173999999999999</v>
      </c>
      <c r="P82" s="9">
        <v>10.156000000000001</v>
      </c>
      <c r="Q82" s="9">
        <v>7.2210000000000001</v>
      </c>
      <c r="R82" s="9">
        <v>10.722</v>
      </c>
      <c r="S82" s="9">
        <v>7.024</v>
      </c>
      <c r="T82" s="9">
        <v>7.4219999999999997</v>
      </c>
      <c r="U82" s="9">
        <v>10.115</v>
      </c>
      <c r="V82" s="9">
        <v>6.109</v>
      </c>
      <c r="W82" s="9">
        <v>11.09</v>
      </c>
      <c r="X82" s="9">
        <v>7.2649999999999997</v>
      </c>
      <c r="Y82" s="9">
        <v>11.163</v>
      </c>
      <c r="Z82" s="9">
        <v>9.3689999999999998</v>
      </c>
      <c r="AA82" s="9">
        <v>9.5489999999999995</v>
      </c>
    </row>
    <row r="83" spans="2:27" x14ac:dyDescent="0.25">
      <c r="B83" s="6">
        <v>7</v>
      </c>
      <c r="C83" s="7" t="s">
        <v>85</v>
      </c>
      <c r="D83" s="6" t="s">
        <v>35</v>
      </c>
      <c r="E83" s="6">
        <v>0</v>
      </c>
      <c r="F83" s="6">
        <v>0</v>
      </c>
      <c r="G83" s="8">
        <v>0</v>
      </c>
      <c r="H83" s="9">
        <v>0</v>
      </c>
      <c r="I83" s="9">
        <v>0</v>
      </c>
      <c r="J83" s="9">
        <v>0</v>
      </c>
      <c r="K83" s="9">
        <v>0</v>
      </c>
      <c r="L83" s="9">
        <v>0</v>
      </c>
      <c r="M83" s="9">
        <v>0</v>
      </c>
      <c r="N83" s="9">
        <v>0</v>
      </c>
      <c r="O83" s="9">
        <v>0</v>
      </c>
      <c r="P83" s="9">
        <v>0</v>
      </c>
      <c r="Q83" s="9">
        <v>0</v>
      </c>
      <c r="R83" s="9">
        <v>0</v>
      </c>
      <c r="S83" s="9">
        <v>0</v>
      </c>
      <c r="T83" s="9">
        <v>0</v>
      </c>
      <c r="U83" s="9">
        <v>0</v>
      </c>
      <c r="V83" s="9">
        <v>0</v>
      </c>
      <c r="W83" s="9">
        <v>0</v>
      </c>
      <c r="X83" s="9">
        <v>0</v>
      </c>
      <c r="Y83" s="9">
        <v>0</v>
      </c>
      <c r="Z83" s="9">
        <v>0</v>
      </c>
      <c r="AA83" s="9">
        <v>0</v>
      </c>
    </row>
    <row r="84" spans="2:27" x14ac:dyDescent="0.25">
      <c r="B84" s="10" t="s">
        <v>30</v>
      </c>
      <c r="C84" s="10"/>
      <c r="D84" s="10"/>
      <c r="E84" s="6">
        <f>SUM(E77,E78,E79,E80,E81,E82,E83)</f>
        <v>410.93899999999996</v>
      </c>
      <c r="F84" s="6">
        <f>SUM(F77,F78,F79,F80,F81,F82,F83)</f>
        <v>403.68599999999998</v>
      </c>
      <c r="G84" s="9">
        <f>F84/E84*100</f>
        <v>98.23501784936451</v>
      </c>
      <c r="H84" s="9">
        <f>SUM(H77,H78,H79,H80,H81,H82,H83)</f>
        <v>32.352000000000004</v>
      </c>
      <c r="I84" s="9">
        <f>SUM(I77,I78,I79,I80,I81,I82,I83)</f>
        <v>44.507000000000005</v>
      </c>
      <c r="J84" s="9">
        <f>SUM(J77,J78,J79,J80,J81,J82,J83)</f>
        <v>40.997</v>
      </c>
      <c r="K84" s="9">
        <f>SUM(K77,K78,K79,K80,K81,K82,K83)</f>
        <v>41.06</v>
      </c>
      <c r="L84" s="9">
        <f>SUM(L77,L78,L79,L80,L81,L82,L83)</f>
        <v>42.801000000000002</v>
      </c>
      <c r="M84" s="9">
        <f>SUM(M77,M78,M79,M80,M81,M82,M83)</f>
        <v>40.998999999999995</v>
      </c>
      <c r="N84" s="9">
        <f>SUM(N77,N78,N79,N80,N81,N82,N83)</f>
        <v>46.153999999999996</v>
      </c>
      <c r="O84" s="9">
        <f>SUM(O77,O78,O79,O80,O81,O82,O83)</f>
        <v>44.462000000000003</v>
      </c>
      <c r="P84" s="9">
        <f>SUM(P77,P78,P79,P80,P81,P82,P83)</f>
        <v>48.314</v>
      </c>
      <c r="Q84" s="9">
        <f>SUM(Q77,Q78,Q79,Q80,Q81,Q82,Q83)</f>
        <v>30.804000000000002</v>
      </c>
      <c r="R84" s="9">
        <f>SUM(R77,R78,R79,R80,R81,R82,R83)</f>
        <v>48.022999999999996</v>
      </c>
      <c r="S84" s="9">
        <f>SUM(S77,S78,S79,S80,S81,S82,S83)</f>
        <v>25.344000000000001</v>
      </c>
      <c r="T84" s="9">
        <f>SUM(T77,T78,T79,T80,T81,T82,T83)</f>
        <v>37.192999999999998</v>
      </c>
      <c r="U84" s="9">
        <f>SUM(U77,U78,U79,U80,U81,U82,U83)</f>
        <v>44.019000000000005</v>
      </c>
      <c r="V84" s="9">
        <f>SUM(V77,V78,V79,V80,V81,V82,V83)</f>
        <v>27.648000000000003</v>
      </c>
      <c r="W84" s="9">
        <f>SUM(W77,W78,W79,W80,W81,W82,W83)</f>
        <v>42.923000000000002</v>
      </c>
      <c r="X84" s="9">
        <f>SUM(X77,X78,X79,X80,X81,X82,X83)</f>
        <v>39.061</v>
      </c>
      <c r="Y84" s="9">
        <f>SUM(Y77,Y78,Y79,Y80,Y81,Y82,Y83)</f>
        <v>44.094999999999999</v>
      </c>
      <c r="Z84" s="9">
        <f>SUM(Z77,Z78,Z79,Z80,Z81,Z82,Z83)</f>
        <v>48.396000000000001</v>
      </c>
      <c r="AA84" s="9">
        <f>SUM(AA77,AA78,AA79,AA80,AA81,AA82,AA83)</f>
        <v>45.472999999999999</v>
      </c>
    </row>
    <row r="85" spans="2:27" x14ac:dyDescent="0.25">
      <c r="B85" s="10" t="s">
        <v>31</v>
      </c>
      <c r="C85" s="10"/>
      <c r="D85" s="10"/>
      <c r="E85" s="6">
        <f>SUM(E84)</f>
        <v>410.93899999999996</v>
      </c>
      <c r="F85" s="6">
        <f>SUM(F84)</f>
        <v>403.68599999999998</v>
      </c>
      <c r="G85" s="9">
        <f>F85/E85*100</f>
        <v>98.23501784936451</v>
      </c>
      <c r="H85" s="9">
        <f>SUM(H84)</f>
        <v>32.352000000000004</v>
      </c>
      <c r="I85" s="9">
        <f>SUM(I84)</f>
        <v>44.507000000000005</v>
      </c>
      <c r="J85" s="9">
        <f>SUM(J84)</f>
        <v>40.997</v>
      </c>
      <c r="K85" s="9">
        <f>SUM(K84)</f>
        <v>41.06</v>
      </c>
      <c r="L85" s="9">
        <f>SUM(L84)</f>
        <v>42.801000000000002</v>
      </c>
      <c r="M85" s="9">
        <f>SUM(M84)</f>
        <v>40.998999999999995</v>
      </c>
      <c r="N85" s="9">
        <f>SUM(N84)</f>
        <v>46.153999999999996</v>
      </c>
      <c r="O85" s="9">
        <f>SUM(O84)</f>
        <v>44.462000000000003</v>
      </c>
      <c r="P85" s="9">
        <f>SUM(P84)</f>
        <v>48.314</v>
      </c>
      <c r="Q85" s="9">
        <f>SUM(Q84)</f>
        <v>30.804000000000002</v>
      </c>
      <c r="R85" s="9">
        <f>SUM(R84)</f>
        <v>48.022999999999996</v>
      </c>
      <c r="S85" s="9">
        <f>SUM(S84)</f>
        <v>25.344000000000001</v>
      </c>
      <c r="T85" s="9">
        <f>SUM(T84)</f>
        <v>37.192999999999998</v>
      </c>
      <c r="U85" s="9">
        <f>SUM(U84)</f>
        <v>44.019000000000005</v>
      </c>
      <c r="V85" s="9">
        <f>SUM(V84)</f>
        <v>27.648000000000003</v>
      </c>
      <c r="W85" s="9">
        <f>SUM(W84)</f>
        <v>42.923000000000002</v>
      </c>
      <c r="X85" s="9">
        <f>SUM(X84)</f>
        <v>39.061</v>
      </c>
      <c r="Y85" s="9">
        <f>SUM(Y84)</f>
        <v>44.094999999999999</v>
      </c>
      <c r="Z85" s="9">
        <f>SUM(Z84)</f>
        <v>48.396000000000001</v>
      </c>
      <c r="AA85" s="9">
        <f>SUM(AA84)</f>
        <v>45.472999999999999</v>
      </c>
    </row>
    <row r="86" spans="2:27" x14ac:dyDescent="0.25">
      <c r="B86" s="10" t="s">
        <v>86</v>
      </c>
      <c r="C86" s="10"/>
      <c r="D86" s="10"/>
      <c r="E86" s="6">
        <f>SUM(E25,E40,E48,E74,E85)</f>
        <v>6660.8990000000003</v>
      </c>
      <c r="F86" s="6">
        <f>SUM(F25,F40,F48,F74,F85)</f>
        <v>4864.7849999999999</v>
      </c>
      <c r="G86" s="9">
        <f>F86/E86*100</f>
        <v>73.034961196679305</v>
      </c>
      <c r="H86" s="9">
        <f>SUM(H25,H40,H48,H74,H85)</f>
        <v>595.351</v>
      </c>
      <c r="I86" s="9">
        <f>SUM(I25,I40,I48,I74,I85)</f>
        <v>502.67</v>
      </c>
      <c r="J86" s="9">
        <f>SUM(J25,J40,J48,J74,J85)</f>
        <v>679.08399999999995</v>
      </c>
      <c r="K86" s="9">
        <f>SUM(K25,K40,K48,K74,K85)</f>
        <v>494.07700000000006</v>
      </c>
      <c r="L86" s="9">
        <f>SUM(L25,L40,L48,L74,L85)</f>
        <v>746.73300000000006</v>
      </c>
      <c r="M86" s="9">
        <f>SUM(M25,M40,M48,M74,M85)</f>
        <v>502.06600000000003</v>
      </c>
      <c r="N86" s="9">
        <f>SUM(N25,N40,N48,N74,N85)</f>
        <v>638.07899999999995</v>
      </c>
      <c r="O86" s="9">
        <f>SUM(O25,O40,O48,O74,O85)</f>
        <v>519.65899999999999</v>
      </c>
      <c r="P86" s="9">
        <f>SUM(P25,P40,P48,P74,P85)</f>
        <v>709.59599999999989</v>
      </c>
      <c r="Q86" s="9">
        <f>SUM(Q25,Q40,Q48,Q74,Q85)</f>
        <v>431.68999999999994</v>
      </c>
      <c r="R86" s="9">
        <f>SUM(R25,R40,R48,R74,R85)</f>
        <v>741.71900000000016</v>
      </c>
      <c r="S86" s="9">
        <f>SUM(S25,S40,S48,S74,S85)</f>
        <v>406.30900000000003</v>
      </c>
      <c r="T86" s="9">
        <f>SUM(T25,T40,T48,T74,T85)</f>
        <v>621.70299999999997</v>
      </c>
      <c r="U86" s="9">
        <f>SUM(U25,U40,U48,U74,U85)</f>
        <v>475.18999999999994</v>
      </c>
      <c r="V86" s="9">
        <f>SUM(V25,V40,V48,V74,V85)</f>
        <v>581.88300000000004</v>
      </c>
      <c r="W86" s="9">
        <f>SUM(W25,W40,W48,W74,W85)</f>
        <v>508.798</v>
      </c>
      <c r="X86" s="9">
        <f>SUM(X25,X40,X48,X74,X85)</f>
        <v>664.89200000000005</v>
      </c>
      <c r="Y86" s="9">
        <f>SUM(Y25,Y40,Y48,Y74,Y85)</f>
        <v>506.68500000000006</v>
      </c>
      <c r="Z86" s="9">
        <f>SUM(Z25,Z40,Z48,Z74,Z85)</f>
        <v>681.85899999999992</v>
      </c>
      <c r="AA86" s="9">
        <f>SUM(AA25,AA40,AA48,AA74,AA85)</f>
        <v>517.64099999999996</v>
      </c>
    </row>
  </sheetData>
  <mergeCells count="41">
    <mergeCell ref="B84:D84"/>
    <mergeCell ref="B85:D85"/>
    <mergeCell ref="B86:D86"/>
    <mergeCell ref="B66:D66"/>
    <mergeCell ref="B67:D67"/>
    <mergeCell ref="B73:D73"/>
    <mergeCell ref="B74:D74"/>
    <mergeCell ref="B75:D75"/>
    <mergeCell ref="B76:D76"/>
    <mergeCell ref="B41:D41"/>
    <mergeCell ref="B42:D42"/>
    <mergeCell ref="B47:D47"/>
    <mergeCell ref="B48:D48"/>
    <mergeCell ref="B49:D49"/>
    <mergeCell ref="B50:D50"/>
    <mergeCell ref="B24:D24"/>
    <mergeCell ref="B25:D25"/>
    <mergeCell ref="B26:D26"/>
    <mergeCell ref="B27:D27"/>
    <mergeCell ref="B39:D39"/>
    <mergeCell ref="B40:D40"/>
    <mergeCell ref="T4:U4"/>
    <mergeCell ref="V4:W4"/>
    <mergeCell ref="X4:Y4"/>
    <mergeCell ref="Z4:AA4"/>
    <mergeCell ref="B6:D6"/>
    <mergeCell ref="B7:D7"/>
    <mergeCell ref="H4:I4"/>
    <mergeCell ref="J4:K4"/>
    <mergeCell ref="L4:M4"/>
    <mergeCell ref="N4:O4"/>
    <mergeCell ref="P4:Q4"/>
    <mergeCell ref="R4:S4"/>
    <mergeCell ref="B1:G1"/>
    <mergeCell ref="B2:G2"/>
    <mergeCell ref="B4:B5"/>
    <mergeCell ref="C4:C5"/>
    <mergeCell ref="D4:D5"/>
    <mergeCell ref="E4:E5"/>
    <mergeCell ref="F4:F5"/>
    <mergeCell ref="G4:G5"/>
  </mergeCells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92"/>
  <sheetViews>
    <sheetView workbookViewId="0"/>
  </sheetViews>
  <sheetFormatPr defaultRowHeight="15" x14ac:dyDescent="0.25"/>
  <cols>
    <col min="1" max="1" width="0" hidden="1" customWidth="1"/>
    <col min="2" max="2" width="8.7109375" customWidth="1"/>
    <col min="3" max="3" width="30.7109375" customWidth="1"/>
    <col min="4" max="4" width="20.7109375" customWidth="1"/>
    <col min="5" max="10" width="15.7109375" customWidth="1"/>
  </cols>
  <sheetData>
    <row r="1" spans="2:10" x14ac:dyDescent="0.25">
      <c r="B1" s="1" t="s">
        <v>0</v>
      </c>
      <c r="C1" s="1"/>
      <c r="D1" s="1"/>
      <c r="E1" s="1"/>
      <c r="F1" s="1"/>
      <c r="G1" s="1"/>
      <c r="H1" s="1"/>
      <c r="I1" s="1"/>
      <c r="J1" s="1"/>
    </row>
    <row r="2" spans="2:10" x14ac:dyDescent="0.25">
      <c r="B2" s="1" t="s">
        <v>1</v>
      </c>
      <c r="C2" s="1"/>
      <c r="D2" s="1"/>
      <c r="E2" s="1"/>
      <c r="F2" s="1"/>
      <c r="G2" s="1"/>
      <c r="H2" s="1"/>
      <c r="I2" s="1"/>
      <c r="J2" s="1"/>
    </row>
    <row r="4" spans="2:10" ht="20.100000000000001" customHeight="1" x14ac:dyDescent="0.25">
      <c r="B4" s="2" t="s">
        <v>2</v>
      </c>
      <c r="C4" s="2" t="s">
        <v>3</v>
      </c>
      <c r="D4" s="3" t="s">
        <v>4</v>
      </c>
      <c r="E4" s="3" t="s">
        <v>5</v>
      </c>
      <c r="F4" s="3" t="s">
        <v>6</v>
      </c>
      <c r="G4" s="3" t="s">
        <v>7</v>
      </c>
      <c r="H4" s="3" t="s">
        <v>8</v>
      </c>
      <c r="I4" s="3" t="s">
        <v>9</v>
      </c>
      <c r="J4" s="3" t="s">
        <v>7</v>
      </c>
    </row>
    <row r="5" spans="2:10" ht="20.100000000000001" customHeight="1" x14ac:dyDescent="0.25">
      <c r="B5" s="2"/>
      <c r="C5" s="2"/>
      <c r="D5" s="4"/>
      <c r="E5" s="4"/>
      <c r="F5" s="4"/>
      <c r="G5" s="4"/>
      <c r="H5" s="4"/>
      <c r="I5" s="4"/>
      <c r="J5" s="4"/>
    </row>
    <row r="6" spans="2:10" ht="20.100000000000001" customHeight="1" x14ac:dyDescent="0.25">
      <c r="B6" s="2" t="s">
        <v>10</v>
      </c>
      <c r="C6" s="2"/>
      <c r="D6" s="2"/>
    </row>
    <row r="7" spans="2:10" ht="20.100000000000001" customHeight="1" x14ac:dyDescent="0.25">
      <c r="B7" s="2" t="s">
        <v>11</v>
      </c>
      <c r="C7" s="2"/>
      <c r="D7" s="2"/>
    </row>
    <row r="8" spans="2:10" x14ac:dyDescent="0.25">
      <c r="B8" s="6">
        <v>1</v>
      </c>
      <c r="C8" s="7" t="s">
        <v>12</v>
      </c>
      <c r="D8" s="6" t="s">
        <v>13</v>
      </c>
      <c r="E8" s="6">
        <v>391.83699999999999</v>
      </c>
      <c r="F8" s="6">
        <v>395.48899999999998</v>
      </c>
      <c r="G8" s="8">
        <f>F8/E8*100</f>
        <v>100.93202020227798</v>
      </c>
      <c r="H8" s="6">
        <v>5585.5609999999997</v>
      </c>
      <c r="I8" s="6">
        <v>11422.263000000001</v>
      </c>
      <c r="J8" s="8">
        <f>I8/H8*100</f>
        <v>204.4962538230269</v>
      </c>
    </row>
    <row r="9" spans="2:10" x14ac:dyDescent="0.25">
      <c r="B9" s="6">
        <v>2</v>
      </c>
      <c r="C9" s="7" t="s">
        <v>14</v>
      </c>
      <c r="D9" s="6" t="s">
        <v>15</v>
      </c>
      <c r="E9" s="6">
        <v>187.351</v>
      </c>
      <c r="F9" s="6">
        <v>143.63900000000001</v>
      </c>
      <c r="G9" s="8">
        <f>F9/E9*100</f>
        <v>76.668392482559483</v>
      </c>
      <c r="H9" s="6">
        <v>6621.1559999999999</v>
      </c>
      <c r="I9" s="6">
        <v>5484.3010000000004</v>
      </c>
      <c r="J9" s="8">
        <f>I9/H9*100</f>
        <v>82.829962018716984</v>
      </c>
    </row>
    <row r="10" spans="2:10" x14ac:dyDescent="0.25">
      <c r="B10" s="6">
        <v>3</v>
      </c>
      <c r="C10" s="7" t="s">
        <v>16</v>
      </c>
      <c r="D10" s="6" t="s">
        <v>13</v>
      </c>
      <c r="E10" s="6">
        <v>261.06900000000002</v>
      </c>
      <c r="F10" s="6">
        <v>200.02099999999999</v>
      </c>
      <c r="G10" s="8">
        <f>F10/E10*100</f>
        <v>76.616143624865458</v>
      </c>
      <c r="H10" s="6">
        <v>13356.431</v>
      </c>
      <c r="I10" s="6">
        <v>6294.0619999999999</v>
      </c>
      <c r="J10" s="8">
        <f>I10/H10*100</f>
        <v>47.123831209100693</v>
      </c>
    </row>
    <row r="11" spans="2:10" x14ac:dyDescent="0.25">
      <c r="B11" s="6">
        <v>4</v>
      </c>
      <c r="C11" s="7" t="s">
        <v>17</v>
      </c>
      <c r="D11" s="6" t="s">
        <v>13</v>
      </c>
      <c r="E11" s="6">
        <v>194.398</v>
      </c>
      <c r="F11" s="6">
        <v>159.59399999999999</v>
      </c>
      <c r="G11" s="8">
        <f>F11/E11*100</f>
        <v>82.096523626786279</v>
      </c>
      <c r="H11" s="6">
        <v>6683.942</v>
      </c>
      <c r="I11" s="6">
        <v>5406.5420000000004</v>
      </c>
      <c r="J11" s="8">
        <f>I11/H11*100</f>
        <v>80.888523568875982</v>
      </c>
    </row>
    <row r="12" spans="2:10" x14ac:dyDescent="0.25">
      <c r="B12" s="6">
        <v>5</v>
      </c>
      <c r="C12" s="7" t="s">
        <v>18</v>
      </c>
      <c r="D12" s="6" t="s">
        <v>15</v>
      </c>
      <c r="E12" s="6">
        <v>30.792999999999999</v>
      </c>
      <c r="F12" s="6">
        <v>35.728999999999999</v>
      </c>
      <c r="G12" s="8">
        <f>F12/E12*100</f>
        <v>116.02961712077419</v>
      </c>
      <c r="H12" s="6">
        <v>1410.788</v>
      </c>
      <c r="I12" s="6">
        <v>1174.6500000000001</v>
      </c>
      <c r="J12" s="8">
        <f>I12/H12*100</f>
        <v>83.261978412064749</v>
      </c>
    </row>
    <row r="13" spans="2:10" x14ac:dyDescent="0.25">
      <c r="B13" s="6">
        <v>6</v>
      </c>
      <c r="C13" s="7" t="s">
        <v>19</v>
      </c>
      <c r="D13" s="6" t="s">
        <v>13</v>
      </c>
      <c r="E13" s="6">
        <v>84.597999999999999</v>
      </c>
      <c r="F13" s="6">
        <v>14.089</v>
      </c>
      <c r="G13" s="8">
        <f>F13/E13*100</f>
        <v>16.654058015555925</v>
      </c>
      <c r="H13" s="6">
        <v>3108.6179999999999</v>
      </c>
      <c r="I13" s="6">
        <v>1081.886</v>
      </c>
      <c r="J13" s="8">
        <f>I13/H13*100</f>
        <v>34.802796612513987</v>
      </c>
    </row>
    <row r="14" spans="2:10" x14ac:dyDescent="0.25">
      <c r="B14" s="6">
        <v>7</v>
      </c>
      <c r="C14" s="7" t="s">
        <v>20</v>
      </c>
      <c r="D14" s="6" t="s">
        <v>13</v>
      </c>
      <c r="E14" s="6">
        <v>180.446</v>
      </c>
      <c r="F14" s="6">
        <v>71.075999999999993</v>
      </c>
      <c r="G14" s="8">
        <f>F14/E14*100</f>
        <v>39.389069306052775</v>
      </c>
      <c r="H14" s="6">
        <v>6191.558</v>
      </c>
      <c r="I14" s="6">
        <v>3413.75</v>
      </c>
      <c r="J14" s="8">
        <f>I14/H14*100</f>
        <v>55.135557157019285</v>
      </c>
    </row>
    <row r="15" spans="2:10" x14ac:dyDescent="0.25">
      <c r="B15" s="6">
        <v>8</v>
      </c>
      <c r="C15" s="7" t="s">
        <v>21</v>
      </c>
      <c r="D15" s="6" t="s">
        <v>13</v>
      </c>
      <c r="E15" s="6">
        <v>79.372</v>
      </c>
      <c r="F15" s="6">
        <v>53.252000000000002</v>
      </c>
      <c r="G15" s="8">
        <f>F15/E15*100</f>
        <v>67.091669606410321</v>
      </c>
      <c r="H15" s="6">
        <v>2349.393</v>
      </c>
      <c r="I15" s="6">
        <v>1922.9380000000001</v>
      </c>
      <c r="J15" s="8">
        <f>I15/H15*100</f>
        <v>81.848290175377215</v>
      </c>
    </row>
    <row r="16" spans="2:10" x14ac:dyDescent="0.25">
      <c r="B16" s="6">
        <v>9</v>
      </c>
      <c r="C16" s="7" t="s">
        <v>22</v>
      </c>
      <c r="D16" s="6" t="s">
        <v>13</v>
      </c>
      <c r="E16" s="6">
        <v>22.135000000000002</v>
      </c>
      <c r="F16" s="6">
        <v>5.8609999999999998</v>
      </c>
      <c r="G16" s="8">
        <f>F16/E16*100</f>
        <v>26.478427829229723</v>
      </c>
      <c r="H16" s="6">
        <v>757.86400000000003</v>
      </c>
      <c r="I16" s="6">
        <v>314.99599999999998</v>
      </c>
      <c r="J16" s="8">
        <f>I16/H16*100</f>
        <v>41.563657859457628</v>
      </c>
    </row>
    <row r="17" spans="2:10" x14ac:dyDescent="0.25">
      <c r="B17" s="6">
        <v>10</v>
      </c>
      <c r="C17" s="7" t="s">
        <v>23</v>
      </c>
      <c r="D17" s="6" t="s">
        <v>15</v>
      </c>
      <c r="E17" s="6">
        <v>221.06800000000001</v>
      </c>
      <c r="F17" s="6">
        <v>99.183000000000007</v>
      </c>
      <c r="G17" s="8">
        <f>F17/E17*100</f>
        <v>44.865380787811901</v>
      </c>
      <c r="H17" s="6">
        <v>7266.875</v>
      </c>
      <c r="I17" s="6">
        <v>3779.1889999999999</v>
      </c>
      <c r="J17" s="8">
        <f>I17/H17*100</f>
        <v>52.005697084372585</v>
      </c>
    </row>
    <row r="18" spans="2:10" x14ac:dyDescent="0.25">
      <c r="B18" s="6">
        <v>11</v>
      </c>
      <c r="C18" s="7" t="s">
        <v>24</v>
      </c>
      <c r="D18" s="6" t="s">
        <v>15</v>
      </c>
      <c r="E18" s="6">
        <v>48.862000000000002</v>
      </c>
      <c r="F18" s="6">
        <v>7.4859999999999998</v>
      </c>
      <c r="G18" s="8">
        <f>F18/E18*100</f>
        <v>15.320699111784208</v>
      </c>
      <c r="H18" s="6">
        <v>2304.7460000000001</v>
      </c>
      <c r="I18" s="6">
        <v>470.96499999999997</v>
      </c>
      <c r="J18" s="8">
        <f>I18/H18*100</f>
        <v>20.434572833622443</v>
      </c>
    </row>
    <row r="19" spans="2:10" x14ac:dyDescent="0.25">
      <c r="B19" s="6">
        <v>12</v>
      </c>
      <c r="C19" s="7" t="s">
        <v>25</v>
      </c>
      <c r="D19" s="6" t="s">
        <v>15</v>
      </c>
      <c r="E19" s="6">
        <v>12.648999999999999</v>
      </c>
      <c r="F19" s="6">
        <v>13.882999999999999</v>
      </c>
      <c r="G19" s="8">
        <f>F19/E19*100</f>
        <v>109.75571191398529</v>
      </c>
      <c r="H19" s="6">
        <v>514.62699999999995</v>
      </c>
      <c r="I19" s="6">
        <v>558.42600000000004</v>
      </c>
      <c r="J19" s="8">
        <f>I19/H19*100</f>
        <v>108.51082434462242</v>
      </c>
    </row>
    <row r="20" spans="2:10" x14ac:dyDescent="0.25">
      <c r="B20" s="6">
        <v>13</v>
      </c>
      <c r="C20" s="7" t="s">
        <v>26</v>
      </c>
      <c r="D20" s="6" t="s">
        <v>15</v>
      </c>
      <c r="E20" s="6">
        <v>93.313000000000002</v>
      </c>
      <c r="F20" s="6">
        <v>66.887</v>
      </c>
      <c r="G20" s="8">
        <f>F20/E20*100</f>
        <v>71.680258913549025</v>
      </c>
      <c r="H20" s="6">
        <v>3296.998</v>
      </c>
      <c r="I20" s="6">
        <v>2430.1759999999999</v>
      </c>
      <c r="J20" s="8">
        <f>I20/H20*100</f>
        <v>73.708749595844452</v>
      </c>
    </row>
    <row r="21" spans="2:10" x14ac:dyDescent="0.25">
      <c r="B21" s="6">
        <v>14</v>
      </c>
      <c r="C21" s="7" t="s">
        <v>27</v>
      </c>
      <c r="D21" s="6" t="s">
        <v>15</v>
      </c>
      <c r="E21" s="6">
        <v>0</v>
      </c>
      <c r="F21" s="6">
        <v>0</v>
      </c>
      <c r="G21" s="8">
        <v>0</v>
      </c>
      <c r="H21" s="6">
        <v>0</v>
      </c>
      <c r="I21" s="6">
        <v>0</v>
      </c>
      <c r="J21" s="8">
        <v>0</v>
      </c>
    </row>
    <row r="22" spans="2:10" x14ac:dyDescent="0.25">
      <c r="B22" s="6">
        <v>15</v>
      </c>
      <c r="C22" s="7" t="s">
        <v>28</v>
      </c>
      <c r="D22" s="6" t="s">
        <v>13</v>
      </c>
      <c r="E22" s="6">
        <v>153.37299999999999</v>
      </c>
      <c r="F22" s="6">
        <v>8.8049999999999997</v>
      </c>
      <c r="G22" s="8">
        <f>F22/E22*100</f>
        <v>5.7409061568855018</v>
      </c>
      <c r="H22" s="6">
        <v>5214.3829999999998</v>
      </c>
      <c r="I22" s="6">
        <v>1217.2280000000001</v>
      </c>
      <c r="J22" s="8">
        <f>I22/H22*100</f>
        <v>23.343663094943352</v>
      </c>
    </row>
    <row r="23" spans="2:10" x14ac:dyDescent="0.25">
      <c r="B23" s="6">
        <v>16</v>
      </c>
      <c r="C23" s="7" t="s">
        <v>29</v>
      </c>
      <c r="D23" s="6" t="s">
        <v>15</v>
      </c>
      <c r="E23" s="6">
        <v>114.77800000000001</v>
      </c>
      <c r="F23" s="6">
        <v>74.016999999999996</v>
      </c>
      <c r="G23" s="8">
        <f>F23/E23*100</f>
        <v>64.487096830403033</v>
      </c>
      <c r="H23" s="6">
        <v>3793.2449999999999</v>
      </c>
      <c r="I23" s="6">
        <v>2690.576</v>
      </c>
      <c r="J23" s="8">
        <f>I23/H23*100</f>
        <v>70.930720267211839</v>
      </c>
    </row>
    <row r="24" spans="2:10" x14ac:dyDescent="0.25">
      <c r="B24" s="10" t="s">
        <v>30</v>
      </c>
      <c r="C24" s="10"/>
      <c r="D24" s="10"/>
      <c r="E24" s="6">
        <f>SUM(E8,E9,E10,E11,E12,E13,E14,E15,E16,E17,E18,E19,E20,E21,E22,E23)</f>
        <v>2076.0419999999999</v>
      </c>
      <c r="F24" s="6">
        <f>SUM(F8,F9,F10,F11,F12,F13,F14,F15,F16,F17,F18,F19,F20,F21,F22,F23)</f>
        <v>1349.0110000000004</v>
      </c>
      <c r="G24" s="9">
        <f>F24/E24*100</f>
        <v>64.979947419175559</v>
      </c>
      <c r="H24" s="6">
        <f>SUM(H8,H9,H10,H11,H12,H13,H14,H15,H16,H17,H18,H19,H20,H21,H22,H23)</f>
        <v>68456.184999999998</v>
      </c>
      <c r="I24" s="6">
        <f>SUM(I8,I9,I10,I11,I12,I13,I14,I15,I16,I17,I18,I19,I20,I21,I22,I23)</f>
        <v>47661.948000000004</v>
      </c>
      <c r="J24" s="9">
        <f>I24/H24*100</f>
        <v>69.624020094020736</v>
      </c>
    </row>
    <row r="25" spans="2:10" x14ac:dyDescent="0.25">
      <c r="B25" s="10" t="s">
        <v>31</v>
      </c>
      <c r="C25" s="10"/>
      <c r="D25" s="10"/>
      <c r="E25" s="6">
        <f>SUM(E24)</f>
        <v>2076.0419999999999</v>
      </c>
      <c r="F25" s="6">
        <f>SUM(F24)</f>
        <v>1349.0110000000004</v>
      </c>
      <c r="G25" s="9">
        <f>F25/E25*100</f>
        <v>64.979947419175559</v>
      </c>
      <c r="H25" s="6">
        <f>SUM(H24)</f>
        <v>68456.184999999998</v>
      </c>
      <c r="I25" s="6">
        <f>SUM(I24)</f>
        <v>47661.948000000004</v>
      </c>
      <c r="J25" s="9">
        <f>I25/H25*100</f>
        <v>69.624020094020736</v>
      </c>
    </row>
    <row r="26" spans="2:10" ht="20.100000000000001" customHeight="1" x14ac:dyDescent="0.25">
      <c r="B26" s="2" t="s">
        <v>32</v>
      </c>
      <c r="C26" s="2"/>
      <c r="D26" s="2"/>
    </row>
    <row r="27" spans="2:10" ht="20.100000000000001" customHeight="1" x14ac:dyDescent="0.25">
      <c r="B27" s="2" t="s">
        <v>33</v>
      </c>
      <c r="C27" s="2"/>
      <c r="D27" s="2"/>
    </row>
    <row r="28" spans="2:10" x14ac:dyDescent="0.25">
      <c r="B28" s="6">
        <v>1</v>
      </c>
      <c r="C28" s="7" t="s">
        <v>34</v>
      </c>
      <c r="D28" s="6" t="s">
        <v>35</v>
      </c>
      <c r="E28" s="6">
        <v>5.0430000000000001</v>
      </c>
      <c r="F28" s="6">
        <v>7.6639999999999997</v>
      </c>
      <c r="G28" s="8">
        <f>F28/E28*100</f>
        <v>151.97303192544121</v>
      </c>
      <c r="H28" s="6">
        <v>375.55</v>
      </c>
      <c r="I28" s="6">
        <v>303.45400000000001</v>
      </c>
      <c r="J28" s="8">
        <f>I28/H28*100</f>
        <v>80.802556250832112</v>
      </c>
    </row>
    <row r="29" spans="2:10" x14ac:dyDescent="0.25">
      <c r="B29" s="6">
        <v>2</v>
      </c>
      <c r="C29" s="7" t="s">
        <v>36</v>
      </c>
      <c r="D29" s="6" t="s">
        <v>35</v>
      </c>
      <c r="E29" s="6">
        <v>136.827</v>
      </c>
      <c r="F29" s="6">
        <v>126.366</v>
      </c>
      <c r="G29" s="8">
        <f>F29/E29*100</f>
        <v>92.354579140082009</v>
      </c>
      <c r="H29" s="6">
        <v>4795.1390000000001</v>
      </c>
      <c r="I29" s="6">
        <v>4287.7929999999997</v>
      </c>
      <c r="J29" s="8">
        <f>I29/H29*100</f>
        <v>89.419576783905526</v>
      </c>
    </row>
    <row r="30" spans="2:10" x14ac:dyDescent="0.25">
      <c r="B30" s="6">
        <v>3</v>
      </c>
      <c r="C30" s="7" t="s">
        <v>37</v>
      </c>
      <c r="D30" s="6" t="s">
        <v>38</v>
      </c>
      <c r="E30" s="6">
        <v>108.197</v>
      </c>
      <c r="F30" s="6">
        <v>106.116</v>
      </c>
      <c r="G30" s="8">
        <f>F30/E30*100</f>
        <v>98.076656469218179</v>
      </c>
      <c r="H30" s="6">
        <v>3888.625</v>
      </c>
      <c r="I30" s="6">
        <v>3372.0479999999998</v>
      </c>
      <c r="J30" s="8">
        <f>I30/H30*100</f>
        <v>86.715689993249541</v>
      </c>
    </row>
    <row r="31" spans="2:10" x14ac:dyDescent="0.25">
      <c r="B31" s="6">
        <v>4</v>
      </c>
      <c r="C31" s="7" t="s">
        <v>39</v>
      </c>
      <c r="D31" s="6" t="s">
        <v>40</v>
      </c>
      <c r="E31" s="6">
        <v>127.47199999999999</v>
      </c>
      <c r="F31" s="6">
        <v>101.21899999999999</v>
      </c>
      <c r="G31" s="8">
        <f>F31/E31*100</f>
        <v>79.404888916781729</v>
      </c>
      <c r="H31" s="6">
        <v>4135.2640000000001</v>
      </c>
      <c r="I31" s="6">
        <v>3337.6109999999999</v>
      </c>
      <c r="J31" s="8">
        <f>I31/H31*100</f>
        <v>80.710953399831297</v>
      </c>
    </row>
    <row r="32" spans="2:10" x14ac:dyDescent="0.25">
      <c r="B32" s="6">
        <v>5</v>
      </c>
      <c r="C32" s="7" t="s">
        <v>41</v>
      </c>
      <c r="D32" s="6" t="s">
        <v>40</v>
      </c>
      <c r="E32" s="6">
        <v>24.905999999999999</v>
      </c>
      <c r="F32" s="6">
        <v>11.335000000000001</v>
      </c>
      <c r="G32" s="8">
        <f>F32/E32*100</f>
        <v>45.511121818035818</v>
      </c>
      <c r="H32" s="6">
        <v>743.25900000000001</v>
      </c>
      <c r="I32" s="6">
        <v>534.39099999999996</v>
      </c>
      <c r="J32" s="8">
        <f>I32/H32*100</f>
        <v>71.898355754857988</v>
      </c>
    </row>
    <row r="33" spans="2:10" x14ac:dyDescent="0.25">
      <c r="B33" s="6">
        <v>6</v>
      </c>
      <c r="C33" s="7" t="s">
        <v>42</v>
      </c>
      <c r="D33" s="6" t="s">
        <v>40</v>
      </c>
      <c r="E33" s="6">
        <v>2.34</v>
      </c>
      <c r="F33" s="6">
        <v>4.8890000000000002</v>
      </c>
      <c r="G33" s="8">
        <f>F33/E33*100</f>
        <v>208.93162393162393</v>
      </c>
      <c r="H33" s="6">
        <v>145.97800000000001</v>
      </c>
      <c r="I33" s="6">
        <v>116.798</v>
      </c>
      <c r="J33" s="8">
        <f>I33/H33*100</f>
        <v>80.010686541807658</v>
      </c>
    </row>
    <row r="34" spans="2:10" x14ac:dyDescent="0.25">
      <c r="B34" s="6">
        <v>7</v>
      </c>
      <c r="C34" s="7" t="s">
        <v>43</v>
      </c>
      <c r="D34" s="6" t="s">
        <v>38</v>
      </c>
      <c r="E34" s="6">
        <v>23.609000000000002</v>
      </c>
      <c r="F34" s="6">
        <v>5.508</v>
      </c>
      <c r="G34" s="8">
        <f>F34/E34*100</f>
        <v>23.330085984158583</v>
      </c>
      <c r="H34" s="6">
        <v>1053.6389999999999</v>
      </c>
      <c r="I34" s="6">
        <v>383.33199999999999</v>
      </c>
      <c r="J34" s="8">
        <f>I34/H34*100</f>
        <v>36.381720874037505</v>
      </c>
    </row>
    <row r="35" spans="2:10" x14ac:dyDescent="0.25">
      <c r="B35" s="6">
        <v>8</v>
      </c>
      <c r="C35" s="7" t="s">
        <v>44</v>
      </c>
      <c r="D35" s="6" t="s">
        <v>35</v>
      </c>
      <c r="E35" s="6">
        <v>55.896999999999998</v>
      </c>
      <c r="F35" s="6">
        <v>58.843000000000004</v>
      </c>
      <c r="G35" s="8">
        <f>F35/E35*100</f>
        <v>105.27040807198955</v>
      </c>
      <c r="H35" s="6">
        <v>2285.09</v>
      </c>
      <c r="I35" s="6">
        <v>2148.5790000000002</v>
      </c>
      <c r="J35" s="8">
        <f>I35/H35*100</f>
        <v>94.02601210455606</v>
      </c>
    </row>
    <row r="36" spans="2:10" x14ac:dyDescent="0.25">
      <c r="B36" s="6">
        <v>9</v>
      </c>
      <c r="C36" s="7" t="s">
        <v>45</v>
      </c>
      <c r="D36" s="6" t="s">
        <v>35</v>
      </c>
      <c r="E36" s="6">
        <v>247.577</v>
      </c>
      <c r="F36" s="6">
        <v>226.68899999999999</v>
      </c>
      <c r="G36" s="8">
        <f>F36/E36*100</f>
        <v>91.563028875864887</v>
      </c>
      <c r="H36" s="6">
        <v>8068.4430000000002</v>
      </c>
      <c r="I36" s="6">
        <v>6755.5259999999998</v>
      </c>
      <c r="J36" s="8">
        <f>I36/H36*100</f>
        <v>83.727752677933026</v>
      </c>
    </row>
    <row r="37" spans="2:10" x14ac:dyDescent="0.25">
      <c r="B37" s="6">
        <v>10</v>
      </c>
      <c r="C37" s="7" t="s">
        <v>46</v>
      </c>
      <c r="D37" s="6" t="s">
        <v>38</v>
      </c>
      <c r="E37" s="6">
        <v>262.97000000000003</v>
      </c>
      <c r="F37" s="6">
        <v>236.83</v>
      </c>
      <c r="G37" s="8">
        <f>F37/E37*100</f>
        <v>90.05970262767616</v>
      </c>
      <c r="H37" s="6">
        <v>10601.138999999999</v>
      </c>
      <c r="I37" s="6">
        <v>7315.848</v>
      </c>
      <c r="J37" s="8">
        <f>I37/H37*100</f>
        <v>69.010018640449871</v>
      </c>
    </row>
    <row r="38" spans="2:10" x14ac:dyDescent="0.25">
      <c r="B38" s="6">
        <v>11</v>
      </c>
      <c r="C38" s="7" t="s">
        <v>47</v>
      </c>
      <c r="D38" s="6" t="s">
        <v>35</v>
      </c>
      <c r="E38" s="6">
        <v>0</v>
      </c>
      <c r="F38" s="6">
        <v>0</v>
      </c>
      <c r="G38" s="8">
        <v>0</v>
      </c>
      <c r="H38" s="6">
        <v>0</v>
      </c>
      <c r="I38" s="6">
        <v>0</v>
      </c>
      <c r="J38" s="8">
        <v>0</v>
      </c>
    </row>
    <row r="39" spans="2:10" x14ac:dyDescent="0.25">
      <c r="B39" s="10" t="s">
        <v>30</v>
      </c>
      <c r="C39" s="10"/>
      <c r="D39" s="10"/>
      <c r="E39" s="6">
        <f>SUM(E28,E29,E30,E31,E32,E33,E34,E35,E36,E37,E38)</f>
        <v>994.83799999999997</v>
      </c>
      <c r="F39" s="6">
        <f>SUM(F28,F29,F30,F31,F32,F33,F34,F35,F36,F37,F38)</f>
        <v>885.45900000000006</v>
      </c>
      <c r="G39" s="9">
        <f>F39/E39*100</f>
        <v>89.005345593956008</v>
      </c>
      <c r="H39" s="6">
        <f>SUM(H28,H29,H30,H31,H32,H33,H34,H35,H36,H37,H38)</f>
        <v>36092.126000000004</v>
      </c>
      <c r="I39" s="6">
        <f>SUM(I28,I29,I30,I31,I32,I33,I34,I35,I36,I37,I38)</f>
        <v>28555.379999999997</v>
      </c>
      <c r="J39" s="9">
        <f>I39/H39*100</f>
        <v>79.118032559234649</v>
      </c>
    </row>
    <row r="40" spans="2:10" x14ac:dyDescent="0.25">
      <c r="B40" s="10" t="s">
        <v>31</v>
      </c>
      <c r="C40" s="10"/>
      <c r="D40" s="10"/>
      <c r="E40" s="6">
        <f>SUM(E39)</f>
        <v>994.83799999999997</v>
      </c>
      <c r="F40" s="6">
        <f>SUM(F39)</f>
        <v>885.45900000000006</v>
      </c>
      <c r="G40" s="9">
        <f>F40/E40*100</f>
        <v>89.005345593956008</v>
      </c>
      <c r="H40" s="6">
        <f>SUM(H39)</f>
        <v>36092.126000000004</v>
      </c>
      <c r="I40" s="6">
        <f>SUM(I39)</f>
        <v>28555.379999999997</v>
      </c>
      <c r="J40" s="9">
        <f>I40/H40*100</f>
        <v>79.118032559234649</v>
      </c>
    </row>
    <row r="41" spans="2:10" ht="20.100000000000001" customHeight="1" x14ac:dyDescent="0.25">
      <c r="B41" s="2" t="s">
        <v>48</v>
      </c>
      <c r="C41" s="2"/>
      <c r="D41" s="2"/>
    </row>
    <row r="42" spans="2:10" ht="20.100000000000001" customHeight="1" x14ac:dyDescent="0.25">
      <c r="B42" s="2" t="s">
        <v>49</v>
      </c>
      <c r="C42" s="2"/>
      <c r="D42" s="2"/>
    </row>
    <row r="43" spans="2:10" x14ac:dyDescent="0.25">
      <c r="B43" s="6">
        <v>1</v>
      </c>
      <c r="C43" s="7" t="s">
        <v>50</v>
      </c>
      <c r="D43" s="6" t="s">
        <v>35</v>
      </c>
      <c r="E43" s="6">
        <v>155.12799999999999</v>
      </c>
      <c r="F43" s="6">
        <v>126.81399999999999</v>
      </c>
      <c r="G43" s="8">
        <f>F43/E43*100</f>
        <v>81.747975865092059</v>
      </c>
      <c r="H43" s="6">
        <v>5200.1139999999996</v>
      </c>
      <c r="I43" s="6">
        <v>4597.3739999999998</v>
      </c>
      <c r="J43" s="8">
        <f>I43/H43*100</f>
        <v>88.409100262032723</v>
      </c>
    </row>
    <row r="44" spans="2:10" x14ac:dyDescent="0.25">
      <c r="B44" s="6">
        <v>2</v>
      </c>
      <c r="C44" s="7" t="s">
        <v>51</v>
      </c>
      <c r="D44" s="6" t="s">
        <v>15</v>
      </c>
      <c r="E44" s="6">
        <v>311.57499999999999</v>
      </c>
      <c r="F44" s="6">
        <v>102.827</v>
      </c>
      <c r="G44" s="8">
        <f>F44/E44*100</f>
        <v>33.002326887587259</v>
      </c>
      <c r="H44" s="6">
        <v>10869.683000000001</v>
      </c>
      <c r="I44" s="6">
        <v>4995.3559999999998</v>
      </c>
      <c r="J44" s="8">
        <f>I44/H44*100</f>
        <v>45.95677721236212</v>
      </c>
    </row>
    <row r="45" spans="2:10" x14ac:dyDescent="0.25">
      <c r="B45" s="6">
        <v>3</v>
      </c>
      <c r="C45" s="7" t="s">
        <v>52</v>
      </c>
      <c r="D45" s="6" t="s">
        <v>15</v>
      </c>
      <c r="E45" s="6">
        <v>118.03700000000001</v>
      </c>
      <c r="F45" s="6">
        <v>79.632000000000005</v>
      </c>
      <c r="G45" s="8">
        <f>F45/E45*100</f>
        <v>67.463591924566018</v>
      </c>
      <c r="H45" s="6">
        <v>1683.39</v>
      </c>
      <c r="I45" s="6">
        <v>3065.5909999999999</v>
      </c>
      <c r="J45" s="8">
        <f>I45/H45*100</f>
        <v>182.10818645708954</v>
      </c>
    </row>
    <row r="46" spans="2:10" x14ac:dyDescent="0.25">
      <c r="B46" s="6">
        <v>4</v>
      </c>
      <c r="C46" s="7" t="s">
        <v>53</v>
      </c>
      <c r="D46" s="6" t="s">
        <v>15</v>
      </c>
      <c r="E46" s="6">
        <v>111.54900000000001</v>
      </c>
      <c r="F46" s="6">
        <v>73.572000000000003</v>
      </c>
      <c r="G46" s="8">
        <f>F46/E46*100</f>
        <v>65.954871850038998</v>
      </c>
      <c r="H46" s="6">
        <v>4120.5820000000003</v>
      </c>
      <c r="I46" s="6">
        <v>2662.4380000000001</v>
      </c>
      <c r="J46" s="8">
        <f>I46/H46*100</f>
        <v>64.613154161232558</v>
      </c>
    </row>
    <row r="47" spans="2:10" x14ac:dyDescent="0.25">
      <c r="B47" s="10" t="s">
        <v>30</v>
      </c>
      <c r="C47" s="10"/>
      <c r="D47" s="10"/>
      <c r="E47" s="6">
        <f>SUM(E43,E44,E45,E46)</f>
        <v>696.28899999999999</v>
      </c>
      <c r="F47" s="6">
        <f>SUM(F43,F44,F45,F46)</f>
        <v>382.84500000000003</v>
      </c>
      <c r="G47" s="9">
        <f>F47/E47*100</f>
        <v>54.983634668937768</v>
      </c>
      <c r="H47" s="6">
        <f>SUM(H43,H44,H45,H46)</f>
        <v>21873.769</v>
      </c>
      <c r="I47" s="6">
        <f>SUM(I43,I44,I45,I46)</f>
        <v>15320.759</v>
      </c>
      <c r="J47" s="9">
        <f>I47/H47*100</f>
        <v>70.041696975038917</v>
      </c>
    </row>
    <row r="48" spans="2:10" x14ac:dyDescent="0.25">
      <c r="B48" s="10" t="s">
        <v>31</v>
      </c>
      <c r="C48" s="10"/>
      <c r="D48" s="10"/>
      <c r="E48" s="6">
        <f>SUM(E47)</f>
        <v>696.28899999999999</v>
      </c>
      <c r="F48" s="6">
        <f>SUM(F47)</f>
        <v>382.84500000000003</v>
      </c>
      <c r="G48" s="9">
        <f>F48/E48*100</f>
        <v>54.983634668937768</v>
      </c>
      <c r="H48" s="6">
        <f>SUM(H47)</f>
        <v>21873.769</v>
      </c>
      <c r="I48" s="6">
        <f>SUM(I47)</f>
        <v>15320.759</v>
      </c>
      <c r="J48" s="9">
        <f>I48/H48*100</f>
        <v>70.041696975038917</v>
      </c>
    </row>
    <row r="49" spans="2:10" ht="20.100000000000001" customHeight="1" x14ac:dyDescent="0.25">
      <c r="B49" s="2" t="s">
        <v>54</v>
      </c>
      <c r="C49" s="2"/>
      <c r="D49" s="2"/>
    </row>
    <row r="50" spans="2:10" ht="20.100000000000001" customHeight="1" x14ac:dyDescent="0.25">
      <c r="B50" s="2" t="s">
        <v>55</v>
      </c>
      <c r="C50" s="2"/>
      <c r="D50" s="2"/>
    </row>
    <row r="51" spans="2:10" x14ac:dyDescent="0.25">
      <c r="B51" s="6">
        <v>1</v>
      </c>
      <c r="C51" s="7" t="s">
        <v>56</v>
      </c>
      <c r="D51" s="6" t="s">
        <v>13</v>
      </c>
      <c r="E51" s="6">
        <v>251.71</v>
      </c>
      <c r="F51" s="6">
        <v>176.517</v>
      </c>
      <c r="G51" s="8">
        <f>F51/E51*100</f>
        <v>70.12713042787334</v>
      </c>
      <c r="H51" s="6">
        <v>7980.7290000000003</v>
      </c>
      <c r="I51" s="6">
        <v>5922.2020000000002</v>
      </c>
      <c r="J51" s="8">
        <f>I51/H51*100</f>
        <v>74.206278649481774</v>
      </c>
    </row>
    <row r="52" spans="2:10" x14ac:dyDescent="0.25">
      <c r="B52" s="6">
        <v>2</v>
      </c>
      <c r="C52" s="7" t="s">
        <v>57</v>
      </c>
      <c r="D52" s="6" t="s">
        <v>13</v>
      </c>
      <c r="E52" s="6">
        <v>144.459</v>
      </c>
      <c r="F52" s="6">
        <v>83.213999999999999</v>
      </c>
      <c r="G52" s="8">
        <f>F52/E52*100</f>
        <v>57.603887608248705</v>
      </c>
      <c r="H52" s="6">
        <v>5148.4189999999999</v>
      </c>
      <c r="I52" s="6">
        <v>3115.6210000000001</v>
      </c>
      <c r="J52" s="8">
        <f>I52/H52*100</f>
        <v>60.516072992505073</v>
      </c>
    </row>
    <row r="53" spans="2:10" x14ac:dyDescent="0.25">
      <c r="B53" s="6">
        <v>3</v>
      </c>
      <c r="C53" s="7" t="s">
        <v>58</v>
      </c>
      <c r="D53" s="6" t="s">
        <v>38</v>
      </c>
      <c r="E53" s="6">
        <v>11.238</v>
      </c>
      <c r="F53" s="6">
        <v>11.817</v>
      </c>
      <c r="G53" s="8">
        <f>F53/E53*100</f>
        <v>105.15216230646023</v>
      </c>
      <c r="H53" s="6">
        <v>471.16800000000001</v>
      </c>
      <c r="I53" s="6">
        <v>392.721</v>
      </c>
      <c r="J53" s="8">
        <f>I53/H53*100</f>
        <v>83.350524653626735</v>
      </c>
    </row>
    <row r="54" spans="2:10" x14ac:dyDescent="0.25">
      <c r="B54" s="6">
        <v>4</v>
      </c>
      <c r="C54" s="7" t="s">
        <v>59</v>
      </c>
      <c r="D54" s="6" t="s">
        <v>13</v>
      </c>
      <c r="E54" s="6">
        <v>68.885000000000005</v>
      </c>
      <c r="F54" s="6">
        <v>65.022999999999996</v>
      </c>
      <c r="G54" s="8">
        <f>F54/E54*100</f>
        <v>94.393554474849367</v>
      </c>
      <c r="H54" s="6">
        <v>2343.1640000000002</v>
      </c>
      <c r="I54" s="6">
        <v>2184.558</v>
      </c>
      <c r="J54" s="8">
        <f>I54/H54*100</f>
        <v>93.231118265729577</v>
      </c>
    </row>
    <row r="55" spans="2:10" x14ac:dyDescent="0.25">
      <c r="B55" s="6">
        <v>5</v>
      </c>
      <c r="C55" s="7" t="s">
        <v>60</v>
      </c>
      <c r="D55" s="6" t="s">
        <v>13</v>
      </c>
      <c r="E55" s="6">
        <v>73.966999999999999</v>
      </c>
      <c r="F55" s="6">
        <v>64.804000000000002</v>
      </c>
      <c r="G55" s="8">
        <f>F55/E55*100</f>
        <v>87.612043208457834</v>
      </c>
      <c r="H55" s="6">
        <v>2494.4319999999998</v>
      </c>
      <c r="I55" s="6">
        <v>2318.355</v>
      </c>
      <c r="J55" s="8">
        <f>I55/H55*100</f>
        <v>92.94119863760568</v>
      </c>
    </row>
    <row r="56" spans="2:10" x14ac:dyDescent="0.25">
      <c r="B56" s="6">
        <v>6</v>
      </c>
      <c r="C56" s="7" t="s">
        <v>61</v>
      </c>
      <c r="D56" s="6" t="s">
        <v>38</v>
      </c>
      <c r="E56" s="6">
        <v>219.7</v>
      </c>
      <c r="F56" s="6">
        <v>170.50800000000001</v>
      </c>
      <c r="G56" s="8">
        <f>F56/E56*100</f>
        <v>77.609467455621299</v>
      </c>
      <c r="H56" s="6">
        <v>6909.973</v>
      </c>
      <c r="I56" s="6">
        <v>5082.2969999999996</v>
      </c>
      <c r="J56" s="8">
        <f>I56/H56*100</f>
        <v>73.550171614274035</v>
      </c>
    </row>
    <row r="57" spans="2:10" x14ac:dyDescent="0.25">
      <c r="B57" s="6">
        <v>7</v>
      </c>
      <c r="C57" s="7" t="s">
        <v>62</v>
      </c>
      <c r="D57" s="6" t="s">
        <v>13</v>
      </c>
      <c r="E57" s="6">
        <v>81.563000000000002</v>
      </c>
      <c r="F57" s="6">
        <v>83.18</v>
      </c>
      <c r="G57" s="8">
        <f>F57/E57*100</f>
        <v>101.98251658227385</v>
      </c>
      <c r="H57" s="6">
        <v>2351.645</v>
      </c>
      <c r="I57" s="6">
        <v>2776.2429999999999</v>
      </c>
      <c r="J57" s="8">
        <f>I57/H57*100</f>
        <v>118.05536124712701</v>
      </c>
    </row>
    <row r="58" spans="2:10" x14ac:dyDescent="0.25">
      <c r="B58" s="6">
        <v>8</v>
      </c>
      <c r="C58" s="7" t="s">
        <v>63</v>
      </c>
      <c r="D58" s="6" t="s">
        <v>13</v>
      </c>
      <c r="E58" s="6">
        <v>111.568</v>
      </c>
      <c r="F58" s="6">
        <v>74.63</v>
      </c>
      <c r="G58" s="8">
        <f>F58/E58*100</f>
        <v>66.891940341316499</v>
      </c>
      <c r="H58" s="6">
        <v>3882.5430000000001</v>
      </c>
      <c r="I58" s="6">
        <v>1986.2639999999999</v>
      </c>
      <c r="J58" s="8">
        <f>I58/H58*100</f>
        <v>51.158840996738476</v>
      </c>
    </row>
    <row r="59" spans="2:10" x14ac:dyDescent="0.25">
      <c r="B59" s="6">
        <v>9</v>
      </c>
      <c r="C59" s="7" t="s">
        <v>64</v>
      </c>
      <c r="D59" s="6" t="s">
        <v>38</v>
      </c>
      <c r="E59" s="6">
        <v>143.536</v>
      </c>
      <c r="F59" s="6">
        <v>110.929</v>
      </c>
      <c r="G59" s="8">
        <f>F59/E59*100</f>
        <v>77.283050941923975</v>
      </c>
      <c r="H59" s="6">
        <v>5446.3919999999998</v>
      </c>
      <c r="I59" s="6">
        <v>4590.8459999999995</v>
      </c>
      <c r="J59" s="8">
        <f>I59/H59*100</f>
        <v>84.29150894757484</v>
      </c>
    </row>
    <row r="60" spans="2:10" x14ac:dyDescent="0.25">
      <c r="B60" s="6">
        <v>10</v>
      </c>
      <c r="C60" s="7" t="s">
        <v>65</v>
      </c>
      <c r="D60" s="6" t="s">
        <v>38</v>
      </c>
      <c r="E60" s="6">
        <v>133.816</v>
      </c>
      <c r="F60" s="6">
        <v>74.278999999999996</v>
      </c>
      <c r="G60" s="8">
        <f>F60/E60*100</f>
        <v>55.508309918096487</v>
      </c>
      <c r="H60" s="6">
        <v>4641.482</v>
      </c>
      <c r="I60" s="6">
        <v>3212.3629999999998</v>
      </c>
      <c r="J60" s="8">
        <f>I60/H60*100</f>
        <v>69.209855817603085</v>
      </c>
    </row>
    <row r="61" spans="2:10" x14ac:dyDescent="0.25">
      <c r="B61" s="6">
        <v>11</v>
      </c>
      <c r="C61" s="7" t="s">
        <v>66</v>
      </c>
      <c r="D61" s="6" t="s">
        <v>13</v>
      </c>
      <c r="E61" s="6">
        <v>158.97399999999999</v>
      </c>
      <c r="F61" s="6">
        <v>157.54900000000001</v>
      </c>
      <c r="G61" s="8">
        <f>F61/E61*100</f>
        <v>99.103627008190031</v>
      </c>
      <c r="H61" s="6">
        <v>6703.2550000000001</v>
      </c>
      <c r="I61" s="6">
        <v>3951.1970000000001</v>
      </c>
      <c r="J61" s="8">
        <f>I61/H61*100</f>
        <v>58.944453105245145</v>
      </c>
    </row>
    <row r="62" spans="2:10" x14ac:dyDescent="0.25">
      <c r="B62" s="6">
        <v>12</v>
      </c>
      <c r="C62" s="7" t="s">
        <v>67</v>
      </c>
      <c r="D62" s="6" t="s">
        <v>13</v>
      </c>
      <c r="E62" s="6">
        <v>64.715000000000003</v>
      </c>
      <c r="F62" s="6">
        <v>52.472999999999999</v>
      </c>
      <c r="G62" s="8">
        <f>F62/E62*100</f>
        <v>81.08321100208606</v>
      </c>
      <c r="H62" s="6">
        <v>2521.4520000000002</v>
      </c>
      <c r="I62" s="6">
        <v>1725.83</v>
      </c>
      <c r="J62" s="8">
        <f>I62/H62*100</f>
        <v>68.445879596359546</v>
      </c>
    </row>
    <row r="63" spans="2:10" x14ac:dyDescent="0.25">
      <c r="B63" s="6">
        <v>13</v>
      </c>
      <c r="C63" s="7" t="s">
        <v>68</v>
      </c>
      <c r="D63" s="6" t="s">
        <v>38</v>
      </c>
      <c r="E63" s="6">
        <v>147.584</v>
      </c>
      <c r="F63" s="6">
        <v>128.61600000000001</v>
      </c>
      <c r="G63" s="8">
        <f>F63/E63*100</f>
        <v>87.147658282740679</v>
      </c>
      <c r="H63" s="6">
        <v>4968.9870000000001</v>
      </c>
      <c r="I63" s="6">
        <v>4305.2299999999996</v>
      </c>
      <c r="J63" s="8">
        <f>I63/H63*100</f>
        <v>86.642005704583241</v>
      </c>
    </row>
    <row r="64" spans="2:10" x14ac:dyDescent="0.25">
      <c r="B64" s="6">
        <v>14</v>
      </c>
      <c r="C64" s="7" t="s">
        <v>69</v>
      </c>
      <c r="D64" s="6" t="s">
        <v>13</v>
      </c>
      <c r="E64" s="6">
        <v>251.92599999999999</v>
      </c>
      <c r="F64" s="6">
        <v>208.398</v>
      </c>
      <c r="G64" s="8">
        <f>F64/E64*100</f>
        <v>82.721910402260974</v>
      </c>
      <c r="H64" s="6">
        <v>7818.3239999999996</v>
      </c>
      <c r="I64" s="6">
        <v>6689.3239999999996</v>
      </c>
      <c r="J64" s="8">
        <f>I64/H64*100</f>
        <v>85.559564940005046</v>
      </c>
    </row>
    <row r="65" spans="2:10" x14ac:dyDescent="0.25">
      <c r="B65" s="6">
        <v>15</v>
      </c>
      <c r="C65" s="7" t="s">
        <v>70</v>
      </c>
      <c r="D65" s="6" t="s">
        <v>13</v>
      </c>
      <c r="E65" s="6">
        <v>81.015000000000001</v>
      </c>
      <c r="F65" s="6">
        <v>97.27</v>
      </c>
      <c r="G65" s="8">
        <f>F65/E65*100</f>
        <v>120.06418564463371</v>
      </c>
      <c r="H65" s="6">
        <v>2125.8780000000002</v>
      </c>
      <c r="I65" s="6">
        <v>2814.6529999999998</v>
      </c>
      <c r="J65" s="8">
        <f>I65/H65*100</f>
        <v>132.39955444291724</v>
      </c>
    </row>
    <row r="66" spans="2:10" x14ac:dyDescent="0.25">
      <c r="B66" s="10" t="s">
        <v>30</v>
      </c>
      <c r="C66" s="10"/>
      <c r="D66" s="10"/>
      <c r="E66" s="6">
        <f>SUM(E51,E52,E53,E54,E55,E56,E57,E58,E59,E60,E61,E62,E63,E64,E65)</f>
        <v>1944.6559999999999</v>
      </c>
      <c r="F66" s="6">
        <f>SUM(F51,F52,F53,F54,F55,F56,F57,F58,F59,F60,F61,F62,F63,F64,F65)</f>
        <v>1559.2069999999999</v>
      </c>
      <c r="G66" s="9">
        <f>F66/E66*100</f>
        <v>80.179065089146874</v>
      </c>
      <c r="H66" s="6">
        <f>SUM(H51,H52,H53,H54,H55,H56,H57,H58,H59,H60,H61,H62,H63,H64,H65)</f>
        <v>65807.842999999993</v>
      </c>
      <c r="I66" s="6">
        <f>SUM(I51,I52,I53,I54,I55,I56,I57,I58,I59,I60,I61,I62,I63,I64,I65)</f>
        <v>51067.703999999998</v>
      </c>
      <c r="J66" s="9">
        <f>I66/H66*100</f>
        <v>77.601242757645167</v>
      </c>
    </row>
    <row r="67" spans="2:10" ht="20.100000000000001" customHeight="1" x14ac:dyDescent="0.25">
      <c r="B67" s="2" t="s">
        <v>71</v>
      </c>
      <c r="C67" s="2"/>
      <c r="D67" s="2"/>
    </row>
    <row r="68" spans="2:10" x14ac:dyDescent="0.25">
      <c r="B68" s="6">
        <v>1</v>
      </c>
      <c r="C68" s="7" t="s">
        <v>72</v>
      </c>
      <c r="D68" s="6" t="s">
        <v>38</v>
      </c>
      <c r="E68" s="6">
        <v>161.06100000000001</v>
      </c>
      <c r="F68" s="6">
        <v>98.09</v>
      </c>
      <c r="G68" s="8">
        <f>F68/E68*100</f>
        <v>60.902391019551594</v>
      </c>
      <c r="H68" s="6">
        <v>5607.5749999999998</v>
      </c>
      <c r="I68" s="6">
        <v>3598.886</v>
      </c>
      <c r="J68" s="8">
        <f>I68/H68*100</f>
        <v>64.179007859903791</v>
      </c>
    </row>
    <row r="69" spans="2:10" x14ac:dyDescent="0.25">
      <c r="B69" s="6">
        <v>2</v>
      </c>
      <c r="C69" s="7" t="s">
        <v>73</v>
      </c>
      <c r="D69" s="6" t="s">
        <v>38</v>
      </c>
      <c r="E69" s="6">
        <v>46.281999999999996</v>
      </c>
      <c r="F69" s="6">
        <v>18.238</v>
      </c>
      <c r="G69" s="8">
        <f>F69/E69*100</f>
        <v>39.406248649582992</v>
      </c>
      <c r="H69" s="6">
        <v>1456.556</v>
      </c>
      <c r="I69" s="6">
        <v>751.72699999999998</v>
      </c>
      <c r="J69" s="8">
        <f>I69/H69*100</f>
        <v>51.609893474744531</v>
      </c>
    </row>
    <row r="70" spans="2:10" x14ac:dyDescent="0.25">
      <c r="B70" s="6">
        <v>3</v>
      </c>
      <c r="C70" s="7" t="s">
        <v>74</v>
      </c>
      <c r="D70" s="6" t="s">
        <v>38</v>
      </c>
      <c r="E70" s="6">
        <v>19.530999999999999</v>
      </c>
      <c r="F70" s="6">
        <v>22.937000000000001</v>
      </c>
      <c r="G70" s="8">
        <f>F70/E70*100</f>
        <v>117.43894321847321</v>
      </c>
      <c r="H70" s="6">
        <v>608.55999999999995</v>
      </c>
      <c r="I70" s="6">
        <v>617.89099999999996</v>
      </c>
      <c r="J70" s="8">
        <f>I70/H70*100</f>
        <v>101.53329170500855</v>
      </c>
    </row>
    <row r="71" spans="2:10" x14ac:dyDescent="0.25">
      <c r="B71" s="6">
        <v>4</v>
      </c>
      <c r="C71" s="7" t="s">
        <v>75</v>
      </c>
      <c r="D71" s="6" t="s">
        <v>38</v>
      </c>
      <c r="E71" s="6">
        <v>274.95299999999997</v>
      </c>
      <c r="F71" s="6">
        <v>117.697</v>
      </c>
      <c r="G71" s="8">
        <f>F71/E71*100</f>
        <v>42.806225063920024</v>
      </c>
      <c r="H71" s="6">
        <v>9894.9050000000007</v>
      </c>
      <c r="I71" s="6">
        <v>5563.3580000000002</v>
      </c>
      <c r="J71" s="8">
        <f>I71/H71*100</f>
        <v>56.224471078802672</v>
      </c>
    </row>
    <row r="72" spans="2:10" x14ac:dyDescent="0.25">
      <c r="B72" s="6">
        <v>5</v>
      </c>
      <c r="C72" s="7" t="s">
        <v>76</v>
      </c>
      <c r="D72" s="6" t="s">
        <v>38</v>
      </c>
      <c r="E72" s="6">
        <v>36.308</v>
      </c>
      <c r="F72" s="6">
        <v>27.614999999999998</v>
      </c>
      <c r="G72" s="8">
        <f>F72/E72*100</f>
        <v>76.057618155778343</v>
      </c>
      <c r="H72" s="6">
        <v>1238.4449999999999</v>
      </c>
      <c r="I72" s="6">
        <v>947.30799999999999</v>
      </c>
      <c r="J72" s="8">
        <f>I72/H72*100</f>
        <v>76.491729547941162</v>
      </c>
    </row>
    <row r="73" spans="2:10" x14ac:dyDescent="0.25">
      <c r="B73" s="10" t="s">
        <v>30</v>
      </c>
      <c r="C73" s="10"/>
      <c r="D73" s="10"/>
      <c r="E73" s="6">
        <f>SUM(E68,E69,E70,E71,E72)</f>
        <v>538.13499999999999</v>
      </c>
      <c r="F73" s="6">
        <f>SUM(F68,F69,F70,F71,F72)</f>
        <v>284.577</v>
      </c>
      <c r="G73" s="9">
        <f>F73/E73*100</f>
        <v>52.882083492060538</v>
      </c>
      <c r="H73" s="6">
        <f>SUM(H68,H69,H70,H71,H72)</f>
        <v>18806.040999999997</v>
      </c>
      <c r="I73" s="6">
        <f>SUM(I68,I69,I70,I71,I72)</f>
        <v>11479.170000000002</v>
      </c>
      <c r="J73" s="9">
        <f>I73/H73*100</f>
        <v>61.039800987352969</v>
      </c>
    </row>
    <row r="74" spans="2:10" x14ac:dyDescent="0.25">
      <c r="B74" s="10" t="s">
        <v>31</v>
      </c>
      <c r="C74" s="10"/>
      <c r="D74" s="10"/>
      <c r="E74" s="6">
        <f>SUM(E66,E73)</f>
        <v>2482.7910000000002</v>
      </c>
      <c r="F74" s="6">
        <f>SUM(F66,F73)</f>
        <v>1843.7839999999999</v>
      </c>
      <c r="G74" s="9">
        <f>F74/E74*100</f>
        <v>74.262553714750851</v>
      </c>
      <c r="H74" s="6">
        <f>SUM(H66,H73)</f>
        <v>84613.883999999991</v>
      </c>
      <c r="I74" s="6">
        <f>SUM(I66,I73)</f>
        <v>62546.873999999996</v>
      </c>
      <c r="J74" s="9">
        <f>I74/H74*100</f>
        <v>73.920343852788989</v>
      </c>
    </row>
    <row r="75" spans="2:10" ht="20.100000000000001" customHeight="1" x14ac:dyDescent="0.25">
      <c r="B75" s="2" t="s">
        <v>77</v>
      </c>
      <c r="C75" s="2"/>
      <c r="D75" s="2"/>
    </row>
    <row r="76" spans="2:10" ht="20.100000000000001" customHeight="1" x14ac:dyDescent="0.25">
      <c r="B76" s="2" t="s">
        <v>78</v>
      </c>
      <c r="C76" s="2"/>
      <c r="D76" s="2"/>
    </row>
    <row r="77" spans="2:10" x14ac:dyDescent="0.25">
      <c r="B77" s="6">
        <v>1</v>
      </c>
      <c r="C77" s="7" t="s">
        <v>79</v>
      </c>
      <c r="D77" s="6" t="s">
        <v>35</v>
      </c>
      <c r="E77" s="6">
        <v>114.654</v>
      </c>
      <c r="F77" s="6">
        <v>114.455</v>
      </c>
      <c r="G77" s="8">
        <f>F77/E77*100</f>
        <v>99.826434315418567</v>
      </c>
      <c r="H77" s="6">
        <v>4110.3059999999996</v>
      </c>
      <c r="I77" s="6">
        <v>3941.3339999999998</v>
      </c>
      <c r="J77" s="8">
        <f>I77/H77*100</f>
        <v>95.889065193686321</v>
      </c>
    </row>
    <row r="78" spans="2:10" x14ac:dyDescent="0.25">
      <c r="B78" s="6">
        <v>2</v>
      </c>
      <c r="C78" s="7" t="s">
        <v>80</v>
      </c>
      <c r="D78" s="6" t="s">
        <v>35</v>
      </c>
      <c r="E78" s="6">
        <v>10.843999999999999</v>
      </c>
      <c r="F78" s="6">
        <v>13.754</v>
      </c>
      <c r="G78" s="8">
        <f>F78/E78*100</f>
        <v>126.83511619328662</v>
      </c>
      <c r="H78" s="6">
        <v>443.18099999999998</v>
      </c>
      <c r="I78" s="6">
        <v>465.31700000000001</v>
      </c>
      <c r="J78" s="8">
        <f>I78/H78*100</f>
        <v>104.99479896475708</v>
      </c>
    </row>
    <row r="79" spans="2:10" x14ac:dyDescent="0.25">
      <c r="B79" s="6">
        <v>3</v>
      </c>
      <c r="C79" s="7" t="s">
        <v>81</v>
      </c>
      <c r="D79" s="6" t="s">
        <v>35</v>
      </c>
      <c r="E79" s="6">
        <v>119.343</v>
      </c>
      <c r="F79" s="6">
        <v>110.205</v>
      </c>
      <c r="G79" s="8">
        <f>F79/E79*100</f>
        <v>92.343078353988091</v>
      </c>
      <c r="H79" s="6">
        <v>1817.393</v>
      </c>
      <c r="I79" s="6">
        <v>4109.9650000000001</v>
      </c>
      <c r="J79" s="8">
        <f>I79/H79*100</f>
        <v>226.14618852389108</v>
      </c>
    </row>
    <row r="80" spans="2:10" x14ac:dyDescent="0.25">
      <c r="B80" s="6">
        <v>4</v>
      </c>
      <c r="C80" s="7" t="s">
        <v>82</v>
      </c>
      <c r="D80" s="6" t="s">
        <v>35</v>
      </c>
      <c r="E80" s="6">
        <v>42.420999999999999</v>
      </c>
      <c r="F80" s="6">
        <v>41.207999999999998</v>
      </c>
      <c r="G80" s="8">
        <f>F80/E80*100</f>
        <v>97.140567171919571</v>
      </c>
      <c r="H80" s="6">
        <v>1713.9480000000001</v>
      </c>
      <c r="I80" s="6">
        <v>1494.0239999999999</v>
      </c>
      <c r="J80" s="8">
        <f>I80/H80*100</f>
        <v>87.168572208725109</v>
      </c>
    </row>
    <row r="81" spans="2:10" x14ac:dyDescent="0.25">
      <c r="B81" s="6">
        <v>5</v>
      </c>
      <c r="C81" s="7" t="s">
        <v>83</v>
      </c>
      <c r="D81" s="6" t="s">
        <v>35</v>
      </c>
      <c r="E81" s="6">
        <v>35.164000000000001</v>
      </c>
      <c r="F81" s="6">
        <v>27.334</v>
      </c>
      <c r="G81" s="8">
        <f>F81/E81*100</f>
        <v>77.732908656580591</v>
      </c>
      <c r="H81" s="6">
        <v>1111.373</v>
      </c>
      <c r="I81" s="6">
        <v>917.18600000000004</v>
      </c>
      <c r="J81" s="8">
        <f>I81/H81*100</f>
        <v>82.527288318143405</v>
      </c>
    </row>
    <row r="82" spans="2:10" x14ac:dyDescent="0.25">
      <c r="B82" s="6">
        <v>6</v>
      </c>
      <c r="C82" s="7" t="s">
        <v>84</v>
      </c>
      <c r="D82" s="6" t="s">
        <v>35</v>
      </c>
      <c r="E82" s="6">
        <v>88.513000000000005</v>
      </c>
      <c r="F82" s="6">
        <v>96.73</v>
      </c>
      <c r="G82" s="8">
        <f>F82/E82*100</f>
        <v>109.2833821020641</v>
      </c>
      <c r="H82" s="6">
        <v>3067.9580000000001</v>
      </c>
      <c r="I82" s="6">
        <v>2982.192</v>
      </c>
      <c r="J82" s="8">
        <f>I82/H82*100</f>
        <v>97.204459774221149</v>
      </c>
    </row>
    <row r="83" spans="2:10" x14ac:dyDescent="0.25">
      <c r="B83" s="6">
        <v>7</v>
      </c>
      <c r="C83" s="7" t="s">
        <v>85</v>
      </c>
      <c r="D83" s="6" t="s">
        <v>35</v>
      </c>
      <c r="E83" s="6">
        <v>0</v>
      </c>
      <c r="F83" s="6">
        <v>0</v>
      </c>
      <c r="G83" s="8">
        <v>0</v>
      </c>
      <c r="H83" s="6">
        <v>2355.6590000000001</v>
      </c>
      <c r="I83" s="6">
        <v>0</v>
      </c>
      <c r="J83" s="8">
        <f>I83/H83*100</f>
        <v>0</v>
      </c>
    </row>
    <row r="84" spans="2:10" x14ac:dyDescent="0.25">
      <c r="B84" s="10" t="s">
        <v>30</v>
      </c>
      <c r="C84" s="10"/>
      <c r="D84" s="10"/>
      <c r="E84" s="6">
        <f>SUM(E77,E78,E79,E80,E81,E82,E83)</f>
        <v>410.93899999999996</v>
      </c>
      <c r="F84" s="6">
        <f>SUM(F77,F78,F79,F80,F81,F82,F83)</f>
        <v>403.68599999999998</v>
      </c>
      <c r="G84" s="9">
        <f>F84/E84*100</f>
        <v>98.23501784936451</v>
      </c>
      <c r="H84" s="6">
        <f>SUM(H77,H78,H79,H80,H81,H82,H83)</f>
        <v>14619.817999999999</v>
      </c>
      <c r="I84" s="6">
        <f>SUM(I77,I78,I79,I80,I81,I82,I83)</f>
        <v>13910.018</v>
      </c>
      <c r="J84" s="9">
        <f>I84/H84*100</f>
        <v>95.144946400837554</v>
      </c>
    </row>
    <row r="85" spans="2:10" x14ac:dyDescent="0.25">
      <c r="B85" s="10" t="s">
        <v>31</v>
      </c>
      <c r="C85" s="10"/>
      <c r="D85" s="10"/>
      <c r="E85" s="6">
        <f>SUM(E84)</f>
        <v>410.93899999999996</v>
      </c>
      <c r="F85" s="6">
        <f>SUM(F84)</f>
        <v>403.68599999999998</v>
      </c>
      <c r="G85" s="9">
        <f>F85/E85*100</f>
        <v>98.23501784936451</v>
      </c>
      <c r="H85" s="6">
        <f>SUM(H84)</f>
        <v>14619.817999999999</v>
      </c>
      <c r="I85" s="6">
        <f>SUM(I84)</f>
        <v>13910.018</v>
      </c>
      <c r="J85" s="9">
        <f>I85/H85*100</f>
        <v>95.144946400837554</v>
      </c>
    </row>
    <row r="86" spans="2:10" x14ac:dyDescent="0.25">
      <c r="B86" s="10" t="s">
        <v>86</v>
      </c>
      <c r="C86" s="10"/>
      <c r="D86" s="10"/>
      <c r="E86" s="6">
        <f>SUM(E25,E40,E48,E74,E85)</f>
        <v>6660.8990000000003</v>
      </c>
      <c r="F86" s="6">
        <f>SUM(F25,F40,F48,F74,F85)</f>
        <v>4864.7849999999999</v>
      </c>
      <c r="G86" s="9">
        <f>F86/E86*100</f>
        <v>73.034961196679305</v>
      </c>
      <c r="H86" s="6">
        <f>SUM(H25,H40,H48,H74,H85)</f>
        <v>225655.78199999998</v>
      </c>
      <c r="I86" s="6">
        <f>SUM(I25,I40,I48,I74,I85)</f>
        <v>167994.97900000002</v>
      </c>
      <c r="J86" s="9">
        <f>I86/H86*100</f>
        <v>74.447451561422895</v>
      </c>
    </row>
    <row r="88" spans="2:10" ht="20.100000000000001" customHeight="1" x14ac:dyDescent="0.25">
      <c r="B88" s="2" t="s">
        <v>87</v>
      </c>
      <c r="C88" s="2"/>
      <c r="D88" s="2"/>
    </row>
    <row r="89" spans="2:10" x14ac:dyDescent="0.25">
      <c r="B89" s="10" t="s">
        <v>35</v>
      </c>
      <c r="C89" s="10"/>
      <c r="D89" s="10"/>
      <c r="E89" s="6">
        <f>SUM(E28,E29,E35,E36,E38,E43,E77,E78,E79,E80,E81,E82,E83)</f>
        <v>1011.4110000000001</v>
      </c>
      <c r="F89" s="6">
        <f>SUM(F28,F29,F35,F36,F38,F43,F77,F78,F79,F80,F81,F82,F83)</f>
        <v>950.06200000000001</v>
      </c>
      <c r="G89" s="9">
        <f>F89/E89*100</f>
        <v>93.934315525538082</v>
      </c>
      <c r="H89" s="6">
        <f>SUM(H28,H29,H35,H36,H38,H43,H77,H78,H79,H80,H81,H82,H83)</f>
        <v>35344.154000000002</v>
      </c>
      <c r="I89" s="6">
        <f>SUM(I28,I29,I35,I36,I38,I43,I77,I78,I79,I80,I81,I82,I83)</f>
        <v>32002.743999999999</v>
      </c>
      <c r="J89" s="9">
        <f>I89/H89*100</f>
        <v>90.546074465383995</v>
      </c>
    </row>
    <row r="90" spans="2:10" x14ac:dyDescent="0.25">
      <c r="B90" s="10" t="s">
        <v>13</v>
      </c>
      <c r="C90" s="10"/>
      <c r="D90" s="10"/>
      <c r="E90" s="6">
        <f>SUM(E8,E10,E11,E13,E14,E15,E16,E22,E51,E52,E54,E55,E57,E58,E61,E62,E64,E65)</f>
        <v>2656.0100000000007</v>
      </c>
      <c r="F90" s="6">
        <f>SUM(F8,F10,F11,F13,F14,F15,F16,F22,F51,F52,F54,F55,F57,F58,F61,F62,F64,F65)</f>
        <v>1971.2449999999997</v>
      </c>
      <c r="G90" s="9">
        <f>F90/E90*100</f>
        <v>74.218282310684032</v>
      </c>
      <c r="H90" s="6">
        <f>SUM(H8,H10,H11,H13,H14,H15,H16,H22,H51,H52,H54,H55,H57,H58,H61,H62,H64,H65)</f>
        <v>86617.591</v>
      </c>
      <c r="I90" s="6">
        <f>SUM(I8,I10,I11,I13,I14,I15,I16,I22,I51,I52,I54,I55,I57,I58,I61,I62,I64,I65)</f>
        <v>64557.912000000004</v>
      </c>
      <c r="J90" s="9">
        <f>I90/H90*100</f>
        <v>74.532102838094403</v>
      </c>
    </row>
    <row r="91" spans="2:10" x14ac:dyDescent="0.25">
      <c r="B91" s="10" t="s">
        <v>15</v>
      </c>
      <c r="C91" s="10"/>
      <c r="D91" s="10"/>
      <c r="E91" s="6">
        <f>SUM(E9,E12,E17,E18,E19,E20,E21,E23,E44,E45,E46)</f>
        <v>1249.9750000000001</v>
      </c>
      <c r="F91" s="6">
        <f>SUM(F9,F12,F17,F18,F19,F20,F21,F23,F44,F45,F46)</f>
        <v>696.8549999999999</v>
      </c>
      <c r="G91" s="9">
        <f>F91/E91*100</f>
        <v>55.749514990299801</v>
      </c>
      <c r="H91" s="6">
        <f>SUM(H9,H12,H17,H18,H19,H20,H21,H23,H44,H45,H46)</f>
        <v>41882.090000000004</v>
      </c>
      <c r="I91" s="6">
        <f>SUM(I9,I12,I17,I18,I19,I20,I21,I23,I44,I45,I46)</f>
        <v>27311.667999999998</v>
      </c>
      <c r="J91" s="9">
        <f>I91/H91*100</f>
        <v>65.210852658021594</v>
      </c>
    </row>
    <row r="92" spans="2:10" x14ac:dyDescent="0.25">
      <c r="B92" s="10" t="s">
        <v>88</v>
      </c>
      <c r="C92" s="10"/>
      <c r="D92" s="10"/>
      <c r="E92" s="6">
        <f>SUM(E30,E31,E32,E33,E34,E37,E53,E56,E59,E60,E63,E68,E69,E70,E71,E72)</f>
        <v>1743.5029999999999</v>
      </c>
      <c r="F92" s="6">
        <f>SUM(F30,F31,F32,F33,F34,F37,F53,F56,F59,F60,F63,F68,F69,F70,F71,F72)</f>
        <v>1246.6229999999998</v>
      </c>
      <c r="G92" s="9">
        <f>F92/E92*100</f>
        <v>71.501052765610368</v>
      </c>
      <c r="H92" s="6">
        <f>SUM(H30,H31,H32,H33,H34,H37,H53,H56,H59,H60,H63,H68,H69,H70,H71,H72)</f>
        <v>61811.946999999986</v>
      </c>
      <c r="I92" s="6">
        <f>SUM(I30,I31,I32,I33,I34,I37,I53,I56,I59,I60,I63,I68,I69,I70,I71,I72)</f>
        <v>44122.654999999999</v>
      </c>
      <c r="J92" s="9">
        <f>I92/H92*100</f>
        <v>71.382082496123303</v>
      </c>
    </row>
  </sheetData>
  <mergeCells count="39">
    <mergeCell ref="B88:D88"/>
    <mergeCell ref="B89:D89"/>
    <mergeCell ref="B90:D90"/>
    <mergeCell ref="B91:D91"/>
    <mergeCell ref="B92:D92"/>
    <mergeCell ref="B74:D74"/>
    <mergeCell ref="B75:D75"/>
    <mergeCell ref="B76:D76"/>
    <mergeCell ref="B84:D84"/>
    <mergeCell ref="B85:D85"/>
    <mergeCell ref="B86:D86"/>
    <mergeCell ref="B48:D48"/>
    <mergeCell ref="B49:D49"/>
    <mergeCell ref="B50:D50"/>
    <mergeCell ref="B66:D66"/>
    <mergeCell ref="B67:D67"/>
    <mergeCell ref="B73:D73"/>
    <mergeCell ref="B27:D27"/>
    <mergeCell ref="B39:D39"/>
    <mergeCell ref="B40:D40"/>
    <mergeCell ref="B41:D41"/>
    <mergeCell ref="B42:D42"/>
    <mergeCell ref="B47:D47"/>
    <mergeCell ref="J4:J5"/>
    <mergeCell ref="B6:D6"/>
    <mergeCell ref="B7:D7"/>
    <mergeCell ref="B24:D24"/>
    <mergeCell ref="B25:D25"/>
    <mergeCell ref="B26:D26"/>
    <mergeCell ref="B1:J1"/>
    <mergeCell ref="B2:J2"/>
    <mergeCell ref="B4:B5"/>
    <mergeCell ref="C4:C5"/>
    <mergeCell ref="D4:D5"/>
    <mergeCell ref="E4:E5"/>
    <mergeCell ref="F4:F5"/>
    <mergeCell ref="G4:G5"/>
    <mergeCell ref="H4:H5"/>
    <mergeCell ref="I4:I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Приграничные детальный</vt:lpstr>
      <vt:lpstr>Приграничные общий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Шипенок Елена Александровна</dc:creator>
  <cp:lastModifiedBy>Шипенок Елена Александровна</cp:lastModifiedBy>
  <dcterms:created xsi:type="dcterms:W3CDTF">2021-01-04T10:24:25Z</dcterms:created>
  <dcterms:modified xsi:type="dcterms:W3CDTF">2021-01-04T10:26:20Z</dcterms:modified>
</cp:coreProperties>
</file>