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АЗС Сервис\Подсистемы\BI\SAP BW for HANA\Бизнес процессы\Поташенко и ОКП\KPI\"/>
    </mc:Choice>
  </mc:AlternateContent>
  <bookViews>
    <workbookView xWindow="126" yWindow="265" windowWidth="24909" windowHeight="11949" firstSheet="7" activeTab="13"/>
  </bookViews>
  <sheets>
    <sheet name="KPI - Расчет" sheetId="4" r:id="rId1"/>
    <sheet name="KPI - Форма" sheetId="6" r:id="rId2"/>
    <sheet name="KPI - Показатели" sheetId="7" r:id="rId3"/>
    <sheet name="Среднее" sheetId="11" r:id="rId4"/>
    <sheet name="ПЛ топ АЗС" sheetId="18" r:id="rId5"/>
    <sheet name="ПЛ баллы" sheetId="19" r:id="rId6"/>
    <sheet name="Маржинальность" sheetId="14" r:id="rId7"/>
    <sheet name="Приграничные" sheetId="9" r:id="rId8"/>
    <sheet name="Цены" sheetId="10" r:id="rId9"/>
    <sheet name="Обращения" sheetId="2" r:id="rId10"/>
    <sheet name="Обращения количество" sheetId="21" r:id="rId11"/>
    <sheet name="Доля рынка" sheetId="15" r:id="rId12"/>
    <sheet name="Доля рынка динамика" sheetId="3" r:id="rId13"/>
    <sheet name="Сопутка" sheetId="12" r:id="rId14"/>
  </sheets>
  <externalReferences>
    <externalReference r:id="rId15"/>
  </externalReferences>
  <calcPr calcId="162913"/>
</workbook>
</file>

<file path=xl/calcChain.xml><?xml version="1.0" encoding="utf-8"?>
<calcChain xmlns="http://schemas.openxmlformats.org/spreadsheetml/2006/main">
  <c r="B17" i="19" l="1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17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Z14" i="19"/>
  <c r="AA14" i="19"/>
  <c r="AB14" i="19"/>
  <c r="AC14" i="19"/>
  <c r="AD14" i="19"/>
  <c r="AE14" i="19"/>
  <c r="A14" i="19"/>
  <c r="A15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B14" i="21"/>
  <c r="C14" i="21"/>
  <c r="D14" i="21"/>
  <c r="E14" i="21"/>
  <c r="F14" i="21"/>
  <c r="G14" i="21"/>
  <c r="H14" i="21"/>
  <c r="I14" i="21"/>
  <c r="J14" i="21"/>
  <c r="K14" i="21"/>
  <c r="L14" i="21"/>
  <c r="L11" i="21" s="1"/>
  <c r="M14" i="21"/>
  <c r="N14" i="21"/>
  <c r="O14" i="21"/>
  <c r="P14" i="21"/>
  <c r="P11" i="21" s="1"/>
  <c r="Q14" i="21"/>
  <c r="R14" i="21"/>
  <c r="S14" i="21"/>
  <c r="T14" i="21"/>
  <c r="T11" i="21" s="1"/>
  <c r="U14" i="21"/>
  <c r="V14" i="21"/>
  <c r="W14" i="21"/>
  <c r="X14" i="21"/>
  <c r="X11" i="21" s="1"/>
  <c r="Y14" i="21"/>
  <c r="Z14" i="21"/>
  <c r="AA14" i="21"/>
  <c r="AB14" i="21"/>
  <c r="AB11" i="21" s="1"/>
  <c r="AC14" i="21"/>
  <c r="AD14" i="21"/>
  <c r="AE14" i="21"/>
  <c r="A14" i="21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14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11" i="2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D44" i="9"/>
  <c r="E44" i="9"/>
  <c r="F44" i="9"/>
  <c r="G44" i="9"/>
  <c r="H44" i="9"/>
  <c r="I44" i="9"/>
  <c r="J44" i="9"/>
  <c r="K44" i="9"/>
  <c r="L44" i="9"/>
  <c r="M44" i="9"/>
  <c r="C44" i="9"/>
  <c r="H11" i="21" l="1"/>
  <c r="D11" i="21"/>
  <c r="AE11" i="21"/>
  <c r="AA11" i="21"/>
  <c r="W11" i="21"/>
  <c r="S11" i="21"/>
  <c r="O11" i="21"/>
  <c r="K11" i="21"/>
  <c r="G11" i="21"/>
  <c r="C11" i="21"/>
  <c r="AD11" i="21"/>
  <c r="Z11" i="21"/>
  <c r="V11" i="21"/>
  <c r="R11" i="21"/>
  <c r="N11" i="21"/>
  <c r="J11" i="21"/>
  <c r="F11" i="21"/>
  <c r="B11" i="21"/>
  <c r="AC11" i="21"/>
  <c r="Y11" i="21"/>
  <c r="U11" i="21"/>
  <c r="Q11" i="21"/>
  <c r="M11" i="21"/>
  <c r="I11" i="21"/>
  <c r="E11" i="21"/>
  <c r="A11" i="21"/>
  <c r="N17" i="12"/>
  <c r="C11" i="12"/>
  <c r="B10" i="12" s="1"/>
  <c r="B9" i="12" l="1"/>
  <c r="B8" i="12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12" i="7"/>
  <c r="F6" i="7"/>
  <c r="G6" i="7"/>
  <c r="H6" i="7"/>
  <c r="I6" i="7"/>
  <c r="J6" i="7"/>
  <c r="K6" i="7"/>
  <c r="L6" i="7"/>
  <c r="M6" i="7"/>
  <c r="N6" i="7"/>
  <c r="D6" i="7"/>
</calcChain>
</file>

<file path=xl/sharedStrings.xml><?xml version="1.0" encoding="utf-8"?>
<sst xmlns="http://schemas.openxmlformats.org/spreadsheetml/2006/main" count="252" uniqueCount="173">
  <si>
    <t>Темп роста реализации автомобильного топлива через ТРК на АЗС нарастающим итогом с начала года</t>
  </si>
  <si>
    <t>Темп роста реализации автомобильного топлива через ТРК по топливным картам «Белоруснефть» на всех АЗС (включая зарубежные) нарастающим итогом с начала года в натуральном выражении</t>
  </si>
  <si>
    <t>Темп роста количества активных клиентов-пользователей топливных карт «Белоруснефть», эмитированных предприятием, нарастающим итогом с начала года</t>
  </si>
  <si>
    <t>Темп роста величины оплат дорожных сборов в системе BelToll с применением в качестве идентификаторов топливных карт "Белоруснефть", эмитированных предприятием, в стоимостном выражении по отношению к аналогичному месяцу предыдущего года</t>
  </si>
  <si>
    <t>Доля реализации автомобильного топлива и сопутствующих товаров и услуг с предъявлением карт лояльности в реализации автомобильного топлива и сопутствующих товаров и услуг на АЗС физическим лицам в стоимостном выражении (за отчетный месяц)</t>
  </si>
  <si>
    <t>Темп роста количества активных карт лояльности "Белоруснефть" (по отношению к аналогичному месяцу предыдущего года)</t>
  </si>
  <si>
    <t>Темп роста реализации автомобильного топлива через ТРК на АЗС физическим лицам нарастающим итогом с начала года в натуральном выражении</t>
  </si>
  <si>
    <t>Темп роста реализации автомобильного топлива через ТРК по всем топливным картам на АЗС "Белоруснефть" нарастающим итогом с начала года в натуральном выражении</t>
  </si>
  <si>
    <t>Показатель</t>
  </si>
  <si>
    <t>Всего</t>
  </si>
  <si>
    <t>БрестОНП</t>
  </si>
  <si>
    <t>ВитебскОНП</t>
  </si>
  <si>
    <t>ГомельОНП</t>
  </si>
  <si>
    <t>ГродноОНП</t>
  </si>
  <si>
    <t>МАЗ</t>
  </si>
  <si>
    <t>МинскОНП</t>
  </si>
  <si>
    <t>МогилевОНП</t>
  </si>
  <si>
    <t>Лида</t>
  </si>
  <si>
    <t>Пуховичи</t>
  </si>
  <si>
    <t>%</t>
  </si>
  <si>
    <t>см.расчет по столбцу всего при условии выбора в качестве ТО только ТО, которые принадлежат соответствующему предприятию</t>
  </si>
  <si>
    <t xml:space="preserve"> - </t>
  </si>
  <si>
    <t>Примечание к расчету:</t>
  </si>
  <si>
    <t>План</t>
  </si>
  <si>
    <t>Факт</t>
  </si>
  <si>
    <t>Средний чек</t>
  </si>
  <si>
    <t>Дата формирования отчета:</t>
  </si>
  <si>
    <t>Регион</t>
  </si>
  <si>
    <t>АИ-92</t>
  </si>
  <si>
    <t>АИ-95</t>
  </si>
  <si>
    <t>АИ-98</t>
  </si>
  <si>
    <t>ДТ</t>
  </si>
  <si>
    <t>ПБА</t>
  </si>
  <si>
    <t>РБ</t>
  </si>
  <si>
    <t>Украина</t>
  </si>
  <si>
    <t xml:space="preserve">Латвия  </t>
  </si>
  <si>
    <t>Литва</t>
  </si>
  <si>
    <t>Польша</t>
  </si>
  <si>
    <t>руб.</t>
  </si>
  <si>
    <t>л.</t>
  </si>
  <si>
    <t xml:space="preserve">    в т.ч. по топливным картам</t>
  </si>
  <si>
    <t>картинка</t>
  </si>
  <si>
    <t>Выполнение, %</t>
  </si>
  <si>
    <t>Реализация на 1 АЗС в сутки</t>
  </si>
  <si>
    <t>Средние значения показателей реализации нефтепродуктов на АЗС за последние 30 дней</t>
  </si>
  <si>
    <t>По умолчанию задается период с 1 января текущего года до "текущая дата - 1 день"</t>
  </si>
  <si>
    <t xml:space="preserve"> = реализация нефтепродуктов на АЗС через ТРК по виду реализации "топливные карты Белоруснефть" за заданный период / реализация нефтепродуктов на АЗС через ТРК по виду реализации "топливные карты Белоруснефть" за аналогичный период года, предшествующего заданному, в литрах  * 100/ план</t>
  </si>
  <si>
    <t xml:space="preserve"> = реализация нефтепродуктов на АЗС через ТРК по виду реализации "физические лица"  за заданный период в литрах / реализация нефтепродуктов на АЗС через ТРК  по видам реализации "физические лица" за аналогичный период года, предшествующего заданному, в литрах * 100/ план</t>
  </si>
  <si>
    <t xml:space="preserve"> = реализация нефтепродуктов на АЗС через ТРК по виду реализации "топливные карты " за заданный период / реализация нефтепродуктов на АЗС через ТРК по виду реализации "топливные карты " за аналогичный период года, предшествующего заданному, в литрах  * 100/ план</t>
  </si>
  <si>
    <t xml:space="preserve"> = реализация нефтепродуктов на АЗС через ТРК за заданный период в литрах / реализация нефтепродуктов на АЗС через ТРК за аналогичный период года, предшествующего заданному, в литрах * 100 / план</t>
  </si>
  <si>
    <t xml:space="preserve">    в т.ч. по БПК и за наличный расчет</t>
  </si>
  <si>
    <t xml:space="preserve">    в т.ч. по картам лояльности</t>
  </si>
  <si>
    <t xml:space="preserve"> = количествj активных клиентов-пользователей топливных карт «Белоруснефть», эмитированных предприятием, нарастающим итогом с начала года в литрах / количествo активных клиентов-пользователей топливных карт «Белоруснефть», эмитированных предприятием, нарастающим итогом с начала года за аналогичный период года, предшествующего заданному, в литрах * 100 / план</t>
  </si>
  <si>
    <t xml:space="preserve"> = сумма оплат дорожных сборов в системе BelToll с применением в качестве идентификаторов топливных карт "Белоруснефть", эмитированных предприятием, в руб за месяц / сумма оплат дорожных сборов в системе BelToll с применением в качестве идентификаторов топливных карт "Белоруснефть", эмитированных предприятием, в руб за месяц / реализация нефтепродуктов на АЗС через ТРК за аналогичный период года, предшествующего заданному, в руб * 100 / план</t>
  </si>
  <si>
    <t xml:space="preserve"> = реализация автомобильного топлива и сопутствующих товаров и услуг с предъявлением карт лояльности (за отчетный месяц) в руб./ реализация автомобильного топлива и сопутствующих товаров и услуг на АЗС физическим лицам в за аналогичный период года, предшествующего заданному, в руб. * 100 / план</t>
  </si>
  <si>
    <t xml:space="preserve"> =  количество активных карт лояльности "Белоруснефть" за отчетный месяц/  количество активных карт лояльности "Белоруснефть" за аналогичный период года, предшествующего заданному, в шт. * 100 / план</t>
  </si>
  <si>
    <t>Детализация Всего (изм)</t>
  </si>
  <si>
    <t>2020.01.03_x000D_2021.01.01</t>
  </si>
  <si>
    <t>2020.01.04_x000D_2021.01.02</t>
  </si>
  <si>
    <t>2020.01.05_x000D_2021.01.03</t>
  </si>
  <si>
    <t>2020.01.06_x000D_2021.01.04</t>
  </si>
  <si>
    <t>2020.01.07_x000D_2021.01.05</t>
  </si>
  <si>
    <t>2020.01.08_x000D_2021.01.06</t>
  </si>
  <si>
    <t>2020.01.09_x000D_2021.01.07</t>
  </si>
  <si>
    <t>2020.01.10_x000D_2021.01.08</t>
  </si>
  <si>
    <t>2020.01.11_x000D_2021.01.09</t>
  </si>
  <si>
    <t>2020.01.12_x000D_2021.01.10</t>
  </si>
  <si>
    <t>2020.01.13_x000D_2021.01.11</t>
  </si>
  <si>
    <t>2020.01.14_x000D_2021.01.12</t>
  </si>
  <si>
    <t>2020.01.15_x000D_2021.01.13</t>
  </si>
  <si>
    <t>2020.01.16_x000D_2021.01.14</t>
  </si>
  <si>
    <t>2020.01.17_x000D_2021.01.15</t>
  </si>
  <si>
    <t>2020.01.18_x000D_2021.01.16</t>
  </si>
  <si>
    <t>2020.01.19_x000D_2021.01.17</t>
  </si>
  <si>
    <t>2020.01.20_x000D_2021.01.18</t>
  </si>
  <si>
    <t>2020.01.21_x000D_2021.01.19</t>
  </si>
  <si>
    <t>2020.01.22_x000D_2021.01.20</t>
  </si>
  <si>
    <t>2020.01.23_x000D_2021.01.21</t>
  </si>
  <si>
    <t>2020.01.24_x000D_2021.01.22</t>
  </si>
  <si>
    <t>2020.01.25_x000D_2021.01.23</t>
  </si>
  <si>
    <t>2020.01.26_x000D_2021.01.24</t>
  </si>
  <si>
    <t>2020.01.27_x000D_2021.01.25</t>
  </si>
  <si>
    <t>2020.01.28_x000D_2021.01.26</t>
  </si>
  <si>
    <t>2020.01.29_x000D_2021.01.27</t>
  </si>
  <si>
    <t>2020.01.30_x000D_2021.01.28</t>
  </si>
  <si>
    <t>2020.01.31_x000D_2021.01.29</t>
  </si>
  <si>
    <t>2020.02.01_x000D_2021.01.30</t>
  </si>
  <si>
    <t>2020.02.02_x000D_2021.01.31</t>
  </si>
  <si>
    <t>Серия всего</t>
  </si>
  <si>
    <t>ТО.Темп</t>
  </si>
  <si>
    <t>2020.01.03_x000D_ 2021.01.01</t>
  </si>
  <si>
    <t>2020.01.04_x000D_ 2021.01.02</t>
  </si>
  <si>
    <t>2020.01.05_x000D_ 2021.01.03</t>
  </si>
  <si>
    <t>2020.01.06_x000D_ 2021.01.04</t>
  </si>
  <si>
    <t>2020.01.07_x000D_ 2021.01.05</t>
  </si>
  <si>
    <t>2020.01.08_x000D_ 2021.01.06</t>
  </si>
  <si>
    <t>2020.01.09_x000D_ 2021.01.07</t>
  </si>
  <si>
    <t>2020.01.10_x000D_ 2021.01.08</t>
  </si>
  <si>
    <t>2020.01.11_x000D_ 2021.01.09</t>
  </si>
  <si>
    <t>2020.01.12_x000D_ 2021.01.10</t>
  </si>
  <si>
    <t>2020.01.13_x000D_ 2021.01.11</t>
  </si>
  <si>
    <t>2020.01.14_x000D_ 2021.01.12</t>
  </si>
  <si>
    <t>2020.01.15_x000D_ 2021.01.13</t>
  </si>
  <si>
    <t>2020.01.16_x000D_ 2021.01.14</t>
  </si>
  <si>
    <t>2020.01.17_x000D_ 2021.01.15</t>
  </si>
  <si>
    <t>2020.01.18_x000D_ 2021.01.16</t>
  </si>
  <si>
    <t>2020.01.19_x000D_ 2021.01.17</t>
  </si>
  <si>
    <t>2020.01.20_x000D_ 2021.01.18</t>
  </si>
  <si>
    <t>2020.01.21_x000D_ 2021.01.19</t>
  </si>
  <si>
    <t>2020.01.22_x000D_ 2021.01.20</t>
  </si>
  <si>
    <t>2020.01.23_x000D_ 2021.01.21</t>
  </si>
  <si>
    <t>2020.01.24_x000D_ 2021.01.22</t>
  </si>
  <si>
    <t>2020.01.25_x000D_ 2021.01.23</t>
  </si>
  <si>
    <t>2020.01.26_x000D_ 2021.01.24</t>
  </si>
  <si>
    <t>2020.01.27_x000D_ 2021.01.25</t>
  </si>
  <si>
    <t>2020.01.28_x000D_ 2021.01.26</t>
  </si>
  <si>
    <t>2020.01.29_x000D_ 2021.01.27</t>
  </si>
  <si>
    <t>2020.01.30_x000D_ 2021.01.28</t>
  </si>
  <si>
    <t>2020.01.31_x000D_ 2021.01.29</t>
  </si>
  <si>
    <t>2020.02.01_x000D_ 2021.01.30</t>
  </si>
  <si>
    <t>2020.02.02_x000D_ 2021.01.31</t>
  </si>
  <si>
    <t>Характеристика</t>
  </si>
  <si>
    <t>опт.,  за тонну без НДС, руб.</t>
  </si>
  <si>
    <t>розн. за тонну без НДС, руб.</t>
  </si>
  <si>
    <t>розн. за литр с НДС, руб.</t>
  </si>
  <si>
    <t>маржа, %</t>
  </si>
  <si>
    <t>надбавка, %</t>
  </si>
  <si>
    <t>Дата ввода цены</t>
  </si>
  <si>
    <t>Нефтепродукт</t>
  </si>
  <si>
    <t>КВТ-Уровень 2</t>
  </si>
  <si>
    <t>Табачные изделия и другие им сопутствующие товары:</t>
  </si>
  <si>
    <t>Автохимия</t>
  </si>
  <si>
    <t>Алкогольные напитки</t>
  </si>
  <si>
    <t>Горячие напитки</t>
  </si>
  <si>
    <t>Напитки безалкогольные</t>
  </si>
  <si>
    <t>Масла</t>
  </si>
  <si>
    <t>Продукция фастфуда и общепита</t>
  </si>
  <si>
    <t>Пиво и слабоалкогольные напитки</t>
  </si>
  <si>
    <t>Кондитерские изделия</t>
  </si>
  <si>
    <t>Бакалея</t>
  </si>
  <si>
    <t>Прочие</t>
  </si>
  <si>
    <t>Общепит</t>
  </si>
  <si>
    <t>Сопут. Товары</t>
  </si>
  <si>
    <t>Выполнение показателей финансово-хозяйственной деятельности предприятий по обеспечению нефтепродуктами ПО "Белоруснефть, %</t>
  </si>
  <si>
    <t>Темп роста реализации автомобильного топлива через ТРК на АЗС нарастающим итогом с начала года, %</t>
  </si>
  <si>
    <t>Доля реализации сопутствующих товаров</t>
  </si>
  <si>
    <t>Класс 2</t>
  </si>
  <si>
    <t>Бензины</t>
  </si>
  <si>
    <t>Зимний</t>
  </si>
  <si>
    <t>Летний</t>
  </si>
  <si>
    <t>РФ</t>
  </si>
  <si>
    <t>Отношение средних цен за 1 литр нефтепродуктов, реализуемых через АЗС соседних с Республикой Беларусь государств, в % к ценам в РБ 
(в пересчете на доллары США по курсу НБ РБ)</t>
  </si>
  <si>
    <t>№ АЗК + ПОН</t>
  </si>
  <si>
    <t>Доля реализации по картам лояльности, %</t>
  </si>
  <si>
    <t>Выручка от реализации по картам лояльности, руб.</t>
  </si>
  <si>
    <t>Маржинальность нефтепродуктов *</t>
  </si>
  <si>
    <t>* Данные для данной формы должны  загружаться из файла в формате Excel</t>
  </si>
  <si>
    <t xml:space="preserve"> *сортировка по убыванию</t>
  </si>
  <si>
    <t>Адрес</t>
  </si>
  <si>
    <t>Начало текущего периода: текущая дата - 30</t>
  </si>
  <si>
    <t>Конец текущего периода: текущая дата - 1</t>
  </si>
  <si>
    <t>Начало прошлого периода: текущая дата - 58</t>
  </si>
  <si>
    <t>Конец прошлого периода: текущая дата - 28</t>
  </si>
  <si>
    <t>Графики строятся   для обращений через все каналы</t>
  </si>
  <si>
    <t>Расчет роста обращений: (количество обращений за сутки текущего периода - количество обращений за сутки прошлого  периода)/количество обращений за сутки прошлого периода</t>
  </si>
  <si>
    <t>График количества обращений строится по предыдущие 30 дней</t>
  </si>
  <si>
    <t>Графики строятся за предыдущие 30 дней только для обращений через Call-центр</t>
  </si>
  <si>
    <t xml:space="preserve">Графики строятся за предыдущие 30 дней </t>
  </si>
  <si>
    <t>Форма создается для каждого KPI на предыдущей странице.</t>
  </si>
  <si>
    <t>Для KPI, выделенных голубым цветом, строится таблика и графики, не выделенным - только таблица.</t>
  </si>
  <si>
    <t>Расчет: Доля реализации по картам = выручка от топлива и сопутки по КЛ / выручка от топлива и сопутки за все кроме топливных карт</t>
  </si>
  <si>
    <t>Расчет: Темп роста всего-темп роста на приграничных АЗС</t>
  </si>
  <si>
    <t>Топ 15 худших АЗК за прошлые 30 дней по доле реализации по картаv лояльности*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</si>
</sst>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\+#,##0.0%;\-#,##0.0%"/>
    <numFmt numFmtId="166" formatCode="#,##0.0_ ;[Red]\-#,##0.0\ "/>
    <numFmt numFmtId="167" formatCode="[$-419]d\ mmm\ yy;@"/>
    <numFmt numFmtId="168" formatCode="0.0%"/>
    <numFmt numFmtId="169" formatCode="#,##0_ ;[Red]\-#,##0\ "/>
    <numFmt numFmtId="170" formatCode="dd/mm/yy;@"/>
  </numFmts>
  <fonts count="3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3"/>
      <color indexed="8"/>
      <name val="Arial"/>
      <family val="2"/>
      <charset val="204"/>
    </font>
    <font>
      <sz val="13"/>
      <name val="Arial"/>
      <family val="2"/>
      <charset val="204"/>
    </font>
    <font>
      <sz val="13"/>
      <color theme="1"/>
      <name val="Arial"/>
      <family val="2"/>
      <charset val="204"/>
    </font>
    <font>
      <b/>
      <sz val="13"/>
      <color theme="1"/>
      <name val="Arial"/>
      <family val="2"/>
      <charset val="204"/>
    </font>
    <font>
      <b/>
      <sz val="13"/>
      <name val="Arial"/>
      <family val="2"/>
      <charset val="204"/>
    </font>
    <font>
      <sz val="16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0" tint="-0.14999847407452621"/>
      <name val="Calibri"/>
      <family val="2"/>
      <charset val="204"/>
      <scheme val="minor"/>
    </font>
    <font>
      <sz val="9"/>
      <color theme="0" tint="-0.14999847407452621"/>
      <name val="Arial"/>
      <family val="2"/>
      <charset val="204"/>
    </font>
    <font>
      <sz val="10"/>
      <name val="Times New Roman"/>
      <family val="1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6"/>
      <color indexed="8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4"/>
      <name val="Arial"/>
      <family val="2"/>
      <charset val="204"/>
    </font>
    <font>
      <sz val="14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2"/>
      <name val="Calibri"/>
      <family val="2"/>
      <charset val="204"/>
      <scheme val="minor"/>
    </font>
    <font>
      <sz val="9"/>
      <color theme="2"/>
      <name val="Arial"/>
      <family val="2"/>
      <charset val="204"/>
    </font>
    <font>
      <b/>
      <sz val="9"/>
      <color theme="2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6"/>
      <color theme="1"/>
      <name val="Arial"/>
      <family val="2"/>
      <charset val="204"/>
    </font>
    <font>
      <b/>
      <sz val="16"/>
      <name val="Arial"/>
      <family val="2"/>
      <charset val="204"/>
    </font>
    <font>
      <sz val="16"/>
      <color rgb="FF00B050"/>
      <name val="Arial"/>
      <family val="2"/>
      <charset val="204"/>
    </font>
    <font>
      <b/>
      <sz val="16"/>
      <color rgb="FF00B050"/>
      <name val="Arial"/>
      <family val="2"/>
      <charset val="204"/>
    </font>
    <font>
      <b/>
      <sz val="18"/>
      <color rgb="FF00000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C6C3C6"/>
      </bottom>
      <diagonal/>
    </border>
    <border>
      <left style="thin">
        <color rgb="FFEBEBEB"/>
      </left>
      <right style="thin">
        <color rgb="FFC6C3C6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C6C3C6"/>
      </right>
      <top style="thin">
        <color rgb="FFEBEBEB"/>
      </top>
      <bottom style="thin">
        <color rgb="FFC6C3C6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 style="thin">
        <color rgb="FFEBEBEB"/>
      </right>
      <top style="thin">
        <color rgb="FFEBEBEB"/>
      </top>
      <bottom style="thin">
        <color rgb="FFC6C3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2" fillId="0" borderId="0"/>
    <xf numFmtId="9" fontId="21" fillId="0" borderId="0" applyFont="0" applyFill="0" applyBorder="0" applyAlignment="0" applyProtection="0"/>
    <xf numFmtId="0" fontId="25" fillId="0" borderId="0"/>
  </cellStyleXfs>
  <cellXfs count="203">
    <xf numFmtId="0" fontId="0" fillId="0" borderId="0" xfId="0"/>
    <xf numFmtId="0" fontId="2" fillId="2" borderId="7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0" xfId="0" applyFont="1"/>
    <xf numFmtId="0" fontId="1" fillId="3" borderId="7" xfId="0" applyFont="1" applyFill="1" applyBorder="1"/>
    <xf numFmtId="0" fontId="3" fillId="0" borderId="1" xfId="0" applyFont="1" applyFill="1" applyBorder="1" applyAlignment="1">
      <alignment vertical="center" wrapText="1"/>
    </xf>
    <xf numFmtId="0" fontId="4" fillId="0" borderId="7" xfId="0" applyFont="1" applyBorder="1" applyAlignment="1">
      <alignment wrapText="1"/>
    </xf>
    <xf numFmtId="0" fontId="2" fillId="0" borderId="7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4" fillId="0" borderId="7" xfId="0" applyFont="1" applyBorder="1" applyAlignment="1">
      <alignment vertical="center" wrapText="1"/>
    </xf>
    <xf numFmtId="0" fontId="1" fillId="3" borderId="1" xfId="0" applyFont="1" applyFill="1" applyBorder="1"/>
    <xf numFmtId="0" fontId="3" fillId="0" borderId="11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vertical="center" wrapText="1"/>
    </xf>
    <xf numFmtId="0" fontId="3" fillId="0" borderId="17" xfId="0" applyFont="1" applyFill="1" applyBorder="1" applyAlignment="1">
      <alignment vertical="center" wrapText="1"/>
    </xf>
    <xf numFmtId="164" fontId="6" fillId="0" borderId="27" xfId="0" applyNumberFormat="1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vertical="center" wrapText="1"/>
    </xf>
    <xf numFmtId="164" fontId="6" fillId="5" borderId="7" xfId="0" applyNumberFormat="1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9" fillId="3" borderId="12" xfId="0" applyFont="1" applyFill="1" applyBorder="1"/>
    <xf numFmtId="0" fontId="9" fillId="3" borderId="1" xfId="0" applyFont="1" applyFill="1" applyBorder="1"/>
    <xf numFmtId="0" fontId="9" fillId="3" borderId="25" xfId="0" applyFont="1" applyFill="1" applyBorder="1"/>
    <xf numFmtId="0" fontId="10" fillId="0" borderId="0" xfId="0" applyFont="1"/>
    <xf numFmtId="165" fontId="11" fillId="6" borderId="29" xfId="0" applyNumberFormat="1" applyFont="1" applyFill="1" applyBorder="1" applyAlignment="1">
      <alignment horizontal="right"/>
    </xf>
    <xf numFmtId="164" fontId="10" fillId="0" borderId="0" xfId="0" applyNumberFormat="1" applyFont="1"/>
    <xf numFmtId="165" fontId="11" fillId="7" borderId="29" xfId="0" applyNumberFormat="1" applyFont="1" applyFill="1" applyBorder="1" applyAlignment="1">
      <alignment horizontal="right"/>
    </xf>
    <xf numFmtId="165" fontId="11" fillId="6" borderId="31" xfId="0" applyNumberFormat="1" applyFont="1" applyFill="1" applyBorder="1" applyAlignment="1">
      <alignment horizontal="right"/>
    </xf>
    <xf numFmtId="0" fontId="13" fillId="0" borderId="0" xfId="1" applyFont="1" applyBorder="1" applyAlignment="1">
      <alignment horizontal="center" vertical="center" wrapText="1"/>
    </xf>
    <xf numFmtId="0" fontId="15" fillId="0" borderId="0" xfId="0" applyFont="1"/>
    <xf numFmtId="0" fontId="16" fillId="0" borderId="14" xfId="0" applyFont="1" applyFill="1" applyBorder="1" applyAlignment="1">
      <alignment vertical="center" wrapText="1"/>
    </xf>
    <xf numFmtId="0" fontId="16" fillId="0" borderId="15" xfId="0" applyFont="1" applyFill="1" applyBorder="1" applyAlignment="1">
      <alignment vertical="center" wrapText="1"/>
    </xf>
    <xf numFmtId="0" fontId="16" fillId="0" borderId="11" xfId="0" applyFont="1" applyFill="1" applyBorder="1" applyAlignment="1">
      <alignment vertical="center" wrapText="1"/>
    </xf>
    <xf numFmtId="0" fontId="16" fillId="0" borderId="17" xfId="0" applyFont="1" applyFill="1" applyBorder="1" applyAlignment="1">
      <alignment vertical="center" wrapText="1"/>
    </xf>
    <xf numFmtId="0" fontId="16" fillId="0" borderId="19" xfId="0" applyFont="1" applyFill="1" applyBorder="1" applyAlignment="1">
      <alignment vertical="center" wrapText="1"/>
    </xf>
    <xf numFmtId="0" fontId="16" fillId="0" borderId="20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vertical="center" wrapText="1"/>
    </xf>
    <xf numFmtId="0" fontId="17" fillId="2" borderId="7" xfId="0" applyFont="1" applyFill="1" applyBorder="1" applyAlignment="1">
      <alignment vertical="center" wrapText="1"/>
    </xf>
    <xf numFmtId="0" fontId="18" fillId="0" borderId="0" xfId="0" applyFont="1"/>
    <xf numFmtId="0" fontId="3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14" fillId="0" borderId="26" xfId="1" applyFont="1" applyBorder="1" applyAlignment="1">
      <alignment horizontal="right" vertical="center" wrapText="1"/>
    </xf>
    <xf numFmtId="14" fontId="14" fillId="4" borderId="0" xfId="1" applyNumberFormat="1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vertical="center" wrapText="1"/>
    </xf>
    <xf numFmtId="0" fontId="17" fillId="0" borderId="8" xfId="0" applyFont="1" applyFill="1" applyBorder="1" applyAlignment="1">
      <alignment vertical="center" wrapText="1"/>
    </xf>
    <xf numFmtId="0" fontId="7" fillId="2" borderId="21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vertical="center" wrapText="1"/>
    </xf>
    <xf numFmtId="0" fontId="17" fillId="2" borderId="12" xfId="0" applyFont="1" applyFill="1" applyBorder="1" applyAlignment="1">
      <alignment vertical="center" wrapText="1"/>
    </xf>
    <xf numFmtId="0" fontId="17" fillId="2" borderId="8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17" fillId="8" borderId="7" xfId="0" applyFont="1" applyFill="1" applyBorder="1" applyAlignment="1">
      <alignment vertical="center" wrapText="1"/>
    </xf>
    <xf numFmtId="0" fontId="17" fillId="8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wrapText="1"/>
    </xf>
    <xf numFmtId="0" fontId="15" fillId="3" borderId="34" xfId="1" applyFont="1" applyFill="1" applyBorder="1" applyAlignment="1">
      <alignment vertical="center"/>
    </xf>
    <xf numFmtId="0" fontId="20" fillId="0" borderId="32" xfId="1" applyFont="1" applyBorder="1" applyAlignment="1">
      <alignment vertical="center" wrapText="1"/>
    </xf>
    <xf numFmtId="164" fontId="20" fillId="0" borderId="33" xfId="1" applyNumberFormat="1" applyFont="1" applyFill="1" applyBorder="1" applyAlignment="1">
      <alignment horizontal="center" vertical="center"/>
    </xf>
    <xf numFmtId="0" fontId="20" fillId="0" borderId="5" xfId="1" applyFont="1" applyBorder="1" applyAlignment="1">
      <alignment vertical="center"/>
    </xf>
    <xf numFmtId="0" fontId="20" fillId="0" borderId="6" xfId="1" applyFont="1" applyBorder="1" applyAlignment="1">
      <alignment vertical="center"/>
    </xf>
    <xf numFmtId="0" fontId="3" fillId="0" borderId="7" xfId="0" applyFont="1" applyFill="1" applyBorder="1" applyAlignment="1">
      <alignment wrapText="1"/>
    </xf>
    <xf numFmtId="0" fontId="15" fillId="3" borderId="1" xfId="1" applyFont="1" applyFill="1" applyBorder="1" applyAlignment="1">
      <alignment horizontal="center" vertical="center" wrapText="1"/>
    </xf>
    <xf numFmtId="0" fontId="22" fillId="0" borderId="0" xfId="0" applyFont="1" applyFill="1"/>
    <xf numFmtId="0" fontId="23" fillId="0" borderId="0" xfId="0" applyFont="1" applyFill="1" applyAlignment="1">
      <alignment horizontal="left"/>
    </xf>
    <xf numFmtId="49" fontId="23" fillId="0" borderId="28" xfId="0" applyNumberFormat="1" applyFont="1" applyFill="1" applyBorder="1" applyAlignment="1">
      <alignment horizontal="left"/>
    </xf>
    <xf numFmtId="49" fontId="23" fillId="0" borderId="30" xfId="0" applyNumberFormat="1" applyFont="1" applyFill="1" applyBorder="1" applyAlignment="1">
      <alignment horizontal="left"/>
    </xf>
    <xf numFmtId="0" fontId="23" fillId="0" borderId="28" xfId="0" applyFont="1" applyFill="1" applyBorder="1" applyAlignment="1">
      <alignment horizontal="right"/>
    </xf>
    <xf numFmtId="0" fontId="23" fillId="0" borderId="30" xfId="0" applyFont="1" applyFill="1" applyBorder="1" applyAlignment="1">
      <alignment horizontal="right"/>
    </xf>
    <xf numFmtId="165" fontId="23" fillId="0" borderId="29" xfId="0" applyNumberFormat="1" applyFont="1" applyFill="1" applyBorder="1" applyAlignment="1">
      <alignment horizontal="right"/>
    </xf>
    <xf numFmtId="165" fontId="23" fillId="0" borderId="31" xfId="0" applyNumberFormat="1" applyFont="1" applyFill="1" applyBorder="1" applyAlignment="1">
      <alignment horizontal="right"/>
    </xf>
    <xf numFmtId="49" fontId="23" fillId="0" borderId="35" xfId="0" applyNumberFormat="1" applyFont="1" applyFill="1" applyBorder="1" applyAlignment="1">
      <alignment horizontal="left"/>
    </xf>
    <xf numFmtId="0" fontId="23" fillId="0" borderId="35" xfId="0" applyFont="1" applyFill="1" applyBorder="1" applyAlignment="1">
      <alignment horizontal="right"/>
    </xf>
    <xf numFmtId="165" fontId="23" fillId="0" borderId="36" xfId="0" applyNumberFormat="1" applyFont="1" applyFill="1" applyBorder="1" applyAlignment="1">
      <alignment horizontal="right"/>
    </xf>
    <xf numFmtId="49" fontId="24" fillId="0" borderId="0" xfId="0" applyNumberFormat="1" applyFont="1" applyFill="1" applyBorder="1" applyAlignment="1">
      <alignment horizontal="left"/>
    </xf>
    <xf numFmtId="0" fontId="22" fillId="0" borderId="0" xfId="0" applyFont="1" applyFill="1" applyBorder="1"/>
    <xf numFmtId="4" fontId="26" fillId="0" borderId="11" xfId="3" applyNumberFormat="1" applyFont="1" applyFill="1" applyBorder="1" applyAlignment="1">
      <alignment horizontal="center" vertical="center"/>
    </xf>
    <xf numFmtId="0" fontId="26" fillId="0" borderId="11" xfId="3" applyFont="1" applyFill="1" applyBorder="1" applyAlignment="1">
      <alignment horizontal="left" vertical="center" wrapText="1"/>
    </xf>
    <xf numFmtId="3" fontId="27" fillId="0" borderId="11" xfId="3" applyNumberFormat="1" applyFont="1" applyFill="1" applyBorder="1" applyAlignment="1">
      <alignment horizontal="center" vertical="center"/>
    </xf>
    <xf numFmtId="0" fontId="0" fillId="0" borderId="16" xfId="0" applyBorder="1"/>
    <xf numFmtId="3" fontId="27" fillId="4" borderId="17" xfId="3" applyNumberFormat="1" applyFont="1" applyFill="1" applyBorder="1" applyAlignment="1">
      <alignment horizontal="center" vertical="center"/>
    </xf>
    <xf numFmtId="167" fontId="26" fillId="0" borderId="40" xfId="3" applyNumberFormat="1" applyFont="1" applyFill="1" applyBorder="1" applyAlignment="1">
      <alignment horizontal="center" vertical="center"/>
    </xf>
    <xf numFmtId="0" fontId="26" fillId="0" borderId="37" xfId="3" applyFont="1" applyFill="1" applyBorder="1" applyAlignment="1">
      <alignment horizontal="left" vertical="center" wrapText="1"/>
    </xf>
    <xf numFmtId="4" fontId="26" fillId="0" borderId="37" xfId="3" applyNumberFormat="1" applyFont="1" applyFill="1" applyBorder="1" applyAlignment="1">
      <alignment horizontal="center" vertical="center"/>
    </xf>
    <xf numFmtId="3" fontId="26" fillId="0" borderId="37" xfId="3" applyNumberFormat="1" applyFont="1" applyFill="1" applyBorder="1" applyAlignment="1">
      <alignment horizontal="center" vertical="center"/>
    </xf>
    <xf numFmtId="3" fontId="26" fillId="4" borderId="41" xfId="3" applyNumberFormat="1" applyFont="1" applyFill="1" applyBorder="1" applyAlignment="1">
      <alignment horizontal="center" vertical="center"/>
    </xf>
    <xf numFmtId="167" fontId="7" fillId="0" borderId="13" xfId="3" applyNumberFormat="1" applyFont="1" applyFill="1" applyBorder="1" applyAlignment="1">
      <alignment horizontal="center" vertical="center"/>
    </xf>
    <xf numFmtId="167" fontId="7" fillId="0" borderId="18" xfId="3" applyNumberFormat="1" applyFont="1" applyFill="1" applyBorder="1" applyAlignment="1">
      <alignment horizontal="center" vertical="center"/>
    </xf>
    <xf numFmtId="0" fontId="7" fillId="0" borderId="19" xfId="3" applyFont="1" applyFill="1" applyBorder="1" applyAlignment="1">
      <alignment horizontal="left" vertical="center" wrapText="1"/>
    </xf>
    <xf numFmtId="167" fontId="7" fillId="0" borderId="42" xfId="3" applyNumberFormat="1" applyFont="1" applyFill="1" applyBorder="1" applyAlignment="1">
      <alignment horizontal="center" vertical="center"/>
    </xf>
    <xf numFmtId="0" fontId="7" fillId="0" borderId="39" xfId="3" applyFont="1" applyFill="1" applyBorder="1" applyAlignment="1">
      <alignment horizontal="left" vertical="center" wrapText="1"/>
    </xf>
    <xf numFmtId="168" fontId="7" fillId="0" borderId="39" xfId="3" applyNumberFormat="1" applyFont="1" applyFill="1" applyBorder="1" applyAlignment="1">
      <alignment horizontal="center"/>
    </xf>
    <xf numFmtId="168" fontId="7" fillId="4" borderId="38" xfId="3" applyNumberFormat="1" applyFont="1" applyFill="1" applyBorder="1" applyAlignment="1">
      <alignment horizontal="center"/>
    </xf>
    <xf numFmtId="0" fontId="28" fillId="0" borderId="14" xfId="0" applyFont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 wrapText="1"/>
    </xf>
    <xf numFmtId="168" fontId="29" fillId="0" borderId="19" xfId="3" applyNumberFormat="1" applyFont="1" applyFill="1" applyBorder="1" applyAlignment="1">
      <alignment horizontal="center"/>
    </xf>
    <xf numFmtId="168" fontId="29" fillId="4" borderId="20" xfId="3" applyNumberFormat="1" applyFont="1" applyFill="1" applyBorder="1" applyAlignment="1">
      <alignment horizontal="center"/>
    </xf>
    <xf numFmtId="169" fontId="20" fillId="0" borderId="17" xfId="1" applyNumberFormat="1" applyFont="1" applyFill="1" applyBorder="1" applyAlignment="1">
      <alignment horizontal="right" vertical="center"/>
    </xf>
    <xf numFmtId="169" fontId="20" fillId="0" borderId="17" xfId="1" applyNumberFormat="1" applyFont="1" applyFill="1" applyBorder="1" applyAlignment="1">
      <alignment horizontal="center" vertical="center"/>
    </xf>
    <xf numFmtId="169" fontId="20" fillId="0" borderId="20" xfId="1" applyNumberFormat="1" applyFont="1" applyFill="1" applyBorder="1" applyAlignment="1">
      <alignment horizontal="center" vertical="center"/>
    </xf>
    <xf numFmtId="169" fontId="20" fillId="0" borderId="20" xfId="1" applyNumberFormat="1" applyFont="1" applyFill="1" applyBorder="1" applyAlignment="1">
      <alignment horizontal="right" vertical="center"/>
    </xf>
    <xf numFmtId="168" fontId="0" fillId="0" borderId="0" xfId="2" applyNumberFormat="1" applyFont="1"/>
    <xf numFmtId="168" fontId="0" fillId="0" borderId="0" xfId="0" applyNumberFormat="1"/>
    <xf numFmtId="0" fontId="19" fillId="0" borderId="4" xfId="0" applyFont="1" applyFill="1" applyBorder="1" applyAlignment="1">
      <alignment vertical="center" wrapText="1"/>
    </xf>
    <xf numFmtId="0" fontId="19" fillId="0" borderId="5" xfId="0" applyFont="1" applyFill="1" applyBorder="1" applyAlignment="1">
      <alignment vertical="center" wrapText="1"/>
    </xf>
    <xf numFmtId="0" fontId="19" fillId="0" borderId="6" xfId="0" applyFont="1" applyFill="1" applyBorder="1" applyAlignment="1">
      <alignment vertical="center" wrapText="1"/>
    </xf>
    <xf numFmtId="164" fontId="3" fillId="0" borderId="23" xfId="0" applyNumberFormat="1" applyFont="1" applyFill="1" applyBorder="1" applyAlignment="1">
      <alignment horizontal="center" vertical="center" wrapText="1"/>
    </xf>
    <xf numFmtId="164" fontId="3" fillId="0" borderId="24" xfId="0" applyNumberFormat="1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vertical="center" wrapText="1"/>
    </xf>
    <xf numFmtId="0" fontId="3" fillId="0" borderId="33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6" fillId="0" borderId="49" xfId="0" applyFont="1" applyFill="1" applyBorder="1" applyAlignment="1">
      <alignment vertical="center" wrapText="1"/>
    </xf>
    <xf numFmtId="0" fontId="3" fillId="0" borderId="23" xfId="0" applyFont="1" applyFill="1" applyBorder="1" applyAlignment="1">
      <alignment vertical="center" wrapText="1"/>
    </xf>
    <xf numFmtId="0" fontId="3" fillId="0" borderId="24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vertical="center" wrapText="1"/>
    </xf>
    <xf numFmtId="0" fontId="3" fillId="0" borderId="20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vertical="center" wrapText="1"/>
    </xf>
    <xf numFmtId="0" fontId="3" fillId="0" borderId="41" xfId="0" applyFont="1" applyFill="1" applyBorder="1" applyAlignment="1">
      <alignment vertical="center" wrapText="1"/>
    </xf>
    <xf numFmtId="0" fontId="30" fillId="0" borderId="14" xfId="3" applyFont="1" applyFill="1" applyBorder="1" applyAlignment="1">
      <alignment horizontal="left" vertical="center" wrapText="1"/>
    </xf>
    <xf numFmtId="4" fontId="31" fillId="0" borderId="14" xfId="3" applyNumberFormat="1" applyFont="1" applyFill="1" applyBorder="1" applyAlignment="1">
      <alignment horizontal="center" vertical="center"/>
    </xf>
    <xf numFmtId="4" fontId="31" fillId="0" borderId="15" xfId="3" applyNumberFormat="1" applyFont="1" applyFill="1" applyBorder="1" applyAlignment="1">
      <alignment horizontal="center" vertical="center"/>
    </xf>
    <xf numFmtId="0" fontId="0" fillId="9" borderId="0" xfId="0" applyFill="1"/>
    <xf numFmtId="0" fontId="20" fillId="0" borderId="5" xfId="1" applyFont="1" applyBorder="1" applyAlignment="1">
      <alignment vertical="center" wrapText="1"/>
    </xf>
    <xf numFmtId="166" fontId="20" fillId="0" borderId="17" xfId="1" applyNumberFormat="1" applyFont="1" applyFill="1" applyBorder="1" applyAlignment="1">
      <alignment horizontal="right" vertical="center"/>
    </xf>
    <xf numFmtId="0" fontId="14" fillId="0" borderId="0" xfId="1" applyFont="1" applyBorder="1" applyAlignment="1">
      <alignment horizontal="right" vertical="center" wrapText="1"/>
    </xf>
    <xf numFmtId="14" fontId="14" fillId="0" borderId="0" xfId="1" applyNumberFormat="1" applyFont="1" applyFill="1" applyBorder="1" applyAlignment="1">
      <alignment horizontal="left" vertical="center" wrapText="1"/>
    </xf>
    <xf numFmtId="0" fontId="0" fillId="0" borderId="0" xfId="0" applyFill="1"/>
    <xf numFmtId="0" fontId="0" fillId="0" borderId="0" xfId="0" applyAlignment="1">
      <alignment vertical="center"/>
    </xf>
    <xf numFmtId="0" fontId="34" fillId="0" borderId="3" xfId="0" applyFont="1" applyBorder="1" applyAlignment="1">
      <alignment vertical="center"/>
    </xf>
    <xf numFmtId="0" fontId="34" fillId="0" borderId="54" xfId="0" applyFont="1" applyBorder="1" applyAlignment="1">
      <alignment vertical="center"/>
    </xf>
    <xf numFmtId="0" fontId="33" fillId="0" borderId="0" xfId="0" applyFont="1"/>
    <xf numFmtId="165" fontId="0" fillId="0" borderId="0" xfId="0" applyNumberFormat="1"/>
    <xf numFmtId="0" fontId="35" fillId="0" borderId="7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170" fontId="0" fillId="0" borderId="0" xfId="0" applyNumberFormat="1"/>
    <xf numFmtId="9" fontId="0" fillId="0" borderId="0" xfId="2" applyFont="1"/>
    <xf numFmtId="0" fontId="8" fillId="0" borderId="0" xfId="0" applyFont="1"/>
    <xf numFmtId="0" fontId="36" fillId="0" borderId="0" xfId="0" applyFont="1" applyFill="1"/>
    <xf numFmtId="0" fontId="16" fillId="0" borderId="13" xfId="0" applyFont="1" applyFill="1" applyBorder="1" applyAlignment="1">
      <alignment vertical="center" wrapText="1"/>
    </xf>
    <xf numFmtId="0" fontId="16" fillId="0" borderId="16" xfId="0" applyFont="1" applyFill="1" applyBorder="1" applyAlignment="1">
      <alignment vertical="center" wrapText="1"/>
    </xf>
    <xf numFmtId="0" fontId="16" fillId="0" borderId="18" xfId="0" applyFont="1" applyFill="1" applyBorder="1" applyAlignment="1">
      <alignment vertical="center" wrapText="1"/>
    </xf>
    <xf numFmtId="0" fontId="1" fillId="3" borderId="25" xfId="0" applyFont="1" applyFill="1" applyBorder="1"/>
    <xf numFmtId="0" fontId="3" fillId="0" borderId="27" xfId="0" applyFont="1" applyFill="1" applyBorder="1" applyAlignment="1">
      <alignment vertical="center" wrapText="1"/>
    </xf>
    <xf numFmtId="0" fontId="6" fillId="0" borderId="34" xfId="0" applyFont="1" applyFill="1" applyBorder="1" applyAlignment="1">
      <alignment vertical="center" wrapText="1"/>
    </xf>
    <xf numFmtId="0" fontId="6" fillId="0" borderId="55" xfId="0" applyFont="1" applyFill="1" applyBorder="1" applyAlignment="1">
      <alignment vertical="center" wrapText="1"/>
    </xf>
    <xf numFmtId="0" fontId="6" fillId="0" borderId="56" xfId="0" applyFont="1" applyFill="1" applyBorder="1" applyAlignment="1">
      <alignment vertical="center" wrapText="1"/>
    </xf>
    <xf numFmtId="0" fontId="3" fillId="0" borderId="43" xfId="0" applyFont="1" applyFill="1" applyBorder="1" applyAlignment="1">
      <alignment vertical="center" wrapText="1"/>
    </xf>
    <xf numFmtId="0" fontId="3" fillId="0" borderId="45" xfId="0" applyFont="1" applyFill="1" applyBorder="1" applyAlignment="1">
      <alignment vertical="center" wrapText="1"/>
    </xf>
    <xf numFmtId="0" fontId="3" fillId="0" borderId="57" xfId="0" applyFont="1" applyFill="1" applyBorder="1" applyAlignment="1">
      <alignment vertical="center" wrapText="1"/>
    </xf>
    <xf numFmtId="0" fontId="3" fillId="0" borderId="58" xfId="0" applyFont="1" applyFill="1" applyBorder="1" applyAlignment="1">
      <alignment vertical="center" wrapText="1"/>
    </xf>
    <xf numFmtId="0" fontId="6" fillId="0" borderId="59" xfId="0" applyFont="1" applyFill="1" applyBorder="1" applyAlignment="1">
      <alignment vertical="center" wrapText="1"/>
    </xf>
    <xf numFmtId="0" fontId="3" fillId="0" borderId="44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15" fillId="0" borderId="12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 readingOrder="1"/>
    </xf>
    <xf numFmtId="0" fontId="8" fillId="0" borderId="26" xfId="0" applyFont="1" applyBorder="1" applyAlignment="1">
      <alignment horizontal="center"/>
    </xf>
    <xf numFmtId="0" fontId="9" fillId="0" borderId="5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26" xfId="0" applyFont="1" applyFill="1" applyBorder="1" applyAlignment="1">
      <alignment horizontal="center"/>
    </xf>
    <xf numFmtId="0" fontId="19" fillId="0" borderId="21" xfId="0" applyFont="1" applyFill="1" applyBorder="1" applyAlignment="1">
      <alignment horizontal="center" wrapText="1"/>
    </xf>
    <xf numFmtId="0" fontId="19" fillId="0" borderId="0" xfId="0" applyFont="1" applyFill="1" applyBorder="1" applyAlignment="1">
      <alignment horizontal="center" wrapText="1"/>
    </xf>
    <xf numFmtId="0" fontId="19" fillId="0" borderId="48" xfId="0" applyFont="1" applyFill="1" applyBorder="1" applyAlignment="1">
      <alignment horizontal="center" wrapText="1"/>
    </xf>
    <xf numFmtId="0" fontId="19" fillId="2" borderId="21" xfId="0" applyFont="1" applyFill="1" applyBorder="1" applyAlignment="1">
      <alignment horizontal="center" wrapText="1"/>
    </xf>
    <xf numFmtId="0" fontId="19" fillId="2" borderId="0" xfId="0" applyFont="1" applyFill="1" applyBorder="1" applyAlignment="1">
      <alignment horizontal="center" wrapText="1"/>
    </xf>
    <xf numFmtId="0" fontId="19" fillId="2" borderId="48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18" fillId="0" borderId="26" xfId="0" applyFont="1" applyBorder="1" applyAlignment="1">
      <alignment horizontal="center"/>
    </xf>
    <xf numFmtId="0" fontId="28" fillId="0" borderId="52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53" xfId="0" applyFont="1" applyFill="1" applyBorder="1" applyAlignment="1">
      <alignment horizontal="center" vertical="center" wrapText="1"/>
    </xf>
    <xf numFmtId="0" fontId="28" fillId="0" borderId="46" xfId="0" applyFont="1" applyFill="1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 wrapText="1"/>
    </xf>
    <xf numFmtId="0" fontId="28" fillId="0" borderId="47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0" xfId="1" applyFont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_Маржинальность" xfId="3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Начислено баллов по картам лояльности за предыдущие</a:t>
            </a:r>
            <a:r>
              <a:rPr lang="ru-RU" baseline="0"/>
              <a:t> 30 дней</a:t>
            </a:r>
            <a:endParaRPr lang="ru-RU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Обращения!$A$10:$AE$10</c:f>
              <c:numCache>
                <c:formatCode>dd/mm/yy;@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cat>
          <c:val>
            <c:numRef>
              <c:f>Обращения!$A$11:$AE$11</c:f>
              <c:numCache>
                <c:formatCode>General</c:formatCode>
                <c:ptCount val="31"/>
                <c:pt idx="0">
                  <c:v>67</c:v>
                </c:pt>
                <c:pt idx="1">
                  <c:v>96</c:v>
                </c:pt>
                <c:pt idx="2">
                  <c:v>67</c:v>
                </c:pt>
                <c:pt idx="3">
                  <c:v>97</c:v>
                </c:pt>
                <c:pt idx="4">
                  <c:v>63</c:v>
                </c:pt>
                <c:pt idx="5">
                  <c:v>67</c:v>
                </c:pt>
                <c:pt idx="6">
                  <c:v>75</c:v>
                </c:pt>
                <c:pt idx="7">
                  <c:v>82</c:v>
                </c:pt>
                <c:pt idx="8">
                  <c:v>64</c:v>
                </c:pt>
                <c:pt idx="9">
                  <c:v>67</c:v>
                </c:pt>
                <c:pt idx="10">
                  <c:v>93</c:v>
                </c:pt>
                <c:pt idx="11">
                  <c:v>63</c:v>
                </c:pt>
                <c:pt idx="12">
                  <c:v>91</c:v>
                </c:pt>
                <c:pt idx="13">
                  <c:v>90</c:v>
                </c:pt>
                <c:pt idx="14">
                  <c:v>83</c:v>
                </c:pt>
                <c:pt idx="15">
                  <c:v>68</c:v>
                </c:pt>
                <c:pt idx="16">
                  <c:v>80</c:v>
                </c:pt>
                <c:pt idx="17">
                  <c:v>68</c:v>
                </c:pt>
                <c:pt idx="18">
                  <c:v>94</c:v>
                </c:pt>
                <c:pt idx="19">
                  <c:v>98</c:v>
                </c:pt>
                <c:pt idx="20">
                  <c:v>60</c:v>
                </c:pt>
                <c:pt idx="21">
                  <c:v>80</c:v>
                </c:pt>
                <c:pt idx="22">
                  <c:v>70</c:v>
                </c:pt>
                <c:pt idx="23">
                  <c:v>91</c:v>
                </c:pt>
                <c:pt idx="24">
                  <c:v>70</c:v>
                </c:pt>
                <c:pt idx="25">
                  <c:v>77</c:v>
                </c:pt>
                <c:pt idx="26">
                  <c:v>67</c:v>
                </c:pt>
                <c:pt idx="27">
                  <c:v>80</c:v>
                </c:pt>
                <c:pt idx="28">
                  <c:v>90</c:v>
                </c:pt>
                <c:pt idx="29">
                  <c:v>74</c:v>
                </c:pt>
                <c:pt idx="3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1-4BFF-99FC-18BAB4CA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58496"/>
        <c:axId val="101798272"/>
      </c:lineChart>
      <c:dateAx>
        <c:axId val="100858496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101798272"/>
        <c:crosses val="autoZero"/>
        <c:auto val="1"/>
        <c:lblOffset val="100"/>
        <c:baseTimeUnit val="days"/>
      </c:dateAx>
      <c:valAx>
        <c:axId val="10179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858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ru-RU" sz="2400">
                <a:latin typeface="Arial" panose="020B0604020202020204" pitchFamily="34" charset="0"/>
                <a:cs typeface="Arial" panose="020B0604020202020204" pitchFamily="34" charset="0"/>
              </a:rPr>
              <a:t>Динамика доли рынка, нал.+БК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бензины+ДТ</c:v>
          </c:tx>
          <c:spPr>
            <a:ln w="47625"/>
          </c:spPr>
          <c:marker>
            <c:symbol val="none"/>
          </c:marker>
          <c:cat>
            <c:strRef>
              <c:f>('[1]19.Доля рынк Белстат Нал и БК'!$A$27,'[1]19.Доля рынк Белстат Нал и БК'!$A$29,'[1]19.Доля рынк Белстат Нал и БК'!$A$31,'[1]19.Доля рынк Белстат Нал и БК'!$A$33,'[1]19.Доля рынк Белстат Нал и БК'!$A$35,'[1]19.Доля рынк Белстат Нал и БК'!$A$37,'[1]19.Доля рынк Белстат Нал и БК'!$A$39,'[1]19.Доля рынк Белстат Нал и БК'!$A$41,'[1]19.Доля рынк Белстат Нал и БК'!$A$43,'[1]19.Доля рынк Белстат Нал и БК'!$A$45,'[1]19.Доля рынк Белстат Нал и БК'!$A$47,'[1]19.Доля рынк Белстат Нал и БК'!$A$49,'[1]19.Доля рынк Белстат Нал и БК'!$A$51)</c:f>
              <c:strCache>
                <c:ptCount val="13"/>
                <c:pt idx="0">
                  <c:v>2017K3</c:v>
                </c:pt>
                <c:pt idx="1">
                  <c:v>2017K4</c:v>
                </c:pt>
                <c:pt idx="2">
                  <c:v>2018K1</c:v>
                </c:pt>
                <c:pt idx="3">
                  <c:v>2018K2</c:v>
                </c:pt>
                <c:pt idx="4">
                  <c:v>2018K3</c:v>
                </c:pt>
                <c:pt idx="5">
                  <c:v>2018K4</c:v>
                </c:pt>
                <c:pt idx="6">
                  <c:v>2019K1</c:v>
                </c:pt>
                <c:pt idx="7">
                  <c:v>2019K2</c:v>
                </c:pt>
                <c:pt idx="8">
                  <c:v>2019K3</c:v>
                </c:pt>
                <c:pt idx="9">
                  <c:v>2019К4</c:v>
                </c:pt>
                <c:pt idx="10">
                  <c:v>2020К1</c:v>
                </c:pt>
                <c:pt idx="11">
                  <c:v>2020К2</c:v>
                </c:pt>
                <c:pt idx="12">
                  <c:v>2020К3</c:v>
                </c:pt>
              </c:strCache>
            </c:strRef>
          </c:cat>
          <c:val>
            <c:numRef>
              <c:f>('[1]19.Доля рынк Белстат Нал и БК'!$J$27,'[1]19.Доля рынк Белстат Нал и БК'!$J$29,'[1]19.Доля рынк Белстат Нал и БК'!$J$31,'[1]19.Доля рынк Белстат Нал и БК'!$J$33,'[1]19.Доля рынк Белстат Нал и БК'!$J$35,'[1]19.Доля рынк Белстат Нал и БК'!$J$37,'[1]19.Доля рынк Белстат Нал и БК'!$J$39,'[1]19.Доля рынк Белстат Нал и БК'!$J$41,'[1]19.Доля рынк Белстат Нал и БК'!$J$43,'[1]19.Доля рынк Белстат Нал и БК'!$J$45,'[1]19.Доля рынк Белстат Нал и БК'!$J$47,'[1]19.Доля рынк Белстат Нал и БК'!$J$49,'[1]19.Доля рынк Белстат Нал и БК'!$J$51)</c:f>
              <c:numCache>
                <c:formatCode>General</c:formatCode>
                <c:ptCount val="13"/>
                <c:pt idx="0">
                  <c:v>0.60930152635174384</c:v>
                </c:pt>
                <c:pt idx="1">
                  <c:v>0.5836606315709556</c:v>
                </c:pt>
                <c:pt idx="2">
                  <c:v>0.53100471642668723</c:v>
                </c:pt>
                <c:pt idx="3">
                  <c:v>0.549568026292099</c:v>
                </c:pt>
                <c:pt idx="4">
                  <c:v>0.57409270115954569</c:v>
                </c:pt>
                <c:pt idx="5">
                  <c:v>0.55251683816339081</c:v>
                </c:pt>
                <c:pt idx="6">
                  <c:v>0.57212145959303085</c:v>
                </c:pt>
                <c:pt idx="7">
                  <c:v>0.603456799921814</c:v>
                </c:pt>
                <c:pt idx="8">
                  <c:v>0.63105801526863692</c:v>
                </c:pt>
                <c:pt idx="9">
                  <c:v>0.61741579957678783</c:v>
                </c:pt>
                <c:pt idx="10">
                  <c:v>0.6438227050208476</c:v>
                </c:pt>
                <c:pt idx="11">
                  <c:v>0.64788282323859836</c:v>
                </c:pt>
                <c:pt idx="12">
                  <c:v>0.64516603165256559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A-4EF7-95A4-298AEFAFB61B}"/>
            </c:ext>
          </c:extLst>
        </c:ser>
        <c:ser>
          <c:idx val="1"/>
          <c:order val="1"/>
          <c:tx>
            <c:v>бензины</c:v>
          </c:tx>
          <c:spPr>
            <a:ln w="47625"/>
          </c:spPr>
          <c:marker>
            <c:symbol val="none"/>
          </c:marker>
          <c:cat>
            <c:strRef>
              <c:f>('[1]19.Доля рынк Белстат Нал и БК'!$A$27,'[1]19.Доля рынк Белстат Нал и БК'!$A$29,'[1]19.Доля рынк Белстат Нал и БК'!$A$31,'[1]19.Доля рынк Белстат Нал и БК'!$A$33,'[1]19.Доля рынк Белстат Нал и БК'!$A$35,'[1]19.Доля рынк Белстат Нал и БК'!$A$37,'[1]19.Доля рынк Белстат Нал и БК'!$A$39,'[1]19.Доля рынк Белстат Нал и БК'!$A$41,'[1]19.Доля рынк Белстат Нал и БК'!$A$43,'[1]19.Доля рынк Белстат Нал и БК'!$A$45,'[1]19.Доля рынк Белстат Нал и БК'!$A$47,'[1]19.Доля рынк Белстат Нал и БК'!$A$49,'[1]19.Доля рынк Белстат Нал и БК'!$A$51)</c:f>
              <c:strCache>
                <c:ptCount val="13"/>
                <c:pt idx="0">
                  <c:v>2017K3</c:v>
                </c:pt>
                <c:pt idx="1">
                  <c:v>2017K4</c:v>
                </c:pt>
                <c:pt idx="2">
                  <c:v>2018K1</c:v>
                </c:pt>
                <c:pt idx="3">
                  <c:v>2018K2</c:v>
                </c:pt>
                <c:pt idx="4">
                  <c:v>2018K3</c:v>
                </c:pt>
                <c:pt idx="5">
                  <c:v>2018K4</c:v>
                </c:pt>
                <c:pt idx="6">
                  <c:v>2019K1</c:v>
                </c:pt>
                <c:pt idx="7">
                  <c:v>2019K2</c:v>
                </c:pt>
                <c:pt idx="8">
                  <c:v>2019K3</c:v>
                </c:pt>
                <c:pt idx="9">
                  <c:v>2019К4</c:v>
                </c:pt>
                <c:pt idx="10">
                  <c:v>2020К1</c:v>
                </c:pt>
                <c:pt idx="11">
                  <c:v>2020К2</c:v>
                </c:pt>
                <c:pt idx="12">
                  <c:v>2020К3</c:v>
                </c:pt>
              </c:strCache>
            </c:strRef>
          </c:cat>
          <c:val>
            <c:numRef>
              <c:f>('[1]19.Доля рынк Белстат Нал и БК'!$G$27,'[1]19.Доля рынк Белстат Нал и БК'!$G$29,'[1]19.Доля рынк Белстат Нал и БК'!$G$31,'[1]19.Доля рынк Белстат Нал и БК'!$G$33,'[1]19.Доля рынк Белстат Нал и БК'!$G$35,'[1]19.Доля рынк Белстат Нал и БК'!$G$37,'[1]19.Доля рынк Белстат Нал и БК'!$G$39,'[1]19.Доля рынк Белстат Нал и БК'!$G$41,'[1]19.Доля рынк Белстат Нал и БК'!$G$43,'[1]19.Доля рынк Белстат Нал и БК'!$G$45,'[1]19.Доля рынк Белстат Нал и БК'!$G$47,'[1]19.Доля рынк Белстат Нал и БК'!$G$49,'[1]19.Доля рынк Белстат Нал и БК'!$G$51)</c:f>
              <c:numCache>
                <c:formatCode>General</c:formatCode>
                <c:ptCount val="13"/>
                <c:pt idx="0">
                  <c:v>0.6471277254150607</c:v>
                </c:pt>
                <c:pt idx="1">
                  <c:v>0.62942059562356911</c:v>
                </c:pt>
                <c:pt idx="2">
                  <c:v>0.62491252850732681</c:v>
                </c:pt>
                <c:pt idx="3">
                  <c:v>0.59694132907014963</c:v>
                </c:pt>
                <c:pt idx="4">
                  <c:v>0.61216743979686761</c:v>
                </c:pt>
                <c:pt idx="5">
                  <c:v>0.58320487128373877</c:v>
                </c:pt>
                <c:pt idx="6">
                  <c:v>0.59186433521460446</c:v>
                </c:pt>
                <c:pt idx="7">
                  <c:v>0.61902148167365045</c:v>
                </c:pt>
                <c:pt idx="8">
                  <c:v>0.64081090156159892</c:v>
                </c:pt>
                <c:pt idx="9">
                  <c:v>0.62793100565277549</c:v>
                </c:pt>
                <c:pt idx="10">
                  <c:v>0.65087013876312616</c:v>
                </c:pt>
                <c:pt idx="11">
                  <c:v>0.6558574893109772</c:v>
                </c:pt>
                <c:pt idx="12">
                  <c:v>0.65704823411374358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A-4EF7-95A4-298AEFAFB61B}"/>
            </c:ext>
          </c:extLst>
        </c:ser>
        <c:ser>
          <c:idx val="2"/>
          <c:order val="2"/>
          <c:tx>
            <c:v>ДТ</c:v>
          </c:tx>
          <c:spPr>
            <a:ln w="47625"/>
          </c:spPr>
          <c:marker>
            <c:symbol val="none"/>
          </c:marker>
          <c:cat>
            <c:strRef>
              <c:f>('[1]19.Доля рынк Белстат Нал и БК'!$A$27,'[1]19.Доля рынк Белстат Нал и БК'!$A$29,'[1]19.Доля рынк Белстат Нал и БК'!$A$31,'[1]19.Доля рынк Белстат Нал и БК'!$A$33,'[1]19.Доля рынк Белстат Нал и БК'!$A$35,'[1]19.Доля рынк Белстат Нал и БК'!$A$37,'[1]19.Доля рынк Белстат Нал и БК'!$A$39,'[1]19.Доля рынк Белстат Нал и БК'!$A$41,'[1]19.Доля рынк Белстат Нал и БК'!$A$43,'[1]19.Доля рынк Белстат Нал и БК'!$A$45,'[1]19.Доля рынк Белстат Нал и БК'!$A$47,'[1]19.Доля рынк Белстат Нал и БК'!$A$49,'[1]19.Доля рынк Белстат Нал и БК'!$A$51)</c:f>
              <c:strCache>
                <c:ptCount val="13"/>
                <c:pt idx="0">
                  <c:v>2017K3</c:v>
                </c:pt>
                <c:pt idx="1">
                  <c:v>2017K4</c:v>
                </c:pt>
                <c:pt idx="2">
                  <c:v>2018K1</c:v>
                </c:pt>
                <c:pt idx="3">
                  <c:v>2018K2</c:v>
                </c:pt>
                <c:pt idx="4">
                  <c:v>2018K3</c:v>
                </c:pt>
                <c:pt idx="5">
                  <c:v>2018K4</c:v>
                </c:pt>
                <c:pt idx="6">
                  <c:v>2019K1</c:v>
                </c:pt>
                <c:pt idx="7">
                  <c:v>2019K2</c:v>
                </c:pt>
                <c:pt idx="8">
                  <c:v>2019K3</c:v>
                </c:pt>
                <c:pt idx="9">
                  <c:v>2019К4</c:v>
                </c:pt>
                <c:pt idx="10">
                  <c:v>2020К1</c:v>
                </c:pt>
                <c:pt idx="11">
                  <c:v>2020К2</c:v>
                </c:pt>
                <c:pt idx="12">
                  <c:v>2020К3</c:v>
                </c:pt>
              </c:strCache>
            </c:strRef>
          </c:cat>
          <c:val>
            <c:numRef>
              <c:f>('[1]19.Доля рынк Белстат Нал и БК'!$G$28,'[1]19.Доля рынк Белстат Нал и БК'!$G$30,'[1]19.Доля рынк Белстат Нал и БК'!$G$32,'[1]19.Доля рынк Белстат Нал и БК'!$G$34,'[1]19.Доля рынк Белстат Нал и БК'!$G$36,'[1]19.Доля рынк Белстат Нал и БК'!$G$38,'[1]19.Доля рынк Белстат Нал и БК'!$G$40,'[1]19.Доля рынк Белстат Нал и БК'!$G$42,'[1]19.Доля рынк Белстат Нал и БК'!$G$44,'[1]19.Доля рынк Белстат Нал и БК'!$G$46,'[1]19.Доля рынк Белстат Нал и БК'!$G$48,'[1]19.Доля рынк Белстат Нал и БК'!$G$50,'[1]19.Доля рынк Белстат Нал и БК'!$G$52)</c:f>
              <c:numCache>
                <c:formatCode>General</c:formatCode>
                <c:ptCount val="13"/>
                <c:pt idx="0">
                  <c:v>0.5481981249823521</c:v>
                </c:pt>
                <c:pt idx="1">
                  <c:v>0.51989120109111908</c:v>
                </c:pt>
                <c:pt idx="2">
                  <c:v>0.41748069756127654</c:v>
                </c:pt>
                <c:pt idx="3">
                  <c:v>0.48829087253506226</c:v>
                </c:pt>
                <c:pt idx="4">
                  <c:v>0.52326297222788709</c:v>
                </c:pt>
                <c:pt idx="5">
                  <c:v>0.51547940647929036</c:v>
                </c:pt>
                <c:pt idx="6">
                  <c:v>0.54757323577642403</c:v>
                </c:pt>
                <c:pt idx="7">
                  <c:v>0.58162845660232965</c:v>
                </c:pt>
                <c:pt idx="8">
                  <c:v>0.61707386838174183</c:v>
                </c:pt>
                <c:pt idx="9">
                  <c:v>0.60346871165181115</c:v>
                </c:pt>
                <c:pt idx="10">
                  <c:v>0.63463688513637351</c:v>
                </c:pt>
                <c:pt idx="11">
                  <c:v>0.6346450213412258</c:v>
                </c:pt>
                <c:pt idx="12">
                  <c:v>0.62563863734076419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A-4EF7-95A4-298AEFAFB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75712"/>
        <c:axId val="103877248"/>
      </c:lineChart>
      <c:catAx>
        <c:axId val="10387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877248"/>
        <c:crosses val="autoZero"/>
        <c:auto val="1"/>
        <c:lblAlgn val="ctr"/>
        <c:lblOffset val="100"/>
        <c:noMultiLvlLbl val="0"/>
      </c:catAx>
      <c:valAx>
        <c:axId val="103877248"/>
        <c:scaling>
          <c:orientation val="minMax"/>
          <c:min val="0.3500000000000000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7571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baseline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Доля реализуемых товаров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5.81906193023582E-2"/>
                  <c:y val="2.372837031734669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316-4D42-9921-E011AFC0ECF3}"/>
                </c:ext>
              </c:extLst>
            </c:dLbl>
            <c:dLbl>
              <c:idx val="1"/>
              <c:layout>
                <c:manualLayout>
                  <c:x val="9.7427661237001861E-2"/>
                  <c:y val="-0.3270503459794798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316-4D42-9921-E011AFC0ECF3}"/>
                </c:ext>
              </c:extLst>
            </c:dLbl>
            <c:dLbl>
              <c:idx val="2"/>
              <c:layout>
                <c:manualLayout>
                  <c:x val="8.629440403918975E-3"/>
                  <c:y val="-5.685325697924122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316-4D42-9921-E011AFC0ECF3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 baseline="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Сопутка!$A$8:$A$10</c:f>
              <c:strCache>
                <c:ptCount val="3"/>
                <c:pt idx="0">
                  <c:v>Сопут. Товары</c:v>
                </c:pt>
                <c:pt idx="1">
                  <c:v>Нефтепродукт</c:v>
                </c:pt>
                <c:pt idx="2">
                  <c:v>Общепит</c:v>
                </c:pt>
              </c:strCache>
            </c:strRef>
          </c:cat>
          <c:val>
            <c:numRef>
              <c:f>Сопутка!$B$8:$B$10</c:f>
              <c:numCache>
                <c:formatCode>General</c:formatCode>
                <c:ptCount val="3"/>
                <c:pt idx="0">
                  <c:v>6.3463737867638093E-2</c:v>
                </c:pt>
                <c:pt idx="1">
                  <c:v>0.92551935896505189</c:v>
                </c:pt>
                <c:pt idx="2">
                  <c:v>1.1016903167310006E-2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16-4D42-9921-E011AFC0E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Доля категорий сопутствующих товаров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6"/>
              <c:layout>
                <c:manualLayout>
                  <c:x val="1.4907120012488066E-2"/>
                  <c:y val="4.481372382409033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3AC-40E1-BDBA-4F2C17BF786D}"/>
                </c:ext>
              </c:extLst>
            </c:dLbl>
            <c:dLbl>
              <c:idx val="7"/>
              <c:layout>
                <c:manualLayout>
                  <c:x val="1.4527468298827792E-2"/>
                  <c:y val="2.598236371532695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3AC-40E1-BDBA-4F2C17BF78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 i="0" baseline="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Сопутка!$M$7:$M$17</c:f>
              <c:strCache>
                <c:ptCount val="11"/>
                <c:pt idx="0">
                  <c:v>Табачные изделия и другие им сопутствующие товары:</c:v>
                </c:pt>
                <c:pt idx="1">
                  <c:v>Автохимия</c:v>
                </c:pt>
                <c:pt idx="2">
                  <c:v>Алкогольные напитки</c:v>
                </c:pt>
                <c:pt idx="3">
                  <c:v>Горячие напитки</c:v>
                </c:pt>
                <c:pt idx="4">
                  <c:v>Напитки безалкогольные</c:v>
                </c:pt>
                <c:pt idx="5">
                  <c:v>Масла</c:v>
                </c:pt>
                <c:pt idx="6">
                  <c:v>Продукция фастфуда и общепита</c:v>
                </c:pt>
                <c:pt idx="7">
                  <c:v>Пиво и слабоалкогольные напитки</c:v>
                </c:pt>
                <c:pt idx="8">
                  <c:v>Кондитерские изделия</c:v>
                </c:pt>
                <c:pt idx="9">
                  <c:v>Бакалея</c:v>
                </c:pt>
                <c:pt idx="10">
                  <c:v>Прочие</c:v>
                </c:pt>
              </c:strCache>
            </c:strRef>
          </c:cat>
          <c:val>
            <c:numRef>
              <c:f>Сопутка!$N$7:$N$17</c:f>
              <c:numCache>
                <c:formatCode>0.0%</c:formatCode>
                <c:ptCount val="11"/>
                <c:pt idx="0">
                  <c:v>0.27583488164537562</c:v>
                </c:pt>
                <c:pt idx="1">
                  <c:v>0.11269692398704761</c:v>
                </c:pt>
                <c:pt idx="2">
                  <c:v>9.4798163816261577E-2</c:v>
                </c:pt>
                <c:pt idx="3">
                  <c:v>8.6810637306164978E-2</c:v>
                </c:pt>
                <c:pt idx="4">
                  <c:v>7.347802231811465E-2</c:v>
                </c:pt>
                <c:pt idx="5">
                  <c:v>6.5965457712483647E-2</c:v>
                </c:pt>
                <c:pt idx="6">
                  <c:v>6.1376652304797392E-2</c:v>
                </c:pt>
                <c:pt idx="7">
                  <c:v>5.5110679340552124E-2</c:v>
                </c:pt>
                <c:pt idx="8">
                  <c:v>3.2690573879704865E-2</c:v>
                </c:pt>
                <c:pt idx="9">
                  <c:v>2.6743432615715039E-2</c:v>
                </c:pt>
                <c:pt idx="10">
                  <c:v>0.11449457507378258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C-40E1-BDBA-4F2C17BF7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Списано баллов по картам лояльности за предыдущие 30 дней</a:t>
            </a:r>
            <a:endParaRPr lang="ru-RU">
              <a:effectLst/>
            </a:endParaRP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Обращения!$A$13:$AE$13</c:f>
              <c:numCache>
                <c:formatCode>dd/mm/yy;@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cat>
          <c:val>
            <c:numRef>
              <c:f>Обращения!$A$14:$AE$14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6</c:v>
                </c:pt>
                <c:pt idx="23">
                  <c:v>6</c:v>
                </c:pt>
                <c:pt idx="24">
                  <c:v>1</c:v>
                </c:pt>
                <c:pt idx="25">
                  <c:v>6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2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E-458C-99DF-469F298DC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8752"/>
        <c:axId val="101820288"/>
      </c:lineChart>
      <c:dateAx>
        <c:axId val="101818752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101820288"/>
        <c:crosses val="autoZero"/>
        <c:auto val="1"/>
        <c:lblOffset val="100"/>
        <c:baseTimeUnit val="days"/>
      </c:dateAx>
      <c:valAx>
        <c:axId val="10182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818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Сравнение разницы между темпом роста реализации нефтепродуктов всего и на приграничных АЗС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669971879186869E-2"/>
          <c:y val="2.3349147602606455E-2"/>
          <c:w val="0.89105191053637345"/>
          <c:h val="0.70592944020798665"/>
        </c:manualLayout>
      </c:layout>
      <c:lineChart>
        <c:grouping val="standard"/>
        <c:varyColors val="0"/>
        <c:ser>
          <c:idx val="0"/>
          <c:order val="0"/>
          <c:tx>
            <c:v>Разница между темпом роста всего и на приграничных АЗС</c:v>
          </c:tx>
          <c:marker>
            <c:symbol val="none"/>
          </c:marker>
          <c:val>
            <c:numRef>
              <c:f>Приграничные!$C$44:$AD$44</c:f>
              <c:numCache>
                <c:formatCode>\+#\ ##0.0%;\-#\ ##0.0%</c:formatCode>
                <c:ptCount val="28"/>
                <c:pt idx="0">
                  <c:v>5.7026260927366068E-2</c:v>
                </c:pt>
                <c:pt idx="1">
                  <c:v>2.9715573290093E-2</c:v>
                </c:pt>
                <c:pt idx="2">
                  <c:v>0.14283469906828</c:v>
                </c:pt>
                <c:pt idx="3">
                  <c:v>0.35763842790465794</c:v>
                </c:pt>
                <c:pt idx="4">
                  <c:v>0.60244727739926107</c:v>
                </c:pt>
                <c:pt idx="5">
                  <c:v>0.25955584099771728</c:v>
                </c:pt>
                <c:pt idx="6">
                  <c:v>0.10844372714561307</c:v>
                </c:pt>
                <c:pt idx="7">
                  <c:v>7.4415319647237022E-2</c:v>
                </c:pt>
                <c:pt idx="8">
                  <c:v>0.22006689408654198</c:v>
                </c:pt>
                <c:pt idx="9">
                  <c:v>0.37137818147257695</c:v>
                </c:pt>
                <c:pt idx="10">
                  <c:v>0.27967832039857776</c:v>
                </c:pt>
                <c:pt idx="11">
                  <c:v>0.2956398745562292</c:v>
                </c:pt>
                <c:pt idx="12">
                  <c:v>0.25884027016008132</c:v>
                </c:pt>
                <c:pt idx="13">
                  <c:v>0.28536028061062901</c:v>
                </c:pt>
                <c:pt idx="14">
                  <c:v>0.217045244120807</c:v>
                </c:pt>
                <c:pt idx="15">
                  <c:v>0.26905020621594272</c:v>
                </c:pt>
                <c:pt idx="16">
                  <c:v>0.17641823881746599</c:v>
                </c:pt>
                <c:pt idx="17">
                  <c:v>0.14203061806102371</c:v>
                </c:pt>
                <c:pt idx="18">
                  <c:v>0.15154555831451699</c:v>
                </c:pt>
                <c:pt idx="19">
                  <c:v>0.21144502591494052</c:v>
                </c:pt>
                <c:pt idx="20">
                  <c:v>0.17058835996911997</c:v>
                </c:pt>
                <c:pt idx="21">
                  <c:v>0.16509616922645701</c:v>
                </c:pt>
                <c:pt idx="22">
                  <c:v>0.19637458459857401</c:v>
                </c:pt>
                <c:pt idx="23">
                  <c:v>0.20631549471016747</c:v>
                </c:pt>
                <c:pt idx="24">
                  <c:v>0.17007270196007548</c:v>
                </c:pt>
                <c:pt idx="25">
                  <c:v>0.24070455542691269</c:v>
                </c:pt>
                <c:pt idx="26">
                  <c:v>0.26336430051777243</c:v>
                </c:pt>
                <c:pt idx="27">
                  <c:v>0.18776100778666188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4-4F6E-96CD-35604118E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44864"/>
        <c:axId val="101846400"/>
      </c:lineChart>
      <c:dateAx>
        <c:axId val="10184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01846400"/>
        <c:crosses val="autoZero"/>
        <c:auto val="0"/>
        <c:lblOffset val="1000"/>
        <c:baseTimeUnit val="days"/>
      </c:dateAx>
      <c:valAx>
        <c:axId val="101846400"/>
        <c:scaling>
          <c:orientation val="minMax"/>
        </c:scaling>
        <c:delete val="0"/>
        <c:axPos val="l"/>
        <c:majorGridlines/>
        <c:numFmt formatCode="\+#\ ##0.0%;\-#\ ##0.0%" sourceLinked="1"/>
        <c:majorTickMark val="out"/>
        <c:minorTickMark val="none"/>
        <c:tickLblPos val="nextTo"/>
        <c:crossAx val="101844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Цены!$A$6</c:f>
              <c:strCache>
                <c:ptCount val="1"/>
                <c:pt idx="0">
                  <c:v>РФ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Цены!$B$4:$F$5</c:f>
              <c:strCache>
                <c:ptCount val="5"/>
                <c:pt idx="0">
                  <c:v>АИ-92</c:v>
                </c:pt>
                <c:pt idx="1">
                  <c:v>АИ-95</c:v>
                </c:pt>
                <c:pt idx="2">
                  <c:v>АИ-98</c:v>
                </c:pt>
                <c:pt idx="3">
                  <c:v>ДТ</c:v>
                </c:pt>
                <c:pt idx="4">
                  <c:v>ПБА</c:v>
                </c:pt>
              </c:strCache>
            </c:strRef>
          </c:cat>
          <c:val>
            <c:numRef>
              <c:f>Цены!$B$6:$F$6</c:f>
              <c:numCache>
                <c:formatCode>#\ ##0.0_ ;[Red]\-#\ ##0.0\ </c:formatCode>
                <c:ptCount val="5"/>
                <c:pt idx="0">
                  <c:v>87.642520639534908</c:v>
                </c:pt>
                <c:pt idx="1">
                  <c:v>89.477202197802214</c:v>
                </c:pt>
                <c:pt idx="2">
                  <c:v>93.682687499999986</c:v>
                </c:pt>
                <c:pt idx="3">
                  <c:v>90.660512637362643</c:v>
                </c:pt>
                <c:pt idx="4">
                  <c:v>92.864310000000017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B-41CA-9FB0-C236BA5A35EB}"/>
            </c:ext>
          </c:extLst>
        </c:ser>
        <c:ser>
          <c:idx val="1"/>
          <c:order val="1"/>
          <c:tx>
            <c:strRef>
              <c:f>Цены!$A$7</c:f>
              <c:strCache>
                <c:ptCount val="1"/>
                <c:pt idx="0">
                  <c:v>Украина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Цены!$B$4:$F$5</c:f>
              <c:strCache>
                <c:ptCount val="5"/>
                <c:pt idx="0">
                  <c:v>АИ-92</c:v>
                </c:pt>
                <c:pt idx="1">
                  <c:v>АИ-95</c:v>
                </c:pt>
                <c:pt idx="2">
                  <c:v>АИ-98</c:v>
                </c:pt>
                <c:pt idx="3">
                  <c:v>ДТ</c:v>
                </c:pt>
                <c:pt idx="4">
                  <c:v>ПБА</c:v>
                </c:pt>
              </c:strCache>
            </c:strRef>
          </c:cat>
          <c:val>
            <c:numRef>
              <c:f>Цены!$B$7:$F$7</c:f>
              <c:numCache>
                <c:formatCode>#\ ##0_ ;[Red]\-#\ ##0\ </c:formatCode>
                <c:ptCount val="5"/>
                <c:pt idx="0">
                  <c:v>131.61897209302325</c:v>
                </c:pt>
                <c:pt idx="1">
                  <c:v>134.54749780219782</c:v>
                </c:pt>
                <c:pt idx="2">
                  <c:v>143.13906734693876</c:v>
                </c:pt>
                <c:pt idx="3">
                  <c:v>129.51864395604395</c:v>
                </c:pt>
                <c:pt idx="4">
                  <c:v>110.99020736842103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B-41CA-9FB0-C236BA5A35EB}"/>
            </c:ext>
          </c:extLst>
        </c:ser>
        <c:ser>
          <c:idx val="2"/>
          <c:order val="2"/>
          <c:tx>
            <c:strRef>
              <c:f>Цены!$A$8</c:f>
              <c:strCache>
                <c:ptCount val="1"/>
                <c:pt idx="0">
                  <c:v>Латвия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Цены!$B$4:$F$5</c:f>
              <c:strCache>
                <c:ptCount val="5"/>
                <c:pt idx="0">
                  <c:v>АИ-92</c:v>
                </c:pt>
                <c:pt idx="1">
                  <c:v>АИ-95</c:v>
                </c:pt>
                <c:pt idx="2">
                  <c:v>АИ-98</c:v>
                </c:pt>
                <c:pt idx="3">
                  <c:v>ДТ</c:v>
                </c:pt>
                <c:pt idx="4">
                  <c:v>ПБА</c:v>
                </c:pt>
              </c:strCache>
            </c:strRef>
          </c:cat>
          <c:val>
            <c:numRef>
              <c:f>Цены!$B$8:$F$8</c:f>
              <c:numCache>
                <c:formatCode>#\ ##0_ ;[Red]\-#\ ##0\ </c:formatCode>
                <c:ptCount val="5"/>
                <c:pt idx="1">
                  <c:v>208.60885714285712</c:v>
                </c:pt>
                <c:pt idx="2">
                  <c:v>203.44230612244897</c:v>
                </c:pt>
                <c:pt idx="3">
                  <c:v>191.13742857142861</c:v>
                </c:pt>
                <c:pt idx="4">
                  <c:v>182.42010526315789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B-41CA-9FB0-C236BA5A35EB}"/>
            </c:ext>
          </c:extLst>
        </c:ser>
        <c:ser>
          <c:idx val="3"/>
          <c:order val="3"/>
          <c:tx>
            <c:strRef>
              <c:f>Цены!$A$9</c:f>
              <c:strCache>
                <c:ptCount val="1"/>
                <c:pt idx="0">
                  <c:v>Литва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Цены!$B$4:$F$5</c:f>
              <c:strCache>
                <c:ptCount val="5"/>
                <c:pt idx="0">
                  <c:v>АИ-92</c:v>
                </c:pt>
                <c:pt idx="1">
                  <c:v>АИ-95</c:v>
                </c:pt>
                <c:pt idx="2">
                  <c:v>АИ-98</c:v>
                </c:pt>
                <c:pt idx="3">
                  <c:v>ДТ</c:v>
                </c:pt>
                <c:pt idx="4">
                  <c:v>ПБА</c:v>
                </c:pt>
              </c:strCache>
            </c:strRef>
          </c:cat>
          <c:val>
            <c:numRef>
              <c:f>Цены!$B$9:$F$9</c:f>
              <c:numCache>
                <c:formatCode>#\ ##0_ ;[Red]\-#\ ##0\ </c:formatCode>
                <c:ptCount val="5"/>
                <c:pt idx="1">
                  <c:v>193.23400000000004</c:v>
                </c:pt>
                <c:pt idx="2">
                  <c:v>195.00610204081633</c:v>
                </c:pt>
                <c:pt idx="3">
                  <c:v>177.50971428571432</c:v>
                </c:pt>
                <c:pt idx="4">
                  <c:v>180.41181052631583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7B-41CA-9FB0-C236BA5A35EB}"/>
            </c:ext>
          </c:extLst>
        </c:ser>
        <c:ser>
          <c:idx val="4"/>
          <c:order val="4"/>
          <c:tx>
            <c:strRef>
              <c:f>Цены!$A$10</c:f>
              <c:strCache>
                <c:ptCount val="1"/>
                <c:pt idx="0">
                  <c:v>Польша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Цены!$B$4:$F$5</c:f>
              <c:strCache>
                <c:ptCount val="5"/>
                <c:pt idx="0">
                  <c:v>АИ-92</c:v>
                </c:pt>
                <c:pt idx="1">
                  <c:v>АИ-95</c:v>
                </c:pt>
                <c:pt idx="2">
                  <c:v>АИ-98</c:v>
                </c:pt>
                <c:pt idx="3">
                  <c:v>ДТ</c:v>
                </c:pt>
                <c:pt idx="4">
                  <c:v>ПБА</c:v>
                </c:pt>
              </c:strCache>
            </c:strRef>
          </c:cat>
          <c:val>
            <c:numRef>
              <c:f>Цены!$B$10:$F$10</c:f>
              <c:numCache>
                <c:formatCode>#\ ##0_ ;[Red]\-#\ ##0\ </c:formatCode>
                <c:ptCount val="5"/>
                <c:pt idx="1">
                  <c:v>179.4612087912088</c:v>
                </c:pt>
                <c:pt idx="2">
                  <c:v>176.65540816326535</c:v>
                </c:pt>
                <c:pt idx="3">
                  <c:v>179.4612087912088</c:v>
                </c:pt>
                <c:pt idx="4">
                  <c:v>164.52705263157895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7B-41CA-9FB0-C236BA5A3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17344"/>
        <c:axId val="103418880"/>
      </c:barChart>
      <c:catAx>
        <c:axId val="10341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>
            <a:softEdge rad="508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8880"/>
        <c:crossesAt val="100"/>
        <c:auto val="1"/>
        <c:lblAlgn val="ctr"/>
        <c:lblOffset val="100"/>
        <c:noMultiLvlLbl val="0"/>
      </c:catAx>
      <c:valAx>
        <c:axId val="1034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_ ;[Red]\-#\ ##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Доля дозвонившихся клиентов, %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Обращения!$A$10:$AE$10</c:f>
              <c:numCache>
                <c:formatCode>dd/mm/yy;@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cat>
          <c:val>
            <c:numRef>
              <c:f>Обращения!$A$11:$AE$11</c:f>
              <c:numCache>
                <c:formatCode>General</c:formatCode>
                <c:ptCount val="31"/>
                <c:pt idx="0">
                  <c:v>67</c:v>
                </c:pt>
                <c:pt idx="1">
                  <c:v>96</c:v>
                </c:pt>
                <c:pt idx="2">
                  <c:v>67</c:v>
                </c:pt>
                <c:pt idx="3">
                  <c:v>97</c:v>
                </c:pt>
                <c:pt idx="4">
                  <c:v>63</c:v>
                </c:pt>
                <c:pt idx="5">
                  <c:v>67</c:v>
                </c:pt>
                <c:pt idx="6">
                  <c:v>75</c:v>
                </c:pt>
                <c:pt idx="7">
                  <c:v>82</c:v>
                </c:pt>
                <c:pt idx="8">
                  <c:v>64</c:v>
                </c:pt>
                <c:pt idx="9">
                  <c:v>67</c:v>
                </c:pt>
                <c:pt idx="10">
                  <c:v>93</c:v>
                </c:pt>
                <c:pt idx="11">
                  <c:v>63</c:v>
                </c:pt>
                <c:pt idx="12">
                  <c:v>91</c:v>
                </c:pt>
                <c:pt idx="13">
                  <c:v>90</c:v>
                </c:pt>
                <c:pt idx="14">
                  <c:v>83</c:v>
                </c:pt>
                <c:pt idx="15">
                  <c:v>68</c:v>
                </c:pt>
                <c:pt idx="16">
                  <c:v>80</c:v>
                </c:pt>
                <c:pt idx="17">
                  <c:v>68</c:v>
                </c:pt>
                <c:pt idx="18">
                  <c:v>94</c:v>
                </c:pt>
                <c:pt idx="19">
                  <c:v>98</c:v>
                </c:pt>
                <c:pt idx="20">
                  <c:v>60</c:v>
                </c:pt>
                <c:pt idx="21">
                  <c:v>80</c:v>
                </c:pt>
                <c:pt idx="22">
                  <c:v>70</c:v>
                </c:pt>
                <c:pt idx="23">
                  <c:v>91</c:v>
                </c:pt>
                <c:pt idx="24">
                  <c:v>70</c:v>
                </c:pt>
                <c:pt idx="25">
                  <c:v>77</c:v>
                </c:pt>
                <c:pt idx="26">
                  <c:v>67</c:v>
                </c:pt>
                <c:pt idx="27">
                  <c:v>80</c:v>
                </c:pt>
                <c:pt idx="28">
                  <c:v>90</c:v>
                </c:pt>
                <c:pt idx="29">
                  <c:v>74</c:v>
                </c:pt>
                <c:pt idx="3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6-4D81-BDD4-6E6F5DF55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47648"/>
        <c:axId val="103549184"/>
      </c:lineChart>
      <c:dateAx>
        <c:axId val="103547648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103549184"/>
        <c:crosses val="autoZero"/>
        <c:auto val="1"/>
        <c:lblOffset val="100"/>
        <c:baseTimeUnit val="days"/>
      </c:dateAx>
      <c:valAx>
        <c:axId val="10354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547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Среднее время ожидания клиентов, мин.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Обращения!$A$13:$AE$13</c:f>
              <c:numCache>
                <c:formatCode>dd/mm/yy;@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cat>
          <c:val>
            <c:numRef>
              <c:f>Обращения!$A$14:$AE$14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6</c:v>
                </c:pt>
                <c:pt idx="23">
                  <c:v>6</c:v>
                </c:pt>
                <c:pt idx="24">
                  <c:v>1</c:v>
                </c:pt>
                <c:pt idx="25">
                  <c:v>6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2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9-491D-92B6-402254352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69664"/>
        <c:axId val="103579648"/>
      </c:lineChart>
      <c:dateAx>
        <c:axId val="103569664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103579648"/>
        <c:crosses val="autoZero"/>
        <c:auto val="1"/>
        <c:lblOffset val="100"/>
        <c:baseTimeUnit val="days"/>
      </c:dateAx>
      <c:valAx>
        <c:axId val="10357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569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Рост обращений клиентов по сравнению с</a:t>
            </a:r>
            <a:r>
              <a:rPr lang="ru-RU" baseline="0"/>
              <a:t> предыдущими 30 днями</a:t>
            </a:r>
            <a:r>
              <a:rPr lang="ru-RU"/>
              <a:t>, %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'Обращения количество'!$A$10:$AE$10</c:f>
              <c:numCache>
                <c:formatCode>dd/mm/yy;@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cat>
          <c:val>
            <c:numRef>
              <c:f>'Обращения количество'!$A$11:$AE$11</c:f>
              <c:numCache>
                <c:formatCode>0%</c:formatCode>
                <c:ptCount val="31"/>
                <c:pt idx="0">
                  <c:v>0.54545454545454541</c:v>
                </c:pt>
                <c:pt idx="1">
                  <c:v>8.3333333333333329E-2</c:v>
                </c:pt>
                <c:pt idx="2">
                  <c:v>0.53333333333333333</c:v>
                </c:pt>
                <c:pt idx="3">
                  <c:v>0.38095238095238093</c:v>
                </c:pt>
                <c:pt idx="4">
                  <c:v>-0.44</c:v>
                </c:pt>
                <c:pt idx="5">
                  <c:v>1.1000000000000001</c:v>
                </c:pt>
                <c:pt idx="6">
                  <c:v>0.25</c:v>
                </c:pt>
                <c:pt idx="7">
                  <c:v>-0.80769230769230771</c:v>
                </c:pt>
                <c:pt idx="8">
                  <c:v>1.2727272727272727</c:v>
                </c:pt>
                <c:pt idx="9">
                  <c:v>0.6428571428571429</c:v>
                </c:pt>
                <c:pt idx="10">
                  <c:v>1.8888888888888888</c:v>
                </c:pt>
                <c:pt idx="11">
                  <c:v>0.25</c:v>
                </c:pt>
                <c:pt idx="12">
                  <c:v>0.61111111111111116</c:v>
                </c:pt>
                <c:pt idx="13">
                  <c:v>0.33333333333333331</c:v>
                </c:pt>
                <c:pt idx="14">
                  <c:v>-0.33333333333333331</c:v>
                </c:pt>
                <c:pt idx="15">
                  <c:v>0.8</c:v>
                </c:pt>
                <c:pt idx="16">
                  <c:v>0</c:v>
                </c:pt>
                <c:pt idx="17">
                  <c:v>1.4444444444444444</c:v>
                </c:pt>
                <c:pt idx="18">
                  <c:v>0.33333333333333331</c:v>
                </c:pt>
                <c:pt idx="19">
                  <c:v>-0.6428571428571429</c:v>
                </c:pt>
                <c:pt idx="20">
                  <c:v>-0.40740740740740738</c:v>
                </c:pt>
                <c:pt idx="21">
                  <c:v>0.4</c:v>
                </c:pt>
                <c:pt idx="22">
                  <c:v>2.4</c:v>
                </c:pt>
                <c:pt idx="23">
                  <c:v>-0.72727272727272729</c:v>
                </c:pt>
                <c:pt idx="24">
                  <c:v>-0.65384615384615385</c:v>
                </c:pt>
                <c:pt idx="25">
                  <c:v>0.55555555555555558</c:v>
                </c:pt>
                <c:pt idx="26">
                  <c:v>1.0833333333333333</c:v>
                </c:pt>
                <c:pt idx="27">
                  <c:v>-0.55555555555555558</c:v>
                </c:pt>
                <c:pt idx="28">
                  <c:v>0.16666666666666666</c:v>
                </c:pt>
                <c:pt idx="29">
                  <c:v>-0.57894736842105265</c:v>
                </c:pt>
                <c:pt idx="30">
                  <c:v>-0.14285714285714285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6-450D-A5A8-6A87BB7B7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96128"/>
        <c:axId val="104097664"/>
      </c:lineChart>
      <c:dateAx>
        <c:axId val="104096128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04097664"/>
        <c:crosses val="autoZero"/>
        <c:auto val="1"/>
        <c:lblOffset val="100"/>
        <c:baseTimeUnit val="days"/>
      </c:dateAx>
      <c:valAx>
        <c:axId val="1040976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4096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Количество обращений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'Обращения количество'!$A$13:$AE$13</c:f>
              <c:numCache>
                <c:formatCode>dd/mm/yy;@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cat>
          <c:val>
            <c:numRef>
              <c:f>'Обращения количество'!$A$14:$AE$14</c:f>
              <c:numCache>
                <c:formatCode>General</c:formatCode>
                <c:ptCount val="31"/>
                <c:pt idx="0">
                  <c:v>17</c:v>
                </c:pt>
                <c:pt idx="1">
                  <c:v>26</c:v>
                </c:pt>
                <c:pt idx="2">
                  <c:v>23</c:v>
                </c:pt>
                <c:pt idx="3">
                  <c:v>29</c:v>
                </c:pt>
                <c:pt idx="4">
                  <c:v>14</c:v>
                </c:pt>
                <c:pt idx="5">
                  <c:v>21</c:v>
                </c:pt>
                <c:pt idx="6">
                  <c:v>30</c:v>
                </c:pt>
                <c:pt idx="7">
                  <c:v>5</c:v>
                </c:pt>
                <c:pt idx="8">
                  <c:v>25</c:v>
                </c:pt>
                <c:pt idx="9">
                  <c:v>23</c:v>
                </c:pt>
                <c:pt idx="10">
                  <c:v>26</c:v>
                </c:pt>
                <c:pt idx="11">
                  <c:v>10</c:v>
                </c:pt>
                <c:pt idx="12">
                  <c:v>29</c:v>
                </c:pt>
                <c:pt idx="13">
                  <c:v>16</c:v>
                </c:pt>
                <c:pt idx="14">
                  <c:v>6</c:v>
                </c:pt>
                <c:pt idx="15">
                  <c:v>9</c:v>
                </c:pt>
                <c:pt idx="16">
                  <c:v>13</c:v>
                </c:pt>
                <c:pt idx="17">
                  <c:v>22</c:v>
                </c:pt>
                <c:pt idx="18">
                  <c:v>16</c:v>
                </c:pt>
                <c:pt idx="19">
                  <c:v>10</c:v>
                </c:pt>
                <c:pt idx="20">
                  <c:v>16</c:v>
                </c:pt>
                <c:pt idx="21">
                  <c:v>28</c:v>
                </c:pt>
                <c:pt idx="22">
                  <c:v>17</c:v>
                </c:pt>
                <c:pt idx="23">
                  <c:v>6</c:v>
                </c:pt>
                <c:pt idx="24">
                  <c:v>9</c:v>
                </c:pt>
                <c:pt idx="25">
                  <c:v>14</c:v>
                </c:pt>
                <c:pt idx="26">
                  <c:v>25</c:v>
                </c:pt>
                <c:pt idx="27">
                  <c:v>12</c:v>
                </c:pt>
                <c:pt idx="28">
                  <c:v>14</c:v>
                </c:pt>
                <c:pt idx="29">
                  <c:v>8</c:v>
                </c:pt>
                <c:pt idx="3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1-4368-B2B3-EC1C8C66F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30816"/>
        <c:axId val="103677952"/>
      </c:lineChart>
      <c:dateAx>
        <c:axId val="104130816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3677952"/>
        <c:crosses val="autoZero"/>
        <c:auto val="1"/>
        <c:lblOffset val="100"/>
        <c:baseTimeUnit val="days"/>
      </c:dateAx>
      <c:valAx>
        <c:axId val="10367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30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24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Доля рынка Белоруснефти по данным статистики, нал.+БК</a:t>
            </a:r>
            <a:r>
              <a:rPr lang="ru-RU" sz="2400" b="0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ru-RU" sz="24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3 квартала 2019 и 2020)</a:t>
            </a:r>
            <a:r>
              <a:rPr lang="ru-RU" sz="24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, %</a:t>
            </a:r>
            <a:endParaRPr lang="ru-RU" sz="24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квартала 2019</c:v>
          </c:tx>
          <c:spPr>
            <a:solidFill>
              <a:srgbClr val="92D05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'[1]18.Доля рынк Белстат Нал БК ПОН'!$A$27:$A$34</c:f>
              <c:strCache>
                <c:ptCount val="8"/>
                <c:pt idx="0">
                  <c:v>Брестская</c:v>
                </c:pt>
                <c:pt idx="1">
                  <c:v>Витебская</c:v>
                </c:pt>
                <c:pt idx="2">
                  <c:v>Гомельская</c:v>
                </c:pt>
                <c:pt idx="3">
                  <c:v>Гродненская</c:v>
                </c:pt>
                <c:pt idx="4">
                  <c:v>г. Минск</c:v>
                </c:pt>
                <c:pt idx="5">
                  <c:v>Минская</c:v>
                </c:pt>
                <c:pt idx="6">
                  <c:v>Могилевская</c:v>
                </c:pt>
                <c:pt idx="7">
                  <c:v>Всего</c:v>
                </c:pt>
              </c:strCache>
            </c:strRef>
          </c:cat>
          <c:val>
            <c:numRef>
              <c:f>'[1]18.Доля рынк Белстат Нал БК ПОН'!$K$27:$K$34</c:f>
              <c:numCache>
                <c:formatCode>General</c:formatCode>
                <c:ptCount val="8"/>
                <c:pt idx="0">
                  <c:v>57.658291609915246</c:v>
                </c:pt>
                <c:pt idx="1">
                  <c:v>56.238492559569785</c:v>
                </c:pt>
                <c:pt idx="2">
                  <c:v>74.253223237603038</c:v>
                </c:pt>
                <c:pt idx="3">
                  <c:v>64.784303218912925</c:v>
                </c:pt>
                <c:pt idx="4">
                  <c:v>57.346561459173415</c:v>
                </c:pt>
                <c:pt idx="5">
                  <c:v>50.033836887013159</c:v>
                </c:pt>
                <c:pt idx="6">
                  <c:v>67.247259693366274</c:v>
                </c:pt>
                <c:pt idx="7">
                  <c:v>59.277513806401018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0-4826-B27D-E63F6C58395C}"/>
            </c:ext>
          </c:extLst>
        </c:ser>
        <c:ser>
          <c:idx val="1"/>
          <c:order val="1"/>
          <c:tx>
            <c:v>3 квартала 2020</c:v>
          </c:tx>
          <c:spPr>
            <a:solidFill>
              <a:srgbClr val="00B05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'[1]18.Доля рынк Белстат Нал БК ПОН'!$A$27:$A$34</c:f>
              <c:strCache>
                <c:ptCount val="8"/>
                <c:pt idx="0">
                  <c:v>Брестская</c:v>
                </c:pt>
                <c:pt idx="1">
                  <c:v>Витебская</c:v>
                </c:pt>
                <c:pt idx="2">
                  <c:v>Гомельская</c:v>
                </c:pt>
                <c:pt idx="3">
                  <c:v>Гродненская</c:v>
                </c:pt>
                <c:pt idx="4">
                  <c:v>г. Минск</c:v>
                </c:pt>
                <c:pt idx="5">
                  <c:v>Минская</c:v>
                </c:pt>
                <c:pt idx="6">
                  <c:v>Могилевская</c:v>
                </c:pt>
                <c:pt idx="7">
                  <c:v>Всего</c:v>
                </c:pt>
              </c:strCache>
            </c:strRef>
          </c:cat>
          <c:val>
            <c:numRef>
              <c:f>'[1]18.Доля рынк Белстат Нал БК ПОН'!$F$27:$F$34</c:f>
              <c:numCache>
                <c:formatCode>General</c:formatCode>
                <c:ptCount val="8"/>
                <c:pt idx="0">
                  <c:v>60.759300253261841</c:v>
                </c:pt>
                <c:pt idx="1">
                  <c:v>59.900122045841719</c:v>
                </c:pt>
                <c:pt idx="2">
                  <c:v>80.190990051238543</c:v>
                </c:pt>
                <c:pt idx="3">
                  <c:v>72.491219592059977</c:v>
                </c:pt>
                <c:pt idx="4">
                  <c:v>62.690591571426225</c:v>
                </c:pt>
                <c:pt idx="5">
                  <c:v>52.708872007094833</c:v>
                </c:pt>
                <c:pt idx="6">
                  <c:v>69.409098258294279</c:v>
                </c:pt>
                <c:pt idx="7">
                  <c:v>63.335113601462012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0-4826-B27D-E63F6C583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727488"/>
        <c:axId val="103729024"/>
      </c:barChart>
      <c:catAx>
        <c:axId val="10372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3729024"/>
        <c:crosses val="autoZero"/>
        <c:auto val="1"/>
        <c:lblAlgn val="ctr"/>
        <c:lblOffset val="100"/>
        <c:noMultiLvlLbl val="0"/>
      </c:catAx>
      <c:valAx>
        <c:axId val="1037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37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176893</xdr:colOff>
      <xdr:row>7</xdr:row>
      <xdr:rowOff>136071</xdr:rowOff>
    </xdr:from>
    <xdr:to>
      <xdr:col>14</xdr:col>
      <xdr:colOff>40822</xdr:colOff>
      <xdr:row>27</xdr:row>
      <xdr:rowOff>81642</xdr:rowOff>
    </xdr:to>
    <xdr:pic>
      <xdr:nvPicPr>
        <xdr:cNvPr id="6" name="Picture 1" descr="Inserted picture RelID: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893" y="3810000"/>
          <a:ext cx="15240000" cy="3755571"/>
        </a:xfrm>
        <a:prstGeom prst="rect">
          <a:avLst/>
        </a:prstGeom>
      </xdr:spPr>
    </xdr:pic>
    <xdr:clientData/>
  </xdr:twoCellAnchor>
  <xdr:twoCellAnchor>
    <xdr:from>
      <xdr:col>0</xdr:col>
      <xdr:colOff>163283</xdr:colOff>
      <xdr:row>27</xdr:row>
      <xdr:rowOff>163286</xdr:rowOff>
    </xdr:from>
    <xdr:to>
      <xdr:col>14</xdr:col>
      <xdr:colOff>95250</xdr:colOff>
      <xdr:row>51</xdr:row>
      <xdr:rowOff>78450</xdr:rowOff>
    </xdr:to>
    <xdr:pic>
      <xdr:nvPicPr>
        <xdr:cNvPr id="7" name="Picture 5" descr="Inserted picture RelID:5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283" y="7647215"/>
          <a:ext cx="15308038" cy="4487164"/>
        </a:xfrm>
        <a:prstGeom prst="rect">
          <a:avLst/>
        </a:prstGeom>
      </xdr:spPr>
    </xdr:pic>
    <xdr:clientData/>
  </xdr:twoCellAnchor>
  <xdr:twoCellAnchor>
    <xdr:from>
      <xdr:col>5</xdr:col>
      <xdr:colOff>204108</xdr:colOff>
      <xdr:row>39</xdr:row>
      <xdr:rowOff>176891</xdr:rowOff>
    </xdr:from>
    <xdr:to>
      <xdr:col>7</xdr:col>
      <xdr:colOff>816430</xdr:colOff>
      <xdr:row>41</xdr:row>
      <xdr:rowOff>163284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667501" y="9946820"/>
          <a:ext cx="2762250" cy="367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1">
              <a:latin typeface="Arial" panose="020B0604020202020204" pitchFamily="34" charset="0"/>
              <a:cs typeface="Arial" panose="020B0604020202020204" pitchFamily="34" charset="0"/>
            </a:rPr>
            <a:t>Объемы реализации, л.</a:t>
          </a:r>
        </a:p>
      </xdr:txBody>
    </xdr:sp>
    <xdr:clientData/>
  </xdr:twoCellAnchor>
  <xdr:twoCellAnchor>
    <xdr:from>
      <xdr:col>2</xdr:col>
      <xdr:colOff>0</xdr:colOff>
      <xdr:row>8</xdr:row>
      <xdr:rowOff>108857</xdr:rowOff>
    </xdr:from>
    <xdr:to>
      <xdr:col>11</xdr:col>
      <xdr:colOff>734785</xdr:colOff>
      <xdr:row>11</xdr:row>
      <xdr:rowOff>95250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490357" y="3973286"/>
          <a:ext cx="8980714" cy="557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600" b="1">
              <a:latin typeface="Arial" panose="020B0604020202020204" pitchFamily="34" charset="0"/>
              <a:cs typeface="Arial" panose="020B0604020202020204" pitchFamily="34" charset="0"/>
            </a:rPr>
            <a:t>Посуточный прирост к аналогичному дню предыдущего года (со сдвигом дня недели)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147637</xdr:rowOff>
    </xdr:from>
    <xdr:to>
      <xdr:col>23</xdr:col>
      <xdr:colOff>209550</xdr:colOff>
      <xdr:row>15</xdr:row>
      <xdr:rowOff>33337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109537</xdr:rowOff>
    </xdr:from>
    <xdr:to>
      <xdr:col>23</xdr:col>
      <xdr:colOff>123825</xdr:colOff>
      <xdr:row>29</xdr:row>
      <xdr:rowOff>185737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0</xdr:row>
      <xdr:rowOff>152400</xdr:rowOff>
    </xdr:from>
    <xdr:to>
      <xdr:col>22</xdr:col>
      <xdr:colOff>466725</xdr:colOff>
      <xdr:row>32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</xdr:row>
      <xdr:rowOff>9525</xdr:rowOff>
    </xdr:from>
    <xdr:to>
      <xdr:col>10</xdr:col>
      <xdr:colOff>542925</xdr:colOff>
      <xdr:row>2</xdr:row>
      <xdr:rowOff>3724275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C541D91-5698-4DD0-9FAB-DF2109010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90487</xdr:rowOff>
    </xdr:from>
    <xdr:to>
      <xdr:col>23</xdr:col>
      <xdr:colOff>161925</xdr:colOff>
      <xdr:row>14</xdr:row>
      <xdr:rowOff>166687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185737</xdr:rowOff>
    </xdr:from>
    <xdr:to>
      <xdr:col>23</xdr:col>
      <xdr:colOff>123825</xdr:colOff>
      <xdr:row>30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33337</xdr:rowOff>
    </xdr:from>
    <xdr:to>
      <xdr:col>23</xdr:col>
      <xdr:colOff>323850</xdr:colOff>
      <xdr:row>15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185737</xdr:rowOff>
    </xdr:from>
    <xdr:to>
      <xdr:col>23</xdr:col>
      <xdr:colOff>123825</xdr:colOff>
      <xdr:row>30</xdr:row>
      <xdr:rowOff>71437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523876</xdr:colOff>
      <xdr:row>23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57150</xdr:rowOff>
    </xdr:from>
    <xdr:to>
      <xdr:col>15</xdr:col>
      <xdr:colOff>438150</xdr:colOff>
      <xdr:row>27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9524</xdr:rowOff>
    </xdr:from>
    <xdr:to>
      <xdr:col>10</xdr:col>
      <xdr:colOff>180975</xdr:colOff>
      <xdr:row>28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1</xdr:row>
      <xdr:rowOff>9525</xdr:rowOff>
    </xdr:from>
    <xdr:to>
      <xdr:col>21</xdr:col>
      <xdr:colOff>485775</xdr:colOff>
      <xdr:row>28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pota\AppData\Local\Microsoft\Windows\Temporary%20Internet%20Files\Content.Outlook\W0BTRIOX\&#1050;&#1086;&#1087;&#1080;&#1103;%20&#1057;&#1083;&#1072;&#1081;&#1076;&#1099;%20&#1087;&#1088;&#1077;&#1079;&#1077;&#1085;&#1090;&#1072;&#1094;&#1080;&#1080;%20&#1090;&#1086;&#1087;&#1083;&#1080;&#1074;&#1072;%209%20&#1084;&#1077;&#1089;%202020%20&#1089;&#1074;&#1086;&#1076;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План топливо"/>
      <sheetName val="2.План ТК"/>
      <sheetName val="3.План BelToll по ТК"/>
      <sheetName val="4.Динамика ПЛ"/>
      <sheetName val="5.Динамика ПЛ в разр ПОН"/>
      <sheetName val="6.Реализ нп по годам"/>
      <sheetName val="7.Динам по видам топлива"/>
      <sheetName val="8.Динам по видам реал и ПОН"/>
      <sheetName val="9.Среднесут на 1 АЗС ПОН"/>
      <sheetName val="10.Среднесут на 1АЗС с конкур"/>
      <sheetName val="11.1Дин. доли БН по видам т мес"/>
      <sheetName val="12.Доля БН в разр топлив и обл"/>
      <sheetName val="13.Зависим доли БН от скидокДТ"/>
      <sheetName val="14.Зависим доли БН от скид бенз"/>
      <sheetName val="15.Динам доли в разрезе конкур"/>
      <sheetName val="16.Рост реал. на пригран. Цены"/>
      <sheetName val="17.Реализация в разрезе видов"/>
      <sheetName val="18.Доля рынк Белстат Нал БК ПОН"/>
      <sheetName val="19.Доля рынк Белстат Нал и БК"/>
      <sheetName val="20.Темп роста"/>
      <sheetName val="Лист1"/>
      <sheetName val="20.Темп роста мес."/>
      <sheetName val="Настройки"/>
      <sheetName val="План_2018"/>
      <sheetName val="План_2019"/>
      <sheetName val="Конкур. нараст."/>
      <sheetName val="Конкуренты"/>
      <sheetName val="Лист10"/>
      <sheetName val="2019 АЗС"/>
      <sheetName val="2018 АЗС"/>
      <sheetName val="2017 АЗС"/>
      <sheetName val="Реализ.в разр.топлив.тонн"/>
      <sheetName val="Реал.в разр.предпр.тонн"/>
      <sheetName val="Доля по областям"/>
      <sheetName val="Доля 2017"/>
      <sheetName val="Доля 2018"/>
      <sheetName val="ТК 2017"/>
      <sheetName val="ТК 2018"/>
      <sheetName val="ТК 2019"/>
      <sheetName val="Пригран."/>
      <sheetName val="ДТ (3)"/>
      <sheetName val="Средняя цена и маржа топлив"/>
      <sheetName val="Доля рынка в разрезе топлив"/>
      <sheetName val="ПЛ"/>
      <sheetName val="Реал в разр н.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7">
          <cell r="A27" t="str">
            <v>Брестская</v>
          </cell>
          <cell r="F27">
            <v>60.759300253261841</v>
          </cell>
          <cell r="K27">
            <v>57.658291609915246</v>
          </cell>
        </row>
        <row r="28">
          <cell r="A28" t="str">
            <v>Витебская</v>
          </cell>
          <cell r="F28">
            <v>59.900122045841719</v>
          </cell>
          <cell r="K28">
            <v>56.238492559569785</v>
          </cell>
        </row>
        <row r="29">
          <cell r="A29" t="str">
            <v>Гомельская</v>
          </cell>
          <cell r="F29">
            <v>80.190990051238543</v>
          </cell>
          <cell r="K29">
            <v>74.253223237603038</v>
          </cell>
        </row>
        <row r="30">
          <cell r="A30" t="str">
            <v>Гродненская</v>
          </cell>
          <cell r="F30">
            <v>72.491219592059977</v>
          </cell>
          <cell r="K30">
            <v>64.784303218912925</v>
          </cell>
        </row>
        <row r="31">
          <cell r="A31" t="str">
            <v>г. Минск</v>
          </cell>
          <cell r="F31">
            <v>62.690591571426225</v>
          </cell>
          <cell r="K31">
            <v>57.346561459173415</v>
          </cell>
        </row>
        <row r="32">
          <cell r="A32" t="str">
            <v>Минская</v>
          </cell>
          <cell r="F32">
            <v>52.708872007094833</v>
          </cell>
          <cell r="K32">
            <v>50.033836887013159</v>
          </cell>
        </row>
        <row r="33">
          <cell r="A33" t="str">
            <v>Могилевская</v>
          </cell>
          <cell r="F33">
            <v>69.409098258294279</v>
          </cell>
          <cell r="K33">
            <v>67.247259693366274</v>
          </cell>
        </row>
        <row r="34">
          <cell r="A34" t="str">
            <v>Всего</v>
          </cell>
          <cell r="F34">
            <v>63.335113601462012</v>
          </cell>
          <cell r="K34">
            <v>59.277513806401018</v>
          </cell>
        </row>
      </sheetData>
      <sheetData sheetId="18">
        <row r="27">
          <cell r="A27" t="str">
            <v>2017K3</v>
          </cell>
          <cell r="G27">
            <v>0.6471277254150607</v>
          </cell>
          <cell r="J27">
            <v>0.60930152635174384</v>
          </cell>
        </row>
        <row r="28">
          <cell r="G28">
            <v>0.5481981249823521</v>
          </cell>
        </row>
        <row r="29">
          <cell r="A29" t="str">
            <v>2017K4</v>
          </cell>
          <cell r="G29">
            <v>0.62942059562356911</v>
          </cell>
          <cell r="J29">
            <v>0.5836606315709556</v>
          </cell>
        </row>
        <row r="30">
          <cell r="G30">
            <v>0.51989120109111908</v>
          </cell>
        </row>
        <row r="31">
          <cell r="A31" t="str">
            <v>2018K1</v>
          </cell>
          <cell r="G31">
            <v>0.62491252850732681</v>
          </cell>
          <cell r="J31">
            <v>0.53100471642668723</v>
          </cell>
        </row>
        <row r="32">
          <cell r="G32">
            <v>0.41748069756127654</v>
          </cell>
        </row>
        <row r="33">
          <cell r="A33" t="str">
            <v>2018K2</v>
          </cell>
          <cell r="G33">
            <v>0.59694132907014963</v>
          </cell>
          <cell r="J33">
            <v>0.549568026292099</v>
          </cell>
        </row>
        <row r="34">
          <cell r="G34">
            <v>0.48829087253506226</v>
          </cell>
        </row>
        <row r="35">
          <cell r="A35" t="str">
            <v>2018K3</v>
          </cell>
          <cell r="G35">
            <v>0.61216743979686761</v>
          </cell>
          <cell r="J35">
            <v>0.57409270115954569</v>
          </cell>
        </row>
        <row r="36">
          <cell r="G36">
            <v>0.52326297222788709</v>
          </cell>
        </row>
        <row r="37">
          <cell r="A37" t="str">
            <v>2018K4</v>
          </cell>
          <cell r="G37">
            <v>0.58320487128373877</v>
          </cell>
          <cell r="J37">
            <v>0.55251683816339081</v>
          </cell>
        </row>
        <row r="38">
          <cell r="G38">
            <v>0.51547940647929036</v>
          </cell>
        </row>
        <row r="39">
          <cell r="A39" t="str">
            <v>2019K1</v>
          </cell>
          <cell r="G39">
            <v>0.59186433521460446</v>
          </cell>
          <cell r="J39">
            <v>0.57212145959303085</v>
          </cell>
        </row>
        <row r="40">
          <cell r="G40">
            <v>0.54757323577642403</v>
          </cell>
        </row>
        <row r="41">
          <cell r="A41" t="str">
            <v>2019K2</v>
          </cell>
          <cell r="G41">
            <v>0.61902148167365045</v>
          </cell>
          <cell r="J41">
            <v>0.603456799921814</v>
          </cell>
        </row>
        <row r="42">
          <cell r="G42">
            <v>0.58162845660232965</v>
          </cell>
        </row>
        <row r="43">
          <cell r="A43" t="str">
            <v>2019K3</v>
          </cell>
          <cell r="G43">
            <v>0.64081090156159892</v>
          </cell>
          <cell r="J43">
            <v>0.63105801526863692</v>
          </cell>
        </row>
        <row r="44">
          <cell r="G44">
            <v>0.61707386838174183</v>
          </cell>
        </row>
        <row r="45">
          <cell r="A45" t="str">
            <v>2019К4</v>
          </cell>
          <cell r="G45">
            <v>0.62793100565277549</v>
          </cell>
          <cell r="J45">
            <v>0.61741579957678783</v>
          </cell>
        </row>
        <row r="46">
          <cell r="G46">
            <v>0.60346871165181115</v>
          </cell>
        </row>
        <row r="47">
          <cell r="A47" t="str">
            <v>2020К1</v>
          </cell>
          <cell r="G47">
            <v>0.65087013876312616</v>
          </cell>
          <cell r="J47">
            <v>0.6438227050208476</v>
          </cell>
        </row>
        <row r="48">
          <cell r="G48">
            <v>0.63463688513637351</v>
          </cell>
        </row>
        <row r="49">
          <cell r="A49" t="str">
            <v>2020К2</v>
          </cell>
          <cell r="G49">
            <v>0.6558574893109772</v>
          </cell>
          <cell r="J49">
            <v>0.64788282323859836</v>
          </cell>
        </row>
        <row r="50">
          <cell r="G50">
            <v>0.6346450213412258</v>
          </cell>
        </row>
        <row r="51">
          <cell r="A51" t="str">
            <v>2020К3</v>
          </cell>
          <cell r="G51">
            <v>0.65704823411374358</v>
          </cell>
          <cell r="J51">
            <v>0.64516603165256559</v>
          </cell>
        </row>
        <row r="52">
          <cell r="G52">
            <v>0.62563863734076419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B1:M14"/>
  <sheetViews>
    <sheetView topLeftCell="A4" zoomScale="85" zoomScaleNormal="85" workbookViewId="0">
      <selection activeCell="B11" sqref="B11"/>
    </sheetView>
  </sheetViews>
  <sheetFormatPr defaultColWidth="9.109375" defaultRowHeight="14.55" x14ac:dyDescent="0.3"/>
  <cols>
    <col min="1" max="1" width="9.109375" style="5"/>
    <col min="2" max="2" width="111.33203125" style="5" customWidth="1"/>
    <col min="3" max="3" width="5" style="5" customWidth="1"/>
    <col min="4" max="4" width="104.88671875" style="5" customWidth="1"/>
    <col min="5" max="5" width="10.109375" style="5" bestFit="1" customWidth="1"/>
    <col min="6" max="6" width="12.33203125" style="5" bestFit="1" customWidth="1"/>
    <col min="7" max="7" width="11.88671875" style="5" bestFit="1" customWidth="1"/>
    <col min="8" max="8" width="11.6640625" style="5" bestFit="1" customWidth="1"/>
    <col min="9" max="9" width="5.109375" style="5" bestFit="1" customWidth="1"/>
    <col min="10" max="10" width="11" style="5" bestFit="1" customWidth="1"/>
    <col min="11" max="11" width="13.33203125" style="5" bestFit="1" customWidth="1"/>
    <col min="12" max="12" width="5.6640625" style="5" bestFit="1" customWidth="1"/>
    <col min="13" max="13" width="9.6640625" style="5" bestFit="1" customWidth="1"/>
    <col min="14" max="16384" width="9.109375" style="5"/>
  </cols>
  <sheetData>
    <row r="1" spans="2:13" ht="15.2" thickBot="1" x14ac:dyDescent="0.35"/>
    <row r="2" spans="2:13" ht="15.2" thickBot="1" x14ac:dyDescent="0.35">
      <c r="B2" s="6" t="s">
        <v>8</v>
      </c>
      <c r="C2" s="6"/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</row>
    <row r="3" spans="2:13" ht="51.8" thickBot="1" x14ac:dyDescent="0.35">
      <c r="B3" s="7" t="s">
        <v>0</v>
      </c>
      <c r="C3" s="7" t="s">
        <v>19</v>
      </c>
      <c r="D3" s="58" t="s">
        <v>49</v>
      </c>
      <c r="E3" s="164" t="s">
        <v>20</v>
      </c>
      <c r="F3" s="165"/>
      <c r="G3" s="165"/>
      <c r="H3" s="165"/>
      <c r="I3" s="165"/>
      <c r="J3" s="165"/>
      <c r="K3" s="165"/>
      <c r="L3" s="165"/>
      <c r="M3" s="166"/>
    </row>
    <row r="4" spans="2:13" ht="67.599999999999994" customHeight="1" thickBot="1" x14ac:dyDescent="0.35">
      <c r="B4" s="7" t="s">
        <v>1</v>
      </c>
      <c r="C4" s="7" t="s">
        <v>19</v>
      </c>
      <c r="D4" s="8" t="s">
        <v>46</v>
      </c>
      <c r="E4" s="164" t="s">
        <v>20</v>
      </c>
      <c r="F4" s="165"/>
      <c r="G4" s="165"/>
      <c r="H4" s="165"/>
      <c r="I4" s="165"/>
      <c r="J4" s="165"/>
      <c r="K4" s="165"/>
      <c r="L4" s="165"/>
      <c r="M4" s="166"/>
    </row>
    <row r="5" spans="2:13" ht="68.849999999999994" thickBot="1" x14ac:dyDescent="0.35">
      <c r="B5" s="9" t="s">
        <v>6</v>
      </c>
      <c r="C5" s="10" t="s">
        <v>19</v>
      </c>
      <c r="D5" s="8" t="s">
        <v>47</v>
      </c>
      <c r="E5" s="164" t="s">
        <v>20</v>
      </c>
      <c r="F5" s="165"/>
      <c r="G5" s="165"/>
      <c r="H5" s="165"/>
      <c r="I5" s="165"/>
      <c r="J5" s="165"/>
      <c r="K5" s="165"/>
      <c r="L5" s="165"/>
      <c r="M5" s="166"/>
    </row>
    <row r="6" spans="2:13" ht="85.9" thickBot="1" x14ac:dyDescent="0.35">
      <c r="B6" s="3" t="s">
        <v>2</v>
      </c>
      <c r="C6" s="10" t="s">
        <v>19</v>
      </c>
      <c r="D6" s="64" t="s">
        <v>52</v>
      </c>
      <c r="E6" s="164" t="s">
        <v>20</v>
      </c>
      <c r="F6" s="165"/>
      <c r="G6" s="165"/>
      <c r="H6" s="165"/>
      <c r="I6" s="165"/>
      <c r="J6" s="165"/>
      <c r="K6" s="165"/>
      <c r="L6" s="165"/>
      <c r="M6" s="166"/>
    </row>
    <row r="7" spans="2:13" ht="102.95" thickBot="1" x14ac:dyDescent="0.35">
      <c r="B7" s="2" t="s">
        <v>3</v>
      </c>
      <c r="C7" s="10" t="s">
        <v>19</v>
      </c>
      <c r="D7" s="64" t="s">
        <v>53</v>
      </c>
      <c r="E7" s="164" t="s">
        <v>20</v>
      </c>
      <c r="F7" s="165"/>
      <c r="G7" s="165"/>
      <c r="H7" s="165"/>
      <c r="I7" s="165"/>
      <c r="J7" s="165"/>
      <c r="K7" s="165"/>
      <c r="L7" s="165"/>
      <c r="M7" s="166"/>
    </row>
    <row r="8" spans="2:13" ht="68.849999999999994" thickBot="1" x14ac:dyDescent="0.35">
      <c r="B8" s="4" t="s">
        <v>4</v>
      </c>
      <c r="C8" s="10" t="s">
        <v>19</v>
      </c>
      <c r="D8" s="64" t="s">
        <v>54</v>
      </c>
      <c r="E8" s="164" t="s">
        <v>20</v>
      </c>
      <c r="F8" s="165"/>
      <c r="G8" s="165"/>
      <c r="H8" s="165"/>
      <c r="I8" s="165"/>
      <c r="J8" s="165"/>
      <c r="K8" s="165"/>
      <c r="L8" s="165"/>
      <c r="M8" s="166"/>
    </row>
    <row r="9" spans="2:13" ht="51.8" thickBot="1" x14ac:dyDescent="0.35">
      <c r="B9" s="1" t="s">
        <v>5</v>
      </c>
      <c r="C9" s="10" t="s">
        <v>19</v>
      </c>
      <c r="D9" s="64" t="s">
        <v>55</v>
      </c>
      <c r="E9" s="164" t="s">
        <v>20</v>
      </c>
      <c r="F9" s="165"/>
      <c r="G9" s="165"/>
      <c r="H9" s="165"/>
      <c r="I9" s="165"/>
      <c r="J9" s="165"/>
      <c r="K9" s="165"/>
      <c r="L9" s="165"/>
      <c r="M9" s="166"/>
    </row>
    <row r="10" spans="2:13" ht="68.849999999999994" thickBot="1" x14ac:dyDescent="0.35">
      <c r="B10" s="1" t="s">
        <v>7</v>
      </c>
      <c r="C10" s="10" t="s">
        <v>19</v>
      </c>
      <c r="D10" s="13" t="s">
        <v>48</v>
      </c>
      <c r="E10" s="164" t="s">
        <v>20</v>
      </c>
      <c r="F10" s="165"/>
      <c r="G10" s="165"/>
      <c r="H10" s="165"/>
      <c r="I10" s="165"/>
      <c r="J10" s="165"/>
      <c r="K10" s="165"/>
      <c r="L10" s="165"/>
      <c r="M10" s="166"/>
    </row>
    <row r="11" spans="2:13" ht="99.8" customHeight="1" x14ac:dyDescent="0.3"/>
    <row r="12" spans="2:13" ht="17.05" x14ac:dyDescent="0.3">
      <c r="B12" s="11" t="s">
        <v>22</v>
      </c>
    </row>
    <row r="13" spans="2:13" ht="17.05" x14ac:dyDescent="0.3">
      <c r="B13" s="12" t="s">
        <v>45</v>
      </c>
    </row>
    <row r="14" spans="2:13" ht="17.05" x14ac:dyDescent="0.3">
      <c r="B14" s="12"/>
    </row>
  </sheetData>
  <mergeCells count="8">
    <mergeCell ref="E3:M3"/>
    <mergeCell ref="E4:M4"/>
    <mergeCell ref="E5:M5"/>
    <mergeCell ref="E9:M9"/>
    <mergeCell ref="E10:M10"/>
    <mergeCell ref="E6:M6"/>
    <mergeCell ref="E7:M7"/>
    <mergeCell ref="E8:M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AE32"/>
  <sheetViews>
    <sheetView workbookViewId="0">
      <selection activeCell="A35" sqref="A2:AF35"/>
    </sheetView>
  </sheetViews>
  <sheetFormatPr defaultRowHeight="14.55" x14ac:dyDescent="0.3"/>
  <cols>
    <col min="1" max="1" width="10.109375" bestFit="1" customWidth="1"/>
  </cols>
  <sheetData>
    <row r="10" spans="1:31" x14ac:dyDescent="0.3">
      <c r="A10" s="146">
        <v>44197</v>
      </c>
      <c r="B10" s="146">
        <v>44198</v>
      </c>
      <c r="C10" s="146">
        <v>44199</v>
      </c>
      <c r="D10" s="146">
        <v>44200</v>
      </c>
      <c r="E10" s="146">
        <v>44201</v>
      </c>
      <c r="F10" s="146">
        <v>44202</v>
      </c>
      <c r="G10" s="146">
        <v>44203</v>
      </c>
      <c r="H10" s="146">
        <v>44204</v>
      </c>
      <c r="I10" s="146">
        <v>44205</v>
      </c>
      <c r="J10" s="146">
        <v>44206</v>
      </c>
      <c r="K10" s="146">
        <v>44207</v>
      </c>
      <c r="L10" s="146">
        <v>44208</v>
      </c>
      <c r="M10" s="146">
        <v>44209</v>
      </c>
      <c r="N10" s="146">
        <v>44210</v>
      </c>
      <c r="O10" s="146">
        <v>44211</v>
      </c>
      <c r="P10" s="146">
        <v>44212</v>
      </c>
      <c r="Q10" s="146">
        <v>44213</v>
      </c>
      <c r="R10" s="146">
        <v>44214</v>
      </c>
      <c r="S10" s="146">
        <v>44215</v>
      </c>
      <c r="T10" s="146">
        <v>44216</v>
      </c>
      <c r="U10" s="146">
        <v>44217</v>
      </c>
      <c r="V10" s="146">
        <v>44218</v>
      </c>
      <c r="W10" s="146">
        <v>44219</v>
      </c>
      <c r="X10" s="146">
        <v>44220</v>
      </c>
      <c r="Y10" s="146">
        <v>44221</v>
      </c>
      <c r="Z10" s="146">
        <v>44222</v>
      </c>
      <c r="AA10" s="146">
        <v>44223</v>
      </c>
      <c r="AB10" s="146">
        <v>44224</v>
      </c>
      <c r="AC10" s="146">
        <v>44225</v>
      </c>
      <c r="AD10" s="146">
        <v>44226</v>
      </c>
      <c r="AE10" s="146">
        <v>44227</v>
      </c>
    </row>
    <row r="11" spans="1:31" x14ac:dyDescent="0.3">
      <c r="A11">
        <f t="shared" ref="A11:AE11" ca="1" si="0">RANDBETWEEN(60,100)</f>
        <v>67</v>
      </c>
      <c r="B11">
        <f t="shared" ca="1" si="0"/>
        <v>96</v>
      </c>
      <c r="C11">
        <f t="shared" ca="1" si="0"/>
        <v>67</v>
      </c>
      <c r="D11">
        <f t="shared" ca="1" si="0"/>
        <v>97</v>
      </c>
      <c r="E11">
        <f t="shared" ca="1" si="0"/>
        <v>63</v>
      </c>
      <c r="F11">
        <f t="shared" ca="1" si="0"/>
        <v>67</v>
      </c>
      <c r="G11">
        <f t="shared" ca="1" si="0"/>
        <v>75</v>
      </c>
      <c r="H11">
        <f t="shared" ca="1" si="0"/>
        <v>82</v>
      </c>
      <c r="I11">
        <f t="shared" ca="1" si="0"/>
        <v>64</v>
      </c>
      <c r="J11">
        <f t="shared" ca="1" si="0"/>
        <v>67</v>
      </c>
      <c r="K11">
        <f t="shared" ca="1" si="0"/>
        <v>93</v>
      </c>
      <c r="L11">
        <f t="shared" ca="1" si="0"/>
        <v>63</v>
      </c>
      <c r="M11">
        <f t="shared" ca="1" si="0"/>
        <v>91</v>
      </c>
      <c r="N11">
        <f t="shared" ca="1" si="0"/>
        <v>90</v>
      </c>
      <c r="O11">
        <f t="shared" ca="1" si="0"/>
        <v>83</v>
      </c>
      <c r="P11">
        <f t="shared" ca="1" si="0"/>
        <v>68</v>
      </c>
      <c r="Q11">
        <f t="shared" ca="1" si="0"/>
        <v>80</v>
      </c>
      <c r="R11">
        <f t="shared" ca="1" si="0"/>
        <v>68</v>
      </c>
      <c r="S11">
        <f t="shared" ca="1" si="0"/>
        <v>94</v>
      </c>
      <c r="T11">
        <f t="shared" ca="1" si="0"/>
        <v>98</v>
      </c>
      <c r="U11">
        <f t="shared" ca="1" si="0"/>
        <v>60</v>
      </c>
      <c r="V11">
        <f t="shared" ca="1" si="0"/>
        <v>80</v>
      </c>
      <c r="W11">
        <f t="shared" ca="1" si="0"/>
        <v>70</v>
      </c>
      <c r="X11">
        <f t="shared" ca="1" si="0"/>
        <v>91</v>
      </c>
      <c r="Y11">
        <f t="shared" ca="1" si="0"/>
        <v>70</v>
      </c>
      <c r="Z11">
        <f t="shared" ca="1" si="0"/>
        <v>77</v>
      </c>
      <c r="AA11">
        <f t="shared" ca="1" si="0"/>
        <v>67</v>
      </c>
      <c r="AB11">
        <f t="shared" ca="1" si="0"/>
        <v>80</v>
      </c>
      <c r="AC11">
        <f t="shared" ca="1" si="0"/>
        <v>90</v>
      </c>
      <c r="AD11">
        <f t="shared" ca="1" si="0"/>
        <v>74</v>
      </c>
      <c r="AE11">
        <f t="shared" ca="1" si="0"/>
        <v>68</v>
      </c>
    </row>
    <row r="13" spans="1:31" x14ac:dyDescent="0.3">
      <c r="A13" s="146">
        <v>44197</v>
      </c>
      <c r="B13" s="146">
        <v>44198</v>
      </c>
      <c r="C13" s="146">
        <v>44199</v>
      </c>
      <c r="D13" s="146">
        <v>44200</v>
      </c>
      <c r="E13" s="146">
        <v>44201</v>
      </c>
      <c r="F13" s="146">
        <v>44202</v>
      </c>
      <c r="G13" s="146">
        <v>44203</v>
      </c>
      <c r="H13" s="146">
        <v>44204</v>
      </c>
      <c r="I13" s="146">
        <v>44205</v>
      </c>
      <c r="J13" s="146">
        <v>44206</v>
      </c>
      <c r="K13" s="146">
        <v>44207</v>
      </c>
      <c r="L13" s="146">
        <v>44208</v>
      </c>
      <c r="M13" s="146">
        <v>44209</v>
      </c>
      <c r="N13" s="146">
        <v>44210</v>
      </c>
      <c r="O13" s="146">
        <v>44211</v>
      </c>
      <c r="P13" s="146">
        <v>44212</v>
      </c>
      <c r="Q13" s="146">
        <v>44213</v>
      </c>
      <c r="R13" s="146">
        <v>44214</v>
      </c>
      <c r="S13" s="146">
        <v>44215</v>
      </c>
      <c r="T13" s="146">
        <v>44216</v>
      </c>
      <c r="U13" s="146">
        <v>44217</v>
      </c>
      <c r="V13" s="146">
        <v>44218</v>
      </c>
      <c r="W13" s="146">
        <v>44219</v>
      </c>
      <c r="X13" s="146">
        <v>44220</v>
      </c>
      <c r="Y13" s="146">
        <v>44221</v>
      </c>
      <c r="Z13" s="146">
        <v>44222</v>
      </c>
      <c r="AA13" s="146">
        <v>44223</v>
      </c>
      <c r="AB13" s="146">
        <v>44224</v>
      </c>
      <c r="AC13" s="146">
        <v>44225</v>
      </c>
      <c r="AD13" s="146">
        <v>44226</v>
      </c>
      <c r="AE13" s="146">
        <v>44227</v>
      </c>
    </row>
    <row r="14" spans="1:31" x14ac:dyDescent="0.3">
      <c r="A14">
        <f t="shared" ref="A14:AE14" ca="1" si="1">RANDBETWEEN(1,7)</f>
        <v>2</v>
      </c>
      <c r="B14">
        <f t="shared" ca="1" si="1"/>
        <v>2</v>
      </c>
      <c r="C14">
        <f t="shared" ca="1" si="1"/>
        <v>5</v>
      </c>
      <c r="D14">
        <f t="shared" ca="1" si="1"/>
        <v>1</v>
      </c>
      <c r="E14">
        <f t="shared" ca="1" si="1"/>
        <v>2</v>
      </c>
      <c r="F14">
        <f t="shared" ca="1" si="1"/>
        <v>4</v>
      </c>
      <c r="G14">
        <f t="shared" ca="1" si="1"/>
        <v>5</v>
      </c>
      <c r="H14">
        <f t="shared" ca="1" si="1"/>
        <v>6</v>
      </c>
      <c r="I14">
        <f t="shared" ca="1" si="1"/>
        <v>5</v>
      </c>
      <c r="J14">
        <f t="shared" ca="1" si="1"/>
        <v>4</v>
      </c>
      <c r="K14">
        <f t="shared" ca="1" si="1"/>
        <v>2</v>
      </c>
      <c r="L14">
        <f t="shared" ca="1" si="1"/>
        <v>3</v>
      </c>
      <c r="M14">
        <f t="shared" ca="1" si="1"/>
        <v>7</v>
      </c>
      <c r="N14">
        <f t="shared" ca="1" si="1"/>
        <v>4</v>
      </c>
      <c r="O14">
        <f t="shared" ca="1" si="1"/>
        <v>3</v>
      </c>
      <c r="P14">
        <f t="shared" ca="1" si="1"/>
        <v>1</v>
      </c>
      <c r="Q14">
        <f t="shared" ca="1" si="1"/>
        <v>7</v>
      </c>
      <c r="R14">
        <f t="shared" ca="1" si="1"/>
        <v>5</v>
      </c>
      <c r="S14">
        <f t="shared" ca="1" si="1"/>
        <v>5</v>
      </c>
      <c r="T14">
        <f t="shared" ca="1" si="1"/>
        <v>3</v>
      </c>
      <c r="U14">
        <f t="shared" ca="1" si="1"/>
        <v>2</v>
      </c>
      <c r="V14">
        <f t="shared" ca="1" si="1"/>
        <v>3</v>
      </c>
      <c r="W14">
        <f t="shared" ca="1" si="1"/>
        <v>6</v>
      </c>
      <c r="X14">
        <f t="shared" ca="1" si="1"/>
        <v>6</v>
      </c>
      <c r="Y14">
        <f t="shared" ca="1" si="1"/>
        <v>1</v>
      </c>
      <c r="Z14">
        <f t="shared" ca="1" si="1"/>
        <v>6</v>
      </c>
      <c r="AA14">
        <f t="shared" ca="1" si="1"/>
        <v>4</v>
      </c>
      <c r="AB14">
        <f t="shared" ca="1" si="1"/>
        <v>6</v>
      </c>
      <c r="AC14">
        <f t="shared" ca="1" si="1"/>
        <v>6</v>
      </c>
      <c r="AD14">
        <f t="shared" ca="1" si="1"/>
        <v>2</v>
      </c>
      <c r="AE14">
        <f t="shared" ca="1" si="1"/>
        <v>3</v>
      </c>
    </row>
    <row r="32" spans="1:2" x14ac:dyDescent="0.3">
      <c r="A32" t="s">
        <v>166</v>
      </c>
      <c r="B32" s="13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AE40"/>
  <sheetViews>
    <sheetView workbookViewId="0">
      <selection activeCell="N37" sqref="N37"/>
    </sheetView>
  </sheetViews>
  <sheetFormatPr defaultRowHeight="14.55" x14ac:dyDescent="0.3"/>
  <cols>
    <col min="1" max="1" width="10.109375" bestFit="1" customWidth="1"/>
  </cols>
  <sheetData>
    <row r="10" spans="1:31" x14ac:dyDescent="0.3">
      <c r="A10" s="146">
        <v>44197</v>
      </c>
      <c r="B10" s="146">
        <v>44198</v>
      </c>
      <c r="C10" s="146">
        <v>44199</v>
      </c>
      <c r="D10" s="146">
        <v>44200</v>
      </c>
      <c r="E10" s="146">
        <v>44201</v>
      </c>
      <c r="F10" s="146">
        <v>44202</v>
      </c>
      <c r="G10" s="146">
        <v>44203</v>
      </c>
      <c r="H10" s="146">
        <v>44204</v>
      </c>
      <c r="I10" s="146">
        <v>44205</v>
      </c>
      <c r="J10" s="146">
        <v>44206</v>
      </c>
      <c r="K10" s="146">
        <v>44207</v>
      </c>
      <c r="L10" s="146">
        <v>44208</v>
      </c>
      <c r="M10" s="146">
        <v>44209</v>
      </c>
      <c r="N10" s="146">
        <v>44210</v>
      </c>
      <c r="O10" s="146">
        <v>44211</v>
      </c>
      <c r="P10" s="146">
        <v>44212</v>
      </c>
      <c r="Q10" s="146">
        <v>44213</v>
      </c>
      <c r="R10" s="146">
        <v>44214</v>
      </c>
      <c r="S10" s="146">
        <v>44215</v>
      </c>
      <c r="T10" s="146">
        <v>44216</v>
      </c>
      <c r="U10" s="146">
        <v>44217</v>
      </c>
      <c r="V10" s="146">
        <v>44218</v>
      </c>
      <c r="W10" s="146">
        <v>44219</v>
      </c>
      <c r="X10" s="146">
        <v>44220</v>
      </c>
      <c r="Y10" s="146">
        <v>44221</v>
      </c>
      <c r="Z10" s="146">
        <v>44222</v>
      </c>
      <c r="AA10" s="146">
        <v>44223</v>
      </c>
      <c r="AB10" s="146">
        <v>44224</v>
      </c>
      <c r="AC10" s="146">
        <v>44225</v>
      </c>
      <c r="AD10" s="146">
        <v>44226</v>
      </c>
      <c r="AE10" s="146">
        <v>44227</v>
      </c>
    </row>
    <row r="11" spans="1:31" x14ac:dyDescent="0.3">
      <c r="A11" s="147">
        <f ca="1">(A14-A15)/A15</f>
        <v>0.54545454545454541</v>
      </c>
      <c r="B11" s="147">
        <f t="shared" ref="B11:AE11" ca="1" si="0">(B14-B15)/B15</f>
        <v>8.3333333333333329E-2</v>
      </c>
      <c r="C11" s="147">
        <f t="shared" ca="1" si="0"/>
        <v>0.53333333333333333</v>
      </c>
      <c r="D11" s="147">
        <f t="shared" ca="1" si="0"/>
        <v>0.38095238095238093</v>
      </c>
      <c r="E11" s="147">
        <f t="shared" ca="1" si="0"/>
        <v>-0.44</v>
      </c>
      <c r="F11" s="147">
        <f t="shared" ca="1" si="0"/>
        <v>1.1000000000000001</v>
      </c>
      <c r="G11" s="147">
        <f t="shared" ca="1" si="0"/>
        <v>0.25</v>
      </c>
      <c r="H11" s="147">
        <f t="shared" ca="1" si="0"/>
        <v>-0.80769230769230771</v>
      </c>
      <c r="I11" s="147">
        <f t="shared" ca="1" si="0"/>
        <v>1.2727272727272727</v>
      </c>
      <c r="J11" s="147">
        <f t="shared" ca="1" si="0"/>
        <v>0.6428571428571429</v>
      </c>
      <c r="K11" s="147">
        <f t="shared" ca="1" si="0"/>
        <v>1.8888888888888888</v>
      </c>
      <c r="L11" s="147">
        <f t="shared" ca="1" si="0"/>
        <v>0.25</v>
      </c>
      <c r="M11" s="147">
        <f t="shared" ca="1" si="0"/>
        <v>0.61111111111111116</v>
      </c>
      <c r="N11" s="147">
        <f t="shared" ca="1" si="0"/>
        <v>0.33333333333333331</v>
      </c>
      <c r="O11" s="147">
        <f t="shared" ca="1" si="0"/>
        <v>-0.33333333333333331</v>
      </c>
      <c r="P11" s="147">
        <f t="shared" ca="1" si="0"/>
        <v>0.8</v>
      </c>
      <c r="Q11" s="147">
        <f t="shared" ca="1" si="0"/>
        <v>0</v>
      </c>
      <c r="R11" s="147">
        <f t="shared" ca="1" si="0"/>
        <v>1.4444444444444444</v>
      </c>
      <c r="S11" s="147">
        <f t="shared" ca="1" si="0"/>
        <v>0.33333333333333331</v>
      </c>
      <c r="T11" s="147">
        <f t="shared" ca="1" si="0"/>
        <v>-0.6428571428571429</v>
      </c>
      <c r="U11" s="147">
        <f t="shared" ca="1" si="0"/>
        <v>-0.40740740740740738</v>
      </c>
      <c r="V11" s="147">
        <f t="shared" ca="1" si="0"/>
        <v>0.4</v>
      </c>
      <c r="W11" s="147">
        <f t="shared" ca="1" si="0"/>
        <v>2.4</v>
      </c>
      <c r="X11" s="147">
        <f t="shared" ca="1" si="0"/>
        <v>-0.72727272727272729</v>
      </c>
      <c r="Y11" s="147">
        <f t="shared" ca="1" si="0"/>
        <v>-0.65384615384615385</v>
      </c>
      <c r="Z11" s="147">
        <f t="shared" ca="1" si="0"/>
        <v>0.55555555555555558</v>
      </c>
      <c r="AA11" s="147">
        <f t="shared" ca="1" si="0"/>
        <v>1.0833333333333333</v>
      </c>
      <c r="AB11" s="147">
        <f t="shared" ca="1" si="0"/>
        <v>-0.55555555555555558</v>
      </c>
      <c r="AC11" s="147">
        <f t="shared" ca="1" si="0"/>
        <v>0.16666666666666666</v>
      </c>
      <c r="AD11" s="147">
        <f t="shared" ca="1" si="0"/>
        <v>-0.57894736842105265</v>
      </c>
      <c r="AE11" s="147">
        <f t="shared" ca="1" si="0"/>
        <v>-0.14285714285714285</v>
      </c>
    </row>
    <row r="13" spans="1:31" x14ac:dyDescent="0.3">
      <c r="A13" s="146">
        <v>44197</v>
      </c>
      <c r="B13" s="146">
        <v>44198</v>
      </c>
      <c r="C13" s="146">
        <v>44199</v>
      </c>
      <c r="D13" s="146">
        <v>44200</v>
      </c>
      <c r="E13" s="146">
        <v>44201</v>
      </c>
      <c r="F13" s="146">
        <v>44202</v>
      </c>
      <c r="G13" s="146">
        <v>44203</v>
      </c>
      <c r="H13" s="146">
        <v>44204</v>
      </c>
      <c r="I13" s="146">
        <v>44205</v>
      </c>
      <c r="J13" s="146">
        <v>44206</v>
      </c>
      <c r="K13" s="146">
        <v>44207</v>
      </c>
      <c r="L13" s="146">
        <v>44208</v>
      </c>
      <c r="M13" s="146">
        <v>44209</v>
      </c>
      <c r="N13" s="146">
        <v>44210</v>
      </c>
      <c r="O13" s="146">
        <v>44211</v>
      </c>
      <c r="P13" s="146">
        <v>44212</v>
      </c>
      <c r="Q13" s="146">
        <v>44213</v>
      </c>
      <c r="R13" s="146">
        <v>44214</v>
      </c>
      <c r="S13" s="146">
        <v>44215</v>
      </c>
      <c r="T13" s="146">
        <v>44216</v>
      </c>
      <c r="U13" s="146">
        <v>44217</v>
      </c>
      <c r="V13" s="146">
        <v>44218</v>
      </c>
      <c r="W13" s="146">
        <v>44219</v>
      </c>
      <c r="X13" s="146">
        <v>44220</v>
      </c>
      <c r="Y13" s="146">
        <v>44221</v>
      </c>
      <c r="Z13" s="146">
        <v>44222</v>
      </c>
      <c r="AA13" s="146">
        <v>44223</v>
      </c>
      <c r="AB13" s="146">
        <v>44224</v>
      </c>
      <c r="AC13" s="146">
        <v>44225</v>
      </c>
      <c r="AD13" s="146">
        <v>44226</v>
      </c>
      <c r="AE13" s="146">
        <v>44227</v>
      </c>
    </row>
    <row r="14" spans="1:31" x14ac:dyDescent="0.3">
      <c r="A14">
        <f ca="1">RANDBETWEEN(5,30)</f>
        <v>17</v>
      </c>
      <c r="B14">
        <f t="shared" ref="B14:AE15" ca="1" si="1">RANDBETWEEN(5,30)</f>
        <v>26</v>
      </c>
      <c r="C14">
        <f t="shared" ca="1" si="1"/>
        <v>23</v>
      </c>
      <c r="D14">
        <f t="shared" ca="1" si="1"/>
        <v>29</v>
      </c>
      <c r="E14">
        <f t="shared" ca="1" si="1"/>
        <v>14</v>
      </c>
      <c r="F14">
        <f t="shared" ca="1" si="1"/>
        <v>21</v>
      </c>
      <c r="G14">
        <f t="shared" ca="1" si="1"/>
        <v>30</v>
      </c>
      <c r="H14">
        <f t="shared" ca="1" si="1"/>
        <v>5</v>
      </c>
      <c r="I14">
        <f t="shared" ca="1" si="1"/>
        <v>25</v>
      </c>
      <c r="J14">
        <f t="shared" ca="1" si="1"/>
        <v>23</v>
      </c>
      <c r="K14">
        <f t="shared" ca="1" si="1"/>
        <v>26</v>
      </c>
      <c r="L14">
        <f t="shared" ca="1" si="1"/>
        <v>10</v>
      </c>
      <c r="M14">
        <f t="shared" ca="1" si="1"/>
        <v>29</v>
      </c>
      <c r="N14">
        <f t="shared" ca="1" si="1"/>
        <v>16</v>
      </c>
      <c r="O14">
        <f t="shared" ca="1" si="1"/>
        <v>6</v>
      </c>
      <c r="P14">
        <f t="shared" ca="1" si="1"/>
        <v>9</v>
      </c>
      <c r="Q14">
        <f t="shared" ca="1" si="1"/>
        <v>13</v>
      </c>
      <c r="R14">
        <f t="shared" ca="1" si="1"/>
        <v>22</v>
      </c>
      <c r="S14">
        <f t="shared" ca="1" si="1"/>
        <v>16</v>
      </c>
      <c r="T14">
        <f t="shared" ca="1" si="1"/>
        <v>10</v>
      </c>
      <c r="U14">
        <f t="shared" ca="1" si="1"/>
        <v>16</v>
      </c>
      <c r="V14">
        <f t="shared" ca="1" si="1"/>
        <v>28</v>
      </c>
      <c r="W14">
        <f t="shared" ca="1" si="1"/>
        <v>17</v>
      </c>
      <c r="X14">
        <f t="shared" ca="1" si="1"/>
        <v>6</v>
      </c>
      <c r="Y14">
        <f t="shared" ca="1" si="1"/>
        <v>9</v>
      </c>
      <c r="Z14">
        <f t="shared" ca="1" si="1"/>
        <v>14</v>
      </c>
      <c r="AA14">
        <f t="shared" ca="1" si="1"/>
        <v>25</v>
      </c>
      <c r="AB14">
        <f t="shared" ca="1" si="1"/>
        <v>12</v>
      </c>
      <c r="AC14">
        <f t="shared" ca="1" si="1"/>
        <v>14</v>
      </c>
      <c r="AD14">
        <f t="shared" ca="1" si="1"/>
        <v>8</v>
      </c>
      <c r="AE14">
        <f t="shared" ca="1" si="1"/>
        <v>18</v>
      </c>
    </row>
    <row r="15" spans="1:31" x14ac:dyDescent="0.3">
      <c r="A15">
        <f ca="1">RANDBETWEEN(5,30)</f>
        <v>11</v>
      </c>
      <c r="B15">
        <f t="shared" ca="1" si="1"/>
        <v>24</v>
      </c>
      <c r="C15">
        <f t="shared" ca="1" si="1"/>
        <v>15</v>
      </c>
      <c r="D15">
        <f t="shared" ca="1" si="1"/>
        <v>21</v>
      </c>
      <c r="E15">
        <f t="shared" ca="1" si="1"/>
        <v>25</v>
      </c>
      <c r="F15">
        <f t="shared" ca="1" si="1"/>
        <v>10</v>
      </c>
      <c r="G15">
        <f t="shared" ca="1" si="1"/>
        <v>24</v>
      </c>
      <c r="H15">
        <f t="shared" ca="1" si="1"/>
        <v>26</v>
      </c>
      <c r="I15">
        <f t="shared" ca="1" si="1"/>
        <v>11</v>
      </c>
      <c r="J15">
        <f t="shared" ca="1" si="1"/>
        <v>14</v>
      </c>
      <c r="K15">
        <f t="shared" ca="1" si="1"/>
        <v>9</v>
      </c>
      <c r="L15">
        <f t="shared" ca="1" si="1"/>
        <v>8</v>
      </c>
      <c r="M15">
        <f t="shared" ca="1" si="1"/>
        <v>18</v>
      </c>
      <c r="N15">
        <f t="shared" ca="1" si="1"/>
        <v>12</v>
      </c>
      <c r="O15">
        <f t="shared" ca="1" si="1"/>
        <v>9</v>
      </c>
      <c r="P15">
        <f t="shared" ca="1" si="1"/>
        <v>5</v>
      </c>
      <c r="Q15">
        <f t="shared" ca="1" si="1"/>
        <v>13</v>
      </c>
      <c r="R15">
        <f t="shared" ca="1" si="1"/>
        <v>9</v>
      </c>
      <c r="S15">
        <f t="shared" ca="1" si="1"/>
        <v>12</v>
      </c>
      <c r="T15">
        <f t="shared" ca="1" si="1"/>
        <v>28</v>
      </c>
      <c r="U15">
        <f t="shared" ca="1" si="1"/>
        <v>27</v>
      </c>
      <c r="V15">
        <f t="shared" ca="1" si="1"/>
        <v>20</v>
      </c>
      <c r="W15">
        <f t="shared" ca="1" si="1"/>
        <v>5</v>
      </c>
      <c r="X15">
        <f t="shared" ca="1" si="1"/>
        <v>22</v>
      </c>
      <c r="Y15">
        <f t="shared" ca="1" si="1"/>
        <v>26</v>
      </c>
      <c r="Z15">
        <f t="shared" ca="1" si="1"/>
        <v>9</v>
      </c>
      <c r="AA15">
        <f t="shared" ca="1" si="1"/>
        <v>12</v>
      </c>
      <c r="AB15">
        <f t="shared" ca="1" si="1"/>
        <v>27</v>
      </c>
      <c r="AC15">
        <f t="shared" ca="1" si="1"/>
        <v>12</v>
      </c>
      <c r="AD15">
        <f t="shared" ca="1" si="1"/>
        <v>19</v>
      </c>
      <c r="AE15">
        <f t="shared" ca="1" si="1"/>
        <v>21</v>
      </c>
    </row>
    <row r="32" spans="1:2" x14ac:dyDescent="0.3">
      <c r="A32" t="s">
        <v>163</v>
      </c>
      <c r="B32" s="138"/>
    </row>
    <row r="33" spans="1:2" x14ac:dyDescent="0.3">
      <c r="B33" s="138"/>
    </row>
    <row r="34" spans="1:2" x14ac:dyDescent="0.3">
      <c r="A34" t="s">
        <v>164</v>
      </c>
      <c r="B34" s="138"/>
    </row>
    <row r="35" spans="1:2" x14ac:dyDescent="0.3">
      <c r="A35" t="s">
        <v>159</v>
      </c>
    </row>
    <row r="36" spans="1:2" x14ac:dyDescent="0.3">
      <c r="A36" t="s">
        <v>160</v>
      </c>
    </row>
    <row r="37" spans="1:2" x14ac:dyDescent="0.3">
      <c r="A37" t="s">
        <v>161</v>
      </c>
    </row>
    <row r="38" spans="1:2" x14ac:dyDescent="0.3">
      <c r="A38" t="s">
        <v>162</v>
      </c>
    </row>
    <row r="40" spans="1:2" x14ac:dyDescent="0.3">
      <c r="A40" t="s">
        <v>165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"/>
  <sheetViews>
    <sheetView workbookViewId="0">
      <selection activeCell="N38" sqref="N38"/>
    </sheetView>
  </sheetViews>
  <sheetFormatPr defaultRowHeight="14.55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"/>
  <sheetViews>
    <sheetView workbookViewId="0">
      <selection activeCell="Q37" sqref="Q37"/>
    </sheetView>
  </sheetViews>
  <sheetFormatPr defaultRowHeight="14.55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7"/>
  <sheetViews>
    <sheetView tabSelected="1" workbookViewId="0">
      <selection activeCell="J34" sqref="J34"/>
    </sheetView>
  </sheetViews>
  <sheetFormatPr defaultRowHeight="14.55" x14ac:dyDescent="0.3"/>
  <cols>
    <col min="2" max="2" width="10" bestFit="1" customWidth="1"/>
  </cols>
  <sheetData>
    <row r="5" spans="1:14" x14ac:dyDescent="0.3">
      <c r="M5" t="s">
        <v>129</v>
      </c>
    </row>
    <row r="7" spans="1:14" x14ac:dyDescent="0.3">
      <c r="M7" t="s">
        <v>130</v>
      </c>
      <c r="N7" s="104">
        <v>0.27583488164537562</v>
      </c>
    </row>
    <row r="8" spans="1:14" x14ac:dyDescent="0.3">
      <c r="A8" t="s">
        <v>142</v>
      </c>
      <c r="B8">
        <f>C8/C11</f>
        <v>6.3463737867638093E-2</v>
      </c>
      <c r="C8">
        <v>19405933.351840857</v>
      </c>
      <c r="M8" t="s">
        <v>131</v>
      </c>
      <c r="N8" s="104">
        <v>0.11269692398704761</v>
      </c>
    </row>
    <row r="9" spans="1:14" x14ac:dyDescent="0.3">
      <c r="A9" t="s">
        <v>128</v>
      </c>
      <c r="B9">
        <f>C9/C11</f>
        <v>0.92551935896505189</v>
      </c>
      <c r="C9">
        <v>283005186.88913941</v>
      </c>
      <c r="M9" t="s">
        <v>132</v>
      </c>
      <c r="N9" s="104">
        <v>9.4798163816261577E-2</v>
      </c>
    </row>
    <row r="10" spans="1:14" x14ac:dyDescent="0.3">
      <c r="A10" t="s">
        <v>141</v>
      </c>
      <c r="B10">
        <f>C10/C11</f>
        <v>1.1016903167310006E-2</v>
      </c>
      <c r="C10">
        <v>3368747.19</v>
      </c>
      <c r="M10" t="s">
        <v>133</v>
      </c>
      <c r="N10" s="104">
        <v>8.6810637306164978E-2</v>
      </c>
    </row>
    <row r="11" spans="1:14" x14ac:dyDescent="0.3">
      <c r="C11">
        <f>SUM(C8:C10)</f>
        <v>305779867.43098027</v>
      </c>
      <c r="M11" t="s">
        <v>134</v>
      </c>
      <c r="N11" s="104">
        <v>7.347802231811465E-2</v>
      </c>
    </row>
    <row r="12" spans="1:14" x14ac:dyDescent="0.3">
      <c r="M12" t="s">
        <v>135</v>
      </c>
      <c r="N12" s="104">
        <v>6.5965457712483647E-2</v>
      </c>
    </row>
    <row r="13" spans="1:14" x14ac:dyDescent="0.3">
      <c r="M13" t="s">
        <v>136</v>
      </c>
      <c r="N13" s="104">
        <v>6.1376652304797392E-2</v>
      </c>
    </row>
    <row r="14" spans="1:14" x14ac:dyDescent="0.3">
      <c r="M14" t="s">
        <v>137</v>
      </c>
      <c r="N14" s="104">
        <v>5.5110679340552124E-2</v>
      </c>
    </row>
    <row r="15" spans="1:14" x14ac:dyDescent="0.3">
      <c r="M15" t="s">
        <v>138</v>
      </c>
      <c r="N15" s="104">
        <v>3.2690573879704865E-2</v>
      </c>
    </row>
    <row r="16" spans="1:14" x14ac:dyDescent="0.3">
      <c r="M16" t="s">
        <v>139</v>
      </c>
      <c r="N16" s="104">
        <v>2.6743432615715039E-2</v>
      </c>
    </row>
    <row r="17" spans="13:14" x14ac:dyDescent="0.3">
      <c r="M17" t="s">
        <v>140</v>
      </c>
      <c r="N17" s="105">
        <f>1-SUM(N7:N16)</f>
        <v>0.11449457507378258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B1:N14"/>
  <sheetViews>
    <sheetView zoomScale="70" zoomScaleNormal="70" workbookViewId="0">
      <selection activeCell="B1" sqref="B1"/>
    </sheetView>
  </sheetViews>
  <sheetFormatPr defaultColWidth="9.109375" defaultRowHeight="14.55" x14ac:dyDescent="0.3"/>
  <cols>
    <col min="1" max="1" width="9.109375" style="5"/>
    <col min="2" max="2" width="96.5546875" style="5" customWidth="1"/>
    <col min="3" max="3" width="22" style="5" customWidth="1"/>
    <col min="4" max="4" width="14.109375" style="5" customWidth="1"/>
    <col min="5" max="5" width="6.88671875" style="5" customWidth="1"/>
    <col min="6" max="6" width="15.5546875" style="5" bestFit="1" customWidth="1"/>
    <col min="7" max="7" width="18.88671875" style="5" bestFit="1" customWidth="1"/>
    <col min="8" max="8" width="17.6640625" style="5" bestFit="1" customWidth="1"/>
    <col min="9" max="9" width="17.5546875" style="5" bestFit="1" customWidth="1"/>
    <col min="10" max="10" width="16.44140625" style="5" customWidth="1"/>
    <col min="11" max="11" width="16.109375" style="5" bestFit="1" customWidth="1"/>
    <col min="12" max="12" width="19.5546875" style="5" bestFit="1" customWidth="1"/>
    <col min="13" max="14" width="15.88671875" style="5" customWidth="1"/>
    <col min="15" max="16384" width="9.109375" style="5"/>
  </cols>
  <sheetData>
    <row r="1" spans="2:14" ht="39" customHeight="1" thickBot="1" x14ac:dyDescent="0.45">
      <c r="B1" s="43" t="s">
        <v>143</v>
      </c>
      <c r="C1" s="43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2:14" ht="18.350000000000001" thickBot="1" x14ac:dyDescent="0.35">
      <c r="B2" s="39" t="s">
        <v>8</v>
      </c>
      <c r="C2" s="39" t="s">
        <v>41</v>
      </c>
      <c r="D2" s="40" t="s">
        <v>9</v>
      </c>
      <c r="E2" s="167"/>
      <c r="F2" s="40" t="s">
        <v>10</v>
      </c>
      <c r="G2" s="40" t="s">
        <v>11</v>
      </c>
      <c r="H2" s="40" t="s">
        <v>12</v>
      </c>
      <c r="I2" s="40" t="s">
        <v>13</v>
      </c>
      <c r="J2" s="40" t="s">
        <v>14</v>
      </c>
      <c r="K2" s="40" t="s">
        <v>15</v>
      </c>
      <c r="L2" s="40" t="s">
        <v>16</v>
      </c>
      <c r="M2" s="40" t="s">
        <v>17</v>
      </c>
      <c r="N2" s="40" t="s">
        <v>18</v>
      </c>
    </row>
    <row r="3" spans="2:14" ht="39.799999999999997" thickBot="1" x14ac:dyDescent="0.35">
      <c r="B3" s="55" t="s">
        <v>0</v>
      </c>
      <c r="C3" s="49"/>
      <c r="D3" s="106"/>
      <c r="E3" s="168"/>
      <c r="F3" s="150"/>
      <c r="G3" s="33"/>
      <c r="H3" s="33"/>
      <c r="I3" s="33"/>
      <c r="J3" s="33"/>
      <c r="K3" s="33"/>
      <c r="L3" s="33"/>
      <c r="M3" s="33"/>
      <c r="N3" s="34"/>
    </row>
    <row r="4" spans="2:14" ht="78.95" thickBot="1" x14ac:dyDescent="0.35">
      <c r="B4" s="55" t="s">
        <v>1</v>
      </c>
      <c r="C4" s="49"/>
      <c r="D4" s="107"/>
      <c r="E4" s="168"/>
      <c r="F4" s="151"/>
      <c r="G4" s="35"/>
      <c r="H4" s="35"/>
      <c r="I4" s="35"/>
      <c r="J4" s="35"/>
      <c r="K4" s="35"/>
      <c r="L4" s="35"/>
      <c r="M4" s="35"/>
      <c r="N4" s="36"/>
    </row>
    <row r="5" spans="2:14" ht="99.8" customHeight="1" thickBot="1" x14ac:dyDescent="0.35">
      <c r="B5" s="56" t="s">
        <v>6</v>
      </c>
      <c r="C5" s="50"/>
      <c r="D5" s="107"/>
      <c r="E5" s="168"/>
      <c r="F5" s="151"/>
      <c r="G5" s="35"/>
      <c r="H5" s="35"/>
      <c r="I5" s="35"/>
      <c r="J5" s="35"/>
      <c r="K5" s="35"/>
      <c r="L5" s="35"/>
      <c r="M5" s="35"/>
      <c r="N5" s="36"/>
    </row>
    <row r="6" spans="2:14" ht="59.4" thickBot="1" x14ac:dyDescent="0.35">
      <c r="B6" s="41" t="s">
        <v>2</v>
      </c>
      <c r="C6" s="51"/>
      <c r="D6" s="107"/>
      <c r="E6" s="168"/>
      <c r="F6" s="151"/>
      <c r="G6" s="35"/>
      <c r="H6" s="35"/>
      <c r="I6" s="35"/>
      <c r="J6" s="35"/>
      <c r="K6" s="35"/>
      <c r="L6" s="35"/>
      <c r="M6" s="35"/>
      <c r="N6" s="36"/>
    </row>
    <row r="7" spans="2:14" ht="78.95" thickBot="1" x14ac:dyDescent="0.35">
      <c r="B7" s="55" t="s">
        <v>3</v>
      </c>
      <c r="C7" s="52"/>
      <c r="D7" s="107"/>
      <c r="E7" s="168"/>
      <c r="F7" s="151"/>
      <c r="G7" s="35"/>
      <c r="H7" s="35"/>
      <c r="I7" s="35"/>
      <c r="J7" s="35"/>
      <c r="K7" s="35"/>
      <c r="L7" s="35"/>
      <c r="M7" s="35"/>
      <c r="N7" s="36"/>
    </row>
    <row r="8" spans="2:14" ht="99.8" customHeight="1" thickBot="1" x14ac:dyDescent="0.35">
      <c r="B8" s="57" t="s">
        <v>4</v>
      </c>
      <c r="C8" s="53"/>
      <c r="D8" s="107"/>
      <c r="E8" s="168"/>
      <c r="F8" s="151"/>
      <c r="G8" s="35"/>
      <c r="H8" s="35"/>
      <c r="I8" s="35"/>
      <c r="J8" s="35"/>
      <c r="K8" s="35"/>
      <c r="L8" s="35"/>
      <c r="M8" s="35"/>
      <c r="N8" s="36"/>
    </row>
    <row r="9" spans="2:14" ht="99.8" customHeight="1" thickBot="1" x14ac:dyDescent="0.35">
      <c r="B9" s="42" t="s">
        <v>5</v>
      </c>
      <c r="C9" s="54"/>
      <c r="D9" s="107"/>
      <c r="E9" s="168"/>
      <c r="F9" s="151"/>
      <c r="G9" s="35"/>
      <c r="H9" s="35"/>
      <c r="I9" s="35"/>
      <c r="J9" s="35"/>
      <c r="K9" s="35"/>
      <c r="L9" s="35"/>
      <c r="M9" s="35"/>
      <c r="N9" s="36"/>
    </row>
    <row r="10" spans="2:14" ht="57.8" customHeight="1" thickBot="1" x14ac:dyDescent="0.35">
      <c r="B10" s="56" t="s">
        <v>7</v>
      </c>
      <c r="C10" s="54"/>
      <c r="D10" s="108"/>
      <c r="E10" s="169"/>
      <c r="F10" s="152"/>
      <c r="G10" s="37"/>
      <c r="H10" s="37"/>
      <c r="I10" s="37"/>
      <c r="J10" s="37"/>
      <c r="K10" s="37"/>
      <c r="L10" s="37"/>
      <c r="M10" s="37"/>
      <c r="N10" s="38"/>
    </row>
    <row r="11" spans="2:14" ht="99.8" customHeight="1" x14ac:dyDescent="0.3"/>
    <row r="12" spans="2:14" ht="17.05" x14ac:dyDescent="0.3">
      <c r="B12" s="11"/>
      <c r="C12" s="11"/>
    </row>
    <row r="13" spans="2:14" ht="17.05" x14ac:dyDescent="0.3">
      <c r="B13" s="12"/>
      <c r="C13" s="12"/>
    </row>
    <row r="14" spans="2:14" ht="17.05" x14ac:dyDescent="0.3">
      <c r="B14" s="12"/>
      <c r="C14" s="12"/>
    </row>
  </sheetData>
  <mergeCells count="1">
    <mergeCell ref="E2:E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topLeftCell="A7" zoomScale="70" zoomScaleNormal="70" workbookViewId="0">
      <selection activeCell="S48" sqref="S48"/>
    </sheetView>
  </sheetViews>
  <sheetFormatPr defaultColWidth="9.109375" defaultRowHeight="14.55" x14ac:dyDescent="0.3"/>
  <cols>
    <col min="1" max="1" width="9.109375" style="5"/>
    <col min="2" max="2" width="57.109375" style="5" customWidth="1"/>
    <col min="3" max="3" width="17" style="5" customWidth="1"/>
    <col min="4" max="4" width="8.5546875" style="5" bestFit="1" customWidth="1"/>
    <col min="5" max="5" width="4.6640625" style="5" customWidth="1"/>
    <col min="6" max="6" width="14.5546875" style="5" bestFit="1" customWidth="1"/>
    <col min="7" max="7" width="17.6640625" style="5" bestFit="1" customWidth="1"/>
    <col min="8" max="8" width="17.109375" style="5" bestFit="1" customWidth="1"/>
    <col min="9" max="9" width="16.88671875" style="5" bestFit="1" customWidth="1"/>
    <col min="10" max="10" width="11.88671875" style="5" customWidth="1"/>
    <col min="11" max="11" width="15.88671875" style="5" bestFit="1" customWidth="1"/>
    <col min="12" max="12" width="16.44140625" style="5" customWidth="1"/>
    <col min="13" max="13" width="10" style="5" customWidth="1"/>
    <col min="14" max="14" width="13" style="5" customWidth="1"/>
    <col min="15" max="16384" width="9.109375" style="5"/>
  </cols>
  <sheetData>
    <row r="2" spans="1:14" ht="18.95" thickBot="1" x14ac:dyDescent="0.4">
      <c r="B2" s="174" t="s">
        <v>144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</row>
    <row r="3" spans="1:14" ht="33.799999999999997" customHeight="1" thickBot="1" x14ac:dyDescent="0.45">
      <c r="B3" s="23" t="s">
        <v>8</v>
      </c>
      <c r="C3" s="24"/>
      <c r="D3" s="25" t="s">
        <v>9</v>
      </c>
      <c r="E3" s="175"/>
      <c r="F3" s="24" t="s">
        <v>10</v>
      </c>
      <c r="G3" s="24" t="s">
        <v>11</v>
      </c>
      <c r="H3" s="24" t="s">
        <v>12</v>
      </c>
      <c r="I3" s="24" t="s">
        <v>13</v>
      </c>
      <c r="J3" s="24" t="s">
        <v>14</v>
      </c>
      <c r="K3" s="24" t="s">
        <v>15</v>
      </c>
      <c r="L3" s="24" t="s">
        <v>16</v>
      </c>
      <c r="M3" s="24" t="s">
        <v>17</v>
      </c>
      <c r="N3" s="24" t="s">
        <v>18</v>
      </c>
    </row>
    <row r="4" spans="1:14" ht="36.799999999999997" customHeight="1" thickBot="1" x14ac:dyDescent="0.35">
      <c r="B4" s="170" t="s">
        <v>41</v>
      </c>
      <c r="C4" s="21" t="s">
        <v>23</v>
      </c>
      <c r="D4" s="19">
        <v>92.826044982030851</v>
      </c>
      <c r="E4" s="176"/>
      <c r="F4" s="109">
        <v>84.779179810725537</v>
      </c>
      <c r="G4" s="109">
        <v>94.929238181270705</v>
      </c>
      <c r="H4" s="109">
        <v>95.457109385169431</v>
      </c>
      <c r="I4" s="109">
        <v>84.996990369181361</v>
      </c>
      <c r="J4" s="109">
        <v>80.693849966208603</v>
      </c>
      <c r="K4" s="109">
        <v>100.13728498748284</v>
      </c>
      <c r="L4" s="109">
        <v>94.978201724194463</v>
      </c>
      <c r="M4" s="109">
        <v>100.22953328232592</v>
      </c>
      <c r="N4" s="110">
        <v>94.846664558963013</v>
      </c>
    </row>
    <row r="5" spans="1:14" ht="36.799999999999997" customHeight="1" thickBot="1" x14ac:dyDescent="0.35">
      <c r="B5" s="171"/>
      <c r="C5" s="22" t="s">
        <v>24</v>
      </c>
      <c r="D5" s="20">
        <v>96.399999999999991</v>
      </c>
      <c r="E5" s="176"/>
      <c r="F5" s="111">
        <v>88.6</v>
      </c>
      <c r="G5" s="111">
        <v>100.49999999999999</v>
      </c>
      <c r="H5" s="111">
        <v>97.5</v>
      </c>
      <c r="I5" s="111">
        <v>90.4</v>
      </c>
      <c r="J5" s="111">
        <v>83.6</v>
      </c>
      <c r="K5" s="111">
        <v>100.2</v>
      </c>
      <c r="L5" s="111">
        <v>99.8</v>
      </c>
      <c r="M5" s="111">
        <v>100.4</v>
      </c>
      <c r="N5" s="112">
        <v>100</v>
      </c>
    </row>
    <row r="6" spans="1:14" ht="52.6" customHeight="1" thickBot="1" x14ac:dyDescent="0.35">
      <c r="B6" s="172"/>
      <c r="C6" s="21" t="s">
        <v>42</v>
      </c>
      <c r="D6" s="19">
        <f>D5-D4</f>
        <v>3.5739550179691406</v>
      </c>
      <c r="E6" s="177"/>
      <c r="F6" s="109">
        <f t="shared" ref="F6:N6" si="0">F5-F4</f>
        <v>3.8208201892744569</v>
      </c>
      <c r="G6" s="109">
        <f t="shared" si="0"/>
        <v>5.5707618187292809</v>
      </c>
      <c r="H6" s="109">
        <f t="shared" si="0"/>
        <v>2.0428906148305686</v>
      </c>
      <c r="I6" s="109">
        <f t="shared" si="0"/>
        <v>5.4030096308186444</v>
      </c>
      <c r="J6" s="109">
        <f t="shared" si="0"/>
        <v>2.9061500337913913</v>
      </c>
      <c r="K6" s="109">
        <f t="shared" si="0"/>
        <v>6.2715012517159607E-2</v>
      </c>
      <c r="L6" s="109">
        <f t="shared" si="0"/>
        <v>4.8217982758055342</v>
      </c>
      <c r="M6" s="109">
        <f t="shared" si="0"/>
        <v>0.17046671767408839</v>
      </c>
      <c r="N6" s="110">
        <f t="shared" si="0"/>
        <v>5.1533354410369867</v>
      </c>
    </row>
    <row r="7" spans="1:14" ht="24" x14ac:dyDescent="0.3">
      <c r="A7" s="173"/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</row>
    <row r="11" spans="1:14" x14ac:dyDescent="0.3">
      <c r="C11" s="26"/>
      <c r="D11" s="26"/>
      <c r="E11" s="26"/>
    </row>
    <row r="12" spans="1:14" x14ac:dyDescent="0.3">
      <c r="C12" s="27">
        <v>2.1071197146291798E-3</v>
      </c>
      <c r="D12" s="28">
        <f>D$4+C12*100</f>
        <v>93.036756953493764</v>
      </c>
      <c r="E12" s="28"/>
    </row>
    <row r="13" spans="1:14" x14ac:dyDescent="0.3">
      <c r="C13" s="29">
        <v>0.13225953678939001</v>
      </c>
      <c r="D13" s="28">
        <f t="shared" ref="D13:D42" si="1">D$4+C13*100</f>
        <v>106.05199866096986</v>
      </c>
      <c r="E13" s="28"/>
    </row>
    <row r="14" spans="1:14" x14ac:dyDescent="0.3">
      <c r="C14" s="27">
        <v>-0.103558926106215</v>
      </c>
      <c r="D14" s="28">
        <f t="shared" si="1"/>
        <v>82.470152371409355</v>
      </c>
      <c r="E14" s="28"/>
    </row>
    <row r="15" spans="1:14" x14ac:dyDescent="0.3">
      <c r="C15" s="29">
        <v>-0.35645272829526398</v>
      </c>
      <c r="D15" s="28">
        <f t="shared" si="1"/>
        <v>57.180772152504453</v>
      </c>
      <c r="E15" s="28"/>
    </row>
    <row r="16" spans="1:14" x14ac:dyDescent="0.3">
      <c r="C16" s="27">
        <v>-5.03866851824313E-2</v>
      </c>
      <c r="D16" s="28">
        <f t="shared" si="1"/>
        <v>87.787376463787723</v>
      </c>
      <c r="E16" s="28"/>
    </row>
    <row r="17" spans="3:5" x14ac:dyDescent="0.3">
      <c r="C17" s="29">
        <v>0.16728447482699099</v>
      </c>
      <c r="D17" s="28">
        <f t="shared" si="1"/>
        <v>109.55449246472995</v>
      </c>
      <c r="E17" s="28"/>
    </row>
    <row r="18" spans="3:5" x14ac:dyDescent="0.3">
      <c r="C18" s="27">
        <v>-1.3582719014100001E-2</v>
      </c>
      <c r="D18" s="28">
        <f t="shared" si="1"/>
        <v>91.467773080620844</v>
      </c>
      <c r="E18" s="28"/>
    </row>
    <row r="19" spans="3:5" x14ac:dyDescent="0.3">
      <c r="C19" s="29">
        <v>-2.8884304971301102E-2</v>
      </c>
      <c r="D19" s="28">
        <f t="shared" si="1"/>
        <v>89.937614484900735</v>
      </c>
      <c r="E19" s="28"/>
    </row>
    <row r="20" spans="3:5" x14ac:dyDescent="0.3">
      <c r="C20" s="27">
        <v>0.15135727197330801</v>
      </c>
      <c r="D20" s="28">
        <f t="shared" si="1"/>
        <v>107.96177217936165</v>
      </c>
      <c r="E20" s="28"/>
    </row>
    <row r="21" spans="3:5" x14ac:dyDescent="0.3">
      <c r="C21" s="29">
        <v>-6.9314778863718798E-2</v>
      </c>
      <c r="D21" s="28">
        <f t="shared" si="1"/>
        <v>85.894567095658971</v>
      </c>
      <c r="E21" s="28"/>
    </row>
    <row r="22" spans="3:5" x14ac:dyDescent="0.3">
      <c r="C22" s="27">
        <v>-0.36409455225790499</v>
      </c>
      <c r="D22" s="28">
        <f t="shared" si="1"/>
        <v>56.416589756240349</v>
      </c>
      <c r="E22" s="28"/>
    </row>
    <row r="23" spans="3:5" x14ac:dyDescent="0.3">
      <c r="C23" s="29">
        <v>-3.7008388852318198E-2</v>
      </c>
      <c r="D23" s="28">
        <f t="shared" si="1"/>
        <v>89.125206096799033</v>
      </c>
      <c r="E23" s="28"/>
    </row>
    <row r="24" spans="3:5" x14ac:dyDescent="0.3">
      <c r="C24" s="27">
        <v>0.193255074292497</v>
      </c>
      <c r="D24" s="28">
        <f t="shared" si="1"/>
        <v>112.15155241128055</v>
      </c>
      <c r="E24" s="28"/>
    </row>
    <row r="25" spans="3:5" x14ac:dyDescent="0.3">
      <c r="C25" s="29">
        <v>-3.1626829902766701E-3</v>
      </c>
      <c r="D25" s="28">
        <f t="shared" si="1"/>
        <v>92.509776683003182</v>
      </c>
      <c r="E25" s="28"/>
    </row>
    <row r="26" spans="3:5" x14ac:dyDescent="0.3">
      <c r="C26" s="27">
        <v>-3.3375295782089899E-3</v>
      </c>
      <c r="D26" s="28">
        <f t="shared" si="1"/>
        <v>92.492292024209945</v>
      </c>
      <c r="E26" s="28"/>
    </row>
    <row r="27" spans="3:5" x14ac:dyDescent="0.3">
      <c r="C27" s="29">
        <v>0.11545338245659199</v>
      </c>
      <c r="D27" s="28">
        <f t="shared" si="1"/>
        <v>104.37138322769005</v>
      </c>
      <c r="E27" s="28"/>
    </row>
    <row r="28" spans="3:5" x14ac:dyDescent="0.3">
      <c r="C28" s="27">
        <v>-8.3429374053654595E-2</v>
      </c>
      <c r="D28" s="28">
        <f t="shared" si="1"/>
        <v>84.48310757666539</v>
      </c>
      <c r="E28" s="28"/>
    </row>
    <row r="29" spans="3:5" x14ac:dyDescent="0.3">
      <c r="C29" s="29">
        <v>-0.35976730114585198</v>
      </c>
      <c r="D29" s="28">
        <f t="shared" si="1"/>
        <v>56.849314867445656</v>
      </c>
      <c r="E29" s="28"/>
    </row>
    <row r="30" spans="3:5" x14ac:dyDescent="0.3">
      <c r="C30" s="27">
        <v>-1.4310860033018799E-2</v>
      </c>
      <c r="D30" s="28">
        <f t="shared" si="1"/>
        <v>91.394958978728965</v>
      </c>
      <c r="E30" s="28"/>
    </row>
    <row r="31" spans="3:5" x14ac:dyDescent="0.3">
      <c r="C31" s="29">
        <v>0.25876919037554202</v>
      </c>
      <c r="D31" s="28">
        <f t="shared" si="1"/>
        <v>118.70296401958505</v>
      </c>
      <c r="E31" s="28"/>
    </row>
    <row r="32" spans="3:5" x14ac:dyDescent="0.3">
      <c r="C32" s="27">
        <v>3.5209167838701198E-2</v>
      </c>
      <c r="D32" s="28">
        <f t="shared" si="1"/>
        <v>96.346961765900971</v>
      </c>
      <c r="E32" s="28"/>
    </row>
    <row r="33" spans="3:5" x14ac:dyDescent="0.3">
      <c r="C33" s="29">
        <v>-3.5617044107042499E-3</v>
      </c>
      <c r="D33" s="28">
        <f t="shared" si="1"/>
        <v>92.469874540960433</v>
      </c>
      <c r="E33" s="28"/>
    </row>
    <row r="34" spans="3:5" x14ac:dyDescent="0.3">
      <c r="C34" s="27">
        <v>0.113862078852365</v>
      </c>
      <c r="D34" s="28">
        <f t="shared" si="1"/>
        <v>104.21225286726735</v>
      </c>
      <c r="E34" s="28"/>
    </row>
    <row r="35" spans="3:5" x14ac:dyDescent="0.3">
      <c r="C35" s="29">
        <v>-0.14884786121219501</v>
      </c>
      <c r="D35" s="28">
        <f t="shared" si="1"/>
        <v>77.941258860811345</v>
      </c>
      <c r="E35" s="28"/>
    </row>
    <row r="36" spans="3:5" x14ac:dyDescent="0.3">
      <c r="C36" s="27">
        <v>-0.37495844820049701</v>
      </c>
      <c r="D36" s="28">
        <f t="shared" si="1"/>
        <v>55.330200161981153</v>
      </c>
      <c r="E36" s="28"/>
    </row>
    <row r="37" spans="3:5" x14ac:dyDescent="0.3">
      <c r="C37" s="29">
        <v>-6.5340467356329299E-2</v>
      </c>
      <c r="D37" s="28">
        <f t="shared" si="1"/>
        <v>86.291998246397924</v>
      </c>
      <c r="E37" s="28"/>
    </row>
    <row r="38" spans="3:5" x14ac:dyDescent="0.3">
      <c r="C38" s="27">
        <v>0.15960214370386999</v>
      </c>
      <c r="D38" s="28">
        <f t="shared" si="1"/>
        <v>108.78625935241786</v>
      </c>
      <c r="E38" s="28"/>
    </row>
    <row r="39" spans="3:5" x14ac:dyDescent="0.3">
      <c r="C39" s="29">
        <v>-2.4217275306048201E-2</v>
      </c>
      <c r="D39" s="28">
        <f t="shared" si="1"/>
        <v>90.404317451426024</v>
      </c>
      <c r="E39" s="28"/>
    </row>
    <row r="40" spans="3:5" x14ac:dyDescent="0.3">
      <c r="C40" s="27">
        <v>-6.5595596852135105E-2</v>
      </c>
      <c r="D40" s="28">
        <f t="shared" si="1"/>
        <v>86.266485296817336</v>
      </c>
      <c r="E40" s="28"/>
    </row>
    <row r="41" spans="3:5" x14ac:dyDescent="0.3">
      <c r="C41" s="29">
        <v>1.8926026744080102E-2</v>
      </c>
      <c r="D41" s="28">
        <f t="shared" si="1"/>
        <v>94.718647656438861</v>
      </c>
      <c r="E41" s="28"/>
    </row>
    <row r="42" spans="3:5" x14ac:dyDescent="0.3">
      <c r="C42" s="30">
        <v>-0.17590333061014701</v>
      </c>
      <c r="D42" s="28">
        <f t="shared" si="1"/>
        <v>75.235711921016147</v>
      </c>
      <c r="E42" s="28"/>
    </row>
    <row r="54" spans="1:4" ht="18.350000000000001" x14ac:dyDescent="0.35">
      <c r="A54" s="148" t="s">
        <v>168</v>
      </c>
      <c r="B54" s="148"/>
      <c r="C54" s="148"/>
      <c r="D54" s="148"/>
    </row>
    <row r="55" spans="1:4" ht="18.350000000000001" x14ac:dyDescent="0.35">
      <c r="A55" s="148" t="s">
        <v>169</v>
      </c>
      <c r="B55" s="148"/>
      <c r="C55" s="148"/>
      <c r="D55" s="148"/>
    </row>
  </sheetData>
  <mergeCells count="4">
    <mergeCell ref="B4:B6"/>
    <mergeCell ref="A7:M7"/>
    <mergeCell ref="B2:N2"/>
    <mergeCell ref="E3:E6"/>
  </mergeCells>
  <conditionalFormatting sqref="F6:N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M19"/>
  <sheetViews>
    <sheetView workbookViewId="0">
      <selection activeCell="A8" sqref="A8:A9"/>
    </sheetView>
  </sheetViews>
  <sheetFormatPr defaultRowHeight="14.55" x14ac:dyDescent="0.3"/>
  <cols>
    <col min="1" max="1" width="66.44140625" customWidth="1"/>
    <col min="2" max="2" width="6.109375" customWidth="1"/>
    <col min="3" max="3" width="10.5546875" customWidth="1"/>
    <col min="4" max="4" width="5" customWidth="1"/>
    <col min="5" max="5" width="10.109375" bestFit="1" customWidth="1"/>
    <col min="6" max="6" width="12.33203125" bestFit="1" customWidth="1"/>
    <col min="7" max="7" width="11.88671875" bestFit="1" customWidth="1"/>
    <col min="8" max="8" width="11.6640625" bestFit="1" customWidth="1"/>
    <col min="9" max="9" width="11.88671875" customWidth="1"/>
    <col min="10" max="10" width="11" bestFit="1" customWidth="1"/>
    <col min="11" max="11" width="13.33203125" bestFit="1" customWidth="1"/>
    <col min="12" max="12" width="10.5546875" customWidth="1"/>
    <col min="13" max="13" width="9.6640625" bestFit="1" customWidth="1"/>
  </cols>
  <sheetData>
    <row r="1" spans="1:13" ht="18.95" thickBot="1" x14ac:dyDescent="0.4">
      <c r="A1" s="174" t="s">
        <v>44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</row>
    <row r="2" spans="1:13" ht="17.25" customHeight="1" thickBot="1" x14ac:dyDescent="0.35">
      <c r="A2" s="6"/>
      <c r="B2" s="6"/>
      <c r="C2" s="14" t="s">
        <v>9</v>
      </c>
      <c r="D2" s="184"/>
      <c r="E2" s="153" t="s">
        <v>10</v>
      </c>
      <c r="F2" s="14" t="s">
        <v>11</v>
      </c>
      <c r="G2" s="14" t="s">
        <v>12</v>
      </c>
      <c r="H2" s="14" t="s">
        <v>13</v>
      </c>
      <c r="I2" s="14" t="s">
        <v>14</v>
      </c>
      <c r="J2" s="14" t="s">
        <v>15</v>
      </c>
      <c r="K2" s="14" t="s">
        <v>16</v>
      </c>
      <c r="L2" s="14" t="s">
        <v>17</v>
      </c>
      <c r="M2" s="14" t="s">
        <v>18</v>
      </c>
    </row>
    <row r="3" spans="1:13" ht="17.7" thickBot="1" x14ac:dyDescent="0.35">
      <c r="A3" s="116" t="s">
        <v>43</v>
      </c>
      <c r="B3" s="117" t="s">
        <v>39</v>
      </c>
      <c r="C3" s="118"/>
      <c r="D3" s="186"/>
      <c r="E3" s="154"/>
      <c r="F3" s="119"/>
      <c r="G3" s="119"/>
      <c r="H3" s="119"/>
      <c r="I3" s="119"/>
      <c r="J3" s="119"/>
      <c r="K3" s="119"/>
      <c r="L3" s="119"/>
      <c r="M3" s="120"/>
    </row>
    <row r="4" spans="1:13" ht="16.600000000000001" customHeight="1" x14ac:dyDescent="0.3">
      <c r="A4" s="178" t="s">
        <v>25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80"/>
    </row>
    <row r="5" spans="1:13" ht="18" customHeight="1" thickBot="1" x14ac:dyDescent="0.35">
      <c r="A5" s="178"/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80"/>
    </row>
    <row r="6" spans="1:13" ht="17.05" x14ac:dyDescent="0.3">
      <c r="A6" s="187" t="s">
        <v>9</v>
      </c>
      <c r="B6" s="44" t="s">
        <v>38</v>
      </c>
      <c r="C6" s="155"/>
      <c r="D6" s="184"/>
      <c r="E6" s="158"/>
      <c r="F6" s="16"/>
      <c r="G6" s="16"/>
      <c r="H6" s="16"/>
      <c r="I6" s="16"/>
      <c r="J6" s="16"/>
      <c r="K6" s="16"/>
      <c r="L6" s="16"/>
      <c r="M6" s="17"/>
    </row>
    <row r="7" spans="1:13" ht="17.7" thickBot="1" x14ac:dyDescent="0.35">
      <c r="A7" s="188"/>
      <c r="B7" s="121" t="s">
        <v>39</v>
      </c>
      <c r="C7" s="156"/>
      <c r="D7" s="185"/>
      <c r="E7" s="159"/>
      <c r="F7" s="122"/>
      <c r="G7" s="122"/>
      <c r="H7" s="122"/>
      <c r="I7" s="122"/>
      <c r="J7" s="122"/>
      <c r="K7" s="122"/>
      <c r="L7" s="122"/>
      <c r="M7" s="123"/>
    </row>
    <row r="8" spans="1:13" ht="17.05" x14ac:dyDescent="0.3">
      <c r="A8" s="189" t="s">
        <v>40</v>
      </c>
      <c r="B8" s="44" t="s">
        <v>38</v>
      </c>
      <c r="C8" s="155"/>
      <c r="D8" s="185"/>
      <c r="E8" s="160"/>
      <c r="F8" s="114"/>
      <c r="G8" s="114"/>
      <c r="H8" s="114"/>
      <c r="I8" s="114"/>
      <c r="J8" s="114"/>
      <c r="K8" s="114"/>
      <c r="L8" s="114"/>
      <c r="M8" s="115"/>
    </row>
    <row r="9" spans="1:13" ht="17.7" thickBot="1" x14ac:dyDescent="0.35">
      <c r="A9" s="190"/>
      <c r="B9" s="121" t="s">
        <v>39</v>
      </c>
      <c r="C9" s="156"/>
      <c r="D9" s="185"/>
      <c r="E9" s="161"/>
      <c r="F9" s="128"/>
      <c r="G9" s="128"/>
      <c r="H9" s="128"/>
      <c r="I9" s="128"/>
      <c r="J9" s="128"/>
      <c r="K9" s="128"/>
      <c r="L9" s="128"/>
      <c r="M9" s="129"/>
    </row>
    <row r="10" spans="1:13" ht="17.05" x14ac:dyDescent="0.3">
      <c r="A10" s="189" t="s">
        <v>50</v>
      </c>
      <c r="B10" s="44" t="s">
        <v>38</v>
      </c>
      <c r="C10" s="155"/>
      <c r="D10" s="185"/>
      <c r="E10" s="158"/>
      <c r="F10" s="16"/>
      <c r="G10" s="16"/>
      <c r="H10" s="16"/>
      <c r="I10" s="16"/>
      <c r="J10" s="16"/>
      <c r="K10" s="16"/>
      <c r="L10" s="16"/>
      <c r="M10" s="17"/>
    </row>
    <row r="11" spans="1:13" ht="17.7" thickBot="1" x14ac:dyDescent="0.35">
      <c r="A11" s="190"/>
      <c r="B11" s="121" t="s">
        <v>39</v>
      </c>
      <c r="C11" s="156"/>
      <c r="D11" s="185"/>
      <c r="E11" s="159"/>
      <c r="F11" s="122"/>
      <c r="G11" s="122"/>
      <c r="H11" s="122"/>
      <c r="I11" s="122"/>
      <c r="J11" s="122"/>
      <c r="K11" s="122"/>
      <c r="L11" s="122"/>
      <c r="M11" s="123"/>
    </row>
    <row r="12" spans="1:13" ht="17.05" x14ac:dyDescent="0.3">
      <c r="A12" s="191" t="s">
        <v>51</v>
      </c>
      <c r="B12" s="113" t="s">
        <v>38</v>
      </c>
      <c r="C12" s="157"/>
      <c r="D12" s="185"/>
      <c r="E12" s="160"/>
      <c r="F12" s="114"/>
      <c r="G12" s="114"/>
      <c r="H12" s="114"/>
      <c r="I12" s="114"/>
      <c r="J12" s="114"/>
      <c r="K12" s="114"/>
      <c r="L12" s="114"/>
      <c r="M12" s="115"/>
    </row>
    <row r="13" spans="1:13" ht="17.7" thickBot="1" x14ac:dyDescent="0.35">
      <c r="A13" s="190"/>
      <c r="B13" s="121" t="s">
        <v>39</v>
      </c>
      <c r="C13" s="156"/>
      <c r="D13" s="186"/>
      <c r="E13" s="159"/>
      <c r="F13" s="122"/>
      <c r="G13" s="122"/>
      <c r="H13" s="122"/>
      <c r="I13" s="122"/>
      <c r="J13" s="122"/>
      <c r="K13" s="122"/>
      <c r="L13" s="122"/>
      <c r="M13" s="123"/>
    </row>
    <row r="14" spans="1:13" ht="16.600000000000001" customHeight="1" x14ac:dyDescent="0.3">
      <c r="A14" s="181" t="s">
        <v>145</v>
      </c>
      <c r="B14" s="182"/>
      <c r="C14" s="182"/>
      <c r="D14" s="182"/>
      <c r="E14" s="182"/>
      <c r="F14" s="182"/>
      <c r="G14" s="182"/>
      <c r="H14" s="182"/>
      <c r="I14" s="182"/>
      <c r="J14" s="182"/>
      <c r="K14" s="182"/>
      <c r="L14" s="182"/>
      <c r="M14" s="183"/>
    </row>
    <row r="15" spans="1:13" ht="16.600000000000001" customHeight="1" thickBot="1" x14ac:dyDescent="0.35">
      <c r="A15" s="181"/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3"/>
    </row>
    <row r="16" spans="1:13" ht="22.6" customHeight="1" x14ac:dyDescent="0.3">
      <c r="A16" s="124" t="s">
        <v>9</v>
      </c>
      <c r="B16" s="125" t="s">
        <v>19</v>
      </c>
      <c r="C16" s="155"/>
      <c r="D16" s="184"/>
      <c r="E16" s="158"/>
      <c r="F16" s="16"/>
      <c r="G16" s="16"/>
      <c r="H16" s="16"/>
      <c r="I16" s="16"/>
      <c r="J16" s="16"/>
      <c r="K16" s="16"/>
      <c r="L16" s="16"/>
      <c r="M16" s="17"/>
    </row>
    <row r="17" spans="1:13" ht="21" customHeight="1" x14ac:dyDescent="0.3">
      <c r="A17" s="46" t="s">
        <v>40</v>
      </c>
      <c r="B17" s="45" t="s">
        <v>19</v>
      </c>
      <c r="C17" s="162"/>
      <c r="D17" s="185"/>
      <c r="E17" s="163"/>
      <c r="F17" s="15"/>
      <c r="G17" s="15"/>
      <c r="H17" s="15"/>
      <c r="I17" s="15"/>
      <c r="J17" s="15"/>
      <c r="K17" s="15"/>
      <c r="L17" s="15"/>
      <c r="M17" s="18"/>
    </row>
    <row r="18" spans="1:13" ht="17.05" x14ac:dyDescent="0.3">
      <c r="A18" s="46" t="s">
        <v>50</v>
      </c>
      <c r="B18" s="45" t="s">
        <v>19</v>
      </c>
      <c r="C18" s="162"/>
      <c r="D18" s="185"/>
      <c r="E18" s="163"/>
      <c r="F18" s="15"/>
      <c r="G18" s="15"/>
      <c r="H18" s="15"/>
      <c r="I18" s="15"/>
      <c r="J18" s="15"/>
      <c r="K18" s="15"/>
      <c r="L18" s="15"/>
      <c r="M18" s="18"/>
    </row>
    <row r="19" spans="1:13" ht="17.7" thickBot="1" x14ac:dyDescent="0.35">
      <c r="A19" s="126" t="s">
        <v>51</v>
      </c>
      <c r="B19" s="127" t="s">
        <v>19</v>
      </c>
      <c r="C19" s="156"/>
      <c r="D19" s="186"/>
      <c r="E19" s="159"/>
      <c r="F19" s="122"/>
      <c r="G19" s="122"/>
      <c r="H19" s="122"/>
      <c r="I19" s="122"/>
      <c r="J19" s="122"/>
      <c r="K19" s="122"/>
      <c r="L19" s="122"/>
      <c r="M19" s="123"/>
    </row>
  </sheetData>
  <mergeCells count="10">
    <mergeCell ref="A4:M5"/>
    <mergeCell ref="A14:M15"/>
    <mergeCell ref="A1:M1"/>
    <mergeCell ref="D6:D13"/>
    <mergeCell ref="D16:D19"/>
    <mergeCell ref="D2:D3"/>
    <mergeCell ref="A6:A7"/>
    <mergeCell ref="A8:A9"/>
    <mergeCell ref="A10:A11"/>
    <mergeCell ref="A12:A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2:D13"/>
  <sheetViews>
    <sheetView workbookViewId="0">
      <selection activeCell="A2" sqref="A2:D2"/>
    </sheetView>
  </sheetViews>
  <sheetFormatPr defaultRowHeight="14.55" x14ac:dyDescent="0.3"/>
  <cols>
    <col min="1" max="1" width="13.6640625" customWidth="1"/>
    <col min="2" max="2" width="39" customWidth="1"/>
    <col min="3" max="3" width="26" customWidth="1"/>
    <col min="4" max="4" width="20.33203125" customWidth="1"/>
  </cols>
  <sheetData>
    <row r="2" spans="1:4" ht="18.350000000000001" x14ac:dyDescent="0.3">
      <c r="A2" s="192" t="s">
        <v>172</v>
      </c>
      <c r="B2" s="192"/>
      <c r="C2" s="192"/>
      <c r="D2" s="192"/>
    </row>
    <row r="3" spans="1:4" ht="15.2" thickBot="1" x14ac:dyDescent="0.35">
      <c r="A3" s="139"/>
    </row>
    <row r="4" spans="1:4" ht="63.8" thickBot="1" x14ac:dyDescent="0.35">
      <c r="A4" s="144" t="s">
        <v>152</v>
      </c>
      <c r="B4" s="145" t="s">
        <v>158</v>
      </c>
      <c r="C4" s="145" t="s">
        <v>153</v>
      </c>
      <c r="D4" s="145" t="s">
        <v>154</v>
      </c>
    </row>
    <row r="5" spans="1:4" ht="15.2" thickBot="1" x14ac:dyDescent="0.35">
      <c r="A5" s="140"/>
      <c r="B5" s="141"/>
      <c r="C5" s="141"/>
      <c r="D5" s="141"/>
    </row>
    <row r="6" spans="1:4" ht="15.2" thickBot="1" x14ac:dyDescent="0.35">
      <c r="A6" s="140"/>
      <c r="B6" s="141"/>
      <c r="C6" s="141"/>
      <c r="D6" s="141"/>
    </row>
    <row r="7" spans="1:4" ht="15.2" thickBot="1" x14ac:dyDescent="0.35">
      <c r="A7" s="140"/>
      <c r="B7" s="141"/>
      <c r="C7" s="141"/>
      <c r="D7" s="141"/>
    </row>
    <row r="8" spans="1:4" ht="15.2" thickBot="1" x14ac:dyDescent="0.35">
      <c r="A8" s="140"/>
      <c r="B8" s="141"/>
      <c r="C8" s="141"/>
      <c r="D8" s="141"/>
    </row>
    <row r="9" spans="1:4" ht="15.2" thickBot="1" x14ac:dyDescent="0.35">
      <c r="A9" s="140"/>
      <c r="B9" s="141"/>
      <c r="C9" s="141"/>
      <c r="D9" s="141"/>
    </row>
    <row r="10" spans="1:4" x14ac:dyDescent="0.3">
      <c r="A10" s="142"/>
      <c r="B10" s="142"/>
      <c r="C10" s="142"/>
      <c r="D10" s="142"/>
    </row>
    <row r="12" spans="1:4" x14ac:dyDescent="0.3">
      <c r="A12" s="139" t="s">
        <v>157</v>
      </c>
    </row>
    <row r="13" spans="1:4" x14ac:dyDescent="0.3">
      <c r="A13" s="139" t="s">
        <v>170</v>
      </c>
    </row>
  </sheetData>
  <mergeCells count="1">
    <mergeCell ref="A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2:AE35"/>
  <sheetViews>
    <sheetView workbookViewId="0">
      <selection activeCell="A17" sqref="A17:AE17"/>
    </sheetView>
  </sheetViews>
  <sheetFormatPr defaultRowHeight="14.55" x14ac:dyDescent="0.3"/>
  <sheetData>
    <row r="2" spans="1:31" x14ac:dyDescent="0.3">
      <c r="A2" s="139"/>
    </row>
    <row r="3" spans="1:31" x14ac:dyDescent="0.3">
      <c r="A3" s="139"/>
    </row>
    <row r="13" spans="1:31" x14ac:dyDescent="0.3">
      <c r="A13" s="146">
        <v>44197</v>
      </c>
      <c r="B13" s="146">
        <v>44198</v>
      </c>
      <c r="C13" s="146">
        <v>44199</v>
      </c>
      <c r="D13" s="146">
        <v>44200</v>
      </c>
      <c r="E13" s="146">
        <v>44201</v>
      </c>
      <c r="F13" s="146">
        <v>44202</v>
      </c>
      <c r="G13" s="146">
        <v>44203</v>
      </c>
      <c r="H13" s="146">
        <v>44204</v>
      </c>
      <c r="I13" s="146">
        <v>44205</v>
      </c>
      <c r="J13" s="146">
        <v>44206</v>
      </c>
      <c r="K13" s="146">
        <v>44207</v>
      </c>
      <c r="L13" s="146">
        <v>44208</v>
      </c>
      <c r="M13" s="146">
        <v>44209</v>
      </c>
      <c r="N13" s="146">
        <v>44210</v>
      </c>
      <c r="O13" s="146">
        <v>44211</v>
      </c>
      <c r="P13" s="146">
        <v>44212</v>
      </c>
      <c r="Q13" s="146">
        <v>44213</v>
      </c>
      <c r="R13" s="146">
        <v>44214</v>
      </c>
      <c r="S13" s="146">
        <v>44215</v>
      </c>
      <c r="T13" s="146">
        <v>44216</v>
      </c>
      <c r="U13" s="146">
        <v>44217</v>
      </c>
      <c r="V13" s="146">
        <v>44218</v>
      </c>
      <c r="W13" s="146">
        <v>44219</v>
      </c>
      <c r="X13" s="146">
        <v>44220</v>
      </c>
      <c r="Y13" s="146">
        <v>44221</v>
      </c>
      <c r="Z13" s="146">
        <v>44222</v>
      </c>
      <c r="AA13" s="146">
        <v>44223</v>
      </c>
      <c r="AB13" s="146">
        <v>44224</v>
      </c>
      <c r="AC13" s="146">
        <v>44225</v>
      </c>
      <c r="AD13" s="146">
        <v>44226</v>
      </c>
      <c r="AE13" s="146">
        <v>44227</v>
      </c>
    </row>
    <row r="14" spans="1:31" x14ac:dyDescent="0.3">
      <c r="A14">
        <f ca="1">RANDBETWEEN(800,1000)</f>
        <v>942</v>
      </c>
      <c r="B14">
        <f t="shared" ref="B14:AE14" ca="1" si="0">RANDBETWEEN(800,1000)</f>
        <v>995</v>
      </c>
      <c r="C14">
        <f t="shared" ca="1" si="0"/>
        <v>972</v>
      </c>
      <c r="D14">
        <f t="shared" ca="1" si="0"/>
        <v>881</v>
      </c>
      <c r="E14">
        <f t="shared" ca="1" si="0"/>
        <v>857</v>
      </c>
      <c r="F14">
        <f t="shared" ca="1" si="0"/>
        <v>924</v>
      </c>
      <c r="G14">
        <f t="shared" ca="1" si="0"/>
        <v>849</v>
      </c>
      <c r="H14">
        <f t="shared" ca="1" si="0"/>
        <v>805</v>
      </c>
      <c r="I14">
        <f t="shared" ca="1" si="0"/>
        <v>947</v>
      </c>
      <c r="J14">
        <f t="shared" ca="1" si="0"/>
        <v>953</v>
      </c>
      <c r="K14">
        <f t="shared" ca="1" si="0"/>
        <v>985</v>
      </c>
      <c r="L14">
        <f t="shared" ca="1" si="0"/>
        <v>948</v>
      </c>
      <c r="M14">
        <f t="shared" ca="1" si="0"/>
        <v>953</v>
      </c>
      <c r="N14">
        <f t="shared" ca="1" si="0"/>
        <v>816</v>
      </c>
      <c r="O14">
        <f t="shared" ca="1" si="0"/>
        <v>981</v>
      </c>
      <c r="P14">
        <f t="shared" ca="1" si="0"/>
        <v>956</v>
      </c>
      <c r="Q14">
        <f t="shared" ca="1" si="0"/>
        <v>971</v>
      </c>
      <c r="R14">
        <f t="shared" ca="1" si="0"/>
        <v>841</v>
      </c>
      <c r="S14">
        <f t="shared" ca="1" si="0"/>
        <v>936</v>
      </c>
      <c r="T14">
        <f t="shared" ca="1" si="0"/>
        <v>999</v>
      </c>
      <c r="U14">
        <f t="shared" ca="1" si="0"/>
        <v>898</v>
      </c>
      <c r="V14">
        <f t="shared" ca="1" si="0"/>
        <v>972</v>
      </c>
      <c r="W14">
        <f t="shared" ca="1" si="0"/>
        <v>993</v>
      </c>
      <c r="X14">
        <f t="shared" ca="1" si="0"/>
        <v>824</v>
      </c>
      <c r="Y14">
        <f t="shared" ca="1" si="0"/>
        <v>913</v>
      </c>
      <c r="Z14">
        <f t="shared" ca="1" si="0"/>
        <v>964</v>
      </c>
      <c r="AA14">
        <f t="shared" ca="1" si="0"/>
        <v>965</v>
      </c>
      <c r="AB14">
        <f t="shared" ca="1" si="0"/>
        <v>932</v>
      </c>
      <c r="AC14">
        <f t="shared" ca="1" si="0"/>
        <v>883</v>
      </c>
      <c r="AD14">
        <f t="shared" ca="1" si="0"/>
        <v>919</v>
      </c>
      <c r="AE14">
        <f t="shared" ca="1" si="0"/>
        <v>840</v>
      </c>
    </row>
    <row r="16" spans="1:31" x14ac:dyDescent="0.3">
      <c r="A16" s="146">
        <v>44197</v>
      </c>
      <c r="B16" s="146">
        <v>44198</v>
      </c>
      <c r="C16" s="146">
        <v>44199</v>
      </c>
      <c r="D16" s="146">
        <v>44200</v>
      </c>
      <c r="E16" s="146">
        <v>44201</v>
      </c>
      <c r="F16" s="146">
        <v>44202</v>
      </c>
      <c r="G16" s="146">
        <v>44203</v>
      </c>
      <c r="H16" s="146">
        <v>44204</v>
      </c>
      <c r="I16" s="146">
        <v>44205</v>
      </c>
      <c r="J16" s="146">
        <v>44206</v>
      </c>
      <c r="K16" s="146">
        <v>44207</v>
      </c>
      <c r="L16" s="146">
        <v>44208</v>
      </c>
      <c r="M16" s="146">
        <v>44209</v>
      </c>
      <c r="N16" s="146">
        <v>44210</v>
      </c>
      <c r="O16" s="146">
        <v>44211</v>
      </c>
      <c r="P16" s="146">
        <v>44212</v>
      </c>
      <c r="Q16" s="146">
        <v>44213</v>
      </c>
      <c r="R16" s="146">
        <v>44214</v>
      </c>
      <c r="S16" s="146">
        <v>44215</v>
      </c>
      <c r="T16" s="146">
        <v>44216</v>
      </c>
      <c r="U16" s="146">
        <v>44217</v>
      </c>
      <c r="V16" s="146">
        <v>44218</v>
      </c>
      <c r="W16" s="146">
        <v>44219</v>
      </c>
      <c r="X16" s="146">
        <v>44220</v>
      </c>
      <c r="Y16" s="146">
        <v>44221</v>
      </c>
      <c r="Z16" s="146">
        <v>44222</v>
      </c>
      <c r="AA16" s="146">
        <v>44223</v>
      </c>
      <c r="AB16" s="146">
        <v>44224</v>
      </c>
      <c r="AC16" s="146">
        <v>44225</v>
      </c>
      <c r="AD16" s="146">
        <v>44226</v>
      </c>
      <c r="AE16" s="146">
        <v>44227</v>
      </c>
    </row>
    <row r="17" spans="1:31" x14ac:dyDescent="0.3">
      <c r="A17">
        <f ca="1">RANDBETWEEN(600,700)</f>
        <v>653</v>
      </c>
      <c r="B17">
        <f t="shared" ref="B17:AE17" ca="1" si="1">RANDBETWEEN(600,700)</f>
        <v>658</v>
      </c>
      <c r="C17">
        <f t="shared" ca="1" si="1"/>
        <v>667</v>
      </c>
      <c r="D17">
        <f t="shared" ca="1" si="1"/>
        <v>689</v>
      </c>
      <c r="E17">
        <f t="shared" ca="1" si="1"/>
        <v>637</v>
      </c>
      <c r="F17">
        <f t="shared" ca="1" si="1"/>
        <v>646</v>
      </c>
      <c r="G17">
        <f t="shared" ca="1" si="1"/>
        <v>690</v>
      </c>
      <c r="H17">
        <f t="shared" ca="1" si="1"/>
        <v>696</v>
      </c>
      <c r="I17">
        <f t="shared" ca="1" si="1"/>
        <v>611</v>
      </c>
      <c r="J17">
        <f t="shared" ca="1" si="1"/>
        <v>608</v>
      </c>
      <c r="K17">
        <f t="shared" ca="1" si="1"/>
        <v>617</v>
      </c>
      <c r="L17">
        <f t="shared" ca="1" si="1"/>
        <v>611</v>
      </c>
      <c r="M17">
        <f t="shared" ca="1" si="1"/>
        <v>636</v>
      </c>
      <c r="N17">
        <f t="shared" ca="1" si="1"/>
        <v>665</v>
      </c>
      <c r="O17">
        <f t="shared" ca="1" si="1"/>
        <v>691</v>
      </c>
      <c r="P17">
        <f t="shared" ca="1" si="1"/>
        <v>629</v>
      </c>
      <c r="Q17">
        <f t="shared" ca="1" si="1"/>
        <v>612</v>
      </c>
      <c r="R17">
        <f t="shared" ca="1" si="1"/>
        <v>656</v>
      </c>
      <c r="S17">
        <f t="shared" ca="1" si="1"/>
        <v>650</v>
      </c>
      <c r="T17">
        <f t="shared" ca="1" si="1"/>
        <v>673</v>
      </c>
      <c r="U17">
        <f t="shared" ca="1" si="1"/>
        <v>652</v>
      </c>
      <c r="V17">
        <f t="shared" ca="1" si="1"/>
        <v>618</v>
      </c>
      <c r="W17">
        <f t="shared" ca="1" si="1"/>
        <v>678</v>
      </c>
      <c r="X17">
        <f t="shared" ca="1" si="1"/>
        <v>680</v>
      </c>
      <c r="Y17">
        <f t="shared" ca="1" si="1"/>
        <v>621</v>
      </c>
      <c r="Z17">
        <f t="shared" ca="1" si="1"/>
        <v>665</v>
      </c>
      <c r="AA17">
        <f t="shared" ca="1" si="1"/>
        <v>692</v>
      </c>
      <c r="AB17">
        <f t="shared" ca="1" si="1"/>
        <v>692</v>
      </c>
      <c r="AC17">
        <f t="shared" ca="1" si="1"/>
        <v>612</v>
      </c>
      <c r="AD17">
        <f t="shared" ca="1" si="1"/>
        <v>633</v>
      </c>
      <c r="AE17">
        <f t="shared" ca="1" si="1"/>
        <v>611</v>
      </c>
    </row>
    <row r="35" spans="1:2" x14ac:dyDescent="0.3">
      <c r="A35" t="s">
        <v>167</v>
      </c>
      <c r="B35" s="13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I11"/>
  <sheetViews>
    <sheetView workbookViewId="0">
      <selection activeCell="A11" sqref="A11"/>
    </sheetView>
  </sheetViews>
  <sheetFormatPr defaultRowHeight="14.55" x14ac:dyDescent="0.3"/>
  <cols>
    <col min="1" max="1" width="15.109375" customWidth="1"/>
    <col min="2" max="2" width="27.6640625" customWidth="1"/>
    <col min="3" max="4" width="9.33203125" bestFit="1" customWidth="1"/>
    <col min="5" max="6" width="10" bestFit="1" customWidth="1"/>
    <col min="7" max="8" width="14.109375" customWidth="1"/>
    <col min="9" max="9" width="12.6640625" customWidth="1"/>
  </cols>
  <sheetData>
    <row r="1" spans="1:9" ht="46.6" customHeight="1" thickBot="1" x14ac:dyDescent="0.45">
      <c r="A1" s="193" t="s">
        <v>155</v>
      </c>
      <c r="B1" s="193"/>
      <c r="C1" s="193"/>
      <c r="D1" s="193"/>
      <c r="E1" s="193"/>
      <c r="F1" s="193"/>
      <c r="G1" s="193"/>
      <c r="H1" s="193"/>
      <c r="I1" s="193"/>
    </row>
    <row r="2" spans="1:9" ht="46.6" customHeight="1" thickBot="1" x14ac:dyDescent="0.35">
      <c r="A2" s="197" t="s">
        <v>127</v>
      </c>
      <c r="B2" s="199" t="s">
        <v>121</v>
      </c>
      <c r="C2" s="194" t="s">
        <v>147</v>
      </c>
      <c r="D2" s="195"/>
      <c r="E2" s="195"/>
      <c r="F2" s="201"/>
      <c r="G2" s="194" t="s">
        <v>31</v>
      </c>
      <c r="H2" s="195"/>
      <c r="I2" s="196"/>
    </row>
    <row r="3" spans="1:9" ht="20.85" thickBot="1" x14ac:dyDescent="0.35">
      <c r="A3" s="198"/>
      <c r="B3" s="200"/>
      <c r="C3" s="96">
        <v>92</v>
      </c>
      <c r="D3" s="96">
        <v>95</v>
      </c>
      <c r="E3" s="96">
        <v>98</v>
      </c>
      <c r="F3" s="96">
        <v>100</v>
      </c>
      <c r="G3" s="96" t="s">
        <v>149</v>
      </c>
      <c r="H3" s="96" t="s">
        <v>148</v>
      </c>
      <c r="I3" s="97" t="s">
        <v>146</v>
      </c>
    </row>
    <row r="4" spans="1:9" ht="15.2" hidden="1" thickBot="1" x14ac:dyDescent="0.35">
      <c r="A4" s="82"/>
      <c r="B4" s="80" t="s">
        <v>122</v>
      </c>
      <c r="C4" s="81">
        <v>1745.55</v>
      </c>
      <c r="D4" s="79">
        <v>1838.56</v>
      </c>
      <c r="E4" s="79">
        <v>1880.32</v>
      </c>
      <c r="F4" s="79">
        <v>1960.61</v>
      </c>
      <c r="G4" s="81">
        <v>1683.88</v>
      </c>
      <c r="H4" s="81">
        <v>1699.6</v>
      </c>
      <c r="I4" s="83">
        <v>1775.31</v>
      </c>
    </row>
    <row r="5" spans="1:9" ht="15.2" hidden="1" thickBot="1" x14ac:dyDescent="0.35">
      <c r="A5" s="84"/>
      <c r="B5" s="85" t="s">
        <v>123</v>
      </c>
      <c r="C5" s="87">
        <v>1859</v>
      </c>
      <c r="D5" s="86">
        <v>1976</v>
      </c>
      <c r="E5" s="86">
        <v>2210</v>
      </c>
      <c r="F5" s="86">
        <v>2301</v>
      </c>
      <c r="G5" s="87">
        <v>1824</v>
      </c>
      <c r="H5" s="87">
        <v>1824</v>
      </c>
      <c r="I5" s="88">
        <v>1980</v>
      </c>
    </row>
    <row r="6" spans="1:9" ht="39.200000000000003" x14ac:dyDescent="0.3">
      <c r="A6" s="89">
        <v>44223</v>
      </c>
      <c r="B6" s="130" t="s">
        <v>124</v>
      </c>
      <c r="C6" s="131">
        <v>1.72</v>
      </c>
      <c r="D6" s="131">
        <v>1.82</v>
      </c>
      <c r="E6" s="131">
        <v>2.04</v>
      </c>
      <c r="F6" s="131">
        <v>2.12</v>
      </c>
      <c r="G6" s="131">
        <v>1.82</v>
      </c>
      <c r="H6" s="131">
        <v>1.82</v>
      </c>
      <c r="I6" s="132">
        <v>1.98</v>
      </c>
    </row>
    <row r="7" spans="1:9" ht="26.25" customHeight="1" thickBot="1" x14ac:dyDescent="0.4">
      <c r="A7" s="90"/>
      <c r="B7" s="91" t="s">
        <v>125</v>
      </c>
      <c r="C7" s="98">
        <v>6.0999999999999999E-2</v>
      </c>
      <c r="D7" s="98">
        <v>7.0000000000000007E-2</v>
      </c>
      <c r="E7" s="98">
        <v>0.14899999999999999</v>
      </c>
      <c r="F7" s="98">
        <v>0.14799999999999999</v>
      </c>
      <c r="G7" s="98">
        <v>7.6999999999999999E-2</v>
      </c>
      <c r="H7" s="98">
        <v>6.8000000000000005E-2</v>
      </c>
      <c r="I7" s="99">
        <v>0.10299999999999999</v>
      </c>
    </row>
    <row r="8" spans="1:9" ht="20.25" hidden="1" thickBot="1" x14ac:dyDescent="0.35">
      <c r="A8" s="92"/>
      <c r="B8" s="93" t="s">
        <v>126</v>
      </c>
      <c r="C8" s="94">
        <v>6.5000000000000002E-2</v>
      </c>
      <c r="D8" s="94">
        <v>7.4999999999999997E-2</v>
      </c>
      <c r="E8" s="94">
        <v>0.17499999999999999</v>
      </c>
      <c r="F8" s="94">
        <v>0.17399999999999999</v>
      </c>
      <c r="G8" s="94">
        <v>8.3000000000000004E-2</v>
      </c>
      <c r="H8" s="94">
        <v>7.2999999999999995E-2</v>
      </c>
      <c r="I8" s="95">
        <v>0.115</v>
      </c>
    </row>
    <row r="11" spans="1:9" x14ac:dyDescent="0.3">
      <c r="A11" t="s">
        <v>156</v>
      </c>
    </row>
  </sheetData>
  <mergeCells count="5">
    <mergeCell ref="A1:I1"/>
    <mergeCell ref="G2:I2"/>
    <mergeCell ref="A2:A3"/>
    <mergeCell ref="B2:B3"/>
    <mergeCell ref="C2:F2"/>
  </mergeCells>
  <conditionalFormatting sqref="C7:I7">
    <cfRule type="colorScale" priority="3">
      <colorScale>
        <cfvo type="min"/>
        <cfvo type="max"/>
        <color rgb="FFFFEF9C"/>
        <color rgb="FF63BE7B"/>
      </colorScale>
    </cfRule>
  </conditionalFormatting>
  <conditionalFormatting sqref="C8:I8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2:AG44"/>
  <sheetViews>
    <sheetView workbookViewId="0">
      <selection activeCell="I35" sqref="I35"/>
    </sheetView>
  </sheetViews>
  <sheetFormatPr defaultRowHeight="14.55" x14ac:dyDescent="0.3"/>
  <sheetData>
    <row r="2" spans="1:1" x14ac:dyDescent="0.3">
      <c r="A2" s="5"/>
    </row>
    <row r="19" spans="1:1" x14ac:dyDescent="0.3">
      <c r="A19" s="5"/>
    </row>
    <row r="33" spans="1:33" x14ac:dyDescent="0.3">
      <c r="B33" s="133"/>
    </row>
    <row r="35" spans="1:33" s="66" customFormat="1" x14ac:dyDescent="0.3">
      <c r="A35" s="149" t="s">
        <v>171</v>
      </c>
    </row>
    <row r="36" spans="1:33" s="67" customFormat="1" ht="30.5" customHeight="1" x14ac:dyDescent="0.2">
      <c r="B36" s="77" t="s">
        <v>56</v>
      </c>
      <c r="C36" s="74" t="s">
        <v>90</v>
      </c>
      <c r="D36" s="68" t="s">
        <v>91</v>
      </c>
      <c r="E36" s="68" t="s">
        <v>92</v>
      </c>
      <c r="F36" s="68" t="s">
        <v>93</v>
      </c>
      <c r="G36" s="68" t="s">
        <v>94</v>
      </c>
      <c r="H36" s="68" t="s">
        <v>95</v>
      </c>
      <c r="I36" s="68" t="s">
        <v>96</v>
      </c>
      <c r="J36" s="68" t="s">
        <v>97</v>
      </c>
      <c r="K36" s="68" t="s">
        <v>98</v>
      </c>
      <c r="L36" s="68" t="s">
        <v>99</v>
      </c>
      <c r="M36" s="68" t="s">
        <v>100</v>
      </c>
      <c r="N36" s="68" t="s">
        <v>101</v>
      </c>
      <c r="O36" s="68" t="s">
        <v>102</v>
      </c>
      <c r="P36" s="68" t="s">
        <v>103</v>
      </c>
      <c r="Q36" s="68" t="s">
        <v>104</v>
      </c>
      <c r="R36" s="68" t="s">
        <v>105</v>
      </c>
      <c r="S36" s="68" t="s">
        <v>106</v>
      </c>
      <c r="T36" s="68" t="s">
        <v>107</v>
      </c>
      <c r="U36" s="68" t="s">
        <v>108</v>
      </c>
      <c r="V36" s="68" t="s">
        <v>109</v>
      </c>
      <c r="W36" s="68" t="s">
        <v>110</v>
      </c>
      <c r="X36" s="68" t="s">
        <v>111</v>
      </c>
      <c r="Y36" s="68" t="s">
        <v>112</v>
      </c>
      <c r="Z36" s="68" t="s">
        <v>113</v>
      </c>
      <c r="AA36" s="68" t="s">
        <v>114</v>
      </c>
      <c r="AB36" s="68" t="s">
        <v>115</v>
      </c>
      <c r="AC36" s="68" t="s">
        <v>116</v>
      </c>
      <c r="AD36" s="68" t="s">
        <v>117</v>
      </c>
      <c r="AE36" s="68" t="s">
        <v>118</v>
      </c>
      <c r="AF36" s="68" t="s">
        <v>119</v>
      </c>
      <c r="AG36" s="69" t="s">
        <v>120</v>
      </c>
    </row>
    <row r="37" spans="1:33" s="67" customFormat="1" ht="19.75" customHeight="1" x14ac:dyDescent="0.2">
      <c r="B37" s="77" t="s">
        <v>88</v>
      </c>
      <c r="C37" s="75">
        <v>1</v>
      </c>
      <c r="D37" s="70">
        <v>2</v>
      </c>
      <c r="E37" s="70">
        <v>3</v>
      </c>
      <c r="F37" s="70">
        <v>4</v>
      </c>
      <c r="G37" s="70">
        <v>5</v>
      </c>
      <c r="H37" s="70">
        <v>6</v>
      </c>
      <c r="I37" s="70">
        <v>7</v>
      </c>
      <c r="J37" s="70">
        <v>8</v>
      </c>
      <c r="K37" s="70">
        <v>9</v>
      </c>
      <c r="L37" s="70">
        <v>10</v>
      </c>
      <c r="M37" s="70">
        <v>11</v>
      </c>
      <c r="N37" s="70">
        <v>12</v>
      </c>
      <c r="O37" s="70">
        <v>13</v>
      </c>
      <c r="P37" s="70">
        <v>14</v>
      </c>
      <c r="Q37" s="70">
        <v>15</v>
      </c>
      <c r="R37" s="70">
        <v>16</v>
      </c>
      <c r="S37" s="70">
        <v>17</v>
      </c>
      <c r="T37" s="70">
        <v>18</v>
      </c>
      <c r="U37" s="70">
        <v>19</v>
      </c>
      <c r="V37" s="70">
        <v>20</v>
      </c>
      <c r="W37" s="70">
        <v>21</v>
      </c>
      <c r="X37" s="70">
        <v>22</v>
      </c>
      <c r="Y37" s="70">
        <v>23</v>
      </c>
      <c r="Z37" s="70">
        <v>24</v>
      </c>
      <c r="AA37" s="70">
        <v>25</v>
      </c>
      <c r="AB37" s="70">
        <v>26</v>
      </c>
      <c r="AC37" s="70">
        <v>27</v>
      </c>
      <c r="AD37" s="70">
        <v>28</v>
      </c>
      <c r="AE37" s="70">
        <v>29</v>
      </c>
      <c r="AF37" s="70">
        <v>30</v>
      </c>
      <c r="AG37" s="71">
        <v>31</v>
      </c>
    </row>
    <row r="38" spans="1:33" s="67" customFormat="1" ht="19.75" customHeight="1" x14ac:dyDescent="0.2">
      <c r="B38" s="77" t="s">
        <v>89</v>
      </c>
      <c r="C38" s="76">
        <v>-0.72396511192700697</v>
      </c>
      <c r="D38" s="72">
        <v>-0.56287176964972097</v>
      </c>
      <c r="E38" s="72">
        <v>-0.25914104243984698</v>
      </c>
      <c r="F38" s="72">
        <v>0.30553125225115402</v>
      </c>
      <c r="G38" s="72">
        <v>0.79146858837274003</v>
      </c>
      <c r="H38" s="72">
        <v>9.3249622769518301E-2</v>
      </c>
      <c r="I38" s="72">
        <v>-0.45083467464389398</v>
      </c>
      <c r="J38" s="72">
        <v>-0.35245783489506499</v>
      </c>
      <c r="K38" s="72">
        <v>-0.162886981809065</v>
      </c>
      <c r="L38" s="72">
        <v>-1.8930224488637099E-2</v>
      </c>
      <c r="M38" s="72">
        <v>7.05505269410778E-3</v>
      </c>
      <c r="N38" s="72">
        <v>5.6070363440595197E-2</v>
      </c>
      <c r="O38" s="72">
        <v>3.7349027238253299E-2</v>
      </c>
      <c r="P38" s="72">
        <v>0.129655198669132</v>
      </c>
      <c r="Q38" s="72">
        <v>0.100403231319832</v>
      </c>
      <c r="R38" s="72">
        <v>0.22937828797795701</v>
      </c>
      <c r="S38" s="72">
        <v>1.7760058294273001E-2</v>
      </c>
      <c r="T38" s="72">
        <v>-8.0472235504615297E-2</v>
      </c>
      <c r="U38" s="72">
        <v>-0.146143019626846</v>
      </c>
      <c r="V38" s="72">
        <v>-4.8256550981914503E-2</v>
      </c>
      <c r="W38" s="72">
        <v>-5.3527623980736003E-2</v>
      </c>
      <c r="X38" s="72">
        <v>-5.4533326101990999E-2</v>
      </c>
      <c r="Y38" s="72">
        <v>-8.5867933589480999E-2</v>
      </c>
      <c r="Z38" s="72">
        <v>-7.8549240226692504E-2</v>
      </c>
      <c r="AA38" s="72">
        <v>-4.0347487092031502E-2</v>
      </c>
      <c r="AB38" s="72">
        <v>-2.97187298541963E-2</v>
      </c>
      <c r="AC38" s="72">
        <v>-2.4018569628631602E-2</v>
      </c>
      <c r="AD38" s="72">
        <v>-1.6771166508113101E-2</v>
      </c>
      <c r="AE38" s="72">
        <v>7.7191139718846302E-4</v>
      </c>
      <c r="AF38" s="72">
        <v>-1.8808105975807399E-2</v>
      </c>
      <c r="AG38" s="73">
        <v>7.7064402688709101E-3</v>
      </c>
    </row>
    <row r="39" spans="1:33" s="66" customFormat="1" x14ac:dyDescent="0.3">
      <c r="B39" s="78"/>
    </row>
    <row r="40" spans="1:33" s="67" customFormat="1" ht="30.5" customHeight="1" x14ac:dyDescent="0.2">
      <c r="B40" s="77" t="s">
        <v>56</v>
      </c>
      <c r="C40" s="74" t="s">
        <v>57</v>
      </c>
      <c r="D40" s="68" t="s">
        <v>58</v>
      </c>
      <c r="E40" s="68" t="s">
        <v>59</v>
      </c>
      <c r="F40" s="68" t="s">
        <v>60</v>
      </c>
      <c r="G40" s="68" t="s">
        <v>61</v>
      </c>
      <c r="H40" s="68" t="s">
        <v>62</v>
      </c>
      <c r="I40" s="68" t="s">
        <v>63</v>
      </c>
      <c r="J40" s="68" t="s">
        <v>64</v>
      </c>
      <c r="K40" s="68" t="s">
        <v>65</v>
      </c>
      <c r="L40" s="68" t="s">
        <v>66</v>
      </c>
      <c r="M40" s="68" t="s">
        <v>67</v>
      </c>
      <c r="N40" s="68" t="s">
        <v>68</v>
      </c>
      <c r="O40" s="68" t="s">
        <v>69</v>
      </c>
      <c r="P40" s="68" t="s">
        <v>70</v>
      </c>
      <c r="Q40" s="68" t="s">
        <v>71</v>
      </c>
      <c r="R40" s="68" t="s">
        <v>72</v>
      </c>
      <c r="S40" s="68" t="s">
        <v>73</v>
      </c>
      <c r="T40" s="68" t="s">
        <v>74</v>
      </c>
      <c r="U40" s="68" t="s">
        <v>75</v>
      </c>
      <c r="V40" s="68" t="s">
        <v>76</v>
      </c>
      <c r="W40" s="68" t="s">
        <v>77</v>
      </c>
      <c r="X40" s="68" t="s">
        <v>78</v>
      </c>
      <c r="Y40" s="68" t="s">
        <v>79</v>
      </c>
      <c r="Z40" s="68" t="s">
        <v>80</v>
      </c>
      <c r="AA40" s="68" t="s">
        <v>81</v>
      </c>
      <c r="AB40" s="68" t="s">
        <v>82</v>
      </c>
      <c r="AC40" s="68" t="s">
        <v>83</v>
      </c>
      <c r="AD40" s="68" t="s">
        <v>84</v>
      </c>
      <c r="AE40" s="68" t="s">
        <v>85</v>
      </c>
      <c r="AF40" s="68" t="s">
        <v>86</v>
      </c>
      <c r="AG40" s="69" t="s">
        <v>87</v>
      </c>
    </row>
    <row r="41" spans="1:33" s="67" customFormat="1" ht="19.75" customHeight="1" x14ac:dyDescent="0.2">
      <c r="B41" s="77" t="s">
        <v>88</v>
      </c>
      <c r="C41" s="75">
        <v>1</v>
      </c>
      <c r="D41" s="70">
        <v>2</v>
      </c>
      <c r="E41" s="70">
        <v>3</v>
      </c>
      <c r="F41" s="70">
        <v>4</v>
      </c>
      <c r="G41" s="70">
        <v>5</v>
      </c>
      <c r="H41" s="70">
        <v>6</v>
      </c>
      <c r="I41" s="70">
        <v>7</v>
      </c>
      <c r="J41" s="70">
        <v>8</v>
      </c>
      <c r="K41" s="70">
        <v>9</v>
      </c>
      <c r="L41" s="70">
        <v>10</v>
      </c>
      <c r="M41" s="70">
        <v>11</v>
      </c>
      <c r="N41" s="70">
        <v>12</v>
      </c>
      <c r="O41" s="70">
        <v>13</v>
      </c>
      <c r="P41" s="70">
        <v>14</v>
      </c>
      <c r="Q41" s="70">
        <v>15</v>
      </c>
      <c r="R41" s="70">
        <v>16</v>
      </c>
      <c r="S41" s="70">
        <v>17</v>
      </c>
      <c r="T41" s="70">
        <v>18</v>
      </c>
      <c r="U41" s="70">
        <v>19</v>
      </c>
      <c r="V41" s="70">
        <v>20</v>
      </c>
      <c r="W41" s="70">
        <v>21</v>
      </c>
      <c r="X41" s="70">
        <v>22</v>
      </c>
      <c r="Y41" s="70">
        <v>23</v>
      </c>
      <c r="Z41" s="70">
        <v>24</v>
      </c>
      <c r="AA41" s="70">
        <v>25</v>
      </c>
      <c r="AB41" s="70">
        <v>26</v>
      </c>
      <c r="AC41" s="70">
        <v>27</v>
      </c>
      <c r="AD41" s="70">
        <v>28</v>
      </c>
      <c r="AE41" s="70">
        <v>29</v>
      </c>
      <c r="AF41" s="70">
        <v>30</v>
      </c>
      <c r="AG41" s="71">
        <v>31</v>
      </c>
    </row>
    <row r="42" spans="1:33" s="67" customFormat="1" ht="19.75" customHeight="1" x14ac:dyDescent="0.2">
      <c r="B42" s="77" t="s">
        <v>89</v>
      </c>
      <c r="C42" s="76">
        <v>-0.78099137285437303</v>
      </c>
      <c r="D42" s="72">
        <v>-0.59258734293981397</v>
      </c>
      <c r="E42" s="72">
        <v>-0.40197574150812698</v>
      </c>
      <c r="F42" s="72">
        <v>-5.2107175653503902E-2</v>
      </c>
      <c r="G42" s="72">
        <v>0.18902131097347899</v>
      </c>
      <c r="H42" s="72">
        <v>-0.16630621822819899</v>
      </c>
      <c r="I42" s="72">
        <v>-0.55927840178950705</v>
      </c>
      <c r="J42" s="72">
        <v>-0.42687315454230201</v>
      </c>
      <c r="K42" s="72">
        <v>-0.38295387589560698</v>
      </c>
      <c r="L42" s="72">
        <v>-0.39030840596121402</v>
      </c>
      <c r="M42" s="72">
        <v>-0.27262326770446998</v>
      </c>
      <c r="N42" s="72">
        <v>-0.23956951111563399</v>
      </c>
      <c r="O42" s="72">
        <v>-0.22149124292182801</v>
      </c>
      <c r="P42" s="72">
        <v>-0.15570508194149699</v>
      </c>
      <c r="Q42" s="72">
        <v>-0.116642012800975</v>
      </c>
      <c r="R42" s="72">
        <v>-3.9671918237985701E-2</v>
      </c>
      <c r="S42" s="72">
        <v>-0.158658180523193</v>
      </c>
      <c r="T42" s="72">
        <v>-0.22250285356563901</v>
      </c>
      <c r="U42" s="72">
        <v>-0.297688577941363</v>
      </c>
      <c r="V42" s="72">
        <v>-0.25970157689685502</v>
      </c>
      <c r="W42" s="72">
        <v>-0.22411598394985599</v>
      </c>
      <c r="X42" s="72">
        <v>-0.219629495328448</v>
      </c>
      <c r="Y42" s="72">
        <v>-0.28224251818805501</v>
      </c>
      <c r="Z42" s="72">
        <v>-0.28486473493685999</v>
      </c>
      <c r="AA42" s="72">
        <v>-0.21042018905210699</v>
      </c>
      <c r="AB42" s="72">
        <v>-0.27042328528110898</v>
      </c>
      <c r="AC42" s="72">
        <v>-0.28738287014640401</v>
      </c>
      <c r="AD42" s="72">
        <v>-0.20453217429477499</v>
      </c>
      <c r="AE42" s="72">
        <v>-0.21227149062593501</v>
      </c>
      <c r="AF42" s="72">
        <v>-0.20426712868212199</v>
      </c>
      <c r="AG42" s="73">
        <v>-0.24260483955419601</v>
      </c>
    </row>
    <row r="44" spans="1:33" x14ac:dyDescent="0.3">
      <c r="C44" s="143">
        <f>C38-C42</f>
        <v>5.7026260927366068E-2</v>
      </c>
      <c r="D44" s="143">
        <f t="shared" ref="D44:AD44" si="0">D38-D42</f>
        <v>2.9715573290093E-2</v>
      </c>
      <c r="E44" s="143">
        <f t="shared" si="0"/>
        <v>0.14283469906828</v>
      </c>
      <c r="F44" s="143">
        <f t="shared" si="0"/>
        <v>0.35763842790465794</v>
      </c>
      <c r="G44" s="143">
        <f t="shared" si="0"/>
        <v>0.60244727739926107</v>
      </c>
      <c r="H44" s="143">
        <f t="shared" si="0"/>
        <v>0.25955584099771728</v>
      </c>
      <c r="I44" s="143">
        <f t="shared" si="0"/>
        <v>0.10844372714561307</v>
      </c>
      <c r="J44" s="143">
        <f t="shared" si="0"/>
        <v>7.4415319647237022E-2</v>
      </c>
      <c r="K44" s="143">
        <f t="shared" si="0"/>
        <v>0.22006689408654198</v>
      </c>
      <c r="L44" s="143">
        <f t="shared" si="0"/>
        <v>0.37137818147257695</v>
      </c>
      <c r="M44" s="143">
        <f t="shared" si="0"/>
        <v>0.27967832039857776</v>
      </c>
      <c r="N44" s="143">
        <f t="shared" si="0"/>
        <v>0.2956398745562292</v>
      </c>
      <c r="O44" s="143">
        <f t="shared" si="0"/>
        <v>0.25884027016008132</v>
      </c>
      <c r="P44" s="143">
        <f t="shared" si="0"/>
        <v>0.28536028061062901</v>
      </c>
      <c r="Q44" s="143">
        <f t="shared" si="0"/>
        <v>0.217045244120807</v>
      </c>
      <c r="R44" s="143">
        <f t="shared" si="0"/>
        <v>0.26905020621594272</v>
      </c>
      <c r="S44" s="143">
        <f t="shared" si="0"/>
        <v>0.17641823881746599</v>
      </c>
      <c r="T44" s="143">
        <f t="shared" si="0"/>
        <v>0.14203061806102371</v>
      </c>
      <c r="U44" s="143">
        <f t="shared" si="0"/>
        <v>0.15154555831451699</v>
      </c>
      <c r="V44" s="143">
        <f t="shared" si="0"/>
        <v>0.21144502591494052</v>
      </c>
      <c r="W44" s="143">
        <f t="shared" si="0"/>
        <v>0.17058835996911997</v>
      </c>
      <c r="X44" s="143">
        <f t="shared" si="0"/>
        <v>0.16509616922645701</v>
      </c>
      <c r="Y44" s="143">
        <f t="shared" si="0"/>
        <v>0.19637458459857401</v>
      </c>
      <c r="Z44" s="143">
        <f t="shared" si="0"/>
        <v>0.20631549471016747</v>
      </c>
      <c r="AA44" s="143">
        <f t="shared" si="0"/>
        <v>0.17007270196007548</v>
      </c>
      <c r="AB44" s="143">
        <f t="shared" si="0"/>
        <v>0.24070455542691269</v>
      </c>
      <c r="AC44" s="143">
        <f t="shared" si="0"/>
        <v>0.26336430051777243</v>
      </c>
      <c r="AD44" s="143">
        <f t="shared" si="0"/>
        <v>0.18776100778666188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L10"/>
  <sheetViews>
    <sheetView workbookViewId="0">
      <selection activeCell="M14" sqref="M14"/>
    </sheetView>
  </sheetViews>
  <sheetFormatPr defaultRowHeight="14.55" x14ac:dyDescent="0.3"/>
  <cols>
    <col min="1" max="1" width="24.88671875" customWidth="1"/>
    <col min="2" max="2" width="12.6640625" bestFit="1" customWidth="1"/>
    <col min="3" max="3" width="9.5546875" customWidth="1"/>
    <col min="4" max="6" width="9" bestFit="1" customWidth="1"/>
  </cols>
  <sheetData>
    <row r="1" spans="1:12" ht="59.25" customHeight="1" x14ac:dyDescent="0.3">
      <c r="A1" s="202" t="s">
        <v>151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</row>
    <row r="2" spans="1:12" ht="16.600000000000001" hidden="1" customHeight="1" thickBot="1" x14ac:dyDescent="0.35">
      <c r="A2" s="47" t="s">
        <v>26</v>
      </c>
      <c r="B2" s="48">
        <v>44228</v>
      </c>
      <c r="C2" s="31"/>
      <c r="D2" s="31"/>
      <c r="E2" s="31"/>
      <c r="F2" s="31"/>
    </row>
    <row r="3" spans="1:12" ht="300.8" customHeight="1" thickBot="1" x14ac:dyDescent="0.35">
      <c r="A3" s="136"/>
      <c r="B3" s="137"/>
      <c r="C3" s="31"/>
      <c r="D3" s="31"/>
      <c r="E3" s="31"/>
      <c r="F3" s="31"/>
    </row>
    <row r="4" spans="1:12" ht="17.7" x14ac:dyDescent="0.3">
      <c r="A4" s="65" t="s">
        <v>27</v>
      </c>
      <c r="B4" s="59" t="s">
        <v>28</v>
      </c>
      <c r="C4" s="59" t="s">
        <v>29</v>
      </c>
      <c r="D4" s="59" t="s">
        <v>30</v>
      </c>
      <c r="E4" s="59" t="s">
        <v>31</v>
      </c>
      <c r="F4" s="59" t="s">
        <v>32</v>
      </c>
    </row>
    <row r="5" spans="1:12" ht="17.7" hidden="1" x14ac:dyDescent="0.3">
      <c r="A5" s="60" t="s">
        <v>33</v>
      </c>
      <c r="B5" s="61" t="s">
        <v>21</v>
      </c>
      <c r="C5" s="61" t="s">
        <v>21</v>
      </c>
      <c r="D5" s="61" t="s">
        <v>21</v>
      </c>
      <c r="E5" s="61" t="s">
        <v>21</v>
      </c>
      <c r="F5" s="61" t="s">
        <v>21</v>
      </c>
    </row>
    <row r="6" spans="1:12" ht="17.7" x14ac:dyDescent="0.3">
      <c r="A6" s="134" t="s">
        <v>150</v>
      </c>
      <c r="B6" s="135">
        <v>87.642520639534908</v>
      </c>
      <c r="C6" s="135">
        <v>89.477202197802214</v>
      </c>
      <c r="D6" s="135">
        <v>93.682687499999986</v>
      </c>
      <c r="E6" s="135">
        <v>90.660512637362643</v>
      </c>
      <c r="F6" s="135">
        <v>92.864310000000017</v>
      </c>
    </row>
    <row r="7" spans="1:12" ht="17.7" x14ac:dyDescent="0.3">
      <c r="A7" s="62" t="s">
        <v>34</v>
      </c>
      <c r="B7" s="100">
        <v>131.61897209302325</v>
      </c>
      <c r="C7" s="100">
        <v>134.54749780219782</v>
      </c>
      <c r="D7" s="100">
        <v>143.13906734693876</v>
      </c>
      <c r="E7" s="100">
        <v>129.51864395604395</v>
      </c>
      <c r="F7" s="100">
        <v>110.99020736842103</v>
      </c>
    </row>
    <row r="8" spans="1:12" ht="17.7" x14ac:dyDescent="0.3">
      <c r="A8" s="62" t="s">
        <v>35</v>
      </c>
      <c r="B8" s="101"/>
      <c r="C8" s="100">
        <v>208.60885714285712</v>
      </c>
      <c r="D8" s="100">
        <v>203.44230612244897</v>
      </c>
      <c r="E8" s="100">
        <v>191.13742857142861</v>
      </c>
      <c r="F8" s="100">
        <v>182.42010526315789</v>
      </c>
    </row>
    <row r="9" spans="1:12" ht="17.7" x14ac:dyDescent="0.3">
      <c r="A9" s="62" t="s">
        <v>36</v>
      </c>
      <c r="B9" s="101"/>
      <c r="C9" s="100">
        <v>193.23400000000004</v>
      </c>
      <c r="D9" s="100">
        <v>195.00610204081633</v>
      </c>
      <c r="E9" s="100">
        <v>177.50971428571432</v>
      </c>
      <c r="F9" s="100">
        <v>180.41181052631583</v>
      </c>
    </row>
    <row r="10" spans="1:12" ht="18.350000000000001" thickBot="1" x14ac:dyDescent="0.35">
      <c r="A10" s="63" t="s">
        <v>37</v>
      </c>
      <c r="B10" s="102"/>
      <c r="C10" s="103">
        <v>179.4612087912088</v>
      </c>
      <c r="D10" s="103">
        <v>176.65540816326535</v>
      </c>
      <c r="E10" s="103">
        <v>179.4612087912088</v>
      </c>
      <c r="F10" s="103">
        <v>164.52705263157895</v>
      </c>
    </row>
  </sheetData>
  <mergeCells count="1"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KPI - Расчет</vt:lpstr>
      <vt:lpstr>KPI - Форма</vt:lpstr>
      <vt:lpstr>KPI - Показатели</vt:lpstr>
      <vt:lpstr>Среднее</vt:lpstr>
      <vt:lpstr>ПЛ топ АЗС</vt:lpstr>
      <vt:lpstr>ПЛ баллы</vt:lpstr>
      <vt:lpstr>Маржинальность</vt:lpstr>
      <vt:lpstr>Приграничные</vt:lpstr>
      <vt:lpstr>Цены</vt:lpstr>
      <vt:lpstr>Обращения</vt:lpstr>
      <vt:lpstr>Обращения количество</vt:lpstr>
      <vt:lpstr>Доля рынка</vt:lpstr>
      <vt:lpstr>Доля рынка динамика</vt:lpstr>
      <vt:lpstr>Сопутка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Поташенко Александр Михайлович</dc:creator>
  <cp:lastModifiedBy>Екименко Алексей Николаевич</cp:lastModifiedBy>
  <dcterms:created xsi:type="dcterms:W3CDTF">2021-02-02T06:21:11Z</dcterms:created>
  <dcterms:modified xsi:type="dcterms:W3CDTF">2021-07-29T13:38:44Z</dcterms:modified>
</cp:coreProperties>
</file>