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20" i="1" l="1"/>
  <c r="K22" i="1"/>
  <c r="K21" i="1"/>
  <c r="K20" i="1"/>
  <c r="K19" i="1"/>
  <c r="K18" i="1"/>
  <c r="B10" i="1" l="1"/>
  <c r="C16" i="1" s="1"/>
  <c r="I12" i="1"/>
  <c r="J12" i="1" s="1"/>
  <c r="B9" i="1" s="1"/>
  <c r="C13" i="1" s="1"/>
  <c r="I11" i="1"/>
  <c r="I10" i="1"/>
  <c r="I9" i="1"/>
  <c r="I8" i="1"/>
  <c r="I7" i="1"/>
  <c r="I6" i="1"/>
  <c r="I5" i="1"/>
  <c r="I4" i="1"/>
  <c r="J9" i="1" l="1"/>
  <c r="B8" i="1" s="1"/>
  <c r="C14" i="1" s="1"/>
  <c r="J4" i="1"/>
  <c r="B7" i="1" s="1"/>
  <c r="J21" i="1" s="1"/>
  <c r="J22" i="1" l="1"/>
  <c r="J18" i="1"/>
  <c r="J20" i="1"/>
  <c r="J24" i="1" s="1"/>
  <c r="K24" i="1" s="1"/>
  <c r="C15" i="1" s="1"/>
  <c r="C17" i="1" s="1"/>
  <c r="J19" i="1"/>
</calcChain>
</file>

<file path=xl/sharedStrings.xml><?xml version="1.0" encoding="utf-8"?>
<sst xmlns="http://schemas.openxmlformats.org/spreadsheetml/2006/main" count="42" uniqueCount="39">
  <si>
    <t>Configuration values:</t>
  </si>
  <si>
    <t xml:space="preserve"> 1, 4, 4, 3 (15 sec INT, 4*15=1m ACTIVE, 4*15=1m REST, Repeat 3x)</t>
  </si>
  <si>
    <t>Heartbeat led</t>
  </si>
  <si>
    <t>Comment</t>
  </si>
  <si>
    <t>.9 sec off, .1 sec on</t>
  </si>
  <si>
    <t>all values in mA</t>
  </si>
  <si>
    <t>IDLE mode/basic cons.</t>
  </si>
  <si>
    <t>one cycle of 1 min duration with the above configuration</t>
  </si>
  <si>
    <t>Orange led effect</t>
  </si>
  <si>
    <t>every 3 sec, 80ms/step delay, 4 steps -&gt; 6*80ms for one led on in 3 sec, i.e. 160ms/one led/sec</t>
  </si>
  <si>
    <t>one red LED on</t>
  </si>
  <si>
    <t>one orange LED on</t>
  </si>
  <si>
    <t>one green LED on</t>
  </si>
  <si>
    <t>red leds</t>
  </si>
  <si>
    <t>mA</t>
  </si>
  <si>
    <t>Diff</t>
  </si>
  <si>
    <t>Start</t>
  </si>
  <si>
    <t>normal (IDLE?) mode</t>
  </si>
  <si>
    <t>blink (1s on, 1s off)</t>
  </si>
  <si>
    <t>steady</t>
  </si>
  <si>
    <t>duration sec</t>
  </si>
  <si>
    <t>mAs</t>
  </si>
  <si>
    <t>avg. Consumption mAs</t>
  </si>
  <si>
    <t>basic cons</t>
  </si>
  <si>
    <t>avg</t>
  </si>
  <si>
    <t>red</t>
  </si>
  <si>
    <t>orange</t>
  </si>
  <si>
    <t>green</t>
  </si>
  <si>
    <t>Spalte1</t>
  </si>
  <si>
    <t>scenario</t>
  </si>
  <si>
    <t>Spalte2</t>
  </si>
  <si>
    <t>Spalte3</t>
  </si>
  <si>
    <t>Spalte4</t>
  </si>
  <si>
    <t>Spalte5</t>
  </si>
  <si>
    <t>start time, 12s interval</t>
  </si>
  <si>
    <t>Step = #led on</t>
  </si>
  <si>
    <t>Ergebnis</t>
  </si>
  <si>
    <t>CR2023, 200 mAh</t>
  </si>
  <si>
    <t>5 leds, 12 sec/step, one cycle one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</si>
</sst>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/>
    </xf>
    <xf numFmtId="2" fontId="0" fillId="0" borderId="0" xfId="0" applyNumberFormat="1" applyAlignment="1">
      <alignment horizontal="right" vertical="top"/>
    </xf>
    <xf numFmtId="2" fontId="0" fillId="3" borderId="1" xfId="0" applyNumberFormat="1" applyFont="1" applyFill="1" applyBorder="1" applyAlignment="1">
      <alignment horizontal="right" vertical="top"/>
    </xf>
    <xf numFmtId="2" fontId="0" fillId="0" borderId="1" xfId="0" applyNumberFormat="1" applyFont="1" applyBorder="1" applyAlignment="1">
      <alignment horizontal="right" vertical="top"/>
    </xf>
    <xf numFmtId="2" fontId="2" fillId="0" borderId="1" xfId="0" applyNumberFormat="1" applyFont="1" applyBorder="1" applyAlignment="1">
      <alignment horizontal="right" vertical="top"/>
    </xf>
    <xf numFmtId="2" fontId="2" fillId="0" borderId="0" xfId="0" applyNumberFormat="1" applyFont="1" applyAlignment="1">
      <alignment horizontal="right" vertical="top"/>
    </xf>
    <xf numFmtId="0" fontId="2" fillId="0" borderId="0" xfId="0" applyFont="1" applyAlignment="1">
      <alignment horizontal="left" vertical="top"/>
    </xf>
  </cellXfs>
  <cellStyles count="1">
    <cellStyle name="Standard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alignment horizontal="right" vertical="top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numFmt numFmtId="2" formatCode="0.00"/>
      <alignment horizontal="righ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5" tint="0.39997558519241921"/>
        </top>
        <bottom/>
      </border>
    </dxf>
    <dxf>
      <border outline="0"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numFmt numFmtId="2" formatCode="0.00"/>
      <alignment horizontal="right" vertical="top" textRotation="0" wrapText="0" indent="0" justifyLastLine="0" shrinkToFit="0" readingOrder="0"/>
    </dxf>
    <dxf>
      <numFmt numFmtId="2" formatCode="0.00"/>
      <alignment horizontal="righ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  <dxf>
      <alignment horizontal="left" vertical="top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6:B10" totalsRowShown="0" headerRowDxfId="28" dataDxfId="27">
  <autoFilter ref="A6:B10"/>
  <tableColumns count="2">
    <tableColumn id="1" name="scenario" dataDxfId="26"/>
    <tableColumn id="2" name="mA" dataDxfId="2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A12:C17" totalsRowCount="1" headerRowDxfId="24" dataDxfId="23">
  <autoFilter ref="A12:C16"/>
  <tableColumns count="3">
    <tableColumn id="1" name="Spalte1" totalsRowLabel="Ergebnis" dataDxfId="22" totalsRowDxfId="21"/>
    <tableColumn id="2" name="Comment" dataDxfId="20" totalsRowDxfId="19"/>
    <tableColumn id="3" name="avg. Consumption mAs" totalsRowFunction="sum" dataDxfId="18" totalsRowDxfId="17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4" name="Tabelle4" displayName="Tabelle4" ref="F16:L24" totalsRowShown="0" headerRowDxfId="16" dataDxfId="15">
  <autoFilter ref="F16:L24"/>
  <tableColumns count="7">
    <tableColumn id="1" name="start time, 12s interval" dataDxfId="14"/>
    <tableColumn id="2" name="Spalte1" dataDxfId="13"/>
    <tableColumn id="3" name="Spalte2" dataDxfId="12"/>
    <tableColumn id="4" name="duration sec" dataDxfId="11"/>
    <tableColumn id="5" name="Spalte3" dataDxfId="10"/>
    <tableColumn id="6" name="Spalte4" dataDxfId="9"/>
    <tableColumn id="7" name="Spalte5" dataDxfId="8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id="5" name="Tabelle5" displayName="Tabelle5" ref="G2:K14" totalsRowShown="0" headerRowDxfId="7" dataDxfId="6" tableBorderDxfId="5">
  <autoFilter ref="G2:K14"/>
  <tableColumns count="5">
    <tableColumn id="1" name="Step = #led on" dataDxfId="4"/>
    <tableColumn id="2" name="mA" dataDxfId="3"/>
    <tableColumn id="3" name="Diff" dataDxfId="2"/>
    <tableColumn id="4" name="avg" dataDxfId="1"/>
    <tableColumn id="5" name="Spalte1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A22" sqref="A22"/>
    </sheetView>
  </sheetViews>
  <sheetFormatPr baseColWidth="10" defaultColWidth="9.140625" defaultRowHeight="15" x14ac:dyDescent="0.25"/>
  <cols>
    <col min="1" max="1" width="25.28515625" style="1" customWidth="1"/>
    <col min="2" max="2" width="44.42578125" style="1" customWidth="1"/>
    <col min="3" max="3" width="23.28515625" style="1" customWidth="1"/>
    <col min="4" max="5" width="9.140625" style="1"/>
    <col min="6" max="6" width="22" style="1" customWidth="1"/>
    <col min="7" max="7" width="19.7109375" style="1" customWidth="1"/>
    <col min="8" max="10" width="8.85546875" style="1" customWidth="1"/>
    <col min="11" max="12" width="9.7109375" style="1" customWidth="1"/>
    <col min="13" max="16384" width="9.140625" style="1"/>
  </cols>
  <sheetData>
    <row r="1" spans="1:12" x14ac:dyDescent="0.25">
      <c r="A1" s="1" t="s">
        <v>0</v>
      </c>
      <c r="B1" s="1" t="s">
        <v>1</v>
      </c>
    </row>
    <row r="2" spans="1:12" x14ac:dyDescent="0.25">
      <c r="A2" s="1" t="s">
        <v>5</v>
      </c>
      <c r="G2" s="6" t="s">
        <v>35</v>
      </c>
      <c r="H2" s="6" t="s">
        <v>14</v>
      </c>
      <c r="I2" s="6" t="s">
        <v>15</v>
      </c>
      <c r="J2" s="6" t="s">
        <v>24</v>
      </c>
      <c r="K2" s="6" t="s">
        <v>28</v>
      </c>
    </row>
    <row r="3" spans="1:12" x14ac:dyDescent="0.25">
      <c r="A3" s="1" t="s">
        <v>7</v>
      </c>
      <c r="G3" s="4" t="s">
        <v>16</v>
      </c>
      <c r="H3" s="8">
        <v>0.78</v>
      </c>
      <c r="I3" s="8"/>
      <c r="J3" s="8"/>
      <c r="K3" s="4"/>
    </row>
    <row r="4" spans="1:12" x14ac:dyDescent="0.25">
      <c r="G4" s="5">
        <v>1</v>
      </c>
      <c r="H4" s="9">
        <v>4.13</v>
      </c>
      <c r="I4" s="9">
        <f t="shared" ref="I4:I12" si="0">H4-H3</f>
        <v>3.3499999999999996</v>
      </c>
      <c r="J4" s="9">
        <f>AVERAGE(I4:I8)</f>
        <v>3.2559999999999993</v>
      </c>
      <c r="K4" s="5" t="s">
        <v>25</v>
      </c>
    </row>
    <row r="5" spans="1:12" x14ac:dyDescent="0.25">
      <c r="G5" s="4">
        <v>2</v>
      </c>
      <c r="H5" s="8">
        <v>7.43</v>
      </c>
      <c r="I5" s="8">
        <f t="shared" si="0"/>
        <v>3.3</v>
      </c>
      <c r="J5" s="8"/>
      <c r="K5" s="4"/>
    </row>
    <row r="6" spans="1:12" x14ac:dyDescent="0.25">
      <c r="A6" s="1" t="s">
        <v>29</v>
      </c>
      <c r="B6" s="1" t="s">
        <v>14</v>
      </c>
      <c r="G6" s="5">
        <v>3</v>
      </c>
      <c r="H6" s="9">
        <v>10.68</v>
      </c>
      <c r="I6" s="9">
        <f t="shared" si="0"/>
        <v>3.25</v>
      </c>
      <c r="J6" s="9"/>
      <c r="K6" s="5"/>
    </row>
    <row r="7" spans="1:12" x14ac:dyDescent="0.25">
      <c r="A7" s="1" t="s">
        <v>10</v>
      </c>
      <c r="B7" s="1">
        <f>J4</f>
        <v>3.2559999999999993</v>
      </c>
      <c r="G7" s="4">
        <v>4</v>
      </c>
      <c r="H7" s="8">
        <v>13.34</v>
      </c>
      <c r="I7" s="8">
        <f t="shared" si="0"/>
        <v>2.66</v>
      </c>
      <c r="J7" s="8"/>
      <c r="K7" s="4"/>
    </row>
    <row r="8" spans="1:12" x14ac:dyDescent="0.25">
      <c r="A8" s="1" t="s">
        <v>11</v>
      </c>
      <c r="B8" s="1">
        <f>J9</f>
        <v>3.0400000000000005</v>
      </c>
      <c r="G8" s="5">
        <v>5</v>
      </c>
      <c r="H8" s="9">
        <v>17.059999999999999</v>
      </c>
      <c r="I8" s="9">
        <f t="shared" si="0"/>
        <v>3.7199999999999989</v>
      </c>
      <c r="J8" s="9"/>
      <c r="K8" s="5"/>
    </row>
    <row r="9" spans="1:12" x14ac:dyDescent="0.25">
      <c r="A9" s="1" t="s">
        <v>12</v>
      </c>
      <c r="B9" s="1">
        <f>J12</f>
        <v>2.91</v>
      </c>
      <c r="G9" s="4">
        <v>6</v>
      </c>
      <c r="H9" s="8">
        <v>20.170000000000002</v>
      </c>
      <c r="I9" s="8">
        <f t="shared" si="0"/>
        <v>3.110000000000003</v>
      </c>
      <c r="J9" s="8">
        <f>AVERAGE(I9:I11)</f>
        <v>3.0400000000000005</v>
      </c>
      <c r="K9" s="4" t="s">
        <v>26</v>
      </c>
    </row>
    <row r="10" spans="1:12" x14ac:dyDescent="0.25">
      <c r="A10" s="1" t="s">
        <v>6</v>
      </c>
      <c r="B10" s="1">
        <f>H14</f>
        <v>0.49</v>
      </c>
      <c r="G10" s="5">
        <v>7</v>
      </c>
      <c r="H10" s="9">
        <v>23.2</v>
      </c>
      <c r="I10" s="9">
        <f t="shared" si="0"/>
        <v>3.0299999999999976</v>
      </c>
      <c r="J10" s="9"/>
      <c r="K10" s="5"/>
    </row>
    <row r="11" spans="1:12" x14ac:dyDescent="0.25">
      <c r="G11" s="4">
        <v>8</v>
      </c>
      <c r="H11" s="8">
        <v>26.18</v>
      </c>
      <c r="I11" s="8">
        <f t="shared" si="0"/>
        <v>2.9800000000000004</v>
      </c>
      <c r="J11" s="8"/>
      <c r="K11" s="4"/>
    </row>
    <row r="12" spans="1:12" x14ac:dyDescent="0.25">
      <c r="A12" s="1" t="s">
        <v>28</v>
      </c>
      <c r="B12" s="1" t="s">
        <v>3</v>
      </c>
      <c r="C12" s="1" t="s">
        <v>22</v>
      </c>
      <c r="G12" s="5">
        <v>9</v>
      </c>
      <c r="H12" s="9">
        <v>29.09</v>
      </c>
      <c r="I12" s="9">
        <f t="shared" si="0"/>
        <v>2.91</v>
      </c>
      <c r="J12" s="9">
        <f>AVERAGE(I12)</f>
        <v>2.91</v>
      </c>
      <c r="K12" s="5" t="s">
        <v>27</v>
      </c>
    </row>
    <row r="13" spans="1:12" x14ac:dyDescent="0.25">
      <c r="A13" s="1" t="s">
        <v>2</v>
      </c>
      <c r="B13" s="2" t="s">
        <v>4</v>
      </c>
      <c r="C13" s="7">
        <f>0.1*B9</f>
        <v>0.29100000000000004</v>
      </c>
      <c r="G13" s="4"/>
      <c r="H13" s="8">
        <v>0.33</v>
      </c>
      <c r="I13" s="8"/>
      <c r="J13" s="8"/>
      <c r="K13" s="4"/>
    </row>
    <row r="14" spans="1:12" ht="30" x14ac:dyDescent="0.25">
      <c r="A14" s="1" t="s">
        <v>8</v>
      </c>
      <c r="B14" s="3" t="s">
        <v>9</v>
      </c>
      <c r="C14" s="7">
        <f>B8*160/1000</f>
        <v>0.48640000000000011</v>
      </c>
      <c r="G14" s="5"/>
      <c r="H14" s="10">
        <v>0.49</v>
      </c>
      <c r="I14" s="9"/>
      <c r="J14" s="9" t="s">
        <v>17</v>
      </c>
      <c r="K14" s="5"/>
    </row>
    <row r="15" spans="1:12" x14ac:dyDescent="0.25">
      <c r="A15" s="1" t="s">
        <v>13</v>
      </c>
      <c r="B15" s="1" t="s">
        <v>38</v>
      </c>
      <c r="C15" s="7">
        <f>K24</f>
        <v>8.139999999999997</v>
      </c>
    </row>
    <row r="16" spans="1:12" x14ac:dyDescent="0.25">
      <c r="A16" s="1" t="s">
        <v>23</v>
      </c>
      <c r="C16" s="7">
        <f>B10</f>
        <v>0.49</v>
      </c>
      <c r="F16" s="1" t="s">
        <v>34</v>
      </c>
      <c r="G16" s="1" t="s">
        <v>28</v>
      </c>
      <c r="H16" s="1" t="s">
        <v>30</v>
      </c>
      <c r="I16" s="1" t="s">
        <v>20</v>
      </c>
      <c r="J16" s="1" t="s">
        <v>31</v>
      </c>
      <c r="K16" s="1" t="s">
        <v>32</v>
      </c>
      <c r="L16" s="1" t="s">
        <v>33</v>
      </c>
    </row>
    <row r="17" spans="1:12" x14ac:dyDescent="0.25">
      <c r="A17" s="1" t="s">
        <v>36</v>
      </c>
      <c r="C17" s="7">
        <f>SUBTOTAL(109,Tabelle3[avg. Consumption mAs])</f>
        <v>9.4073999999999973</v>
      </c>
      <c r="G17" s="1" t="s">
        <v>18</v>
      </c>
      <c r="H17" s="1" t="s">
        <v>19</v>
      </c>
    </row>
    <row r="18" spans="1:12" x14ac:dyDescent="0.25">
      <c r="F18" s="1">
        <v>0</v>
      </c>
      <c r="G18" s="1">
        <v>1</v>
      </c>
      <c r="H18" s="1">
        <v>0</v>
      </c>
      <c r="I18" s="1">
        <v>12</v>
      </c>
      <c r="J18" s="7">
        <f t="shared" ref="J18:J23" si="1">I18*$B$7 *(1/2+H18)</f>
        <v>19.535999999999994</v>
      </c>
      <c r="K18" s="7">
        <f>Tabelle4[[#This Row],[Spalte3]]/12</f>
        <v>1.6279999999999994</v>
      </c>
    </row>
    <row r="19" spans="1:12" x14ac:dyDescent="0.25">
      <c r="F19" s="1">
        <v>12</v>
      </c>
      <c r="G19" s="1">
        <v>1</v>
      </c>
      <c r="H19" s="1">
        <v>1</v>
      </c>
      <c r="I19" s="1">
        <v>12</v>
      </c>
      <c r="J19" s="7">
        <f t="shared" si="1"/>
        <v>58.607999999999983</v>
      </c>
      <c r="K19" s="7">
        <f>Tabelle4[[#This Row],[Spalte3]]/12</f>
        <v>4.8839999999999986</v>
      </c>
    </row>
    <row r="20" spans="1:12" x14ac:dyDescent="0.25">
      <c r="A20" s="12" t="s">
        <v>37</v>
      </c>
      <c r="B20" s="12"/>
      <c r="C20" s="11">
        <f>200/9.41</f>
        <v>21.253985122210413</v>
      </c>
      <c r="F20" s="1">
        <v>24</v>
      </c>
      <c r="G20" s="1">
        <v>1</v>
      </c>
      <c r="H20" s="1">
        <v>2</v>
      </c>
      <c r="I20" s="1">
        <v>12</v>
      </c>
      <c r="J20" s="7">
        <f t="shared" si="1"/>
        <v>97.679999999999978</v>
      </c>
      <c r="K20" s="7">
        <f>Tabelle4[[#This Row],[Spalte3]]/12</f>
        <v>8.1399999999999988</v>
      </c>
    </row>
    <row r="21" spans="1:12" x14ac:dyDescent="0.25">
      <c r="F21" s="1">
        <v>36</v>
      </c>
      <c r="G21" s="1">
        <v>1</v>
      </c>
      <c r="H21" s="1">
        <v>3</v>
      </c>
      <c r="I21" s="1">
        <v>12</v>
      </c>
      <c r="J21" s="7">
        <f t="shared" si="1"/>
        <v>136.75199999999995</v>
      </c>
      <c r="K21" s="7">
        <f>Tabelle4[[#This Row],[Spalte3]]/12</f>
        <v>11.395999999999995</v>
      </c>
    </row>
    <row r="22" spans="1:12" x14ac:dyDescent="0.25">
      <c r="F22" s="1">
        <v>48</v>
      </c>
      <c r="G22" s="1">
        <v>1</v>
      </c>
      <c r="H22" s="1">
        <v>4</v>
      </c>
      <c r="I22" s="1">
        <v>12</v>
      </c>
      <c r="J22" s="7">
        <f t="shared" si="1"/>
        <v>175.82399999999996</v>
      </c>
      <c r="K22" s="7">
        <f>Tabelle4[[#This Row],[Spalte3]]/12</f>
        <v>14.651999999999996</v>
      </c>
    </row>
    <row r="23" spans="1:12" x14ac:dyDescent="0.25">
      <c r="F23" s="1">
        <v>60</v>
      </c>
      <c r="J23" s="7"/>
      <c r="K23" s="7"/>
    </row>
    <row r="24" spans="1:12" x14ac:dyDescent="0.25">
      <c r="J24" s="11">
        <f>SUM(J18:J23)</f>
        <v>488.39999999999986</v>
      </c>
      <c r="K24" s="11">
        <f>J24/60</f>
        <v>8.139999999999997</v>
      </c>
      <c r="L24" s="1" t="s">
        <v>21</v>
      </c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2015-12-30T07:18:09Z</dcterms:modified>
</cp:coreProperties>
</file>