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okyongang/Documents/Data Analytics with Alex/Real Projects/MRI and Alzheimers/"/>
    </mc:Choice>
  </mc:AlternateContent>
  <xr:revisionPtr revIDLastSave="0" documentId="13_ncr:1_{929E52D2-965B-1348-B9BC-6CBCCB04ACDE}" xr6:coauthVersionLast="47" xr6:coauthVersionMax="47" xr10:uidLastSave="{00000000-0000-0000-0000-000000000000}"/>
  <bookViews>
    <workbookView xWindow="0" yWindow="760" windowWidth="26360" windowHeight="16500" xr2:uid="{00000000-000D-0000-FFFF-FFFF00000000}"/>
  </bookViews>
  <sheets>
    <sheet name="oasis_cross-sectional" sheetId="1" r:id="rId1"/>
    <sheet name="age_table" sheetId="2" r:id="rId2"/>
    <sheet name="pivot_tables" sheetId="5" r:id="rId3"/>
    <sheet name="cdr_mmse_table" sheetId="6" r:id="rId4"/>
  </sheets>
  <definedNames>
    <definedName name="_xlnm._FilterDatabase" localSheetId="0" hidden="1">'oasis_cross-sectional'!$A$1:$P$437</definedName>
    <definedName name="_xlchart.v1.0" hidden="1">cdr_mmse_table!$B$2:$B$437</definedName>
    <definedName name="_xlchart.v1.1" hidden="1">cdr_mmse_table!$C$2:$C$437</definedName>
    <definedName name="_xlchart.v1.2" hidden="1">cdr_mmse_table!$D$2:$D$437</definedName>
    <definedName name="_xlchart.v1.3" hidden="1">cdr_mmse_table!$E$2:$E$437</definedName>
  </definedNames>
  <calcPr calcId="191029"/>
  <pivotCaches>
    <pivotCache cacheId="2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 a="1"/>
  <c r="L15" i="1" s="1"/>
  <c r="B2" i="6" a="1"/>
  <c r="B2" i="6" s="1"/>
  <c r="E2" i="6" a="1"/>
  <c r="E2" i="6" s="1"/>
  <c r="D2" i="6" a="1"/>
  <c r="D2" i="6" s="1"/>
  <c r="C2" i="6" a="1"/>
  <c r="C2" i="6" s="1"/>
  <c r="H2" i="1" a="1"/>
  <c r="H2" i="1" s="1"/>
  <c r="H3" i="1" a="1"/>
  <c r="H3" i="1" s="1"/>
  <c r="H4" i="1" a="1"/>
  <c r="H4" i="1"/>
  <c r="H5" i="1" a="1"/>
  <c r="H5" i="1" s="1"/>
  <c r="H6" i="1" a="1"/>
  <c r="H6" i="1"/>
  <c r="H7" i="1" a="1"/>
  <c r="H7" i="1" s="1"/>
  <c r="H8" i="1" a="1"/>
  <c r="H8" i="1" s="1"/>
  <c r="H9" i="1" a="1"/>
  <c r="H9" i="1"/>
  <c r="H10" i="1" a="1"/>
  <c r="H10" i="1"/>
  <c r="H11" i="1" a="1"/>
  <c r="H11" i="1" s="1"/>
  <c r="H12" i="1" a="1"/>
  <c r="H12" i="1"/>
  <c r="H13" i="1" a="1"/>
  <c r="H13" i="1" s="1"/>
  <c r="H14" i="1" a="1"/>
  <c r="H14" i="1" s="1"/>
  <c r="H15" i="1" a="1"/>
  <c r="H15" i="1" s="1"/>
  <c r="H16" i="1" a="1"/>
  <c r="H16" i="1"/>
  <c r="H17" i="1" a="1"/>
  <c r="H17" i="1"/>
  <c r="H18" i="1" a="1"/>
  <c r="H18" i="1" s="1"/>
  <c r="H19" i="1" a="1"/>
  <c r="H19" i="1" s="1"/>
  <c r="H20" i="1" a="1"/>
  <c r="H20" i="1"/>
  <c r="H21" i="1" a="1"/>
  <c r="H21" i="1"/>
  <c r="H22" i="1" a="1"/>
  <c r="H22" i="1" s="1"/>
  <c r="H23" i="1" a="1"/>
  <c r="H23" i="1" s="1"/>
  <c r="H24" i="1" a="1"/>
  <c r="H24" i="1" s="1"/>
  <c r="H25" i="1" a="1"/>
  <c r="H25" i="1"/>
  <c r="H26" i="1" a="1"/>
  <c r="H26" i="1" s="1"/>
  <c r="H27" i="1" a="1"/>
  <c r="H27" i="1" s="1"/>
  <c r="H28" i="1" a="1"/>
  <c r="H28" i="1"/>
  <c r="H29" i="1" a="1"/>
  <c r="H29" i="1" s="1"/>
  <c r="H30" i="1" a="1"/>
  <c r="H30" i="1" s="1"/>
  <c r="H31" i="1" a="1"/>
  <c r="H31" i="1" s="1"/>
  <c r="H32" i="1" a="1"/>
  <c r="H32" i="1"/>
  <c r="H33" i="1" a="1"/>
  <c r="H33" i="1" s="1"/>
  <c r="H34" i="1" a="1"/>
  <c r="H34" i="1" s="1"/>
  <c r="H35" i="1" a="1"/>
  <c r="H35" i="1" s="1"/>
  <c r="H36" i="1" a="1"/>
  <c r="H36" i="1"/>
  <c r="H37" i="1" a="1"/>
  <c r="H37" i="1"/>
  <c r="H38" i="1" a="1"/>
  <c r="H38" i="1" s="1"/>
  <c r="H39" i="1" a="1"/>
  <c r="H39" i="1" s="1"/>
  <c r="H40" i="1" a="1"/>
  <c r="H40" i="1" s="1"/>
  <c r="H41" i="1" a="1"/>
  <c r="H41" i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/>
  <c r="H49" i="1" a="1"/>
  <c r="H49" i="1" s="1"/>
  <c r="H50" i="1" a="1"/>
  <c r="H50" i="1" s="1"/>
  <c r="H51" i="1" a="1"/>
  <c r="H51" i="1" s="1"/>
  <c r="H52" i="1" a="1"/>
  <c r="H52" i="1"/>
  <c r="H53" i="1" a="1"/>
  <c r="H53" i="1"/>
  <c r="H54" i="1" a="1"/>
  <c r="H54" i="1" s="1"/>
  <c r="H55" i="1" a="1"/>
  <c r="H55" i="1" s="1"/>
  <c r="H56" i="1" a="1"/>
  <c r="H56" i="1" s="1"/>
  <c r="H57" i="1" a="1"/>
  <c r="H57" i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/>
  <c r="H65" i="1" a="1"/>
  <c r="H65" i="1" s="1"/>
  <c r="H66" i="1" a="1"/>
  <c r="H66" i="1" s="1"/>
  <c r="H67" i="1" a="1"/>
  <c r="H67" i="1" s="1"/>
  <c r="H68" i="1" a="1"/>
  <c r="H68" i="1"/>
  <c r="H69" i="1" a="1"/>
  <c r="H69" i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/>
  <c r="H81" i="1" a="1"/>
  <c r="H81" i="1" s="1"/>
  <c r="H82" i="1" a="1"/>
  <c r="H82" i="1" s="1"/>
  <c r="H83" i="1" a="1"/>
  <c r="H83" i="1" s="1"/>
  <c r="H84" i="1" a="1"/>
  <c r="H84" i="1" s="1"/>
  <c r="H85" i="1" a="1"/>
  <c r="H85" i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/>
  <c r="H97" i="1" a="1"/>
  <c r="H97" i="1" s="1"/>
  <c r="H98" i="1" a="1"/>
  <c r="H98" i="1" s="1"/>
  <c r="H99" i="1" a="1"/>
  <c r="H99" i="1" s="1"/>
  <c r="H100" i="1" a="1"/>
  <c r="H100" i="1" s="1"/>
  <c r="H101" i="1" a="1"/>
  <c r="H101" i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/>
  <c r="H112" i="1" a="1"/>
  <c r="H112" i="1" s="1"/>
  <c r="H113" i="1" a="1"/>
  <c r="H113" i="1"/>
  <c r="H114" i="1" a="1"/>
  <c r="H114" i="1" s="1"/>
  <c r="H115" i="1" a="1"/>
  <c r="H115" i="1" s="1"/>
  <c r="H116" i="1" a="1"/>
  <c r="H116" i="1"/>
  <c r="H117" i="1" a="1"/>
  <c r="H117" i="1" s="1"/>
  <c r="H118" i="1" a="1"/>
  <c r="H118" i="1" s="1"/>
  <c r="H119" i="1" a="1"/>
  <c r="H119" i="1"/>
  <c r="H120" i="1" a="1"/>
  <c r="H120" i="1"/>
  <c r="H121" i="1" a="1"/>
  <c r="H121" i="1" s="1"/>
  <c r="H122" i="1" a="1"/>
  <c r="H122" i="1" s="1"/>
  <c r="H123" i="1" a="1"/>
  <c r="H123" i="1" s="1"/>
  <c r="H124" i="1" a="1"/>
  <c r="H124" i="1" s="1"/>
  <c r="H125" i="1" a="1"/>
  <c r="H125" i="1"/>
  <c r="H126" i="1" a="1"/>
  <c r="H126" i="1" s="1"/>
  <c r="H127" i="1" a="1"/>
  <c r="H127" i="1"/>
  <c r="H128" i="1" a="1"/>
  <c r="H128" i="1"/>
  <c r="H129" i="1" a="1"/>
  <c r="H129" i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/>
  <c r="H137" i="1" a="1"/>
  <c r="H137" i="1"/>
  <c r="H138" i="1" a="1"/>
  <c r="H138" i="1" s="1"/>
  <c r="H139" i="1" a="1"/>
  <c r="H139" i="1"/>
  <c r="H140" i="1" a="1"/>
  <c r="H140" i="1" s="1"/>
  <c r="H141" i="1" a="1"/>
  <c r="H141" i="1" s="1"/>
  <c r="H142" i="1" a="1"/>
  <c r="H142" i="1" s="1"/>
  <c r="H143" i="1" a="1"/>
  <c r="H143" i="1"/>
  <c r="H144" i="1" a="1"/>
  <c r="H144" i="1" s="1"/>
  <c r="H145" i="1" a="1"/>
  <c r="H145" i="1"/>
  <c r="H146" i="1" a="1"/>
  <c r="H146" i="1" s="1"/>
  <c r="H147" i="1" a="1"/>
  <c r="H147" i="1" s="1"/>
  <c r="H148" i="1" a="1"/>
  <c r="H148" i="1"/>
  <c r="H149" i="1" a="1"/>
  <c r="H149" i="1" s="1"/>
  <c r="H150" i="1" a="1"/>
  <c r="H150" i="1" s="1"/>
  <c r="H151" i="1" a="1"/>
  <c r="H151" i="1"/>
  <c r="H152" i="1" a="1"/>
  <c r="H152" i="1"/>
  <c r="H153" i="1" a="1"/>
  <c r="H153" i="1" s="1"/>
  <c r="H154" i="1" a="1"/>
  <c r="H154" i="1" s="1"/>
  <c r="H155" i="1" a="1"/>
  <c r="H155" i="1" s="1"/>
  <c r="H156" i="1" a="1"/>
  <c r="H156" i="1" s="1"/>
  <c r="H157" i="1" a="1"/>
  <c r="H157" i="1"/>
  <c r="H158" i="1" a="1"/>
  <c r="H158" i="1" s="1"/>
  <c r="H159" i="1" a="1"/>
  <c r="H159" i="1"/>
  <c r="H160" i="1" a="1"/>
  <c r="H160" i="1"/>
  <c r="H161" i="1" a="1"/>
  <c r="H161" i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/>
  <c r="H169" i="1" a="1"/>
  <c r="H169" i="1"/>
  <c r="H170" i="1" a="1"/>
  <c r="H170" i="1" s="1"/>
  <c r="H171" i="1" a="1"/>
  <c r="H171" i="1"/>
  <c r="H172" i="1" a="1"/>
  <c r="H172" i="1" s="1"/>
  <c r="H173" i="1" a="1"/>
  <c r="H173" i="1" s="1"/>
  <c r="H174" i="1" a="1"/>
  <c r="H174" i="1" s="1"/>
  <c r="H175" i="1" a="1"/>
  <c r="H175" i="1"/>
  <c r="H176" i="1" a="1"/>
  <c r="H176" i="1" s="1"/>
  <c r="H177" i="1" a="1"/>
  <c r="H177" i="1"/>
  <c r="H178" i="1" a="1"/>
  <c r="H178" i="1" s="1"/>
  <c r="H179" i="1" a="1"/>
  <c r="H179" i="1" s="1"/>
  <c r="H180" i="1" a="1"/>
  <c r="H180" i="1"/>
  <c r="H181" i="1" a="1"/>
  <c r="H181" i="1" s="1"/>
  <c r="H182" i="1" a="1"/>
  <c r="H182" i="1" s="1"/>
  <c r="H183" i="1" a="1"/>
  <c r="H183" i="1"/>
  <c r="H184" i="1" a="1"/>
  <c r="H184" i="1"/>
  <c r="H185" i="1" a="1"/>
  <c r="H185" i="1" s="1"/>
  <c r="H186" i="1" a="1"/>
  <c r="H186" i="1" s="1"/>
  <c r="H187" i="1" a="1"/>
  <c r="H187" i="1" s="1"/>
  <c r="H188" i="1" a="1"/>
  <c r="H188" i="1" s="1"/>
  <c r="H189" i="1" a="1"/>
  <c r="H189" i="1"/>
  <c r="H190" i="1" a="1"/>
  <c r="H190" i="1" s="1"/>
  <c r="H191" i="1" a="1"/>
  <c r="H191" i="1"/>
  <c r="H192" i="1" a="1"/>
  <c r="H192" i="1"/>
  <c r="H193" i="1" a="1"/>
  <c r="H193" i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/>
  <c r="H201" i="1" a="1"/>
  <c r="H201" i="1"/>
  <c r="H202" i="1" a="1"/>
  <c r="H202" i="1" s="1"/>
  <c r="H203" i="1" a="1"/>
  <c r="H203" i="1"/>
  <c r="H204" i="1" a="1"/>
  <c r="H204" i="1" s="1"/>
  <c r="H205" i="1" a="1"/>
  <c r="H205" i="1" s="1"/>
  <c r="H206" i="1" a="1"/>
  <c r="H206" i="1" s="1"/>
  <c r="H207" i="1" a="1"/>
  <c r="H207" i="1"/>
  <c r="H208" i="1" a="1"/>
  <c r="H208" i="1" s="1"/>
  <c r="H209" i="1" a="1"/>
  <c r="H209" i="1"/>
  <c r="H210" i="1" a="1"/>
  <c r="H210" i="1" s="1"/>
  <c r="H211" i="1" a="1"/>
  <c r="H211" i="1" s="1"/>
  <c r="H212" i="1" a="1"/>
  <c r="H212" i="1"/>
  <c r="H213" i="1" a="1"/>
  <c r="H213" i="1" s="1"/>
  <c r="H214" i="1" a="1"/>
  <c r="H214" i="1" s="1"/>
  <c r="H215" i="1" a="1"/>
  <c r="H215" i="1"/>
  <c r="H216" i="1" a="1"/>
  <c r="H216" i="1"/>
  <c r="H217" i="1" a="1"/>
  <c r="H217" i="1" s="1"/>
  <c r="H218" i="1" a="1"/>
  <c r="H218" i="1" s="1"/>
  <c r="H219" i="1" a="1"/>
  <c r="H219" i="1" s="1"/>
  <c r="H220" i="1" a="1"/>
  <c r="H220" i="1" s="1"/>
  <c r="H221" i="1" a="1"/>
  <c r="H221" i="1"/>
  <c r="H222" i="1" a="1"/>
  <c r="H222" i="1" s="1"/>
  <c r="H223" i="1" a="1"/>
  <c r="H223" i="1"/>
  <c r="H224" i="1" a="1"/>
  <c r="H224" i="1"/>
  <c r="H225" i="1" a="1"/>
  <c r="H225" i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/>
  <c r="H233" i="1" a="1"/>
  <c r="H233" i="1"/>
  <c r="H234" i="1" a="1"/>
  <c r="H234" i="1" s="1"/>
  <c r="H235" i="1" a="1"/>
  <c r="H235" i="1"/>
  <c r="H236" i="1" a="1"/>
  <c r="H236" i="1" s="1"/>
  <c r="H237" i="1" a="1"/>
  <c r="H237" i="1" s="1"/>
  <c r="H238" i="1" a="1"/>
  <c r="H238" i="1" s="1"/>
  <c r="H239" i="1" a="1"/>
  <c r="H239" i="1"/>
  <c r="H240" i="1" a="1"/>
  <c r="H240" i="1" s="1"/>
  <c r="H241" i="1" a="1"/>
  <c r="H241" i="1"/>
  <c r="H242" i="1" a="1"/>
  <c r="H242" i="1" s="1"/>
  <c r="H243" i="1" a="1"/>
  <c r="H243" i="1" s="1"/>
  <c r="H244" i="1" a="1"/>
  <c r="H244" i="1"/>
  <c r="H245" i="1" a="1"/>
  <c r="H245" i="1" s="1"/>
  <c r="H246" i="1" a="1"/>
  <c r="H246" i="1" s="1"/>
  <c r="H247" i="1" a="1"/>
  <c r="H247" i="1"/>
  <c r="H248" i="1" a="1"/>
  <c r="H248" i="1"/>
  <c r="H249" i="1" a="1"/>
  <c r="H249" i="1" s="1"/>
  <c r="H250" i="1" a="1"/>
  <c r="H250" i="1" s="1"/>
  <c r="H251" i="1" a="1"/>
  <c r="H251" i="1" s="1"/>
  <c r="H252" i="1" a="1"/>
  <c r="H252" i="1" s="1"/>
  <c r="H253" i="1" a="1"/>
  <c r="H253" i="1"/>
  <c r="H254" i="1" a="1"/>
  <c r="H254" i="1" s="1"/>
  <c r="H255" i="1" a="1"/>
  <c r="H255" i="1"/>
  <c r="H256" i="1" a="1"/>
  <c r="H256" i="1"/>
  <c r="H257" i="1" a="1"/>
  <c r="H257" i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/>
  <c r="H265" i="1" a="1"/>
  <c r="H265" i="1"/>
  <c r="H266" i="1" a="1"/>
  <c r="H266" i="1" s="1"/>
  <c r="H267" i="1" a="1"/>
  <c r="H267" i="1"/>
  <c r="H268" i="1" a="1"/>
  <c r="H268" i="1" s="1"/>
  <c r="H269" i="1" a="1"/>
  <c r="H269" i="1" s="1"/>
  <c r="H270" i="1" a="1"/>
  <c r="H270" i="1" s="1"/>
  <c r="H271" i="1" a="1"/>
  <c r="H271" i="1"/>
  <c r="H272" i="1" a="1"/>
  <c r="H272" i="1" s="1"/>
  <c r="H273" i="1" a="1"/>
  <c r="H273" i="1"/>
  <c r="H274" i="1" a="1"/>
  <c r="H274" i="1" s="1"/>
  <c r="H275" i="1" a="1"/>
  <c r="H275" i="1" s="1"/>
  <c r="H276" i="1" a="1"/>
  <c r="H276" i="1"/>
  <c r="H277" i="1" a="1"/>
  <c r="H277" i="1" s="1"/>
  <c r="H278" i="1" a="1"/>
  <c r="H278" i="1" s="1"/>
  <c r="H279" i="1" a="1"/>
  <c r="H279" i="1"/>
  <c r="H280" i="1" a="1"/>
  <c r="H280" i="1"/>
  <c r="H281" i="1" a="1"/>
  <c r="H281" i="1" s="1"/>
  <c r="H282" i="1" a="1"/>
  <c r="H282" i="1" s="1"/>
  <c r="H283" i="1" a="1"/>
  <c r="H283" i="1" s="1"/>
  <c r="H284" i="1" a="1"/>
  <c r="H284" i="1" s="1"/>
  <c r="H285" i="1" a="1"/>
  <c r="H285" i="1"/>
  <c r="H286" i="1" a="1"/>
  <c r="H286" i="1" s="1"/>
  <c r="H287" i="1" a="1"/>
  <c r="H287" i="1"/>
  <c r="H288" i="1" a="1"/>
  <c r="H288" i="1"/>
  <c r="H289" i="1" a="1"/>
  <c r="H289" i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/>
  <c r="H297" i="1" a="1"/>
  <c r="H297" i="1"/>
  <c r="H298" i="1" a="1"/>
  <c r="H298" i="1" s="1"/>
  <c r="H299" i="1" a="1"/>
  <c r="H299" i="1"/>
  <c r="H300" i="1" a="1"/>
  <c r="H300" i="1" s="1"/>
  <c r="H301" i="1" a="1"/>
  <c r="H301" i="1" s="1"/>
  <c r="H302" i="1" a="1"/>
  <c r="H302" i="1" s="1"/>
  <c r="H303" i="1" a="1"/>
  <c r="H303" i="1"/>
  <c r="H304" i="1" a="1"/>
  <c r="H304" i="1" s="1"/>
  <c r="H305" i="1" a="1"/>
  <c r="H305" i="1"/>
  <c r="H306" i="1" a="1"/>
  <c r="H306" i="1" s="1"/>
  <c r="H307" i="1" a="1"/>
  <c r="H307" i="1" s="1"/>
  <c r="H308" i="1" a="1"/>
  <c r="H308" i="1"/>
  <c r="H309" i="1" a="1"/>
  <c r="H309" i="1" s="1"/>
  <c r="H310" i="1" a="1"/>
  <c r="H310" i="1" s="1"/>
  <c r="H311" i="1" a="1"/>
  <c r="H311" i="1"/>
  <c r="H312" i="1" a="1"/>
  <c r="H312" i="1"/>
  <c r="H313" i="1" a="1"/>
  <c r="H313" i="1" s="1"/>
  <c r="H314" i="1" a="1"/>
  <c r="H314" i="1" s="1"/>
  <c r="H315" i="1" a="1"/>
  <c r="H315" i="1" s="1"/>
  <c r="H316" i="1" a="1"/>
  <c r="H316" i="1" s="1"/>
  <c r="H317" i="1" a="1"/>
  <c r="H317" i="1"/>
  <c r="H318" i="1" a="1"/>
  <c r="H318" i="1" s="1"/>
  <c r="H319" i="1" a="1"/>
  <c r="H319" i="1"/>
  <c r="H320" i="1" a="1"/>
  <c r="H320" i="1"/>
  <c r="H321" i="1" a="1"/>
  <c r="H321" i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/>
  <c r="H329" i="1" a="1"/>
  <c r="H329" i="1"/>
  <c r="H330" i="1" a="1"/>
  <c r="H330" i="1" s="1"/>
  <c r="H331" i="1" a="1"/>
  <c r="H331" i="1"/>
  <c r="H332" i="1" a="1"/>
  <c r="H332" i="1" s="1"/>
  <c r="H333" i="1" a="1"/>
  <c r="H333" i="1" s="1"/>
  <c r="H334" i="1" a="1"/>
  <c r="H334" i="1" s="1"/>
  <c r="H335" i="1" a="1"/>
  <c r="H335" i="1"/>
  <c r="H336" i="1" a="1"/>
  <c r="H336" i="1" s="1"/>
  <c r="H337" i="1" a="1"/>
  <c r="H337" i="1"/>
  <c r="H338" i="1" a="1"/>
  <c r="H338" i="1" s="1"/>
  <c r="H339" i="1" a="1"/>
  <c r="H339" i="1" s="1"/>
  <c r="H340" i="1" a="1"/>
  <c r="H340" i="1"/>
  <c r="H341" i="1" a="1"/>
  <c r="H341" i="1" s="1"/>
  <c r="H342" i="1" a="1"/>
  <c r="H342" i="1" s="1"/>
  <c r="H343" i="1" a="1"/>
  <c r="H343" i="1"/>
  <c r="H344" i="1" a="1"/>
  <c r="H344" i="1"/>
  <c r="H345" i="1" a="1"/>
  <c r="H345" i="1" s="1"/>
  <c r="H346" i="1" a="1"/>
  <c r="H346" i="1" s="1"/>
  <c r="H347" i="1" a="1"/>
  <c r="H347" i="1" s="1"/>
  <c r="H348" i="1" a="1"/>
  <c r="H348" i="1" s="1"/>
  <c r="H349" i="1" a="1"/>
  <c r="H349" i="1"/>
  <c r="H350" i="1" a="1"/>
  <c r="H350" i="1" s="1"/>
  <c r="H351" i="1" a="1"/>
  <c r="H351" i="1" s="1"/>
  <c r="H352" i="1" a="1"/>
  <c r="H352" i="1" s="1"/>
  <c r="H353" i="1" a="1"/>
  <c r="H353" i="1"/>
  <c r="H354" i="1" a="1"/>
  <c r="H354" i="1" s="1"/>
  <c r="H355" i="1" a="1"/>
  <c r="H355" i="1" s="1"/>
  <c r="H356" i="1" a="1"/>
  <c r="H356" i="1" s="1"/>
  <c r="H357" i="1" a="1"/>
  <c r="H357" i="1"/>
  <c r="H358" i="1" a="1"/>
  <c r="H358" i="1" s="1"/>
  <c r="H359" i="1" a="1"/>
  <c r="H359" i="1" s="1"/>
  <c r="H360" i="1" a="1"/>
  <c r="H360" i="1" s="1"/>
  <c r="H361" i="1" a="1"/>
  <c r="H361" i="1"/>
  <c r="H362" i="1" a="1"/>
  <c r="H362" i="1" s="1"/>
  <c r="H363" i="1" a="1"/>
  <c r="H363" i="1" s="1"/>
  <c r="H364" i="1" a="1"/>
  <c r="H364" i="1" s="1"/>
  <c r="H365" i="1" a="1"/>
  <c r="H365" i="1"/>
  <c r="H366" i="1" a="1"/>
  <c r="H366" i="1" s="1"/>
  <c r="H367" i="1" a="1"/>
  <c r="H367" i="1" s="1"/>
  <c r="H368" i="1" a="1"/>
  <c r="H368" i="1" s="1"/>
  <c r="H369" i="1" a="1"/>
  <c r="H369" i="1"/>
  <c r="H370" i="1" a="1"/>
  <c r="H370" i="1" s="1"/>
  <c r="H371" i="1" a="1"/>
  <c r="H371" i="1" s="1"/>
  <c r="H372" i="1" a="1"/>
  <c r="H372" i="1" s="1"/>
  <c r="H373" i="1" a="1"/>
  <c r="H373" i="1"/>
  <c r="H374" i="1" a="1"/>
  <c r="H374" i="1" s="1"/>
  <c r="H375" i="1" a="1"/>
  <c r="H375" i="1" s="1"/>
  <c r="H376" i="1" a="1"/>
  <c r="H376" i="1" s="1"/>
  <c r="H377" i="1" a="1"/>
  <c r="H377" i="1"/>
  <c r="H378" i="1" a="1"/>
  <c r="H378" i="1" s="1"/>
  <c r="H379" i="1" a="1"/>
  <c r="H379" i="1" s="1"/>
  <c r="H380" i="1" a="1"/>
  <c r="H380" i="1" s="1"/>
  <c r="H381" i="1" a="1"/>
  <c r="H381" i="1"/>
  <c r="H382" i="1" a="1"/>
  <c r="H382" i="1" s="1"/>
  <c r="H383" i="1" a="1"/>
  <c r="H383" i="1" s="1"/>
  <c r="H384" i="1" a="1"/>
  <c r="H384" i="1" s="1"/>
  <c r="H385" i="1" a="1"/>
  <c r="H385" i="1"/>
  <c r="H386" i="1" a="1"/>
  <c r="H386" i="1" s="1"/>
  <c r="H387" i="1" a="1"/>
  <c r="H387" i="1" s="1"/>
  <c r="H388" i="1" a="1"/>
  <c r="H388" i="1" s="1"/>
  <c r="H389" i="1" a="1"/>
  <c r="H389" i="1"/>
  <c r="H390" i="1" a="1"/>
  <c r="H390" i="1" s="1"/>
  <c r="H391" i="1" a="1"/>
  <c r="H391" i="1" s="1"/>
  <c r="H392" i="1" a="1"/>
  <c r="H392" i="1" s="1"/>
  <c r="H393" i="1" a="1"/>
  <c r="H393" i="1"/>
  <c r="H394" i="1" a="1"/>
  <c r="H394" i="1" s="1"/>
  <c r="H395" i="1" a="1"/>
  <c r="H395" i="1" s="1"/>
  <c r="H396" i="1" a="1"/>
  <c r="H396" i="1" s="1"/>
  <c r="H397" i="1" a="1"/>
  <c r="H397" i="1"/>
  <c r="H398" i="1" a="1"/>
  <c r="H398" i="1" s="1"/>
  <c r="H399" i="1" a="1"/>
  <c r="H399" i="1" s="1"/>
  <c r="H400" i="1" a="1"/>
  <c r="H400" i="1" s="1"/>
  <c r="H401" i="1" a="1"/>
  <c r="H401" i="1"/>
  <c r="H402" i="1" a="1"/>
  <c r="H402" i="1" s="1"/>
  <c r="H403" i="1" a="1"/>
  <c r="H403" i="1" s="1"/>
  <c r="H404" i="1" a="1"/>
  <c r="H404" i="1" s="1"/>
  <c r="H405" i="1" a="1"/>
  <c r="H405" i="1"/>
  <c r="H406" i="1" a="1"/>
  <c r="H406" i="1" s="1"/>
  <c r="H407" i="1" a="1"/>
  <c r="H407" i="1" s="1"/>
  <c r="H408" i="1" a="1"/>
  <c r="H408" i="1" s="1"/>
  <c r="H409" i="1" a="1"/>
  <c r="H409" i="1"/>
  <c r="H410" i="1" a="1"/>
  <c r="H410" i="1" s="1"/>
  <c r="H411" i="1" a="1"/>
  <c r="H411" i="1" s="1"/>
  <c r="H412" i="1" a="1"/>
  <c r="H412" i="1" s="1"/>
  <c r="H413" i="1" a="1"/>
  <c r="H413" i="1"/>
  <c r="H414" i="1" a="1"/>
  <c r="H414" i="1" s="1"/>
  <c r="H415" i="1" a="1"/>
  <c r="H415" i="1" s="1"/>
  <c r="H416" i="1" a="1"/>
  <c r="H416" i="1" s="1"/>
  <c r="H417" i="1" a="1"/>
  <c r="H417" i="1"/>
  <c r="H418" i="1" a="1"/>
  <c r="H418" i="1" s="1"/>
  <c r="H419" i="1" a="1"/>
  <c r="H419" i="1" s="1"/>
  <c r="H420" i="1" a="1"/>
  <c r="H420" i="1" s="1"/>
  <c r="H421" i="1" a="1"/>
  <c r="H421" i="1"/>
  <c r="H422" i="1" a="1"/>
  <c r="H422" i="1" s="1"/>
  <c r="H423" i="1" a="1"/>
  <c r="H423" i="1" s="1"/>
  <c r="H424" i="1" a="1"/>
  <c r="H424" i="1" s="1"/>
  <c r="H425" i="1" a="1"/>
  <c r="H425" i="1"/>
  <c r="H426" i="1" a="1"/>
  <c r="H426" i="1" s="1"/>
  <c r="H427" i="1" a="1"/>
  <c r="H427" i="1" s="1"/>
  <c r="H428" i="1" a="1"/>
  <c r="H428" i="1" s="1"/>
  <c r="H429" i="1" a="1"/>
  <c r="H429" i="1"/>
  <c r="H430" i="1" a="1"/>
  <c r="H430" i="1" s="1"/>
  <c r="H431" i="1" a="1"/>
  <c r="H431" i="1" s="1"/>
  <c r="H432" i="1" a="1"/>
  <c r="H432" i="1" s="1"/>
  <c r="H433" i="1" a="1"/>
  <c r="H433" i="1"/>
  <c r="H434" i="1" a="1"/>
  <c r="H434" i="1" s="1"/>
  <c r="H435" i="1" a="1"/>
  <c r="H435" i="1" s="1"/>
  <c r="H436" i="1" a="1"/>
  <c r="H436" i="1" s="1"/>
  <c r="H437" i="1" a="1"/>
  <c r="H437" i="1"/>
  <c r="L2" i="1" a="1"/>
  <c r="L2" i="1" s="1"/>
  <c r="L3" i="1" a="1"/>
  <c r="L3" i="1" s="1"/>
  <c r="L4" i="1" a="1"/>
  <c r="L4" i="1" s="1"/>
  <c r="L5" i="1" a="1"/>
  <c r="L5" i="1"/>
  <c r="L6" i="1" a="1"/>
  <c r="L6" i="1" s="1"/>
  <c r="L7" i="1" a="1"/>
  <c r="L7" i="1"/>
  <c r="L8" i="1" a="1"/>
  <c r="L8" i="1"/>
  <c r="L9" i="1" a="1"/>
  <c r="L9" i="1" s="1"/>
  <c r="L10" i="1" a="1"/>
  <c r="L10" i="1" s="1"/>
  <c r="L11" i="1" a="1"/>
  <c r="L11" i="1" s="1"/>
  <c r="L12" i="1" a="1"/>
  <c r="L12" i="1" s="1"/>
  <c r="L13" i="1" a="1"/>
  <c r="L13" i="1"/>
  <c r="L14" i="1" a="1"/>
  <c r="L14" i="1" s="1"/>
  <c r="L16" i="1" a="1"/>
  <c r="L16" i="1"/>
  <c r="L17" i="1" a="1"/>
  <c r="L17" i="1" s="1"/>
  <c r="L18" i="1" a="1"/>
  <c r="L18" i="1" s="1"/>
  <c r="L19" i="1" a="1"/>
  <c r="L19" i="1"/>
  <c r="L20" i="1" a="1"/>
  <c r="L20" i="1" s="1"/>
  <c r="L21" i="1" a="1"/>
  <c r="L21" i="1" s="1"/>
  <c r="L22" i="1" a="1"/>
  <c r="L22" i="1" s="1"/>
  <c r="L23" i="1" a="1"/>
  <c r="L23" i="1" s="1"/>
  <c r="L24" i="1" a="1"/>
  <c r="L24" i="1"/>
  <c r="L25" i="1" a="1"/>
  <c r="L25" i="1"/>
  <c r="L26" i="1" a="1"/>
  <c r="L26" i="1" s="1"/>
  <c r="L27" i="1" a="1"/>
  <c r="L27" i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/>
  <c r="L37" i="1" a="1"/>
  <c r="L37" i="1"/>
  <c r="L38" i="1" a="1"/>
  <c r="L38" i="1" s="1"/>
  <c r="L39" i="1" a="1"/>
  <c r="L39" i="1" s="1"/>
  <c r="L40" i="1" a="1"/>
  <c r="L40" i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/>
  <c r="L48" i="1" a="1"/>
  <c r="L48" i="1"/>
  <c r="L49" i="1" a="1"/>
  <c r="L49" i="1" s="1"/>
  <c r="L50" i="1" a="1"/>
  <c r="L50" i="1" s="1"/>
  <c r="L51" i="1" a="1"/>
  <c r="L51" i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/>
  <c r="L58" i="1" a="1"/>
  <c r="L58" i="1" s="1"/>
  <c r="L59" i="1" a="1"/>
  <c r="L59" i="1"/>
  <c r="L60" i="1" a="1"/>
  <c r="L60" i="1" s="1"/>
  <c r="L61" i="1" a="1"/>
  <c r="L61" i="1" s="1"/>
  <c r="L62" i="1" a="1"/>
  <c r="L62" i="1" s="1"/>
  <c r="L63" i="1" a="1"/>
  <c r="L63" i="1"/>
  <c r="L64" i="1" a="1"/>
  <c r="L64" i="1" s="1"/>
  <c r="L65" i="1" a="1"/>
  <c r="L65" i="1"/>
  <c r="L66" i="1" a="1"/>
  <c r="L66" i="1" s="1"/>
  <c r="L67" i="1" a="1"/>
  <c r="L67" i="1" s="1"/>
  <c r="L68" i="1" a="1"/>
  <c r="L68" i="1"/>
  <c r="L69" i="1" a="1"/>
  <c r="L69" i="1" s="1"/>
  <c r="L70" i="1" a="1"/>
  <c r="L70" i="1" s="1"/>
  <c r="L71" i="1" a="1"/>
  <c r="L71" i="1" s="1"/>
  <c r="L72" i="1" a="1"/>
  <c r="L72" i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/>
  <c r="L80" i="1" a="1"/>
  <c r="L80" i="1" s="1"/>
  <c r="L81" i="1" a="1"/>
  <c r="L81" i="1"/>
  <c r="L82" i="1" a="1"/>
  <c r="L82" i="1" s="1"/>
  <c r="L83" i="1" a="1"/>
  <c r="L83" i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/>
  <c r="L90" i="1" a="1"/>
  <c r="L90" i="1" s="1"/>
  <c r="L91" i="1" a="1"/>
  <c r="L91" i="1" s="1"/>
  <c r="L92" i="1" a="1"/>
  <c r="L92" i="1"/>
  <c r="L93" i="1" a="1"/>
  <c r="L93" i="1" s="1"/>
  <c r="L94" i="1" a="1"/>
  <c r="L94" i="1" s="1"/>
  <c r="L95" i="1" a="1"/>
  <c r="L95" i="1"/>
  <c r="L96" i="1" a="1"/>
  <c r="L96" i="1" s="1"/>
  <c r="L97" i="1" a="1"/>
  <c r="L97" i="1"/>
  <c r="L98" i="1" a="1"/>
  <c r="L98" i="1" s="1"/>
  <c r="L99" i="1" a="1"/>
  <c r="L99" i="1" s="1"/>
  <c r="L100" i="1" a="1"/>
  <c r="L100" i="1"/>
  <c r="L101" i="1" a="1"/>
  <c r="L101" i="1"/>
  <c r="L102" i="1" a="1"/>
  <c r="L102" i="1" s="1"/>
  <c r="L103" i="1" a="1"/>
  <c r="L103" i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/>
  <c r="L110" i="1" a="1"/>
  <c r="L110" i="1" s="1"/>
  <c r="L111" i="1" a="1"/>
  <c r="L111" i="1"/>
  <c r="L112" i="1" a="1"/>
  <c r="L112" i="1"/>
  <c r="L113" i="1" a="1"/>
  <c r="L113" i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/>
  <c r="L121" i="1" a="1"/>
  <c r="L121" i="1" s="1"/>
  <c r="L122" i="1" a="1"/>
  <c r="L122" i="1" s="1"/>
  <c r="L123" i="1" a="1"/>
  <c r="L123" i="1"/>
  <c r="L124" i="1" a="1"/>
  <c r="L124" i="1" s="1"/>
  <c r="L125" i="1" a="1"/>
  <c r="L125" i="1" s="1"/>
  <c r="L126" i="1" a="1"/>
  <c r="L126" i="1" s="1"/>
  <c r="L127" i="1" a="1"/>
  <c r="L127" i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/>
  <c r="L134" i="1" a="1"/>
  <c r="L134" i="1" s="1"/>
  <c r="L135" i="1" a="1"/>
  <c r="L135" i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/>
  <c r="L142" i="1" a="1"/>
  <c r="L142" i="1" s="1"/>
  <c r="L143" i="1" a="1"/>
  <c r="L143" i="1" s="1"/>
  <c r="L144" i="1" a="1"/>
  <c r="L144" i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/>
  <c r="L153" i="1" a="1"/>
  <c r="L153" i="1" s="1"/>
  <c r="L154" i="1" a="1"/>
  <c r="L154" i="1" s="1"/>
  <c r="L155" i="1" a="1"/>
  <c r="L155" i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/>
  <c r="L162" i="1" a="1"/>
  <c r="L162" i="1" s="1"/>
  <c r="L163" i="1" a="1"/>
  <c r="L163" i="1" s="1"/>
  <c r="L164" i="1" a="1"/>
  <c r="L164" i="1" s="1"/>
  <c r="L165" i="1" a="1"/>
  <c r="L165" i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/>
  <c r="L177" i="1" a="1"/>
  <c r="L177" i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/>
  <c r="L188" i="1" a="1"/>
  <c r="L188" i="1"/>
  <c r="L189" i="1" a="1"/>
  <c r="L189" i="1" s="1"/>
  <c r="L190" i="1" a="1"/>
  <c r="L190" i="1" s="1"/>
  <c r="L191" i="1" a="1"/>
  <c r="L191" i="1" s="1"/>
  <c r="L192" i="1" a="1"/>
  <c r="L192" i="1" s="1"/>
  <c r="L193" i="1" a="1"/>
  <c r="L193" i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/>
  <c r="L200" i="1" a="1"/>
  <c r="L200" i="1"/>
  <c r="L201" i="1" a="1"/>
  <c r="L201" i="1" s="1"/>
  <c r="L202" i="1" a="1"/>
  <c r="L202" i="1" s="1"/>
  <c r="L203" i="1" a="1"/>
  <c r="L203" i="1" s="1"/>
  <c r="L204" i="1" a="1"/>
  <c r="L204" i="1" s="1"/>
  <c r="L205" i="1" a="1"/>
  <c r="L205" i="1"/>
  <c r="L206" i="1" a="1"/>
  <c r="L206" i="1" s="1"/>
  <c r="L207" i="1" a="1"/>
  <c r="L207" i="1" s="1"/>
  <c r="L208" i="1" a="1"/>
  <c r="L208" i="1" s="1"/>
  <c r="L209" i="1" a="1"/>
  <c r="L209" i="1"/>
  <c r="L210" i="1" a="1"/>
  <c r="L210" i="1" s="1"/>
  <c r="L211" i="1" a="1"/>
  <c r="L211" i="1"/>
  <c r="L212" i="1" a="1"/>
  <c r="L212" i="1" s="1"/>
  <c r="L213" i="1" a="1"/>
  <c r="L213" i="1" s="1"/>
  <c r="L214" i="1" a="1"/>
  <c r="L214" i="1" s="1"/>
  <c r="L215" i="1" a="1"/>
  <c r="L215" i="1" s="1"/>
  <c r="L216" i="1" a="1"/>
  <c r="L216" i="1"/>
  <c r="L217" i="1" a="1"/>
  <c r="L217" i="1"/>
  <c r="L218" i="1" a="1"/>
  <c r="L218" i="1" s="1"/>
  <c r="L219" i="1" a="1"/>
  <c r="L219" i="1" s="1"/>
  <c r="L220" i="1" a="1"/>
  <c r="L220" i="1"/>
  <c r="L221" i="1" a="1"/>
  <c r="L221" i="1" s="1"/>
  <c r="L222" i="1" a="1"/>
  <c r="L222" i="1" s="1"/>
  <c r="L223" i="1" a="1"/>
  <c r="L223" i="1" s="1"/>
  <c r="L224" i="1" a="1"/>
  <c r="L224" i="1" s="1"/>
  <c r="L225" i="1" a="1"/>
  <c r="L225" i="1"/>
  <c r="L226" i="1" a="1"/>
  <c r="L226" i="1" s="1"/>
  <c r="L227" i="1" a="1"/>
  <c r="L227" i="1" s="1"/>
  <c r="L228" i="1" a="1"/>
  <c r="L228" i="1"/>
  <c r="L229" i="1" a="1"/>
  <c r="L229" i="1" s="1"/>
  <c r="L230" i="1" a="1"/>
  <c r="L230" i="1" s="1"/>
  <c r="L231" i="1" a="1"/>
  <c r="L231" i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/>
  <c r="L238" i="1" a="1"/>
  <c r="L238" i="1" s="1"/>
  <c r="L239" i="1" a="1"/>
  <c r="L239" i="1"/>
  <c r="L240" i="1" a="1"/>
  <c r="L240" i="1" s="1"/>
  <c r="L241" i="1" a="1"/>
  <c r="L241" i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/>
  <c r="L249" i="1" a="1"/>
  <c r="L249" i="1" s="1"/>
  <c r="L250" i="1" a="1"/>
  <c r="L250" i="1" s="1"/>
  <c r="L251" i="1" a="1"/>
  <c r="L251" i="1" s="1"/>
  <c r="L252" i="1" a="1"/>
  <c r="L252" i="1"/>
  <c r="L253" i="1" a="1"/>
  <c r="L253" i="1" s="1"/>
  <c r="L254" i="1" a="1"/>
  <c r="L254" i="1" s="1"/>
  <c r="L255" i="1" a="1"/>
  <c r="L255" i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/>
  <c r="L264" i="1" a="1"/>
  <c r="L264" i="1"/>
  <c r="L265" i="1" a="1"/>
  <c r="L265" i="1" s="1"/>
  <c r="L266" i="1" a="1"/>
  <c r="L266" i="1" s="1"/>
  <c r="L267" i="1" a="1"/>
  <c r="L267" i="1" s="1"/>
  <c r="L268" i="1" a="1"/>
  <c r="L268" i="1" s="1"/>
  <c r="L269" i="1" a="1"/>
  <c r="L269" i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/>
  <c r="L276" i="1" a="1"/>
  <c r="L276" i="1" s="1"/>
  <c r="L277" i="1" a="1"/>
  <c r="L277" i="1" s="1"/>
  <c r="L278" i="1" a="1"/>
  <c r="L278" i="1" s="1"/>
  <c r="L279" i="1" a="1"/>
  <c r="L279" i="1" s="1"/>
  <c r="L280" i="1" a="1"/>
  <c r="L280" i="1"/>
  <c r="L281" i="1" a="1"/>
  <c r="L281" i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/>
  <c r="L293" i="1" a="1"/>
  <c r="L293" i="1"/>
  <c r="L294" i="1" a="1"/>
  <c r="L294" i="1" s="1"/>
  <c r="L295" i="1" a="1"/>
  <c r="L295" i="1" s="1"/>
  <c r="L296" i="1" a="1"/>
  <c r="L296" i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/>
  <c r="L304" i="1" a="1"/>
  <c r="L304" i="1"/>
  <c r="L305" i="1" a="1"/>
  <c r="L305" i="1" s="1"/>
  <c r="L306" i="1" a="1"/>
  <c r="L306" i="1" s="1"/>
  <c r="L307" i="1" a="1"/>
  <c r="L307" i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/>
  <c r="L314" i="1" a="1"/>
  <c r="L314" i="1" s="1"/>
  <c r="L315" i="1" a="1"/>
  <c r="L315" i="1"/>
  <c r="L316" i="1" a="1"/>
  <c r="L316" i="1" s="1"/>
  <c r="L317" i="1" a="1"/>
  <c r="L317" i="1" s="1"/>
  <c r="L318" i="1" a="1"/>
  <c r="L318" i="1" s="1"/>
  <c r="L319" i="1" a="1"/>
  <c r="L319" i="1"/>
  <c r="L320" i="1" a="1"/>
  <c r="L320" i="1" s="1"/>
  <c r="L321" i="1" a="1"/>
  <c r="L321" i="1" s="1"/>
  <c r="L322" i="1" a="1"/>
  <c r="L322" i="1" s="1"/>
  <c r="L323" i="1" a="1"/>
  <c r="L323" i="1" s="1"/>
  <c r="L324" i="1" a="1"/>
  <c r="L324" i="1"/>
  <c r="L325" i="1" a="1"/>
  <c r="L325" i="1" s="1"/>
  <c r="L326" i="1" a="1"/>
  <c r="L326" i="1" s="1"/>
  <c r="L327" i="1" a="1"/>
  <c r="L327" i="1" s="1"/>
  <c r="L328" i="1" a="1"/>
  <c r="L328" i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/>
  <c r="L336" i="1" a="1"/>
  <c r="L336" i="1" s="1"/>
  <c r="L337" i="1" a="1"/>
  <c r="L337" i="1" s="1"/>
  <c r="L338" i="1" a="1"/>
  <c r="L338" i="1" s="1"/>
  <c r="L339" i="1" a="1"/>
  <c r="L339" i="1"/>
  <c r="L340" i="1" a="1"/>
  <c r="L340" i="1" s="1"/>
  <c r="L341" i="1" a="1"/>
  <c r="L341" i="1" s="1"/>
  <c r="L342" i="1" a="1"/>
  <c r="L342" i="1"/>
  <c r="L343" i="1" a="1"/>
  <c r="L343" i="1" s="1"/>
  <c r="L344" i="1" a="1"/>
  <c r="L344" i="1" s="1"/>
  <c r="L345" i="1" a="1"/>
  <c r="L345" i="1" s="1"/>
  <c r="L346" i="1" a="1"/>
  <c r="L346" i="1"/>
  <c r="L347" i="1" a="1"/>
  <c r="L347" i="1"/>
  <c r="L348" i="1" a="1"/>
  <c r="L348" i="1" s="1"/>
  <c r="L349" i="1" a="1"/>
  <c r="L349" i="1" s="1"/>
  <c r="L350" i="1" a="1"/>
  <c r="L350" i="1"/>
  <c r="L351" i="1" a="1"/>
  <c r="L351" i="1"/>
  <c r="L352" i="1" a="1"/>
  <c r="L352" i="1" s="1"/>
  <c r="L353" i="1" a="1"/>
  <c r="L353" i="1" s="1"/>
  <c r="L354" i="1" a="1"/>
  <c r="L354" i="1" s="1"/>
  <c r="L355" i="1" a="1"/>
  <c r="L355" i="1"/>
  <c r="L356" i="1" a="1"/>
  <c r="L356" i="1" s="1"/>
  <c r="L357" i="1" a="1"/>
  <c r="L357" i="1" s="1"/>
  <c r="L358" i="1" a="1"/>
  <c r="L358" i="1"/>
  <c r="L359" i="1" a="1"/>
  <c r="L359" i="1" s="1"/>
  <c r="L360" i="1" a="1"/>
  <c r="L360" i="1" s="1"/>
  <c r="L361" i="1" a="1"/>
  <c r="L361" i="1" s="1"/>
  <c r="L362" i="1" a="1"/>
  <c r="L362" i="1"/>
  <c r="L363" i="1" a="1"/>
  <c r="L363" i="1"/>
  <c r="L364" i="1" a="1"/>
  <c r="L364" i="1" s="1"/>
  <c r="L365" i="1" a="1"/>
  <c r="L365" i="1" s="1"/>
  <c r="L366" i="1" a="1"/>
  <c r="L366" i="1"/>
  <c r="L367" i="1" a="1"/>
  <c r="L367" i="1"/>
  <c r="L368" i="1" a="1"/>
  <c r="L368" i="1" s="1"/>
  <c r="L369" i="1" a="1"/>
  <c r="L369" i="1" s="1"/>
  <c r="L370" i="1" a="1"/>
  <c r="L370" i="1" s="1"/>
  <c r="L371" i="1" a="1"/>
  <c r="L371" i="1"/>
  <c r="L372" i="1" a="1"/>
  <c r="L372" i="1" s="1"/>
  <c r="L373" i="1" a="1"/>
  <c r="L373" i="1" s="1"/>
  <c r="L374" i="1" a="1"/>
  <c r="L374" i="1"/>
  <c r="L375" i="1" a="1"/>
  <c r="L375" i="1" s="1"/>
  <c r="L376" i="1" a="1"/>
  <c r="L376" i="1" s="1"/>
  <c r="L377" i="1" a="1"/>
  <c r="L377" i="1" s="1"/>
  <c r="L378" i="1" a="1"/>
  <c r="L378" i="1"/>
  <c r="L379" i="1" a="1"/>
  <c r="L379" i="1"/>
  <c r="L380" i="1" a="1"/>
  <c r="L380" i="1" s="1"/>
  <c r="L381" i="1" a="1"/>
  <c r="L381" i="1" s="1"/>
  <c r="L382" i="1" a="1"/>
  <c r="L382" i="1" s="1"/>
  <c r="L383" i="1" a="1"/>
  <c r="L383" i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/>
  <c r="L391" i="1" a="1"/>
  <c r="L391" i="1" s="1"/>
  <c r="L392" i="1" a="1"/>
  <c r="L392" i="1" s="1"/>
  <c r="L393" i="1" a="1"/>
  <c r="L393" i="1" s="1"/>
  <c r="L394" i="1" a="1"/>
  <c r="L394" i="1"/>
  <c r="L395" i="1" a="1"/>
  <c r="L395" i="1"/>
  <c r="L396" i="1" a="1"/>
  <c r="L396" i="1" s="1"/>
  <c r="L397" i="1" a="1"/>
  <c r="L397" i="1" s="1"/>
  <c r="L398" i="1" a="1"/>
  <c r="L398" i="1" s="1"/>
  <c r="L399" i="1" a="1"/>
  <c r="L399" i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/>
  <c r="L407" i="1" a="1"/>
  <c r="L407" i="1" s="1"/>
  <c r="L408" i="1" a="1"/>
  <c r="L408" i="1" s="1"/>
  <c r="L409" i="1" a="1"/>
  <c r="L409" i="1" s="1"/>
  <c r="L410" i="1" a="1"/>
  <c r="L410" i="1"/>
  <c r="L411" i="1" a="1"/>
  <c r="L411" i="1"/>
  <c r="L412" i="1" a="1"/>
  <c r="L412" i="1" s="1"/>
  <c r="L413" i="1" a="1"/>
  <c r="L413" i="1" s="1"/>
  <c r="L414" i="1" a="1"/>
  <c r="L414" i="1" s="1"/>
  <c r="L415" i="1" a="1"/>
  <c r="L415" i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/>
  <c r="L423" i="1" a="1"/>
  <c r="L423" i="1" s="1"/>
  <c r="L424" i="1" a="1"/>
  <c r="L424" i="1" s="1"/>
  <c r="L425" i="1" a="1"/>
  <c r="L425" i="1" s="1"/>
  <c r="L426" i="1" a="1"/>
  <c r="L426" i="1"/>
  <c r="L427" i="1" a="1"/>
  <c r="L427" i="1"/>
  <c r="L428" i="1" a="1"/>
  <c r="L428" i="1" s="1"/>
  <c r="L429" i="1" a="1"/>
  <c r="L429" i="1" s="1"/>
  <c r="L430" i="1" a="1"/>
  <c r="L430" i="1" s="1"/>
  <c r="L431" i="1" a="1"/>
  <c r="L431" i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C2" i="1"/>
  <c r="B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<sst xmlns="http://schemas.openxmlformats.org/spreadsheetml/2006/main" count="1368" uniqueCount="480">
  <si>
    <t>ID</t>
  </si>
  <si>
    <t>Age</t>
  </si>
  <si>
    <t>Educ</t>
  </si>
  <si>
    <t>SES</t>
  </si>
  <si>
    <t>MMSE</t>
  </si>
  <si>
    <t>CDR</t>
  </si>
  <si>
    <t>eTIV</t>
  </si>
  <si>
    <t>nWBV</t>
  </si>
  <si>
    <t>ASF</t>
  </si>
  <si>
    <t>Delay</t>
  </si>
  <si>
    <t>OAS1_0001_MR1</t>
  </si>
  <si>
    <t>N/A</t>
  </si>
  <si>
    <t>OAS1_0002_MR1</t>
  </si>
  <si>
    <t>OAS1_0003_MR1</t>
  </si>
  <si>
    <t>OAS1_0004_MR1</t>
  </si>
  <si>
    <t>OAS1_0005_MR1</t>
  </si>
  <si>
    <t>OAS1_0006_MR1</t>
  </si>
  <si>
    <t>OAS1_0007_MR1</t>
  </si>
  <si>
    <t>OAS1_0009_MR1</t>
  </si>
  <si>
    <t>OAS1_0010_MR1</t>
  </si>
  <si>
    <t>OAS1_0011_MR1</t>
  </si>
  <si>
    <t>OAS1_0012_MR1</t>
  </si>
  <si>
    <t>OAS1_0013_MR1</t>
  </si>
  <si>
    <t>OAS1_0014_MR1</t>
  </si>
  <si>
    <t>OAS1_0015_MR1</t>
  </si>
  <si>
    <t>OAS1_0016_MR1</t>
  </si>
  <si>
    <t>OAS1_0017_MR1</t>
  </si>
  <si>
    <t>OAS1_0018_MR1</t>
  </si>
  <si>
    <t>OAS1_0019_MR1</t>
  </si>
  <si>
    <t>OAS1_0020_MR1</t>
  </si>
  <si>
    <t>OAS1_0021_MR1</t>
  </si>
  <si>
    <t>OAS1_0022_MR1</t>
  </si>
  <si>
    <t>OAS1_0023_MR1</t>
  </si>
  <si>
    <t>OAS1_0025_MR1</t>
  </si>
  <si>
    <t>OAS1_0026_MR1</t>
  </si>
  <si>
    <t>OAS1_0027_MR1</t>
  </si>
  <si>
    <t>OAS1_0028_MR1</t>
  </si>
  <si>
    <t>OAS1_0029_MR1</t>
  </si>
  <si>
    <t>OAS1_0030_MR1</t>
  </si>
  <si>
    <t>OAS1_0031_MR1</t>
  </si>
  <si>
    <t>OAS1_0032_MR1</t>
  </si>
  <si>
    <t>OAS1_0033_MR1</t>
  </si>
  <si>
    <t>OAS1_0034_MR1</t>
  </si>
  <si>
    <t>OAS1_0035_MR1</t>
  </si>
  <si>
    <t>OAS1_0037_MR1</t>
  </si>
  <si>
    <t>OAS1_0038_MR1</t>
  </si>
  <si>
    <t>OAS1_0039_MR1</t>
  </si>
  <si>
    <t>OAS1_0040_MR1</t>
  </si>
  <si>
    <t>OAS1_0041_MR1</t>
  </si>
  <si>
    <t>OAS1_0042_MR1</t>
  </si>
  <si>
    <t>OAS1_0043_MR1</t>
  </si>
  <si>
    <t>OAS1_0044_MR1</t>
  </si>
  <si>
    <t>OAS1_0045_MR1</t>
  </si>
  <si>
    <t>OAS1_0046_MR1</t>
  </si>
  <si>
    <t>OAS1_0047_MR1</t>
  </si>
  <si>
    <t>OAS1_0049_MR1</t>
  </si>
  <si>
    <t>OAS1_0050_MR1</t>
  </si>
  <si>
    <t>OAS1_0051_MR1</t>
  </si>
  <si>
    <t>OAS1_0052_MR1</t>
  </si>
  <si>
    <t>OAS1_0053_MR1</t>
  </si>
  <si>
    <t>OAS1_0054_MR1</t>
  </si>
  <si>
    <t>OAS1_0055_MR1</t>
  </si>
  <si>
    <t>OAS1_0056_MR1</t>
  </si>
  <si>
    <t>OAS1_0057_MR1</t>
  </si>
  <si>
    <t>OAS1_0058_MR1</t>
  </si>
  <si>
    <t>OAS1_0059_MR1</t>
  </si>
  <si>
    <t>OAS1_0060_MR1</t>
  </si>
  <si>
    <t>OAS1_0061_MR1</t>
  </si>
  <si>
    <t>OAS1_0062_MR1</t>
  </si>
  <si>
    <t>OAS1_0063_MR1</t>
  </si>
  <si>
    <t>OAS1_0064_MR1</t>
  </si>
  <si>
    <t>OAS1_0065_MR1</t>
  </si>
  <si>
    <t>OAS1_0066_MR1</t>
  </si>
  <si>
    <t>OAS1_0067_MR1</t>
  </si>
  <si>
    <t>OAS1_0068_MR1</t>
  </si>
  <si>
    <t>OAS1_0069_MR1</t>
  </si>
  <si>
    <t>OAS1_0070_MR1</t>
  </si>
  <si>
    <t>OAS1_0071_MR1</t>
  </si>
  <si>
    <t>OAS1_0072_MR1</t>
  </si>
  <si>
    <t>OAS1_0073_MR1</t>
  </si>
  <si>
    <t>OAS1_0074_MR1</t>
  </si>
  <si>
    <t>OAS1_0075_MR1</t>
  </si>
  <si>
    <t>OAS1_0076_MR1</t>
  </si>
  <si>
    <t>OAS1_0077_MR1</t>
  </si>
  <si>
    <t>OAS1_0078_MR1</t>
  </si>
  <si>
    <t>OAS1_0079_MR1</t>
  </si>
  <si>
    <t>OAS1_0080_MR1</t>
  </si>
  <si>
    <t>OAS1_0081_MR1</t>
  </si>
  <si>
    <t>OAS1_0082_MR1</t>
  </si>
  <si>
    <t>OAS1_0083_MR1</t>
  </si>
  <si>
    <t>OAS1_0084_MR1</t>
  </si>
  <si>
    <t>OAS1_0085_MR1</t>
  </si>
  <si>
    <t>OAS1_0086_MR1</t>
  </si>
  <si>
    <t>OAS1_0087_MR1</t>
  </si>
  <si>
    <t>OAS1_0088_MR1</t>
  </si>
  <si>
    <t>OAS1_0090_MR1</t>
  </si>
  <si>
    <t>OAS1_0091_MR1</t>
  </si>
  <si>
    <t>OAS1_0092_MR1</t>
  </si>
  <si>
    <t>OAS1_0094_MR1</t>
  </si>
  <si>
    <t>OAS1_0095_MR1</t>
  </si>
  <si>
    <t>OAS1_0096_MR1</t>
  </si>
  <si>
    <t>OAS1_0097_MR1</t>
  </si>
  <si>
    <t>OAS1_0098_MR1</t>
  </si>
  <si>
    <t>OAS1_0099_MR1</t>
  </si>
  <si>
    <t>OAS1_0101_MR1</t>
  </si>
  <si>
    <t>OAS1_0102_MR1</t>
  </si>
  <si>
    <t>OAS1_0103_MR1</t>
  </si>
  <si>
    <t>OAS1_0104_MR1</t>
  </si>
  <si>
    <t>OAS1_0105_MR1</t>
  </si>
  <si>
    <t>OAS1_0106_MR1</t>
  </si>
  <si>
    <t>OAS1_0107_MR1</t>
  </si>
  <si>
    <t>OAS1_0108_MR1</t>
  </si>
  <si>
    <t>OAS1_0109_MR1</t>
  </si>
  <si>
    <t>OAS1_0110_MR1</t>
  </si>
  <si>
    <t>OAS1_0111_MR1</t>
  </si>
  <si>
    <t>OAS1_0112_MR1</t>
  </si>
  <si>
    <t>OAS1_0113_MR1</t>
  </si>
  <si>
    <t>OAS1_0114_MR1</t>
  </si>
  <si>
    <t>OAS1_0115_MR1</t>
  </si>
  <si>
    <t>OAS1_0116_MR1</t>
  </si>
  <si>
    <t>OAS1_0117_MR1</t>
  </si>
  <si>
    <t>OAS1_0119_MR1</t>
  </si>
  <si>
    <t>OAS1_0120_MR1</t>
  </si>
  <si>
    <t>OAS1_0121_MR1</t>
  </si>
  <si>
    <t>OAS1_0122_MR1</t>
  </si>
  <si>
    <t>OAS1_0123_MR1</t>
  </si>
  <si>
    <t>OAS1_0124_MR1</t>
  </si>
  <si>
    <t>OAS1_0125_MR1</t>
  </si>
  <si>
    <t>OAS1_0126_MR1</t>
  </si>
  <si>
    <t>OAS1_0127_MR1</t>
  </si>
  <si>
    <t>OAS1_0129_MR1</t>
  </si>
  <si>
    <t>OAS1_0130_MR1</t>
  </si>
  <si>
    <t>OAS1_0131_MR1</t>
  </si>
  <si>
    <t>OAS1_0132_MR1</t>
  </si>
  <si>
    <t>OAS1_0133_MR1</t>
  </si>
  <si>
    <t>OAS1_0134_MR1</t>
  </si>
  <si>
    <t>OAS1_0135_MR1</t>
  </si>
  <si>
    <t>OAS1_0136_MR1</t>
  </si>
  <si>
    <t>OAS1_0137_MR1</t>
  </si>
  <si>
    <t>OAS1_0138_MR1</t>
  </si>
  <si>
    <t>OAS1_0139_MR1</t>
  </si>
  <si>
    <t>OAS1_0140_MR1</t>
  </si>
  <si>
    <t>OAS1_0141_MR1</t>
  </si>
  <si>
    <t>OAS1_0142_MR1</t>
  </si>
  <si>
    <t>OAS1_0143_MR1</t>
  </si>
  <si>
    <t>OAS1_0144_MR1</t>
  </si>
  <si>
    <t>OAS1_0145_MR1</t>
  </si>
  <si>
    <t>OAS1_0146_MR1</t>
  </si>
  <si>
    <t>OAS1_0147_MR1</t>
  </si>
  <si>
    <t>OAS1_0148_MR1</t>
  </si>
  <si>
    <t>OAS1_0150_MR1</t>
  </si>
  <si>
    <t>OAS1_0151_MR1</t>
  </si>
  <si>
    <t>OAS1_0152_MR1</t>
  </si>
  <si>
    <t>OAS1_0153_MR1</t>
  </si>
  <si>
    <t>OAS1_0155_MR1</t>
  </si>
  <si>
    <t>OAS1_0156_MR1</t>
  </si>
  <si>
    <t>OAS1_0157_MR1</t>
  </si>
  <si>
    <t>OAS1_0158_MR1</t>
  </si>
  <si>
    <t>OAS1_0159_MR1</t>
  </si>
  <si>
    <t>OAS1_0160_MR1</t>
  </si>
  <si>
    <t>OAS1_0161_MR1</t>
  </si>
  <si>
    <t>OAS1_0162_MR1</t>
  </si>
  <si>
    <t>OAS1_0163_MR1</t>
  </si>
  <si>
    <t>OAS1_0164_MR1</t>
  </si>
  <si>
    <t>OAS1_0165_MR1</t>
  </si>
  <si>
    <t>OAS1_0166_MR1</t>
  </si>
  <si>
    <t>OAS1_0167_MR1</t>
  </si>
  <si>
    <t>OAS1_0168_MR1</t>
  </si>
  <si>
    <t>OAS1_0169_MR1</t>
  </si>
  <si>
    <t>OAS1_0170_MR1</t>
  </si>
  <si>
    <t>OAS1_0173_MR1</t>
  </si>
  <si>
    <t>OAS1_0174_MR1</t>
  </si>
  <si>
    <t>OAS1_0176_MR1</t>
  </si>
  <si>
    <t>OAS1_0177_MR1</t>
  </si>
  <si>
    <t>OAS1_0178_MR1</t>
  </si>
  <si>
    <t>OAS1_0179_MR1</t>
  </si>
  <si>
    <t>OAS1_0180_MR1</t>
  </si>
  <si>
    <t>OAS1_0181_MR1</t>
  </si>
  <si>
    <t>OAS1_0182_MR1</t>
  </si>
  <si>
    <t>OAS1_0183_MR1</t>
  </si>
  <si>
    <t>OAS1_0184_MR1</t>
  </si>
  <si>
    <t>OAS1_0185_MR1</t>
  </si>
  <si>
    <t>OAS1_0186_MR1</t>
  </si>
  <si>
    <t>OAS1_0188_MR1</t>
  </si>
  <si>
    <t>OAS1_0189_MR1</t>
  </si>
  <si>
    <t>OAS1_0190_MR1</t>
  </si>
  <si>
    <t>OAS1_0191_MR1</t>
  </si>
  <si>
    <t>OAS1_0192_MR1</t>
  </si>
  <si>
    <t>OAS1_0193_MR1</t>
  </si>
  <si>
    <t>OAS1_0195_MR1</t>
  </si>
  <si>
    <t>OAS1_0197_MR1</t>
  </si>
  <si>
    <t>OAS1_0198_MR1</t>
  </si>
  <si>
    <t>OAS1_0199_MR1</t>
  </si>
  <si>
    <t>OAS1_0200_MR1</t>
  </si>
  <si>
    <t>OAS1_0201_MR1</t>
  </si>
  <si>
    <t>OAS1_0202_MR1</t>
  </si>
  <si>
    <t>OAS1_0203_MR1</t>
  </si>
  <si>
    <t>OAS1_0204_MR1</t>
  </si>
  <si>
    <t>OAS1_0205_MR1</t>
  </si>
  <si>
    <t>OAS1_0206_MR1</t>
  </si>
  <si>
    <t>OAS1_0207_MR1</t>
  </si>
  <si>
    <t>OAS1_0208_MR1</t>
  </si>
  <si>
    <t>OAS1_0209_MR1</t>
  </si>
  <si>
    <t>OAS1_0210_MR1</t>
  </si>
  <si>
    <t>OAS1_0211_MR1</t>
  </si>
  <si>
    <t>OAS1_0212_MR1</t>
  </si>
  <si>
    <t>OAS1_0213_MR1</t>
  </si>
  <si>
    <t>OAS1_0214_MR1</t>
  </si>
  <si>
    <t>OAS1_0216_MR1</t>
  </si>
  <si>
    <t>OAS1_0217_MR1</t>
  </si>
  <si>
    <t>OAS1_0218_MR1</t>
  </si>
  <si>
    <t>OAS1_0220_MR1</t>
  </si>
  <si>
    <t>OAS1_0221_MR1</t>
  </si>
  <si>
    <t>OAS1_0222_MR1</t>
  </si>
  <si>
    <t>OAS1_0223_MR1</t>
  </si>
  <si>
    <t>OAS1_0224_MR1</t>
  </si>
  <si>
    <t>OAS1_0226_MR1</t>
  </si>
  <si>
    <t>OAS1_0227_MR1</t>
  </si>
  <si>
    <t>OAS1_0228_MR1</t>
  </si>
  <si>
    <t>OAS1_0229_MR1</t>
  </si>
  <si>
    <t>OAS1_0230_MR1</t>
  </si>
  <si>
    <t>OAS1_0231_MR1</t>
  </si>
  <si>
    <t>OAS1_0232_MR1</t>
  </si>
  <si>
    <t>OAS1_0233_MR1</t>
  </si>
  <si>
    <t>OAS1_0234_MR1</t>
  </si>
  <si>
    <t>OAS1_0235_MR1</t>
  </si>
  <si>
    <t>OAS1_0236_MR1</t>
  </si>
  <si>
    <t>OAS1_0237_MR1</t>
  </si>
  <si>
    <t>OAS1_0238_MR1</t>
  </si>
  <si>
    <t>OAS1_0239_MR1</t>
  </si>
  <si>
    <t>OAS1_0240_MR1</t>
  </si>
  <si>
    <t>OAS1_0241_MR1</t>
  </si>
  <si>
    <t>OAS1_0243_MR1</t>
  </si>
  <si>
    <t>OAS1_0244_MR1</t>
  </si>
  <si>
    <t>OAS1_0246_MR1</t>
  </si>
  <si>
    <t>OAS1_0247_MR1</t>
  </si>
  <si>
    <t>OAS1_0249_MR1</t>
  </si>
  <si>
    <t>OAS1_0250_MR1</t>
  </si>
  <si>
    <t>OAS1_0253_MR1</t>
  </si>
  <si>
    <t>OAS1_0254_MR1</t>
  </si>
  <si>
    <t>OAS1_0255_MR1</t>
  </si>
  <si>
    <t>OAS1_0256_MR1</t>
  </si>
  <si>
    <t>OAS1_0258_MR1</t>
  </si>
  <si>
    <t>OAS1_0259_MR1</t>
  </si>
  <si>
    <t>OAS1_0260_MR1</t>
  </si>
  <si>
    <t>OAS1_0261_MR1</t>
  </si>
  <si>
    <t>OAS1_0262_MR1</t>
  </si>
  <si>
    <t>OAS1_0263_MR1</t>
  </si>
  <si>
    <t>OAS1_0264_MR1</t>
  </si>
  <si>
    <t>OAS1_0265_MR1</t>
  </si>
  <si>
    <t>OAS1_0266_MR1</t>
  </si>
  <si>
    <t>OAS1_0267_MR1</t>
  </si>
  <si>
    <t>OAS1_0268_MR1</t>
  </si>
  <si>
    <t>OAS1_0269_MR1</t>
  </si>
  <si>
    <t>OAS1_0270_MR1</t>
  </si>
  <si>
    <t>OAS1_0271_MR1</t>
  </si>
  <si>
    <t>OAS1_0272_MR1</t>
  </si>
  <si>
    <t>OAS1_0273_MR1</t>
  </si>
  <si>
    <t>OAS1_0274_MR1</t>
  </si>
  <si>
    <t>OAS1_0275_MR1</t>
  </si>
  <si>
    <t>OAS1_0277_MR1</t>
  </si>
  <si>
    <t>OAS1_0278_MR1</t>
  </si>
  <si>
    <t>OAS1_0279_MR1</t>
  </si>
  <si>
    <t>OAS1_0280_MR1</t>
  </si>
  <si>
    <t>OAS1_0281_MR1</t>
  </si>
  <si>
    <t>OAS1_0282_MR1</t>
  </si>
  <si>
    <t>OAS1_0283_MR1</t>
  </si>
  <si>
    <t>OAS1_0284_MR1</t>
  </si>
  <si>
    <t>OAS1_0285_MR1</t>
  </si>
  <si>
    <t>OAS1_0286_MR1</t>
  </si>
  <si>
    <t>OAS1_0287_MR1</t>
  </si>
  <si>
    <t>OAS1_0288_MR1</t>
  </si>
  <si>
    <t>OAS1_0289_MR1</t>
  </si>
  <si>
    <t>OAS1_0290_MR1</t>
  </si>
  <si>
    <t>OAS1_0291_MR1</t>
  </si>
  <si>
    <t>OAS1_0292_MR1</t>
  </si>
  <si>
    <t>OAS1_0293_MR1</t>
  </si>
  <si>
    <t>OAS1_0294_MR1</t>
  </si>
  <si>
    <t>OAS1_0295_MR1</t>
  </si>
  <si>
    <t>OAS1_0296_MR1</t>
  </si>
  <si>
    <t>OAS1_0298_MR1</t>
  </si>
  <si>
    <t>OAS1_0299_MR1</t>
  </si>
  <si>
    <t>OAS1_0300_MR1</t>
  </si>
  <si>
    <t>OAS1_0301_MR1</t>
  </si>
  <si>
    <t>OAS1_0302_MR1</t>
  </si>
  <si>
    <t>OAS1_0303_MR1</t>
  </si>
  <si>
    <t>OAS1_0304_MR1</t>
  </si>
  <si>
    <t>OAS1_0305_MR1</t>
  </si>
  <si>
    <t>OAS1_0307_MR1</t>
  </si>
  <si>
    <t>OAS1_0308_MR1</t>
  </si>
  <si>
    <t>OAS1_0309_MR1</t>
  </si>
  <si>
    <t>OAS1_0310_MR1</t>
  </si>
  <si>
    <t>OAS1_0311_MR1</t>
  </si>
  <si>
    <t>OAS1_0312_MR1</t>
  </si>
  <si>
    <t>OAS1_0313_MR1</t>
  </si>
  <si>
    <t>OAS1_0314_MR1</t>
  </si>
  <si>
    <t>OAS1_0315_MR1</t>
  </si>
  <si>
    <t>OAS1_0316_MR1</t>
  </si>
  <si>
    <t>OAS1_0317_MR1</t>
  </si>
  <si>
    <t>OAS1_0318_MR1</t>
  </si>
  <si>
    <t>OAS1_0319_MR1</t>
  </si>
  <si>
    <t>OAS1_0321_MR1</t>
  </si>
  <si>
    <t>OAS1_0322_MR1</t>
  </si>
  <si>
    <t>OAS1_0323_MR1</t>
  </si>
  <si>
    <t>OAS1_0325_MR1</t>
  </si>
  <si>
    <t>OAS1_0326_MR1</t>
  </si>
  <si>
    <t>OAS1_0327_MR1</t>
  </si>
  <si>
    <t>OAS1_0328_MR1</t>
  </si>
  <si>
    <t>OAS1_0329_MR1</t>
  </si>
  <si>
    <t>OAS1_0330_MR1</t>
  </si>
  <si>
    <t>OAS1_0331_MR1</t>
  </si>
  <si>
    <t>OAS1_0332_MR1</t>
  </si>
  <si>
    <t>OAS1_0333_MR1</t>
  </si>
  <si>
    <t>OAS1_0335_MR1</t>
  </si>
  <si>
    <t>OAS1_0336_MR1</t>
  </si>
  <si>
    <t>OAS1_0337_MR1</t>
  </si>
  <si>
    <t>OAS1_0338_MR1</t>
  </si>
  <si>
    <t>OAS1_0339_MR1</t>
  </si>
  <si>
    <t>OAS1_0340_MR1</t>
  </si>
  <si>
    <t>OAS1_0341_MR1</t>
  </si>
  <si>
    <t>OAS1_0342_MR1</t>
  </si>
  <si>
    <t>OAS1_0343_MR1</t>
  </si>
  <si>
    <t>OAS1_0344_MR1</t>
  </si>
  <si>
    <t>OAS1_0345_MR1</t>
  </si>
  <si>
    <t>OAS1_0346_MR1</t>
  </si>
  <si>
    <t>OAS1_0348_MR1</t>
  </si>
  <si>
    <t>OAS1_0349_MR1</t>
  </si>
  <si>
    <t>OAS1_0350_MR1</t>
  </si>
  <si>
    <t>OAS1_0351_MR1</t>
  </si>
  <si>
    <t>OAS1_0352_MR1</t>
  </si>
  <si>
    <t>OAS1_0353_MR1</t>
  </si>
  <si>
    <t>OAS1_0354_MR1</t>
  </si>
  <si>
    <t>OAS1_0355_MR1</t>
  </si>
  <si>
    <t>OAS1_0356_MR1</t>
  </si>
  <si>
    <t>OAS1_0357_MR1</t>
  </si>
  <si>
    <t>OAS1_0358_MR1</t>
  </si>
  <si>
    <t>OAS1_0359_MR1</t>
  </si>
  <si>
    <t>OAS1_0361_MR1</t>
  </si>
  <si>
    <t>OAS1_0362_MR1</t>
  </si>
  <si>
    <t>OAS1_0363_MR1</t>
  </si>
  <si>
    <t>OAS1_0365_MR1</t>
  </si>
  <si>
    <t>OAS1_0366_MR1</t>
  </si>
  <si>
    <t>OAS1_0367_MR1</t>
  </si>
  <si>
    <t>OAS1_0368_MR1</t>
  </si>
  <si>
    <t>OAS1_0369_MR1</t>
  </si>
  <si>
    <t>OAS1_0370_MR1</t>
  </si>
  <si>
    <t>OAS1_0371_MR1</t>
  </si>
  <si>
    <t>OAS1_0372_MR1</t>
  </si>
  <si>
    <t>OAS1_0373_MR1</t>
  </si>
  <si>
    <t>OAS1_0374_MR1</t>
  </si>
  <si>
    <t>OAS1_0375_MR1</t>
  </si>
  <si>
    <t>OAS1_0376_MR1</t>
  </si>
  <si>
    <t>OAS1_0377_MR1</t>
  </si>
  <si>
    <t>OAS1_0378_MR1</t>
  </si>
  <si>
    <t>OAS1_0379_MR1</t>
  </si>
  <si>
    <t>OAS1_0380_MR1</t>
  </si>
  <si>
    <t>OAS1_0381_MR1</t>
  </si>
  <si>
    <t>OAS1_0382_MR1</t>
  </si>
  <si>
    <t>OAS1_0383_MR1</t>
  </si>
  <si>
    <t>OAS1_0384_MR1</t>
  </si>
  <si>
    <t>OAS1_0385_MR1</t>
  </si>
  <si>
    <t>OAS1_0386_MR1</t>
  </si>
  <si>
    <t>OAS1_0387_MR1</t>
  </si>
  <si>
    <t>OAS1_0388_MR1</t>
  </si>
  <si>
    <t>OAS1_0389_MR1</t>
  </si>
  <si>
    <t>OAS1_0390_MR1</t>
  </si>
  <si>
    <t>OAS1_0392_MR1</t>
  </si>
  <si>
    <t>OAS1_0394_MR1</t>
  </si>
  <si>
    <t>OAS1_0395_MR1</t>
  </si>
  <si>
    <t>OAS1_0396_MR1</t>
  </si>
  <si>
    <t>OAS1_0397_MR1</t>
  </si>
  <si>
    <t>OAS1_0398_MR1</t>
  </si>
  <si>
    <t>OAS1_0399_MR1</t>
  </si>
  <si>
    <t>OAS1_0400_MR1</t>
  </si>
  <si>
    <t>OAS1_0401_MR1</t>
  </si>
  <si>
    <t>OAS1_0402_MR1</t>
  </si>
  <si>
    <t>OAS1_0403_MR1</t>
  </si>
  <si>
    <t>OAS1_0404_MR1</t>
  </si>
  <si>
    <t>OAS1_0405_MR1</t>
  </si>
  <si>
    <t>OAS1_0406_MR1</t>
  </si>
  <si>
    <t>OAS1_0407_MR1</t>
  </si>
  <si>
    <t>OAS1_0408_MR1</t>
  </si>
  <si>
    <t>OAS1_0409_MR1</t>
  </si>
  <si>
    <t>OAS1_0410_MR1</t>
  </si>
  <si>
    <t>OAS1_0411_MR1</t>
  </si>
  <si>
    <t>OAS1_0413_MR1</t>
  </si>
  <si>
    <t>OAS1_0415_MR1</t>
  </si>
  <si>
    <t>OAS1_0416_MR1</t>
  </si>
  <si>
    <t>OAS1_0417_MR1</t>
  </si>
  <si>
    <t>OAS1_0418_MR1</t>
  </si>
  <si>
    <t>OAS1_0419_MR1</t>
  </si>
  <si>
    <t>OAS1_0420_MR1</t>
  </si>
  <si>
    <t>OAS1_0421_MR1</t>
  </si>
  <si>
    <t>OAS1_0422_MR1</t>
  </si>
  <si>
    <t>OAS1_0423_MR1</t>
  </si>
  <si>
    <t>OAS1_0424_MR1</t>
  </si>
  <si>
    <t>OAS1_0425_MR1</t>
  </si>
  <si>
    <t>OAS1_0426_MR1</t>
  </si>
  <si>
    <t>OAS1_0428_MR1</t>
  </si>
  <si>
    <t>OAS1_0429_MR1</t>
  </si>
  <si>
    <t>OAS1_0430_MR1</t>
  </si>
  <si>
    <t>OAS1_0431_MR1</t>
  </si>
  <si>
    <t>OAS1_0432_MR1</t>
  </si>
  <si>
    <t>OAS1_0433_MR1</t>
  </si>
  <si>
    <t>OAS1_0434_MR1</t>
  </si>
  <si>
    <t>OAS1_0435_MR1</t>
  </si>
  <si>
    <t>OAS1_0437_MR1</t>
  </si>
  <si>
    <t>OAS1_0438_MR1</t>
  </si>
  <si>
    <t>OAS1_0439_MR1</t>
  </si>
  <si>
    <t>OAS1_0440_MR1</t>
  </si>
  <si>
    <t>OAS1_0441_MR1</t>
  </si>
  <si>
    <t>OAS1_0442_MR1</t>
  </si>
  <si>
    <t>OAS1_0443_MR1</t>
  </si>
  <si>
    <t>OAS1_0444_MR1</t>
  </si>
  <si>
    <t>OAS1_0445_MR1</t>
  </si>
  <si>
    <t>OAS1_0446_MR1</t>
  </si>
  <si>
    <t>OAS1_0447_MR1</t>
  </si>
  <si>
    <t>OAS1_0448_MR1</t>
  </si>
  <si>
    <t>OAS1_0449_MR1</t>
  </si>
  <si>
    <t>OAS1_0450_MR1</t>
  </si>
  <si>
    <t>OAS1_0451_MR1</t>
  </si>
  <si>
    <t>OAS1_0452_MR1</t>
  </si>
  <si>
    <t>OAS1_0453_MR1</t>
  </si>
  <si>
    <t>OAS1_0454_MR1</t>
  </si>
  <si>
    <t>OAS1_0455_MR1</t>
  </si>
  <si>
    <t>OAS1_0456_MR1</t>
  </si>
  <si>
    <t>OAS1_0457_MR1</t>
  </si>
  <si>
    <t>OAS1_0061_MR2</t>
  </si>
  <si>
    <t>OAS1_0080_MR2</t>
  </si>
  <si>
    <t>OAS1_0092_MR2</t>
  </si>
  <si>
    <t>OAS1_0101_MR2</t>
  </si>
  <si>
    <t>OAS1_0111_MR2</t>
  </si>
  <si>
    <t>OAS1_0117_MR2</t>
  </si>
  <si>
    <t>OAS1_0145_MR2</t>
  </si>
  <si>
    <t>OAS1_0150_MR2</t>
  </si>
  <si>
    <t>OAS1_0156_MR2</t>
  </si>
  <si>
    <t>OAS1_0191_MR2</t>
  </si>
  <si>
    <t>OAS1_0202_MR2</t>
  </si>
  <si>
    <t>OAS1_0230_MR2</t>
  </si>
  <si>
    <t>OAS1_0236_MR2</t>
  </si>
  <si>
    <t>OAS1_0239_MR2</t>
  </si>
  <si>
    <t>OAS1_0249_MR2</t>
  </si>
  <si>
    <t>OAS1_0285_MR2</t>
  </si>
  <si>
    <t>OAS1_0353_MR2</t>
  </si>
  <si>
    <t>OAS1_0368_MR2</t>
  </si>
  <si>
    <t>OAS1_0379_MR2</t>
  </si>
  <si>
    <t>OAS1_0395_MR2</t>
  </si>
  <si>
    <t>Age_Min</t>
  </si>
  <si>
    <t>Age_Group</t>
  </si>
  <si>
    <t>18-40</t>
  </si>
  <si>
    <t>41-60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</si>
  <si>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</si>
  <si>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</si>
  <si>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</si>
  <si>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</si>
  <si>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</si>
  <si>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</si>
  <si>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</si>
  <si>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</si>
  <si>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ID_short</t>
  </si>
  <si>
    <t>Visit Number</t>
  </si>
  <si>
    <t>Gender</t>
  </si>
  <si>
    <t>Female</t>
  </si>
  <si>
    <t>Male</t>
  </si>
  <si>
    <t>Row Labels</t>
  </si>
  <si>
    <t>Grand Total</t>
  </si>
  <si>
    <t>Column Labels</t>
  </si>
  <si>
    <t>CDR_Status</t>
  </si>
  <si>
    <t>Demented</t>
  </si>
  <si>
    <t>Non-demented</t>
  </si>
  <si>
    <t>Unknown</t>
  </si>
  <si>
    <t>Education Level</t>
  </si>
  <si>
    <t>College Graduate</t>
  </si>
  <si>
    <t>High School Graduate</t>
  </si>
  <si>
    <t>Less than High School</t>
  </si>
  <si>
    <t>Post Graduate</t>
  </si>
  <si>
    <t>Some College</t>
  </si>
  <si>
    <t>Education's Impact on Cognitive Health</t>
  </si>
  <si>
    <t>Brain Atrophy Comparison</t>
  </si>
  <si>
    <t>Demographic &amp; Dementia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</si>
</sst>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5" formatCode="0.00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[oasis_cross-sectional.xlsx]pivot_tables!PivotTable4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CDR Status vs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pivot_tables!$B$1:$B$2</c:f>
              <c:strCache>
                <c:ptCount val="1"/>
                <c:pt idx="0">
                  <c:v>Demented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pivot_tables!$A$3:$A$13</c:f>
              <c:strCache>
                <c:ptCount val="10"/>
                <c:pt idx="0">
                  <c:v>18-40</c:v>
                </c:pt>
                <c:pt idx="1">
                  <c:v>41-60</c:v>
                </c:pt>
                <c:pt idx="2">
                  <c:v>61-65</c:v>
                </c:pt>
                <c:pt idx="3">
                  <c:v>66-70</c:v>
                </c:pt>
                <c:pt idx="4">
                  <c:v>71-75</c:v>
                </c:pt>
                <c:pt idx="5">
                  <c:v>76-80</c:v>
                </c:pt>
                <c:pt idx="6">
                  <c:v>81-85</c:v>
                </c:pt>
                <c:pt idx="7">
                  <c:v>86-90</c:v>
                </c:pt>
                <c:pt idx="8">
                  <c:v>91-95</c:v>
                </c:pt>
                <c:pt idx="9">
                  <c:v>96-100</c:v>
                </c:pt>
              </c:strCache>
            </c:strRef>
          </c:cat>
          <c:val>
            <c:numRef>
              <c:f>pivot_tables!$B$3:$B$13</c:f>
              <c:numCache>
                <c:formatCode>General</c:formatCode>
                <c:ptCount val="10"/>
                <c:pt idx="2">
                  <c:v>5</c:v>
                </c:pt>
                <c:pt idx="3">
                  <c:v>14</c:v>
                </c:pt>
                <c:pt idx="4">
                  <c:v>26</c:v>
                </c:pt>
                <c:pt idx="5">
                  <c:v>26</c:v>
                </c:pt>
                <c:pt idx="6">
                  <c:v>17</c:v>
                </c:pt>
                <c:pt idx="7">
                  <c:v>9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7-F94F-986F-CFECD4FA0A79}"/>
            </c:ext>
          </c:extLst>
        </c:ser>
        <c:ser>
          <c:idx val="1"/>
          <c:order val="1"/>
          <c:tx>
            <c:strRef>
              <c:f>pivot_tables!$C$1:$C$2</c:f>
              <c:strCache>
                <c:ptCount val="1"/>
                <c:pt idx="0">
                  <c:v>Non-demented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pivot_tables!$A$3:$A$13</c:f>
              <c:strCache>
                <c:ptCount val="10"/>
                <c:pt idx="0">
                  <c:v>18-40</c:v>
                </c:pt>
                <c:pt idx="1">
                  <c:v>41-60</c:v>
                </c:pt>
                <c:pt idx="2">
                  <c:v>61-65</c:v>
                </c:pt>
                <c:pt idx="3">
                  <c:v>66-70</c:v>
                </c:pt>
                <c:pt idx="4">
                  <c:v>71-75</c:v>
                </c:pt>
                <c:pt idx="5">
                  <c:v>76-80</c:v>
                </c:pt>
                <c:pt idx="6">
                  <c:v>81-85</c:v>
                </c:pt>
                <c:pt idx="7">
                  <c:v>86-90</c:v>
                </c:pt>
                <c:pt idx="8">
                  <c:v>91-95</c:v>
                </c:pt>
                <c:pt idx="9">
                  <c:v>96-100</c:v>
                </c:pt>
              </c:strCache>
            </c:strRef>
          </c:cat>
          <c:val>
            <c:numRef>
              <c:f>pivot_tables!$C$3:$C$13</c:f>
              <c:numCache>
                <c:formatCode>General</c:formatCode>
                <c:ptCount val="10"/>
                <c:pt idx="0">
                  <c:v>2</c:v>
                </c:pt>
                <c:pt idx="1">
                  <c:v>37</c:v>
                </c:pt>
                <c:pt idx="2">
                  <c:v>13</c:v>
                </c:pt>
                <c:pt idx="3">
                  <c:v>13</c:v>
                </c:pt>
                <c:pt idx="4">
                  <c:v>26</c:v>
                </c:pt>
                <c:pt idx="5">
                  <c:v>12</c:v>
                </c:pt>
                <c:pt idx="6">
                  <c:v>13</c:v>
                </c:pt>
                <c:pt idx="7">
                  <c:v>16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7-F94F-986F-CFECD4FA0A79}"/>
            </c:ext>
          </c:extLst>
        </c:ser>
        <c:ser>
          <c:idx val="2"/>
          <c:order val="2"/>
          <c:tx>
            <c:strRef>
              <c:f>pivot_tables!$D$1:$D$2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pivot_tables!$A$3:$A$13</c:f>
              <c:strCache>
                <c:ptCount val="10"/>
                <c:pt idx="0">
                  <c:v>18-40</c:v>
                </c:pt>
                <c:pt idx="1">
                  <c:v>41-60</c:v>
                </c:pt>
                <c:pt idx="2">
                  <c:v>61-65</c:v>
                </c:pt>
                <c:pt idx="3">
                  <c:v>66-70</c:v>
                </c:pt>
                <c:pt idx="4">
                  <c:v>71-75</c:v>
                </c:pt>
                <c:pt idx="5">
                  <c:v>76-80</c:v>
                </c:pt>
                <c:pt idx="6">
                  <c:v>81-85</c:v>
                </c:pt>
                <c:pt idx="7">
                  <c:v>86-90</c:v>
                </c:pt>
                <c:pt idx="8">
                  <c:v>91-95</c:v>
                </c:pt>
                <c:pt idx="9">
                  <c:v>96-100</c:v>
                </c:pt>
              </c:strCache>
            </c:strRef>
          </c:cat>
          <c:val>
            <c:numRef>
              <c:f>pivot_tables!$D$3:$D$13</c:f>
              <c:numCache>
                <c:formatCode>General</c:formatCode>
                <c:ptCount val="10"/>
                <c:pt idx="0">
                  <c:v>174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27-F94F-986F-CFECD4FA0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8347151"/>
        <c:axId val="1595241855"/>
      </c:barChart>
      <c:catAx>
        <c:axId val="1388347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241855"/>
        <c:crosses val="autoZero"/>
        <c:auto val="1"/>
        <c:lblAlgn val="ctr"/>
        <c:lblOffset val="100"/>
        <c:noMultiLvlLbl val="0"/>
      </c:catAx>
      <c:valAx>
        <c:axId val="159524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CDR Status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4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[oasis_cross-sectional.xlsx]pivot_tables!PivotTable6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CDR Status vs Education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pivot_tables!$B$18:$B$19</c:f>
              <c:strCache>
                <c:ptCount val="1"/>
                <c:pt idx="0">
                  <c:v>Demented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pivot_tables!$A$20:$A$26</c:f>
              <c:strCache>
                <c:ptCount val="6"/>
                <c:pt idx="0">
                  <c:v>Less than High School</c:v>
                </c:pt>
                <c:pt idx="1">
                  <c:v>High School Graduate</c:v>
                </c:pt>
                <c:pt idx="2">
                  <c:v>Some College</c:v>
                </c:pt>
                <c:pt idx="3">
                  <c:v>College Graduate</c:v>
                </c:pt>
                <c:pt idx="4">
                  <c:v>Post Graduate</c:v>
                </c:pt>
                <c:pt idx="5">
                  <c:v>Unknown</c:v>
                </c:pt>
              </c:strCache>
            </c:strRef>
          </c:cat>
          <c:val>
            <c:numRef>
              <c:f>pivot_tables!$B$20:$B$26</c:f>
              <c:numCache>
                <c:formatCode>General</c:formatCode>
                <c:ptCount val="6"/>
                <c:pt idx="0">
                  <c:v>15</c:v>
                </c:pt>
                <c:pt idx="1">
                  <c:v>35</c:v>
                </c:pt>
                <c:pt idx="2">
                  <c:v>17</c:v>
                </c:pt>
                <c:pt idx="3">
                  <c:v>19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C-C848-9EE8-4E5F0580CD76}"/>
            </c:ext>
          </c:extLst>
        </c:ser>
        <c:ser>
          <c:idx val="1"/>
          <c:order val="1"/>
          <c:tx>
            <c:strRef>
              <c:f>pivot_tables!$C$18:$C$19</c:f>
              <c:strCache>
                <c:ptCount val="1"/>
                <c:pt idx="0">
                  <c:v>Non-demented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pivot_tables!$A$20:$A$26</c:f>
              <c:strCache>
                <c:ptCount val="6"/>
                <c:pt idx="0">
                  <c:v>Less than High School</c:v>
                </c:pt>
                <c:pt idx="1">
                  <c:v>High School Graduate</c:v>
                </c:pt>
                <c:pt idx="2">
                  <c:v>Some College</c:v>
                </c:pt>
                <c:pt idx="3">
                  <c:v>College Graduate</c:v>
                </c:pt>
                <c:pt idx="4">
                  <c:v>Post Graduate</c:v>
                </c:pt>
                <c:pt idx="5">
                  <c:v>Unknown</c:v>
                </c:pt>
              </c:strCache>
            </c:strRef>
          </c:cat>
          <c:val>
            <c:numRef>
              <c:f>pivot_tables!$C$20:$C$26</c:f>
              <c:numCache>
                <c:formatCode>General</c:formatCode>
                <c:ptCount val="6"/>
                <c:pt idx="0">
                  <c:v>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AC-C848-9EE8-4E5F0580CD76}"/>
            </c:ext>
          </c:extLst>
        </c:ser>
        <c:ser>
          <c:idx val="2"/>
          <c:order val="2"/>
          <c:tx>
            <c:strRef>
              <c:f>pivot_tables!$D$18:$D$19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pivot_tables!$A$20:$A$26</c:f>
              <c:strCache>
                <c:ptCount val="6"/>
                <c:pt idx="0">
                  <c:v>Less than High School</c:v>
                </c:pt>
                <c:pt idx="1">
                  <c:v>High School Graduate</c:v>
                </c:pt>
                <c:pt idx="2">
                  <c:v>Some College</c:v>
                </c:pt>
                <c:pt idx="3">
                  <c:v>College Graduate</c:v>
                </c:pt>
                <c:pt idx="4">
                  <c:v>Post Graduate</c:v>
                </c:pt>
                <c:pt idx="5">
                  <c:v>Unknown</c:v>
                </c:pt>
              </c:strCache>
            </c:strRef>
          </c:cat>
          <c:val>
            <c:numRef>
              <c:f>pivot_tables!$D$20:$D$26</c:f>
              <c:numCache>
                <c:formatCode>General</c:formatCode>
                <c:ptCount val="6"/>
                <c:pt idx="5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AC-C848-9EE8-4E5F0580C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4167984"/>
        <c:axId val="1851090143"/>
      </c:barChart>
      <c:catAx>
        <c:axId val="22416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Education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090143"/>
        <c:crosses val="autoZero"/>
        <c:auto val="1"/>
        <c:lblAlgn val="ctr"/>
        <c:lblOffset val="100"/>
        <c:noMultiLvlLbl val="0"/>
      </c:catAx>
      <c:valAx>
        <c:axId val="185109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CDR Status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6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[oasis_cross-sectional.xlsx]pivot_tables!PivotTable7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Brain Atrophy Comparison vs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pivot_tables!$B$33:$B$34</c:f>
              <c:strCache>
                <c:ptCount val="1"/>
                <c:pt idx="0">
                  <c:v>Demented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pivot_tables!$A$35:$A$45</c:f>
              <c:strCache>
                <c:ptCount val="10"/>
                <c:pt idx="0">
                  <c:v>18-40</c:v>
                </c:pt>
                <c:pt idx="1">
                  <c:v>41-60</c:v>
                </c:pt>
                <c:pt idx="2">
                  <c:v>61-65</c:v>
                </c:pt>
                <c:pt idx="3">
                  <c:v>66-70</c:v>
                </c:pt>
                <c:pt idx="4">
                  <c:v>71-75</c:v>
                </c:pt>
                <c:pt idx="5">
                  <c:v>76-80</c:v>
                </c:pt>
                <c:pt idx="6">
                  <c:v>81-85</c:v>
                </c:pt>
                <c:pt idx="7">
                  <c:v>86-90</c:v>
                </c:pt>
                <c:pt idx="8">
                  <c:v>91-95</c:v>
                </c:pt>
                <c:pt idx="9">
                  <c:v>96-100</c:v>
                </c:pt>
              </c:strCache>
            </c:strRef>
          </c:cat>
          <c:val>
            <c:numRef>
              <c:f>pivot_tables!$B$35:$B$45</c:f>
              <c:numCache>
                <c:formatCode>0.000</c:formatCode>
                <c:ptCount val="10"/>
                <c:pt idx="2">
                  <c:v>0.73439999999999994</c:v>
                </c:pt>
                <c:pt idx="3">
                  <c:v>0.74228571428571422</c:v>
                </c:pt>
                <c:pt idx="4">
                  <c:v>0.72969230769230775</c:v>
                </c:pt>
                <c:pt idx="5">
                  <c:v>0.7213846153846154</c:v>
                </c:pt>
                <c:pt idx="6">
                  <c:v>0.71805882352941175</c:v>
                </c:pt>
                <c:pt idx="7">
                  <c:v>0.68155555555555558</c:v>
                </c:pt>
                <c:pt idx="8">
                  <c:v>0.6915</c:v>
                </c:pt>
                <c:pt idx="9">
                  <c:v>0.68400000000000005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C-0540-9B67-79091B622C05}"/>
            </c:ext>
          </c:extLst>
        </c:ser>
        <c:ser>
          <c:idx val="1"/>
          <c:order val="1"/>
          <c:tx>
            <c:strRef>
              <c:f>pivot_tables!$C$33:$C$34</c:f>
              <c:strCache>
                <c:ptCount val="1"/>
                <c:pt idx="0">
                  <c:v>Non-demented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pivot_tables!$A$35:$A$45</c:f>
              <c:strCache>
                <c:ptCount val="10"/>
                <c:pt idx="0">
                  <c:v>18-40</c:v>
                </c:pt>
                <c:pt idx="1">
                  <c:v>41-60</c:v>
                </c:pt>
                <c:pt idx="2">
                  <c:v>61-65</c:v>
                </c:pt>
                <c:pt idx="3">
                  <c:v>66-70</c:v>
                </c:pt>
                <c:pt idx="4">
                  <c:v>71-75</c:v>
                </c:pt>
                <c:pt idx="5">
                  <c:v>76-80</c:v>
                </c:pt>
                <c:pt idx="6">
                  <c:v>81-85</c:v>
                </c:pt>
                <c:pt idx="7">
                  <c:v>86-90</c:v>
                </c:pt>
                <c:pt idx="8">
                  <c:v>91-95</c:v>
                </c:pt>
                <c:pt idx="9">
                  <c:v>96-100</c:v>
                </c:pt>
              </c:strCache>
            </c:strRef>
          </c:cat>
          <c:val>
            <c:numRef>
              <c:f>pivot_tables!$C$35:$C$45</c:f>
              <c:numCache>
                <c:formatCode>0.000</c:formatCode>
                <c:ptCount val="10"/>
                <c:pt idx="0">
                  <c:v>0.79849999999999999</c:v>
                </c:pt>
                <c:pt idx="1">
                  <c:v>0.81445945945945974</c:v>
                </c:pt>
                <c:pt idx="2">
                  <c:v>0.79676923076923067</c:v>
                </c:pt>
                <c:pt idx="3">
                  <c:v>0.78346153846153854</c:v>
                </c:pt>
                <c:pt idx="4">
                  <c:v>0.75457692307692303</c:v>
                </c:pt>
                <c:pt idx="5">
                  <c:v>0.74016666666666664</c:v>
                </c:pt>
                <c:pt idx="6">
                  <c:v>0.73</c:v>
                </c:pt>
                <c:pt idx="7">
                  <c:v>0.71468750000000003</c:v>
                </c:pt>
                <c:pt idx="8">
                  <c:v>0.71499999999999997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C-0540-9B67-79091B622C05}"/>
            </c:ext>
          </c:extLst>
        </c:ser>
        <c:ser>
          <c:idx val="2"/>
          <c:order val="2"/>
          <c:tx>
            <c:strRef>
              <c:f>pivot_tables!$D$33:$D$34</c:f>
              <c:strCache>
                <c:ptCount val="1"/>
                <c:pt idx="0">
                  <c:v>Unknown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pivot_tables!$A$35:$A$45</c:f>
              <c:strCache>
                <c:ptCount val="10"/>
                <c:pt idx="0">
                  <c:v>18-40</c:v>
                </c:pt>
                <c:pt idx="1">
                  <c:v>41-60</c:v>
                </c:pt>
                <c:pt idx="2">
                  <c:v>61-65</c:v>
                </c:pt>
                <c:pt idx="3">
                  <c:v>66-70</c:v>
                </c:pt>
                <c:pt idx="4">
                  <c:v>71-75</c:v>
                </c:pt>
                <c:pt idx="5">
                  <c:v>76-80</c:v>
                </c:pt>
                <c:pt idx="6">
                  <c:v>81-85</c:v>
                </c:pt>
                <c:pt idx="7">
                  <c:v>86-90</c:v>
                </c:pt>
                <c:pt idx="8">
                  <c:v>91-95</c:v>
                </c:pt>
                <c:pt idx="9">
                  <c:v>96-100</c:v>
                </c:pt>
              </c:strCache>
            </c:strRef>
          </c:cat>
          <c:val>
            <c:numRef>
              <c:f>pivot_tables!$D$35:$D$45</c:f>
              <c:numCache>
                <c:formatCode>0.000</c:formatCode>
                <c:ptCount val="10"/>
                <c:pt idx="0">
                  <c:v>0.8453275862068963</c:v>
                </c:pt>
                <c:pt idx="1">
                  <c:v>0.81611111111111101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CC-0540-9B67-79091B622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736623"/>
        <c:axId val="1445462671"/>
      </c:lineChart>
      <c:catAx>
        <c:axId val="1721736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62671"/>
        <c:crosses val="autoZero"/>
        <c:auto val="1"/>
        <c:lblAlgn val="ctr"/>
        <c:lblOffset val="100"/>
        <c:noMultiLvlLbl val="0"/>
      </c:catAx>
      <c:valAx>
        <c:axId val="1445462671"/>
        <c:scaling>
          <c:orientation val="minMax"/>
          <c:max val="0.85"/>
          <c:min val="0.6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nWBV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73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txData>
          <cx:v>MMSE Distribution by Dementia Severity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MMSE Distribution by Dementia Severity</a:t>
          </a:r>
        </a:p>
      </cx:txPr>
    </cx:title>
    <cx:plotArea>
      <cx:plotAreaRegion>
        <cx:series layoutId="boxWhisker" uniqueId="{488E75BF-7583-8349-BA7E-007F3F62EBF6}">
          <cx:tx>
            <cx:txData>
              <cx:f/>
              <cx:v>CDR = 0</cx:v>
            </cx:txData>
          </cx:tx>
          <cx:dataId val="0"/>
          <cx:layoutPr>
            <cx:statistics quartileMethod="exclusive"/>
          </cx:layoutPr>
        </cx:series>
        <cx:series layoutId="boxWhisker" uniqueId="{EA33B3C7-8611-A34D-B772-BBEBAF5ECEF4}">
          <cx:tx>
            <cx:txData>
              <cx:f/>
              <cx:v>CDR = 0.5</cx:v>
            </cx:txData>
          </cx:tx>
          <cx:dataId val="1"/>
          <cx:layoutPr>
            <cx:statistics quartileMethod="exclusive"/>
          </cx:layoutPr>
        </cx:series>
        <cx:series layoutId="boxWhisker" uniqueId="{59DB011C-B214-9E4A-BBF4-24655BCD638D}">
          <cx:tx>
            <cx:txData>
              <cx:f/>
              <cx:v>CDR = 1</cx:v>
            </cx:txData>
          </cx:tx>
          <cx:dataId val="2"/>
          <cx:layoutPr>
            <cx:statistics quartileMethod="exclusive"/>
          </cx:layoutPr>
        </cx:series>
        <cx:series layoutId="boxWhisker" uniqueId="{00976996-1C6E-E84E-9D69-2F9B4C2D2CDF}">
          <cx:tx>
            <cx:txData>
              <cx:f/>
              <cx:v>CDR = 2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>
              <a:solidFill>
                <a:schemeClr val="tx1"/>
              </a:solidFill>
            </a:endParaRPr>
          </a:p>
        </cx:txPr>
      </cx:axis>
      <cx:axis id="1">
        <cx:valScaling max="30" min="14"/>
        <cx:title>
          <cx:tx>
            <cx:txData>
              <cx:v>MMSE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MMSE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>
              <a:solidFill>
                <a:schemeClr val="tx1"/>
              </a:solidFill>
            </a:endParaRPr>
          </a:p>
        </cx:txPr>
      </cx:axis>
    </cx:plotArea>
    <cx:legend pos="r" align="min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164630</xdr:colOff>
      <xdr:row>0</xdr:row>
      <xdr:rowOff>70557</xdr:rowOff>
    </xdr:from>
    <xdr:to>
      <xdr:col>10</xdr:col>
      <xdr:colOff>415494</xdr:colOff>
      <xdr:row>12</xdr:row>
      <xdr:rowOff>195988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BAE3FF-7582-275E-A317-C100D5872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128565</xdr:colOff>
      <xdr:row>15</xdr:row>
      <xdr:rowOff>133586</xdr:rowOff>
    </xdr:from>
    <xdr:to>
      <xdr:col>10</xdr:col>
      <xdr:colOff>603642</xdr:colOff>
      <xdr:row>30</xdr:row>
      <xdr:rowOff>101914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D1BD5C-C89D-8AC9-1FE0-53314B3D1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183446</xdr:colOff>
      <xdr:row>32</xdr:row>
      <xdr:rowOff>39511</xdr:rowOff>
    </xdr:from>
    <xdr:to>
      <xdr:col>10</xdr:col>
      <xdr:colOff>639705</xdr:colOff>
      <xdr:row>45</xdr:row>
      <xdr:rowOff>132958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93D0E7-AF06-EEBF-60F4-5AB89A1FC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358730</xdr:colOff>
      <xdr:row>3</xdr:row>
      <xdr:rowOff>18383</xdr:rowOff>
    </xdr:from>
    <xdr:to>
      <xdr:col>10</xdr:col>
      <xdr:colOff>610576</xdr:colOff>
      <xdr:row>19</xdr:row>
      <xdr:rowOff>146801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D3E580A-5BBF-F6CC-D48B-40EB70DB45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1730" y="627983"/>
              <a:ext cx="3553846" cy="3379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Ang" refreshedDate="45868.671666898146" createdVersion="8" refreshedVersion="8" minRefreshableVersion="3" recordCount="436" xr:uid="{00000000-000A-0000-FFFF-FFFF1A000000}">
  <cacheSource type="worksheet">
    <worksheetSource name="Table2"/>
  </cacheSource>
  <cacheFields count="16">
    <cacheField name="ID" numFmtId="0">
      <sharedItems/>
    </cacheField>
    <cacheField name="ID_short" numFmtId="0">
      <sharedItems/>
    </cacheField>
    <cacheField name="Visit Number" numFmtId="0">
      <sharedItems/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18" maxValue="96"/>
    </cacheField>
    <cacheField name="Age_Group" numFmtId="0">
      <sharedItems count="10">
        <s v="71-75"/>
        <s v="41-60"/>
        <s v="18-40"/>
        <s v="81-85"/>
        <s v="76-80"/>
        <s v="86-90"/>
        <s v="66-70"/>
        <s v="61-65"/>
        <s v="91-95"/>
        <s v="96-100"/>
      </sharedItems>
    </cacheField>
    <cacheField name="Educ" numFmtId="1">
      <sharedItems containsString="0" containsBlank="1" containsNumber="1" containsInteger="1" minValue="1" maxValue="5"/>
    </cacheField>
    <cacheField name="Education Level" numFmtId="1">
      <sharedItems count="6">
        <s v="High School Graduate"/>
        <s v="College Graduate"/>
        <s v="Unknown"/>
        <s v="Post Graduate"/>
        <s v="Some College"/>
        <s v="Less than High School"/>
      </sharedItems>
    </cacheField>
    <cacheField name="SES" numFmtId="1">
      <sharedItems containsString="0" containsBlank="1" containsNumber="1" containsInteger="1" minValue="1" maxValue="5"/>
    </cacheField>
    <cacheField name="MMSE" numFmtId="1">
      <sharedItems containsString="0" containsBlank="1" containsNumber="1" containsInteger="1" minValue="14" maxValue="30"/>
    </cacheField>
    <cacheField name="CDR" numFmtId="164">
      <sharedItems containsString="0" containsBlank="1" containsNumber="1" minValue="0" maxValue="2" count="5">
        <n v="0"/>
        <n v="0.5"/>
        <m/>
        <n v="1"/>
        <n v="2"/>
      </sharedItems>
    </cacheField>
    <cacheField name="CDR_Status" numFmtId="164">
      <sharedItems count="3">
        <s v="Non-demented"/>
        <s v="Demented"/>
        <s v="Unknown"/>
      </sharedItems>
    </cacheField>
    <cacheField name="eTIV" numFmtId="1">
      <sharedItems containsSemiMixedTypes="0" containsString="0" containsNumber="1" containsInteger="1" minValue="1123" maxValue="1992"/>
    </cacheField>
    <cacheField name="nWBV" numFmtId="165">
      <sharedItems containsSemiMixedTypes="0" containsString="0" containsNumber="1" minValue="0.64400000000000002" maxValue="0.89300000000000002"/>
    </cacheField>
    <cacheField name="ASF" numFmtId="165">
      <sharedItems containsSemiMixedTypes="0" containsString="0" containsNumber="1" minValue="0.88100000000000001" maxValue="1.5629999999999999"/>
    </cacheField>
    <cacheField name="Delay" numFmtId="1">
      <sharedItems containsMixedTypes="1" containsNumber="1" containsInteger="1" minValue="1" maxValue="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6">
  <r>
    <s v="OAS1_0001_MR1"/>
    <s v="0001"/>
    <s v="1"/>
    <x v="0"/>
    <n v="74"/>
    <x v="0"/>
    <n v="2"/>
    <x v="0"/>
    <n v="3"/>
    <n v="29"/>
    <x v="0"/>
    <x v="0"/>
    <n v="1344"/>
    <n v="0.74299999999999999"/>
    <n v="1.306"/>
    <s v="N/A"/>
  </r>
  <r>
    <s v="OAS1_0002_MR1"/>
    <s v="0002"/>
    <s v="1"/>
    <x v="0"/>
    <n v="55"/>
    <x v="1"/>
    <n v="4"/>
    <x v="1"/>
    <n v="1"/>
    <n v="29"/>
    <x v="0"/>
    <x v="0"/>
    <n v="1147"/>
    <n v="0.81"/>
    <n v="1.5309999999999999"/>
    <s v="N/A"/>
  </r>
  <r>
    <s v="OAS1_0003_MR1"/>
    <s v="0003"/>
    <s v="1"/>
    <x v="0"/>
    <n v="73"/>
    <x v="0"/>
    <n v="4"/>
    <x v="1"/>
    <n v="3"/>
    <n v="27"/>
    <x v="1"/>
    <x v="1"/>
    <n v="1454"/>
    <n v="0.70799999999999996"/>
    <n v="1.2070000000000001"/>
    <s v="N/A"/>
  </r>
  <r>
    <s v="OAS1_0004_MR1"/>
    <s v="0004"/>
    <s v="1"/>
    <x v="1"/>
    <n v="28"/>
    <x v="2"/>
    <m/>
    <x v="2"/>
    <m/>
    <m/>
    <x v="2"/>
    <x v="2"/>
    <n v="1588"/>
    <n v="0.80300000000000005"/>
    <n v="1.105"/>
    <s v="N/A"/>
  </r>
  <r>
    <s v="OAS1_0005_MR1"/>
    <s v="0005"/>
    <s v="1"/>
    <x v="1"/>
    <n v="18"/>
    <x v="2"/>
    <m/>
    <x v="2"/>
    <m/>
    <m/>
    <x v="2"/>
    <x v="2"/>
    <n v="1737"/>
    <n v="0.84799999999999998"/>
    <n v="1.01"/>
    <s v="N/A"/>
  </r>
  <r>
    <s v="OAS1_0006_MR1"/>
    <s v="0006"/>
    <s v="1"/>
    <x v="0"/>
    <n v="24"/>
    <x v="2"/>
    <m/>
    <x v="2"/>
    <m/>
    <m/>
    <x v="2"/>
    <x v="2"/>
    <n v="1131"/>
    <n v="0.86199999999999999"/>
    <n v="1.5509999999999999"/>
    <s v="N/A"/>
  </r>
  <r>
    <s v="OAS1_0007_MR1"/>
    <s v="0007"/>
    <s v="1"/>
    <x v="1"/>
    <n v="21"/>
    <x v="2"/>
    <m/>
    <x v="2"/>
    <m/>
    <m/>
    <x v="2"/>
    <x v="2"/>
    <n v="1516"/>
    <n v="0.83"/>
    <n v="1.157"/>
    <s v="N/A"/>
  </r>
  <r>
    <s v="OAS1_0009_MR1"/>
    <s v="0009"/>
    <s v="1"/>
    <x v="0"/>
    <n v="20"/>
    <x v="2"/>
    <m/>
    <x v="2"/>
    <m/>
    <m/>
    <x v="2"/>
    <x v="2"/>
    <n v="1505"/>
    <n v="0.84299999999999997"/>
    <n v="1.1659999999999999"/>
    <s v="N/A"/>
  </r>
  <r>
    <s v="OAS1_0010_MR1"/>
    <s v="0010"/>
    <s v="1"/>
    <x v="1"/>
    <n v="74"/>
    <x v="0"/>
    <n v="5"/>
    <x v="3"/>
    <n v="2"/>
    <n v="30"/>
    <x v="0"/>
    <x v="0"/>
    <n v="1636"/>
    <n v="0.68899999999999995"/>
    <n v="1.073"/>
    <s v="N/A"/>
  </r>
  <r>
    <s v="OAS1_0011_MR1"/>
    <s v="0011"/>
    <s v="1"/>
    <x v="0"/>
    <n v="52"/>
    <x v="1"/>
    <n v="3"/>
    <x v="4"/>
    <n v="2"/>
    <n v="30"/>
    <x v="0"/>
    <x v="0"/>
    <n v="1321"/>
    <n v="0.82699999999999996"/>
    <n v="1.329"/>
    <s v="N/A"/>
  </r>
  <r>
    <s v="OAS1_0012_MR1"/>
    <s v="0012"/>
    <s v="1"/>
    <x v="1"/>
    <n v="30"/>
    <x v="2"/>
    <m/>
    <x v="2"/>
    <m/>
    <m/>
    <x v="2"/>
    <x v="2"/>
    <n v="1574"/>
    <n v="0.84199999999999997"/>
    <n v="1.115"/>
    <s v="N/A"/>
  </r>
  <r>
    <s v="OAS1_0013_MR1"/>
    <s v="0013"/>
    <s v="1"/>
    <x v="0"/>
    <n v="81"/>
    <x v="3"/>
    <n v="5"/>
    <x v="3"/>
    <n v="2"/>
    <n v="30"/>
    <x v="0"/>
    <x v="0"/>
    <n v="1664"/>
    <n v="0.67900000000000005"/>
    <n v="1.0549999999999999"/>
    <s v="N/A"/>
  </r>
  <r>
    <s v="OAS1_0014_MR1"/>
    <s v="0014"/>
    <s v="1"/>
    <x v="0"/>
    <n v="19"/>
    <x v="2"/>
    <m/>
    <x v="2"/>
    <m/>
    <m/>
    <x v="2"/>
    <x v="2"/>
    <n v="1525"/>
    <n v="0.85599999999999998"/>
    <n v="1.151"/>
    <s v="N/A"/>
  </r>
  <r>
    <s v="OAS1_0015_MR1"/>
    <s v="0015"/>
    <s v="1"/>
    <x v="1"/>
    <n v="76"/>
    <x v="4"/>
    <n v="2"/>
    <x v="0"/>
    <m/>
    <n v="28"/>
    <x v="1"/>
    <x v="1"/>
    <n v="1738"/>
    <n v="0.71899999999999997"/>
    <n v="1.01"/>
    <s v="N/A"/>
  </r>
  <r>
    <s v="OAS1_0016_MR1"/>
    <s v="0016"/>
    <s v="1"/>
    <x v="1"/>
    <n v="82"/>
    <x v="3"/>
    <n v="2"/>
    <x v="0"/>
    <n v="4"/>
    <n v="27"/>
    <x v="1"/>
    <x v="1"/>
    <n v="1477"/>
    <n v="0.73899999999999999"/>
    <n v="1.1879999999999999"/>
    <s v="N/A"/>
  </r>
  <r>
    <s v="OAS1_0017_MR1"/>
    <s v="0017"/>
    <s v="1"/>
    <x v="1"/>
    <n v="21"/>
    <x v="2"/>
    <m/>
    <x v="2"/>
    <m/>
    <m/>
    <x v="2"/>
    <x v="2"/>
    <n v="1689"/>
    <n v="0.84499999999999997"/>
    <n v="1.0389999999999999"/>
    <s v="N/A"/>
  </r>
  <r>
    <s v="OAS1_0018_MR1"/>
    <s v="0018"/>
    <s v="1"/>
    <x v="1"/>
    <n v="39"/>
    <x v="2"/>
    <n v="3"/>
    <x v="4"/>
    <n v="4"/>
    <n v="28"/>
    <x v="0"/>
    <x v="0"/>
    <n v="1636"/>
    <n v="0.81299999999999994"/>
    <n v="1.073"/>
    <s v="N/A"/>
  </r>
  <r>
    <s v="OAS1_0019_MR1"/>
    <s v="0019"/>
    <s v="1"/>
    <x v="0"/>
    <n v="89"/>
    <x v="5"/>
    <n v="5"/>
    <x v="3"/>
    <n v="1"/>
    <n v="30"/>
    <x v="0"/>
    <x v="0"/>
    <n v="1536"/>
    <n v="0.71499999999999997"/>
    <n v="1.1419999999999999"/>
    <s v="N/A"/>
  </r>
  <r>
    <s v="OAS1_0020_MR1"/>
    <s v="0020"/>
    <s v="1"/>
    <x v="0"/>
    <n v="48"/>
    <x v="1"/>
    <n v="5"/>
    <x v="3"/>
    <n v="2"/>
    <n v="29"/>
    <x v="0"/>
    <x v="0"/>
    <n v="1326"/>
    <n v="0.78500000000000003"/>
    <n v="1.323"/>
    <s v="N/A"/>
  </r>
  <r>
    <s v="OAS1_0021_MR1"/>
    <s v="0021"/>
    <s v="1"/>
    <x v="0"/>
    <n v="80"/>
    <x v="4"/>
    <n v="3"/>
    <x v="4"/>
    <n v="3"/>
    <n v="23"/>
    <x v="1"/>
    <x v="1"/>
    <n v="1794"/>
    <n v="0.76500000000000001"/>
    <n v="0.97799999999999998"/>
    <s v="N/A"/>
  </r>
  <r>
    <s v="OAS1_0022_MR1"/>
    <s v="0022"/>
    <s v="1"/>
    <x v="0"/>
    <n v="69"/>
    <x v="6"/>
    <n v="2"/>
    <x v="0"/>
    <n v="4"/>
    <n v="23"/>
    <x v="1"/>
    <x v="1"/>
    <n v="1447"/>
    <n v="0.75700000000000001"/>
    <n v="1.2130000000000001"/>
    <s v="N/A"/>
  </r>
  <r>
    <s v="OAS1_0023_MR1"/>
    <s v="0023"/>
    <s v="1"/>
    <x v="1"/>
    <n v="82"/>
    <x v="3"/>
    <n v="2"/>
    <x v="0"/>
    <n v="3"/>
    <n v="27"/>
    <x v="1"/>
    <x v="1"/>
    <n v="1420"/>
    <n v="0.71"/>
    <n v="1.236"/>
    <s v="N/A"/>
  </r>
  <r>
    <s v="OAS1_0025_MR1"/>
    <s v="0025"/>
    <s v="1"/>
    <x v="0"/>
    <n v="24"/>
    <x v="2"/>
    <m/>
    <x v="2"/>
    <m/>
    <m/>
    <x v="2"/>
    <x v="2"/>
    <n v="1240"/>
    <n v="0.89300000000000002"/>
    <n v="1.415"/>
    <s v="N/A"/>
  </r>
  <r>
    <s v="OAS1_0026_MR1"/>
    <s v="0026"/>
    <s v="1"/>
    <x v="0"/>
    <n v="58"/>
    <x v="1"/>
    <n v="5"/>
    <x v="3"/>
    <n v="1"/>
    <n v="30"/>
    <x v="0"/>
    <x v="0"/>
    <n v="1235"/>
    <n v="0.82"/>
    <n v="1.421"/>
    <s v="N/A"/>
  </r>
  <r>
    <s v="OAS1_0027_MR1"/>
    <s v="0027"/>
    <s v="1"/>
    <x v="0"/>
    <n v="43"/>
    <x v="1"/>
    <m/>
    <x v="2"/>
    <m/>
    <m/>
    <x v="2"/>
    <x v="2"/>
    <n v="1194"/>
    <n v="0.83399999999999996"/>
    <n v="1.47"/>
    <s v="N/A"/>
  </r>
  <r>
    <s v="OAS1_0028_MR1"/>
    <s v="0028"/>
    <s v="1"/>
    <x v="0"/>
    <n v="86"/>
    <x v="5"/>
    <n v="2"/>
    <x v="0"/>
    <n v="4"/>
    <n v="27"/>
    <x v="3"/>
    <x v="1"/>
    <n v="1449"/>
    <n v="0.73799999999999999"/>
    <n v="1.2110000000000001"/>
    <s v="N/A"/>
  </r>
  <r>
    <s v="OAS1_0029_MR1"/>
    <s v="0029"/>
    <s v="1"/>
    <x v="1"/>
    <n v="21"/>
    <x v="2"/>
    <m/>
    <x v="2"/>
    <m/>
    <m/>
    <x v="2"/>
    <x v="2"/>
    <n v="1653"/>
    <n v="0.85799999999999998"/>
    <n v="1.0620000000000001"/>
    <s v="N/A"/>
  </r>
  <r>
    <s v="OAS1_0030_MR1"/>
    <s v="0030"/>
    <s v="1"/>
    <x v="0"/>
    <n v="65"/>
    <x v="7"/>
    <n v="2"/>
    <x v="0"/>
    <n v="3"/>
    <n v="29"/>
    <x v="0"/>
    <x v="0"/>
    <n v="1392"/>
    <n v="0.76400000000000001"/>
    <n v="1.2609999999999999"/>
    <s v="N/A"/>
  </r>
  <r>
    <s v="OAS1_0031_MR1"/>
    <s v="0031"/>
    <s v="1"/>
    <x v="1"/>
    <n v="88"/>
    <x v="5"/>
    <n v="1"/>
    <x v="5"/>
    <n v="4"/>
    <n v="26"/>
    <x v="3"/>
    <x v="1"/>
    <n v="1419"/>
    <n v="0.67400000000000004"/>
    <n v="1.236"/>
    <s v="N/A"/>
  </r>
  <r>
    <s v="OAS1_0032_MR1"/>
    <s v="0032"/>
    <s v="1"/>
    <x v="1"/>
    <n v="89"/>
    <x v="5"/>
    <n v="4"/>
    <x v="1"/>
    <n v="1"/>
    <n v="28"/>
    <x v="0"/>
    <x v="0"/>
    <n v="1631"/>
    <n v="0.68200000000000005"/>
    <n v="1.0760000000000001"/>
    <s v="N/A"/>
  </r>
  <r>
    <s v="OAS1_0033_MR1"/>
    <s v="0033"/>
    <s v="1"/>
    <x v="0"/>
    <n v="80"/>
    <x v="4"/>
    <n v="4"/>
    <x v="1"/>
    <n v="2"/>
    <n v="29"/>
    <x v="0"/>
    <x v="0"/>
    <n v="1323"/>
    <n v="0.73499999999999999"/>
    <n v="1.3260000000000001"/>
    <s v="N/A"/>
  </r>
  <r>
    <s v="OAS1_0034_MR1"/>
    <s v="0034"/>
    <s v="1"/>
    <x v="1"/>
    <n v="51"/>
    <x v="1"/>
    <n v="5"/>
    <x v="3"/>
    <n v="1"/>
    <n v="29"/>
    <x v="0"/>
    <x v="0"/>
    <n v="1538"/>
    <n v="0.83099999999999996"/>
    <n v="1.141"/>
    <s v="N/A"/>
  </r>
  <r>
    <s v="OAS1_0035_MR1"/>
    <s v="0035"/>
    <s v="1"/>
    <x v="0"/>
    <n v="84"/>
    <x v="3"/>
    <n v="3"/>
    <x v="4"/>
    <n v="2"/>
    <n v="28"/>
    <x v="3"/>
    <x v="1"/>
    <n v="1402"/>
    <n v="0.69499999999999995"/>
    <n v="1.252"/>
    <s v="N/A"/>
  </r>
  <r>
    <s v="OAS1_0037_MR1"/>
    <s v="0037"/>
    <s v="1"/>
    <x v="1"/>
    <n v="27"/>
    <x v="2"/>
    <m/>
    <x v="2"/>
    <m/>
    <m/>
    <x v="2"/>
    <x v="2"/>
    <n v="1313"/>
    <n v="0.84199999999999997"/>
    <n v="1.3360000000000001"/>
    <s v="N/A"/>
  </r>
  <r>
    <s v="OAS1_0038_MR1"/>
    <s v="0038"/>
    <s v="1"/>
    <x v="0"/>
    <n v="23"/>
    <x v="2"/>
    <m/>
    <x v="2"/>
    <m/>
    <m/>
    <x v="2"/>
    <x v="2"/>
    <n v="1443"/>
    <n v="0.83899999999999997"/>
    <n v="1.216"/>
    <s v="N/A"/>
  </r>
  <r>
    <s v="OAS1_0039_MR1"/>
    <s v="0039"/>
    <s v="1"/>
    <x v="1"/>
    <n v="70"/>
    <x v="6"/>
    <n v="4"/>
    <x v="1"/>
    <n v="3"/>
    <n v="29"/>
    <x v="1"/>
    <x v="1"/>
    <n v="1463"/>
    <n v="0.77200000000000002"/>
    <n v="1.2"/>
    <s v="N/A"/>
  </r>
  <r>
    <s v="OAS1_0040_MR1"/>
    <s v="0040"/>
    <s v="1"/>
    <x v="0"/>
    <n v="38"/>
    <x v="2"/>
    <m/>
    <x v="2"/>
    <m/>
    <m/>
    <x v="2"/>
    <x v="2"/>
    <n v="1244"/>
    <n v="0.82399999999999995"/>
    <n v="1.411"/>
    <s v="N/A"/>
  </r>
  <r>
    <s v="OAS1_0041_MR1"/>
    <s v="0041"/>
    <s v="1"/>
    <x v="0"/>
    <n v="62"/>
    <x v="7"/>
    <n v="2"/>
    <x v="0"/>
    <m/>
    <n v="28"/>
    <x v="1"/>
    <x v="1"/>
    <n v="1350"/>
    <n v="0.75800000000000001"/>
    <n v="1.3"/>
    <s v="N/A"/>
  </r>
  <r>
    <s v="OAS1_0042_MR1"/>
    <s v="0042"/>
    <s v="1"/>
    <x v="1"/>
    <n v="80"/>
    <x v="4"/>
    <n v="4"/>
    <x v="1"/>
    <n v="2"/>
    <n v="29"/>
    <x v="1"/>
    <x v="1"/>
    <n v="1854"/>
    <n v="0.70899999999999996"/>
    <n v="0.94699999999999995"/>
    <s v="N/A"/>
  </r>
  <r>
    <s v="OAS1_0043_MR1"/>
    <s v="0043"/>
    <s v="1"/>
    <x v="1"/>
    <n v="21"/>
    <x v="2"/>
    <m/>
    <x v="2"/>
    <m/>
    <m/>
    <x v="2"/>
    <x v="2"/>
    <n v="1511"/>
    <n v="0.84599999999999997"/>
    <n v="1.1619999999999999"/>
    <s v="N/A"/>
  </r>
  <r>
    <s v="OAS1_0044_MR1"/>
    <s v="0044"/>
    <s v="1"/>
    <x v="0"/>
    <n v="47"/>
    <x v="1"/>
    <n v="4"/>
    <x v="1"/>
    <n v="2"/>
    <n v="30"/>
    <x v="0"/>
    <x v="0"/>
    <n v="1346"/>
    <n v="0.82899999999999996"/>
    <n v="1.304"/>
    <s v="N/A"/>
  </r>
  <r>
    <s v="OAS1_0045_MR1"/>
    <s v="0045"/>
    <s v="1"/>
    <x v="1"/>
    <n v="29"/>
    <x v="2"/>
    <m/>
    <x v="2"/>
    <m/>
    <m/>
    <x v="2"/>
    <x v="2"/>
    <n v="1590"/>
    <n v="0.82899999999999996"/>
    <n v="1.1040000000000001"/>
    <s v="N/A"/>
  </r>
  <r>
    <s v="OAS1_0046_MR1"/>
    <s v="0046"/>
    <s v="1"/>
    <x v="1"/>
    <n v="64"/>
    <x v="7"/>
    <n v="2"/>
    <x v="0"/>
    <m/>
    <n v="22"/>
    <x v="1"/>
    <x v="1"/>
    <n v="1351"/>
    <n v="0.78700000000000003"/>
    <n v="1.2989999999999999"/>
    <s v="N/A"/>
  </r>
  <r>
    <s v="OAS1_0047_MR1"/>
    <s v="0047"/>
    <s v="1"/>
    <x v="0"/>
    <n v="57"/>
    <x v="1"/>
    <m/>
    <x v="2"/>
    <m/>
    <m/>
    <x v="2"/>
    <x v="2"/>
    <n v="1408"/>
    <n v="0.78400000000000003"/>
    <n v="1.2470000000000001"/>
    <s v="N/A"/>
  </r>
  <r>
    <s v="OAS1_0049_MR1"/>
    <s v="0049"/>
    <s v="1"/>
    <x v="0"/>
    <n v="20"/>
    <x v="2"/>
    <m/>
    <x v="2"/>
    <m/>
    <m/>
    <x v="2"/>
    <x v="2"/>
    <n v="1329"/>
    <n v="0.88700000000000001"/>
    <n v="1.321"/>
    <s v="N/A"/>
  </r>
  <r>
    <s v="OAS1_0050_MR1"/>
    <s v="0050"/>
    <s v="1"/>
    <x v="0"/>
    <n v="48"/>
    <x v="1"/>
    <m/>
    <x v="2"/>
    <m/>
    <m/>
    <x v="2"/>
    <x v="2"/>
    <n v="1358"/>
    <n v="0.84099999999999997"/>
    <n v="1.2929999999999999"/>
    <s v="N/A"/>
  </r>
  <r>
    <s v="OAS1_0051_MR1"/>
    <s v="0051"/>
    <s v="1"/>
    <x v="0"/>
    <n v="24"/>
    <x v="2"/>
    <m/>
    <x v="2"/>
    <m/>
    <m/>
    <x v="2"/>
    <x v="2"/>
    <n v="1567"/>
    <n v="0.83499999999999996"/>
    <n v="1.1200000000000001"/>
    <s v="N/A"/>
  </r>
  <r>
    <s v="OAS1_0052_MR1"/>
    <s v="0052"/>
    <s v="1"/>
    <x v="0"/>
    <n v="78"/>
    <x v="4"/>
    <n v="1"/>
    <x v="5"/>
    <n v="5"/>
    <n v="23"/>
    <x v="3"/>
    <x v="1"/>
    <n v="1462"/>
    <n v="0.69699999999999995"/>
    <n v="1.2"/>
    <s v="N/A"/>
  </r>
  <r>
    <s v="OAS1_0053_MR1"/>
    <s v="0053"/>
    <s v="1"/>
    <x v="0"/>
    <n v="83"/>
    <x v="3"/>
    <n v="1"/>
    <x v="5"/>
    <n v="4"/>
    <n v="21"/>
    <x v="3"/>
    <x v="1"/>
    <n v="1384"/>
    <n v="0.69899999999999995"/>
    <n v="1.268"/>
    <s v="N/A"/>
  </r>
  <r>
    <s v="OAS1_0054_MR1"/>
    <s v="0054"/>
    <s v="1"/>
    <x v="0"/>
    <n v="21"/>
    <x v="2"/>
    <m/>
    <x v="2"/>
    <m/>
    <m/>
    <x v="2"/>
    <x v="2"/>
    <n v="1567"/>
    <n v="0.84799999999999998"/>
    <n v="1.1200000000000001"/>
    <s v="N/A"/>
  </r>
  <r>
    <s v="OAS1_0055_MR1"/>
    <s v="0055"/>
    <s v="1"/>
    <x v="0"/>
    <n v="20"/>
    <x v="2"/>
    <m/>
    <x v="2"/>
    <m/>
    <m/>
    <x v="2"/>
    <x v="2"/>
    <n v="1432"/>
    <n v="0.83099999999999996"/>
    <n v="1.226"/>
    <s v="N/A"/>
  </r>
  <r>
    <s v="OAS1_0056_MR1"/>
    <s v="0056"/>
    <s v="1"/>
    <x v="0"/>
    <n v="72"/>
    <x v="0"/>
    <n v="3"/>
    <x v="4"/>
    <n v="3"/>
    <n v="15"/>
    <x v="3"/>
    <x v="1"/>
    <n v="1324"/>
    <n v="0.66800000000000004"/>
    <n v="1.325"/>
    <s v="N/A"/>
  </r>
  <r>
    <s v="OAS1_0057_MR1"/>
    <s v="0057"/>
    <s v="1"/>
    <x v="0"/>
    <n v="21"/>
    <x v="2"/>
    <m/>
    <x v="2"/>
    <m/>
    <m/>
    <x v="2"/>
    <x v="2"/>
    <n v="1333"/>
    <n v="0.86199999999999999"/>
    <n v="1.3169999999999999"/>
    <s v="N/A"/>
  </r>
  <r>
    <s v="OAS1_0058_MR1"/>
    <s v="0058"/>
    <s v="1"/>
    <x v="0"/>
    <n v="46"/>
    <x v="1"/>
    <n v="5"/>
    <x v="3"/>
    <n v="1"/>
    <n v="30"/>
    <x v="0"/>
    <x v="0"/>
    <n v="1585"/>
    <n v="0.81699999999999995"/>
    <n v="1.107"/>
    <s v="N/A"/>
  </r>
  <r>
    <s v="OAS1_0059_MR1"/>
    <s v="0059"/>
    <s v="1"/>
    <x v="0"/>
    <n v="20"/>
    <x v="2"/>
    <m/>
    <x v="2"/>
    <m/>
    <m/>
    <x v="2"/>
    <x v="2"/>
    <n v="1396"/>
    <n v="0.82699999999999996"/>
    <n v="1.2569999999999999"/>
    <s v="N/A"/>
  </r>
  <r>
    <s v="OAS1_0060_MR1"/>
    <s v="0060"/>
    <s v="1"/>
    <x v="1"/>
    <n v="79"/>
    <x v="4"/>
    <n v="4"/>
    <x v="1"/>
    <m/>
    <n v="29"/>
    <x v="1"/>
    <x v="1"/>
    <n v="1564"/>
    <n v="0.73399999999999999"/>
    <n v="1.1220000000000001"/>
    <s v="N/A"/>
  </r>
  <r>
    <s v="OAS1_0061_MR1"/>
    <s v="0061"/>
    <s v="1"/>
    <x v="0"/>
    <n v="20"/>
    <x v="2"/>
    <m/>
    <x v="2"/>
    <m/>
    <m/>
    <x v="2"/>
    <x v="2"/>
    <n v="1749"/>
    <n v="0.84"/>
    <n v="1.4410000000000001"/>
    <s v="N/A"/>
  </r>
  <r>
    <s v="OAS1_0061_MR2"/>
    <s v="0061"/>
    <s v="2"/>
    <x v="0"/>
    <n v="20"/>
    <x v="2"/>
    <m/>
    <x v="2"/>
    <m/>
    <m/>
    <x v="2"/>
    <x v="2"/>
    <n v="1757"/>
    <n v="0.84499999999999997"/>
    <n v="0.999"/>
    <n v="1"/>
  </r>
  <r>
    <s v="OAS1_0062_MR1"/>
    <s v="0062"/>
    <s v="1"/>
    <x v="0"/>
    <n v="73"/>
    <x v="0"/>
    <n v="3"/>
    <x v="4"/>
    <n v="2"/>
    <n v="30"/>
    <x v="0"/>
    <x v="0"/>
    <n v="1456"/>
    <n v="0.754"/>
    <n v="1.2050000000000001"/>
    <s v="N/A"/>
  </r>
  <r>
    <s v="OAS1_0063_MR1"/>
    <s v="0063"/>
    <s v="1"/>
    <x v="1"/>
    <n v="48"/>
    <x v="1"/>
    <m/>
    <x v="2"/>
    <m/>
    <m/>
    <x v="2"/>
    <x v="2"/>
    <n v="1675"/>
    <n v="0.81799999999999995"/>
    <n v="1.048"/>
    <s v="N/A"/>
  </r>
  <r>
    <s v="OAS1_0064_MR1"/>
    <s v="0064"/>
    <s v="1"/>
    <x v="0"/>
    <n v="77"/>
    <x v="4"/>
    <n v="1"/>
    <x v="5"/>
    <n v="4"/>
    <n v="29"/>
    <x v="0"/>
    <x v="0"/>
    <n v="1583"/>
    <n v="0.76700000000000002"/>
    <n v="1.1080000000000001"/>
    <s v="N/A"/>
  </r>
  <r>
    <s v="OAS1_0065_MR1"/>
    <s v="0065"/>
    <s v="1"/>
    <x v="1"/>
    <n v="90"/>
    <x v="5"/>
    <n v="2"/>
    <x v="0"/>
    <n v="3"/>
    <n v="25"/>
    <x v="0"/>
    <x v="0"/>
    <n v="1301"/>
    <n v="0.64500000000000002"/>
    <n v="1.349"/>
    <s v="N/A"/>
  </r>
  <r>
    <s v="OAS1_0066_MR1"/>
    <s v="0066"/>
    <s v="1"/>
    <x v="0"/>
    <n v="66"/>
    <x v="6"/>
    <n v="1"/>
    <x v="5"/>
    <n v="4"/>
    <n v="28"/>
    <x v="1"/>
    <x v="1"/>
    <n v="1309"/>
    <n v="0.76500000000000001"/>
    <n v="1.341"/>
    <s v="N/A"/>
  </r>
  <r>
    <s v="OAS1_0067_MR1"/>
    <s v="0067"/>
    <s v="1"/>
    <x v="0"/>
    <n v="71"/>
    <x v="0"/>
    <n v="4"/>
    <x v="1"/>
    <n v="1"/>
    <n v="27"/>
    <x v="3"/>
    <x v="1"/>
    <n v="1549"/>
    <n v="0.73"/>
    <n v="1.133"/>
    <s v="N/A"/>
  </r>
  <r>
    <s v="OAS1_0068_MR1"/>
    <s v="0068"/>
    <s v="1"/>
    <x v="0"/>
    <n v="67"/>
    <x v="6"/>
    <n v="3"/>
    <x v="4"/>
    <n v="4"/>
    <n v="30"/>
    <x v="0"/>
    <x v="0"/>
    <n v="1508"/>
    <n v="0.80500000000000005"/>
    <n v="1.1639999999999999"/>
    <s v="N/A"/>
  </r>
  <r>
    <s v="OAS1_0069_MR1"/>
    <s v="0069"/>
    <s v="1"/>
    <x v="1"/>
    <n v="33"/>
    <x v="2"/>
    <n v="4"/>
    <x v="1"/>
    <n v="1"/>
    <n v="30"/>
    <x v="0"/>
    <x v="0"/>
    <n v="1709"/>
    <n v="0.78400000000000003"/>
    <n v="1.0269999999999999"/>
    <s v="N/A"/>
  </r>
  <r>
    <s v="OAS1_0070_MR1"/>
    <s v="0070"/>
    <s v="1"/>
    <x v="0"/>
    <n v="63"/>
    <x v="7"/>
    <n v="3"/>
    <x v="4"/>
    <n v="2"/>
    <n v="30"/>
    <x v="0"/>
    <x v="0"/>
    <n v="1327"/>
    <n v="0.80100000000000005"/>
    <n v="1.323"/>
    <s v="N/A"/>
  </r>
  <r>
    <s v="OAS1_0071_MR1"/>
    <s v="0071"/>
    <s v="1"/>
    <x v="0"/>
    <n v="49"/>
    <x v="1"/>
    <n v="5"/>
    <x v="3"/>
    <n v="1"/>
    <n v="30"/>
    <x v="0"/>
    <x v="0"/>
    <n v="1459"/>
    <n v="0.80800000000000005"/>
    <n v="1.2030000000000001"/>
    <s v="N/A"/>
  </r>
  <r>
    <s v="OAS1_0072_MR1"/>
    <s v="0072"/>
    <s v="1"/>
    <x v="0"/>
    <n v="60"/>
    <x v="1"/>
    <n v="5"/>
    <x v="3"/>
    <n v="1"/>
    <n v="30"/>
    <x v="0"/>
    <x v="0"/>
    <n v="1402"/>
    <n v="0.82299999999999995"/>
    <n v="1.252"/>
    <s v="N/A"/>
  </r>
  <r>
    <s v="OAS1_0073_MR1"/>
    <s v="0073"/>
    <s v="1"/>
    <x v="0"/>
    <n v="69"/>
    <x v="6"/>
    <n v="2"/>
    <x v="0"/>
    <n v="4"/>
    <n v="21"/>
    <x v="3"/>
    <x v="1"/>
    <n v="1495"/>
    <n v="0.65500000000000003"/>
    <n v="1.1739999999999999"/>
    <s v="N/A"/>
  </r>
  <r>
    <s v="OAS1_0074_MR1"/>
    <s v="0074"/>
    <s v="1"/>
    <x v="1"/>
    <n v="43"/>
    <x v="1"/>
    <n v="4"/>
    <x v="1"/>
    <m/>
    <n v="30"/>
    <x v="0"/>
    <x v="0"/>
    <n v="1547"/>
    <n v="0.84699999999999998"/>
    <n v="1.1339999999999999"/>
    <s v="N/A"/>
  </r>
  <r>
    <s v="OAS1_0075_MR1"/>
    <s v="0075"/>
    <s v="1"/>
    <x v="0"/>
    <n v="83"/>
    <x v="3"/>
    <n v="3"/>
    <x v="4"/>
    <n v="2"/>
    <n v="30"/>
    <x v="0"/>
    <x v="0"/>
    <n v="1335"/>
    <n v="0.72"/>
    <n v="1.3140000000000001"/>
    <s v="N/A"/>
  </r>
  <r>
    <s v="OAS1_0076_MR1"/>
    <s v="0076"/>
    <s v="1"/>
    <x v="0"/>
    <n v="18"/>
    <x v="2"/>
    <m/>
    <x v="2"/>
    <m/>
    <m/>
    <x v="2"/>
    <x v="2"/>
    <n v="1501"/>
    <n v="0.83899999999999997"/>
    <n v="1.169"/>
    <s v="N/A"/>
  </r>
  <r>
    <s v="OAS1_0077_MR1"/>
    <s v="0077"/>
    <s v="1"/>
    <x v="0"/>
    <n v="20"/>
    <x v="2"/>
    <m/>
    <x v="2"/>
    <m/>
    <m/>
    <x v="2"/>
    <x v="2"/>
    <n v="1537"/>
    <n v="0.85199999999999998"/>
    <n v="1.1419999999999999"/>
    <s v="N/A"/>
  </r>
  <r>
    <s v="OAS1_0078_MR1"/>
    <s v="0078"/>
    <s v="1"/>
    <x v="0"/>
    <n v="64"/>
    <x v="7"/>
    <n v="3"/>
    <x v="4"/>
    <n v="2"/>
    <n v="30"/>
    <x v="0"/>
    <x v="0"/>
    <n v="1395"/>
    <n v="0.80900000000000005"/>
    <n v="1.258"/>
    <s v="N/A"/>
  </r>
  <r>
    <s v="OAS1_0079_MR1"/>
    <s v="0079"/>
    <s v="1"/>
    <x v="0"/>
    <n v="25"/>
    <x v="2"/>
    <m/>
    <x v="2"/>
    <m/>
    <m/>
    <x v="2"/>
    <x v="2"/>
    <n v="1522"/>
    <n v="0.82599999999999996"/>
    <n v="1.153"/>
    <s v="N/A"/>
  </r>
  <r>
    <s v="OAS1_0080_MR1"/>
    <s v="0080"/>
    <s v="1"/>
    <x v="0"/>
    <n v="25"/>
    <x v="2"/>
    <m/>
    <x v="2"/>
    <m/>
    <m/>
    <x v="2"/>
    <x v="2"/>
    <n v="1628"/>
    <n v="0.85699999999999998"/>
    <n v="1.0780000000000001"/>
    <s v="N/A"/>
  </r>
  <r>
    <s v="OAS1_0080_MR2"/>
    <s v="0080"/>
    <s v="2"/>
    <x v="0"/>
    <n v="25"/>
    <x v="2"/>
    <m/>
    <x v="2"/>
    <m/>
    <m/>
    <x v="2"/>
    <x v="2"/>
    <n v="1605"/>
    <n v="0.84099999999999997"/>
    <n v="1.093"/>
    <n v="20"/>
  </r>
  <r>
    <s v="OAS1_0081_MR1"/>
    <s v="0081"/>
    <s v="1"/>
    <x v="0"/>
    <n v="18"/>
    <x v="2"/>
    <m/>
    <x v="2"/>
    <m/>
    <m/>
    <x v="2"/>
    <x v="2"/>
    <n v="1309"/>
    <n v="0.85699999999999998"/>
    <n v="1.341"/>
    <s v="N/A"/>
  </r>
  <r>
    <s v="OAS1_0082_MR1"/>
    <s v="0082"/>
    <s v="1"/>
    <x v="0"/>
    <n v="75"/>
    <x v="0"/>
    <n v="2"/>
    <x v="0"/>
    <n v="3"/>
    <n v="28"/>
    <x v="1"/>
    <x v="1"/>
    <n v="1407"/>
    <n v="0.77600000000000002"/>
    <n v="1.2470000000000001"/>
    <s v="N/A"/>
  </r>
  <r>
    <s v="OAS1_0083_MR1"/>
    <s v="0083"/>
    <s v="1"/>
    <x v="0"/>
    <n v="90"/>
    <x v="5"/>
    <n v="5"/>
    <x v="3"/>
    <n v="3"/>
    <n v="27"/>
    <x v="0"/>
    <x v="0"/>
    <n v="1200"/>
    <n v="0.72699999999999998"/>
    <n v="1.462"/>
    <s v="N/A"/>
  </r>
  <r>
    <s v="OAS1_0084_MR1"/>
    <s v="0084"/>
    <s v="1"/>
    <x v="0"/>
    <n v="81"/>
    <x v="3"/>
    <n v="2"/>
    <x v="0"/>
    <m/>
    <n v="27"/>
    <x v="1"/>
    <x v="1"/>
    <n v="1453"/>
    <n v="0.72699999999999998"/>
    <n v="1.208"/>
    <s v="N/A"/>
  </r>
  <r>
    <s v="OAS1_0085_MR1"/>
    <s v="0085"/>
    <s v="1"/>
    <x v="0"/>
    <n v="70"/>
    <x v="6"/>
    <n v="2"/>
    <x v="0"/>
    <n v="3"/>
    <n v="29"/>
    <x v="0"/>
    <x v="0"/>
    <n v="1283"/>
    <n v="0.79100000000000004"/>
    <n v="1.3680000000000001"/>
    <s v="N/A"/>
  </r>
  <r>
    <s v="OAS1_0086_MR1"/>
    <s v="0086"/>
    <s v="1"/>
    <x v="0"/>
    <n v="47"/>
    <x v="1"/>
    <n v="4"/>
    <x v="1"/>
    <n v="1"/>
    <n v="30"/>
    <x v="0"/>
    <x v="0"/>
    <n v="1311"/>
    <n v="0.83499999999999996"/>
    <n v="1.339"/>
    <s v="N/A"/>
  </r>
  <r>
    <s v="OAS1_0087_MR1"/>
    <s v="0087"/>
    <s v="1"/>
    <x v="0"/>
    <n v="21"/>
    <x v="2"/>
    <m/>
    <x v="2"/>
    <m/>
    <m/>
    <x v="2"/>
    <x v="2"/>
    <n v="1507"/>
    <n v="0.84499999999999997"/>
    <n v="1.165"/>
    <s v="N/A"/>
  </r>
  <r>
    <s v="OAS1_0088_MR1"/>
    <s v="0088"/>
    <s v="1"/>
    <x v="0"/>
    <n v="40"/>
    <x v="2"/>
    <m/>
    <x v="2"/>
    <m/>
    <m/>
    <x v="2"/>
    <x v="2"/>
    <n v="1557"/>
    <n v="0.86499999999999999"/>
    <n v="1.127"/>
    <s v="N/A"/>
  </r>
  <r>
    <s v="OAS1_0090_MR1"/>
    <s v="0090"/>
    <s v="1"/>
    <x v="1"/>
    <n v="20"/>
    <x v="2"/>
    <m/>
    <x v="2"/>
    <m/>
    <m/>
    <x v="2"/>
    <x v="2"/>
    <n v="1728"/>
    <n v="0.86199999999999999"/>
    <n v="1.016"/>
    <s v="N/A"/>
  </r>
  <r>
    <s v="OAS1_0091_MR1"/>
    <s v="0091"/>
    <s v="1"/>
    <x v="0"/>
    <n v="18"/>
    <x v="2"/>
    <m/>
    <x v="2"/>
    <m/>
    <m/>
    <x v="2"/>
    <x v="2"/>
    <n v="1701"/>
    <n v="0.83399999999999996"/>
    <n v="1.032"/>
    <s v="N/A"/>
  </r>
  <r>
    <s v="OAS1_0092_MR1"/>
    <s v="0092"/>
    <s v="1"/>
    <x v="1"/>
    <n v="22"/>
    <x v="2"/>
    <m/>
    <x v="2"/>
    <m/>
    <m/>
    <x v="2"/>
    <x v="2"/>
    <n v="1442"/>
    <n v="0.83399999999999996"/>
    <n v="1.2170000000000001"/>
    <s v="N/A"/>
  </r>
  <r>
    <s v="OAS1_0092_MR2"/>
    <s v="0092"/>
    <s v="2"/>
    <x v="1"/>
    <n v="22"/>
    <x v="2"/>
    <m/>
    <x v="2"/>
    <m/>
    <m/>
    <x v="2"/>
    <x v="2"/>
    <n v="1457"/>
    <n v="0.83499999999999996"/>
    <n v="1.2050000000000001"/>
    <n v="5"/>
  </r>
  <r>
    <s v="OAS1_0094_MR1"/>
    <s v="0094"/>
    <s v="1"/>
    <x v="0"/>
    <n v="66"/>
    <x v="6"/>
    <n v="2"/>
    <x v="0"/>
    <n v="3"/>
    <n v="30"/>
    <x v="1"/>
    <x v="1"/>
    <n v="1447"/>
    <n v="0.77200000000000002"/>
    <n v="1.2130000000000001"/>
    <s v="N/A"/>
  </r>
  <r>
    <s v="OAS1_0095_MR1"/>
    <s v="0095"/>
    <s v="1"/>
    <x v="1"/>
    <n v="28"/>
    <x v="2"/>
    <m/>
    <x v="2"/>
    <m/>
    <m/>
    <x v="2"/>
    <x v="2"/>
    <n v="1578"/>
    <n v="0.85599999999999998"/>
    <n v="1.1120000000000001"/>
    <s v="N/A"/>
  </r>
  <r>
    <s v="OAS1_0096_MR1"/>
    <s v="0096"/>
    <s v="1"/>
    <x v="0"/>
    <n v="47"/>
    <x v="1"/>
    <n v="5"/>
    <x v="3"/>
    <n v="2"/>
    <n v="29"/>
    <x v="0"/>
    <x v="0"/>
    <n v="1357"/>
    <n v="0.80900000000000005"/>
    <n v="1.294"/>
    <s v="N/A"/>
  </r>
  <r>
    <s v="OAS1_0097_MR1"/>
    <s v="0097"/>
    <s v="1"/>
    <x v="1"/>
    <n v="23"/>
    <x v="2"/>
    <m/>
    <x v="2"/>
    <m/>
    <m/>
    <x v="2"/>
    <x v="2"/>
    <n v="1568"/>
    <n v="0.81599999999999995"/>
    <n v="1.119"/>
    <s v="N/A"/>
  </r>
  <r>
    <s v="OAS1_0098_MR1"/>
    <s v="0098"/>
    <s v="1"/>
    <x v="0"/>
    <n v="67"/>
    <x v="6"/>
    <n v="2"/>
    <x v="0"/>
    <m/>
    <n v="18"/>
    <x v="1"/>
    <x v="1"/>
    <n v="1653"/>
    <n v="0.69299999999999995"/>
    <n v="1.0620000000000001"/>
    <s v="N/A"/>
  </r>
  <r>
    <s v="OAS1_0099_MR1"/>
    <s v="0099"/>
    <s v="1"/>
    <x v="0"/>
    <n v="19"/>
    <x v="2"/>
    <m/>
    <x v="2"/>
    <m/>
    <m/>
    <x v="2"/>
    <x v="2"/>
    <n v="1484"/>
    <n v="0.878"/>
    <n v="1.1830000000000001"/>
    <s v="N/A"/>
  </r>
  <r>
    <s v="OAS1_0101_MR1"/>
    <s v="0101"/>
    <s v="1"/>
    <x v="1"/>
    <n v="29"/>
    <x v="2"/>
    <m/>
    <x v="2"/>
    <m/>
    <m/>
    <x v="2"/>
    <x v="2"/>
    <n v="1486"/>
    <n v="0.84"/>
    <n v="1.181"/>
    <s v="N/A"/>
  </r>
  <r>
    <s v="OAS1_0101_MR2"/>
    <s v="0101"/>
    <s v="2"/>
    <x v="1"/>
    <n v="29"/>
    <x v="2"/>
    <m/>
    <x v="2"/>
    <m/>
    <m/>
    <x v="2"/>
    <x v="2"/>
    <n v="1501"/>
    <n v="0.83499999999999996"/>
    <n v="1.169"/>
    <n v="64"/>
  </r>
  <r>
    <s v="OAS1_0102_MR1"/>
    <s v="0102"/>
    <s v="1"/>
    <x v="1"/>
    <n v="18"/>
    <x v="2"/>
    <m/>
    <x v="2"/>
    <m/>
    <m/>
    <x v="2"/>
    <x v="2"/>
    <n v="1542"/>
    <n v="0.85"/>
    <n v="1.1379999999999999"/>
    <s v="N/A"/>
  </r>
  <r>
    <s v="OAS1_0103_MR1"/>
    <s v="0103"/>
    <s v="1"/>
    <x v="0"/>
    <n v="19"/>
    <x v="2"/>
    <m/>
    <x v="2"/>
    <m/>
    <m/>
    <x v="2"/>
    <x v="2"/>
    <n v="1499"/>
    <n v="0.85"/>
    <n v="1.17"/>
    <s v="N/A"/>
  </r>
  <r>
    <s v="OAS1_0104_MR1"/>
    <s v="0104"/>
    <s v="1"/>
    <x v="0"/>
    <n v="24"/>
    <x v="2"/>
    <m/>
    <x v="2"/>
    <m/>
    <m/>
    <x v="2"/>
    <x v="2"/>
    <n v="1447"/>
    <n v="0.84099999999999997"/>
    <n v="1.2130000000000001"/>
    <s v="N/A"/>
  </r>
  <r>
    <s v="OAS1_0105_MR1"/>
    <s v="0105"/>
    <s v="1"/>
    <x v="1"/>
    <n v="20"/>
    <x v="2"/>
    <m/>
    <x v="2"/>
    <m/>
    <m/>
    <x v="2"/>
    <x v="2"/>
    <n v="1512"/>
    <n v="0.83899999999999997"/>
    <n v="1.161"/>
    <s v="N/A"/>
  </r>
  <r>
    <s v="OAS1_0106_MR1"/>
    <s v="0106"/>
    <s v="1"/>
    <x v="0"/>
    <n v="81"/>
    <x v="3"/>
    <n v="2"/>
    <x v="0"/>
    <n v="4"/>
    <n v="30"/>
    <x v="0"/>
    <x v="0"/>
    <n v="1230"/>
    <n v="0.71699999999999997"/>
    <n v="1.427"/>
    <s v="N/A"/>
  </r>
  <r>
    <s v="OAS1_0107_MR1"/>
    <s v="0107"/>
    <s v="1"/>
    <x v="1"/>
    <n v="20"/>
    <x v="2"/>
    <m/>
    <x v="2"/>
    <m/>
    <m/>
    <x v="2"/>
    <x v="2"/>
    <n v="1733"/>
    <n v="0.85299999999999998"/>
    <n v="1.0129999999999999"/>
    <s v="N/A"/>
  </r>
  <r>
    <s v="OAS1_0108_MR1"/>
    <s v="0108"/>
    <s v="1"/>
    <x v="1"/>
    <n v="25"/>
    <x v="2"/>
    <m/>
    <x v="2"/>
    <m/>
    <m/>
    <x v="2"/>
    <x v="2"/>
    <n v="1825"/>
    <n v="0.85399999999999998"/>
    <n v="0.96199999999999997"/>
    <s v="N/A"/>
  </r>
  <r>
    <s v="OAS1_0109_MR1"/>
    <s v="0109"/>
    <s v="1"/>
    <x v="0"/>
    <n v="61"/>
    <x v="7"/>
    <n v="4"/>
    <x v="1"/>
    <n v="3"/>
    <n v="30"/>
    <x v="0"/>
    <x v="0"/>
    <n v="1313"/>
    <n v="0.81299999999999994"/>
    <n v="1.337"/>
    <s v="N/A"/>
  </r>
  <r>
    <s v="OAS1_0110_MR1"/>
    <s v="0110"/>
    <s v="1"/>
    <x v="1"/>
    <n v="84"/>
    <x v="3"/>
    <n v="3"/>
    <x v="4"/>
    <n v="4"/>
    <n v="28"/>
    <x v="0"/>
    <x v="0"/>
    <n v="1483"/>
    <n v="0.69699999999999995"/>
    <n v="1.1830000000000001"/>
    <s v="N/A"/>
  </r>
  <r>
    <s v="OAS1_0111_MR1"/>
    <s v="0111"/>
    <s v="1"/>
    <x v="1"/>
    <n v="23"/>
    <x v="2"/>
    <m/>
    <x v="2"/>
    <m/>
    <m/>
    <x v="2"/>
    <x v="2"/>
    <n v="1711"/>
    <n v="0.85499999999999998"/>
    <n v="1.0249999999999999"/>
    <s v="N/A"/>
  </r>
  <r>
    <s v="OAS1_0111_MR2"/>
    <s v="0111"/>
    <s v="2"/>
    <x v="1"/>
    <n v="23"/>
    <x v="2"/>
    <m/>
    <x v="2"/>
    <m/>
    <m/>
    <x v="2"/>
    <x v="2"/>
    <n v="1714"/>
    <n v="0.86099999999999999"/>
    <n v="1.024"/>
    <n v="2"/>
  </r>
  <r>
    <s v="OAS1_0112_MR1"/>
    <s v="0112"/>
    <s v="1"/>
    <x v="0"/>
    <n v="69"/>
    <x v="6"/>
    <n v="5"/>
    <x v="3"/>
    <n v="2"/>
    <n v="29"/>
    <x v="0"/>
    <x v="0"/>
    <n v="1536"/>
    <n v="0.73299999999999998"/>
    <n v="1.143"/>
    <s v="N/A"/>
  </r>
  <r>
    <s v="OAS1_0113_MR1"/>
    <s v="0113"/>
    <s v="1"/>
    <x v="0"/>
    <n v="83"/>
    <x v="3"/>
    <n v="2"/>
    <x v="0"/>
    <n v="2"/>
    <n v="29"/>
    <x v="0"/>
    <x v="0"/>
    <n v="1569"/>
    <n v="0.76800000000000002"/>
    <n v="1.1180000000000001"/>
    <s v="N/A"/>
  </r>
  <r>
    <s v="OAS1_0114_MR1"/>
    <s v="0114"/>
    <s v="1"/>
    <x v="1"/>
    <n v="62"/>
    <x v="7"/>
    <n v="2"/>
    <x v="0"/>
    <n v="4"/>
    <n v="30"/>
    <x v="0"/>
    <x v="0"/>
    <n v="1378"/>
    <n v="0.80400000000000005"/>
    <n v="1.274"/>
    <s v="N/A"/>
  </r>
  <r>
    <s v="OAS1_0115_MR1"/>
    <s v="0115"/>
    <s v="1"/>
    <x v="1"/>
    <n v="72"/>
    <x v="0"/>
    <n v="5"/>
    <x v="3"/>
    <n v="1"/>
    <n v="26"/>
    <x v="1"/>
    <x v="1"/>
    <n v="1911"/>
    <n v="0.72599999999999998"/>
    <n v="0.91900000000000004"/>
    <s v="N/A"/>
  </r>
  <r>
    <s v="OAS1_0116_MR1"/>
    <s v="0116"/>
    <s v="1"/>
    <x v="0"/>
    <n v="52"/>
    <x v="1"/>
    <n v="5"/>
    <x v="3"/>
    <n v="1"/>
    <n v="30"/>
    <x v="0"/>
    <x v="0"/>
    <n v="1373"/>
    <n v="0.78400000000000003"/>
    <n v="1.2789999999999999"/>
    <s v="N/A"/>
  </r>
  <r>
    <s v="OAS1_0117_MR1"/>
    <s v="0117"/>
    <s v="1"/>
    <x v="1"/>
    <n v="25"/>
    <x v="2"/>
    <m/>
    <x v="2"/>
    <m/>
    <m/>
    <x v="2"/>
    <x v="2"/>
    <n v="1759"/>
    <n v="0.78300000000000003"/>
    <n v="0.998"/>
    <s v="N/A"/>
  </r>
  <r>
    <s v="OAS1_0117_MR2"/>
    <s v="0117"/>
    <s v="2"/>
    <x v="1"/>
    <n v="25"/>
    <x v="2"/>
    <m/>
    <x v="2"/>
    <m/>
    <m/>
    <x v="2"/>
    <x v="2"/>
    <n v="1753"/>
    <n v="0.78200000000000003"/>
    <n v="1.0009999999999999"/>
    <n v="5"/>
  </r>
  <r>
    <s v="OAS1_0119_MR1"/>
    <s v="0119"/>
    <s v="1"/>
    <x v="1"/>
    <n v="19"/>
    <x v="2"/>
    <m/>
    <x v="2"/>
    <m/>
    <m/>
    <x v="2"/>
    <x v="2"/>
    <n v="1502"/>
    <n v="0.83799999999999997"/>
    <n v="1.169"/>
    <s v="N/A"/>
  </r>
  <r>
    <s v="OAS1_0120_MR1"/>
    <s v="0120"/>
    <s v="1"/>
    <x v="1"/>
    <n v="70"/>
    <x v="6"/>
    <n v="4"/>
    <x v="1"/>
    <n v="4"/>
    <n v="26"/>
    <x v="1"/>
    <x v="1"/>
    <n v="1796"/>
    <n v="0.73599999999999999"/>
    <n v="0.97699999999999998"/>
    <s v="N/A"/>
  </r>
  <r>
    <s v="OAS1_0121_MR1"/>
    <s v="0121"/>
    <s v="1"/>
    <x v="1"/>
    <n v="26"/>
    <x v="2"/>
    <m/>
    <x v="2"/>
    <m/>
    <m/>
    <x v="2"/>
    <x v="2"/>
    <n v="1684"/>
    <n v="0.82"/>
    <n v="1.042"/>
    <s v="N/A"/>
  </r>
  <r>
    <s v="OAS1_0122_MR1"/>
    <s v="0122"/>
    <s v="1"/>
    <x v="0"/>
    <n v="83"/>
    <x v="3"/>
    <n v="5"/>
    <x v="3"/>
    <n v="2"/>
    <n v="22"/>
    <x v="3"/>
    <x v="1"/>
    <n v="1377"/>
    <n v="0.71499999999999997"/>
    <n v="1.274"/>
    <s v="N/A"/>
  </r>
  <r>
    <s v="OAS1_0123_MR1"/>
    <s v="0123"/>
    <s v="1"/>
    <x v="0"/>
    <n v="83"/>
    <x v="3"/>
    <n v="3"/>
    <x v="4"/>
    <n v="4"/>
    <n v="24"/>
    <x v="1"/>
    <x v="1"/>
    <n v="1282"/>
    <n v="0.79700000000000004"/>
    <n v="1.369"/>
    <s v="N/A"/>
  </r>
  <r>
    <s v="OAS1_0124_MR1"/>
    <s v="0124"/>
    <s v="1"/>
    <x v="1"/>
    <n v="73"/>
    <x v="0"/>
    <n v="2"/>
    <x v="0"/>
    <m/>
    <n v="23"/>
    <x v="1"/>
    <x v="1"/>
    <n v="1661"/>
    <n v="0.70899999999999996"/>
    <n v="1.056"/>
    <s v="N/A"/>
  </r>
  <r>
    <s v="OAS1_0125_MR1"/>
    <s v="0125"/>
    <s v="1"/>
    <x v="0"/>
    <n v="22"/>
    <x v="2"/>
    <m/>
    <x v="2"/>
    <m/>
    <m/>
    <x v="2"/>
    <x v="2"/>
    <n v="1537"/>
    <n v="0.83199999999999996"/>
    <n v="1.1419999999999999"/>
    <s v="N/A"/>
  </r>
  <r>
    <s v="OAS1_0126_MR1"/>
    <s v="0126"/>
    <s v="1"/>
    <x v="1"/>
    <n v="21"/>
    <x v="2"/>
    <m/>
    <x v="2"/>
    <m/>
    <m/>
    <x v="2"/>
    <x v="2"/>
    <n v="1582"/>
    <n v="0.88500000000000001"/>
    <n v="1.1100000000000001"/>
    <s v="N/A"/>
  </r>
  <r>
    <s v="OAS1_0127_MR1"/>
    <s v="0127"/>
    <s v="1"/>
    <x v="1"/>
    <n v="30"/>
    <x v="2"/>
    <m/>
    <x v="2"/>
    <m/>
    <m/>
    <x v="2"/>
    <x v="2"/>
    <n v="1538"/>
    <n v="0.86199999999999999"/>
    <n v="1.141"/>
    <s v="N/A"/>
  </r>
  <r>
    <s v="OAS1_0129_MR1"/>
    <s v="0129"/>
    <s v="1"/>
    <x v="1"/>
    <n v="18"/>
    <x v="2"/>
    <m/>
    <x v="2"/>
    <m/>
    <m/>
    <x v="2"/>
    <x v="2"/>
    <n v="1514"/>
    <n v="0.84599999999999997"/>
    <n v="1.159"/>
    <s v="N/A"/>
  </r>
  <r>
    <s v="OAS1_0130_MR1"/>
    <s v="0130"/>
    <s v="1"/>
    <x v="1"/>
    <n v="68"/>
    <x v="6"/>
    <n v="3"/>
    <x v="4"/>
    <n v="3"/>
    <n v="26"/>
    <x v="0"/>
    <x v="0"/>
    <n v="1444"/>
    <n v="0.78900000000000003"/>
    <n v="1.216"/>
    <s v="N/A"/>
  </r>
  <r>
    <s v="OAS1_0131_MR1"/>
    <s v="0131"/>
    <s v="1"/>
    <x v="1"/>
    <n v="24"/>
    <x v="2"/>
    <m/>
    <x v="2"/>
    <m/>
    <m/>
    <x v="2"/>
    <x v="2"/>
    <n v="1637"/>
    <n v="0.82399999999999995"/>
    <n v="1.0720000000000001"/>
    <s v="N/A"/>
  </r>
  <r>
    <s v="OAS1_0132_MR1"/>
    <s v="0132"/>
    <s v="1"/>
    <x v="1"/>
    <n v="22"/>
    <x v="2"/>
    <m/>
    <x v="2"/>
    <m/>
    <m/>
    <x v="2"/>
    <x v="2"/>
    <n v="1596"/>
    <n v="0.85"/>
    <n v="1.099"/>
    <s v="N/A"/>
  </r>
  <r>
    <s v="OAS1_0133_MR1"/>
    <s v="0133"/>
    <s v="1"/>
    <x v="0"/>
    <n v="65"/>
    <x v="7"/>
    <n v="5"/>
    <x v="3"/>
    <n v="2"/>
    <n v="30"/>
    <x v="0"/>
    <x v="0"/>
    <n v="1277"/>
    <n v="0.81399999999999995"/>
    <n v="1.3740000000000001"/>
    <s v="N/A"/>
  </r>
  <r>
    <s v="OAS1_0134_MR1"/>
    <s v="0134"/>
    <s v="1"/>
    <x v="1"/>
    <n v="80"/>
    <x v="4"/>
    <n v="2"/>
    <x v="0"/>
    <n v="4"/>
    <n v="20"/>
    <x v="3"/>
    <x v="1"/>
    <n v="1494"/>
    <n v="0.66500000000000004"/>
    <n v="1.175"/>
    <s v="N/A"/>
  </r>
  <r>
    <s v="OAS1_0135_MR1"/>
    <s v="0135"/>
    <s v="1"/>
    <x v="1"/>
    <n v="64"/>
    <x v="7"/>
    <n v="2"/>
    <x v="0"/>
    <n v="4"/>
    <n v="29"/>
    <x v="0"/>
    <x v="0"/>
    <n v="1561"/>
    <n v="0.80100000000000005"/>
    <n v="1.1240000000000001"/>
    <s v="N/A"/>
  </r>
  <r>
    <s v="OAS1_0136_MR1"/>
    <s v="0136"/>
    <s v="1"/>
    <x v="0"/>
    <n v="24"/>
    <x v="2"/>
    <m/>
    <x v="2"/>
    <m/>
    <m/>
    <x v="2"/>
    <x v="2"/>
    <n v="1178"/>
    <n v="0.873"/>
    <n v="1.4890000000000001"/>
    <s v="N/A"/>
  </r>
  <r>
    <s v="OAS1_0137_MR1"/>
    <s v="0137"/>
    <s v="1"/>
    <x v="0"/>
    <n v="87"/>
    <x v="5"/>
    <n v="2"/>
    <x v="0"/>
    <n v="3"/>
    <n v="22"/>
    <x v="3"/>
    <x v="1"/>
    <n v="1499"/>
    <n v="0.67200000000000004"/>
    <n v="1.171"/>
    <s v="N/A"/>
  </r>
  <r>
    <s v="OAS1_0138_MR1"/>
    <s v="0138"/>
    <s v="1"/>
    <x v="1"/>
    <n v="80"/>
    <x v="4"/>
    <n v="2"/>
    <x v="0"/>
    <n v="4"/>
    <n v="28"/>
    <x v="0"/>
    <x v="0"/>
    <n v="1689"/>
    <n v="0.70599999999999996"/>
    <n v="1.0389999999999999"/>
    <s v="N/A"/>
  </r>
  <r>
    <s v="OAS1_0139_MR1"/>
    <s v="0139"/>
    <s v="1"/>
    <x v="0"/>
    <n v="72"/>
    <x v="0"/>
    <n v="3"/>
    <x v="4"/>
    <n v="3"/>
    <n v="28"/>
    <x v="0"/>
    <x v="0"/>
    <n v="1512"/>
    <n v="0.77900000000000003"/>
    <n v="1.161"/>
    <s v="N/A"/>
  </r>
  <r>
    <s v="OAS1_0140_MR1"/>
    <s v="0140"/>
    <s v="1"/>
    <x v="0"/>
    <n v="23"/>
    <x v="2"/>
    <m/>
    <x v="2"/>
    <m/>
    <m/>
    <x v="2"/>
    <x v="2"/>
    <n v="1375"/>
    <n v="0.872"/>
    <n v="1.2769999999999999"/>
    <s v="N/A"/>
  </r>
  <r>
    <s v="OAS1_0141_MR1"/>
    <s v="0141"/>
    <s v="1"/>
    <x v="1"/>
    <n v="24"/>
    <x v="2"/>
    <m/>
    <x v="2"/>
    <m/>
    <m/>
    <x v="2"/>
    <x v="2"/>
    <n v="1523"/>
    <n v="0.84599999999999997"/>
    <n v="1.1519999999999999"/>
    <s v="N/A"/>
  </r>
  <r>
    <s v="OAS1_0142_MR1"/>
    <s v="0142"/>
    <s v="1"/>
    <x v="1"/>
    <n v="70"/>
    <x v="6"/>
    <n v="4"/>
    <x v="1"/>
    <n v="1"/>
    <n v="27"/>
    <x v="1"/>
    <x v="1"/>
    <n v="1581"/>
    <n v="0.69499999999999995"/>
    <n v="1.1100000000000001"/>
    <s v="N/A"/>
  </r>
  <r>
    <s v="OAS1_0143_MR1"/>
    <s v="0143"/>
    <s v="1"/>
    <x v="1"/>
    <n v="66"/>
    <x v="6"/>
    <n v="2"/>
    <x v="0"/>
    <n v="4"/>
    <n v="30"/>
    <x v="1"/>
    <x v="1"/>
    <n v="1446"/>
    <n v="0.78400000000000003"/>
    <n v="1.214"/>
    <s v="N/A"/>
  </r>
  <r>
    <s v="OAS1_0144_MR1"/>
    <s v="0144"/>
    <s v="1"/>
    <x v="1"/>
    <n v="22"/>
    <x v="2"/>
    <m/>
    <x v="2"/>
    <m/>
    <m/>
    <x v="2"/>
    <x v="2"/>
    <n v="1799"/>
    <n v="0.86499999999999999"/>
    <n v="0.97499999999999998"/>
    <s v="N/A"/>
  </r>
  <r>
    <s v="OAS1_0145_MR1"/>
    <s v="0145"/>
    <s v="1"/>
    <x v="1"/>
    <n v="34"/>
    <x v="2"/>
    <m/>
    <x v="2"/>
    <m/>
    <m/>
    <x v="2"/>
    <x v="2"/>
    <n v="1653"/>
    <n v="0.83099999999999996"/>
    <n v="1.0620000000000001"/>
    <s v="N/A"/>
  </r>
  <r>
    <s v="OAS1_0145_MR2"/>
    <s v="0145"/>
    <s v="2"/>
    <x v="1"/>
    <n v="34"/>
    <x v="2"/>
    <m/>
    <x v="2"/>
    <m/>
    <m/>
    <x v="2"/>
    <x v="2"/>
    <n v="1654"/>
    <n v="0.83199999999999996"/>
    <n v="1.0609999999999999"/>
    <n v="10"/>
  </r>
  <r>
    <s v="OAS1_0146_MR1"/>
    <s v="0146"/>
    <s v="1"/>
    <x v="0"/>
    <n v="82"/>
    <x v="3"/>
    <n v="5"/>
    <x v="3"/>
    <n v="1"/>
    <n v="28"/>
    <x v="0"/>
    <x v="0"/>
    <n v="1513"/>
    <n v="0.74199999999999999"/>
    <n v="1.1599999999999999"/>
    <s v="N/A"/>
  </r>
  <r>
    <s v="OAS1_0147_MR1"/>
    <s v="0147"/>
    <s v="1"/>
    <x v="0"/>
    <n v="25"/>
    <x v="2"/>
    <m/>
    <x v="2"/>
    <m/>
    <m/>
    <x v="2"/>
    <x v="2"/>
    <n v="1663"/>
    <n v="0.84499999999999997"/>
    <n v="1.0549999999999999"/>
    <s v="N/A"/>
  </r>
  <r>
    <s v="OAS1_0148_MR1"/>
    <s v="0148"/>
    <s v="1"/>
    <x v="1"/>
    <n v="23"/>
    <x v="2"/>
    <m/>
    <x v="2"/>
    <m/>
    <m/>
    <x v="2"/>
    <x v="2"/>
    <n v="1497"/>
    <n v="0.81100000000000005"/>
    <n v="1.1719999999999999"/>
    <s v="N/A"/>
  </r>
  <r>
    <s v="OAS1_0150_MR1"/>
    <s v="0150"/>
    <s v="1"/>
    <x v="0"/>
    <n v="20"/>
    <x v="2"/>
    <m/>
    <x v="2"/>
    <m/>
    <m/>
    <x v="2"/>
    <x v="2"/>
    <n v="1510"/>
    <n v="0.875"/>
    <n v="1.1619999999999999"/>
    <s v="N/A"/>
  </r>
  <r>
    <s v="OAS1_0150_MR2"/>
    <s v="0150"/>
    <s v="2"/>
    <x v="0"/>
    <n v="20"/>
    <x v="2"/>
    <m/>
    <x v="2"/>
    <m/>
    <m/>
    <x v="2"/>
    <x v="2"/>
    <n v="1506"/>
    <n v="0.876"/>
    <n v="1.165"/>
    <n v="1"/>
  </r>
  <r>
    <s v="OAS1_0151_MR1"/>
    <s v="0151"/>
    <s v="1"/>
    <x v="0"/>
    <n v="25"/>
    <x v="2"/>
    <m/>
    <x v="2"/>
    <m/>
    <m/>
    <x v="2"/>
    <x v="2"/>
    <n v="1439"/>
    <n v="0.85599999999999998"/>
    <n v="1.22"/>
    <s v="N/A"/>
  </r>
  <r>
    <s v="OAS1_0152_MR1"/>
    <s v="0152"/>
    <s v="1"/>
    <x v="0"/>
    <n v="23"/>
    <x v="2"/>
    <m/>
    <x v="2"/>
    <m/>
    <m/>
    <x v="2"/>
    <x v="2"/>
    <n v="1471"/>
    <n v="0.83"/>
    <n v="1.1930000000000001"/>
    <s v="N/A"/>
  </r>
  <r>
    <s v="OAS1_0153_MR1"/>
    <s v="0153"/>
    <s v="1"/>
    <x v="1"/>
    <n v="23"/>
    <x v="2"/>
    <m/>
    <x v="2"/>
    <m/>
    <m/>
    <x v="2"/>
    <x v="2"/>
    <n v="1662"/>
    <n v="0.85"/>
    <n v="1.056"/>
    <s v="N/A"/>
  </r>
  <r>
    <s v="OAS1_0155_MR1"/>
    <s v="0155"/>
    <s v="1"/>
    <x v="1"/>
    <n v="71"/>
    <x v="0"/>
    <n v="4"/>
    <x v="1"/>
    <m/>
    <n v="28"/>
    <x v="1"/>
    <x v="1"/>
    <n v="1359"/>
    <n v="0.753"/>
    <n v="1.2909999999999999"/>
    <s v="N/A"/>
  </r>
  <r>
    <s v="OAS1_0156_MR1"/>
    <s v="0156"/>
    <s v="1"/>
    <x v="0"/>
    <n v="20"/>
    <x v="2"/>
    <m/>
    <x v="2"/>
    <m/>
    <m/>
    <x v="2"/>
    <x v="2"/>
    <n v="1591"/>
    <n v="0.83399999999999996"/>
    <n v="1.103"/>
    <s v="N/A"/>
  </r>
  <r>
    <s v="OAS1_0156_MR2"/>
    <s v="0156"/>
    <s v="2"/>
    <x v="0"/>
    <n v="20"/>
    <x v="2"/>
    <m/>
    <x v="2"/>
    <m/>
    <m/>
    <x v="2"/>
    <x v="2"/>
    <n v="1577"/>
    <n v="0.83199999999999996"/>
    <n v="1.113"/>
    <n v="12"/>
  </r>
  <r>
    <s v="OAS1_0157_MR1"/>
    <s v="0157"/>
    <s v="1"/>
    <x v="0"/>
    <n v="86"/>
    <x v="5"/>
    <n v="4"/>
    <x v="1"/>
    <n v="3"/>
    <n v="30"/>
    <x v="0"/>
    <x v="0"/>
    <n v="1293"/>
    <n v="0.75600000000000001"/>
    <n v="1.357"/>
    <s v="N/A"/>
  </r>
  <r>
    <s v="OAS1_0158_MR1"/>
    <s v="0158"/>
    <s v="1"/>
    <x v="1"/>
    <n v="81"/>
    <x v="3"/>
    <n v="5"/>
    <x v="3"/>
    <n v="1"/>
    <n v="26"/>
    <x v="1"/>
    <x v="1"/>
    <n v="1556"/>
    <n v="0.68899999999999995"/>
    <n v="1.1279999999999999"/>
    <s v="N/A"/>
  </r>
  <r>
    <s v="OAS1_0159_MR1"/>
    <s v="0159"/>
    <s v="1"/>
    <x v="0"/>
    <n v="40"/>
    <x v="2"/>
    <m/>
    <x v="2"/>
    <m/>
    <m/>
    <x v="2"/>
    <x v="2"/>
    <n v="1437"/>
    <n v="0.82099999999999995"/>
    <n v="1.2210000000000001"/>
    <s v="N/A"/>
  </r>
  <r>
    <s v="OAS1_0160_MR1"/>
    <s v="0160"/>
    <s v="1"/>
    <x v="1"/>
    <n v="57"/>
    <x v="1"/>
    <m/>
    <x v="2"/>
    <m/>
    <m/>
    <x v="2"/>
    <x v="2"/>
    <n v="1745"/>
    <n v="0.81299999999999994"/>
    <n v="1.006"/>
    <s v="N/A"/>
  </r>
  <r>
    <s v="OAS1_0161_MR1"/>
    <s v="0161"/>
    <s v="1"/>
    <x v="0"/>
    <n v="84"/>
    <x v="3"/>
    <n v="2"/>
    <x v="0"/>
    <n v="2"/>
    <n v="27"/>
    <x v="1"/>
    <x v="1"/>
    <n v="1390"/>
    <n v="0.72699999999999998"/>
    <n v="1.2629999999999999"/>
    <s v="N/A"/>
  </r>
  <r>
    <s v="OAS1_0162_MR1"/>
    <s v="0162"/>
    <s v="1"/>
    <x v="0"/>
    <n v="20"/>
    <x v="2"/>
    <m/>
    <x v="2"/>
    <m/>
    <m/>
    <x v="2"/>
    <x v="2"/>
    <n v="1219"/>
    <n v="0.872"/>
    <n v="1.44"/>
    <s v="N/A"/>
  </r>
  <r>
    <s v="OAS1_0163_MR1"/>
    <s v="0163"/>
    <s v="1"/>
    <x v="0"/>
    <n v="18"/>
    <x v="2"/>
    <m/>
    <x v="2"/>
    <m/>
    <m/>
    <x v="2"/>
    <x v="2"/>
    <n v="1633"/>
    <n v="0.85899999999999999"/>
    <n v="1.075"/>
    <s v="N/A"/>
  </r>
  <r>
    <s v="OAS1_0164_MR1"/>
    <s v="0164"/>
    <s v="1"/>
    <x v="0"/>
    <n v="81"/>
    <x v="3"/>
    <n v="2"/>
    <x v="0"/>
    <n v="3"/>
    <n v="28"/>
    <x v="1"/>
    <x v="1"/>
    <n v="1495"/>
    <n v="0.68700000000000006"/>
    <n v="1.1739999999999999"/>
    <s v="N/A"/>
  </r>
  <r>
    <s v="OAS1_0165_MR1"/>
    <s v="0165"/>
    <s v="1"/>
    <x v="0"/>
    <n v="74"/>
    <x v="0"/>
    <n v="2"/>
    <x v="0"/>
    <n v="3"/>
    <n v="29"/>
    <x v="0"/>
    <x v="0"/>
    <n v="1395"/>
    <n v="0.78700000000000003"/>
    <n v="1.258"/>
    <s v="N/A"/>
  </r>
  <r>
    <s v="OAS1_0166_MR1"/>
    <s v="0166"/>
    <s v="1"/>
    <x v="0"/>
    <n v="80"/>
    <x v="4"/>
    <n v="2"/>
    <x v="0"/>
    <m/>
    <n v="27"/>
    <x v="1"/>
    <x v="1"/>
    <n v="1475"/>
    <n v="0.77100000000000002"/>
    <n v="1.19"/>
    <s v="N/A"/>
  </r>
  <r>
    <s v="OAS1_0167_MR1"/>
    <s v="0167"/>
    <s v="1"/>
    <x v="0"/>
    <n v="41"/>
    <x v="1"/>
    <m/>
    <x v="2"/>
    <m/>
    <m/>
    <x v="2"/>
    <x v="2"/>
    <n v="1361"/>
    <n v="0.84899999999999998"/>
    <n v="1.2889999999999999"/>
    <s v="N/A"/>
  </r>
  <r>
    <s v="OAS1_0168_MR1"/>
    <s v="0168"/>
    <s v="1"/>
    <x v="0"/>
    <n v="50"/>
    <x v="1"/>
    <m/>
    <x v="2"/>
    <m/>
    <m/>
    <x v="2"/>
    <x v="2"/>
    <n v="1411"/>
    <n v="0.84599999999999997"/>
    <n v="1.244"/>
    <s v="N/A"/>
  </r>
  <r>
    <s v="OAS1_0169_MR1"/>
    <s v="0169"/>
    <s v="1"/>
    <x v="0"/>
    <n v="88"/>
    <x v="5"/>
    <n v="2"/>
    <x v="0"/>
    <n v="3"/>
    <n v="30"/>
    <x v="0"/>
    <x v="0"/>
    <n v="1445"/>
    <n v="0.71799999999999997"/>
    <n v="1.2150000000000001"/>
    <s v="N/A"/>
  </r>
  <r>
    <s v="OAS1_0170_MR1"/>
    <s v="0170"/>
    <s v="1"/>
    <x v="1"/>
    <n v="71"/>
    <x v="0"/>
    <n v="2"/>
    <x v="0"/>
    <n v="4"/>
    <n v="29"/>
    <x v="0"/>
    <x v="0"/>
    <n v="1455"/>
    <n v="0.72499999999999998"/>
    <n v="1.206"/>
    <s v="N/A"/>
  </r>
  <r>
    <s v="OAS1_0173_MR1"/>
    <s v="0173"/>
    <s v="1"/>
    <x v="1"/>
    <n v="35"/>
    <x v="2"/>
    <m/>
    <x v="2"/>
    <m/>
    <m/>
    <x v="2"/>
    <x v="2"/>
    <n v="1475"/>
    <n v="0.82899999999999996"/>
    <n v="1.19"/>
    <s v="N/A"/>
  </r>
  <r>
    <s v="OAS1_0174_MR1"/>
    <s v="0174"/>
    <s v="1"/>
    <x v="1"/>
    <n v="23"/>
    <x v="2"/>
    <m/>
    <x v="2"/>
    <m/>
    <m/>
    <x v="2"/>
    <x v="2"/>
    <n v="1415"/>
    <n v="0.86499999999999999"/>
    <n v="1.2410000000000001"/>
    <s v="N/A"/>
  </r>
  <r>
    <s v="OAS1_0176_MR1"/>
    <s v="0176"/>
    <s v="1"/>
    <x v="0"/>
    <n v="88"/>
    <x v="5"/>
    <n v="3"/>
    <x v="4"/>
    <n v="1"/>
    <n v="29"/>
    <x v="0"/>
    <x v="0"/>
    <n v="1398"/>
    <n v="0.71199999999999997"/>
    <n v="1.2549999999999999"/>
    <s v="N/A"/>
  </r>
  <r>
    <s v="OAS1_0177_MR1"/>
    <s v="0177"/>
    <s v="1"/>
    <x v="0"/>
    <n v="54"/>
    <x v="1"/>
    <n v="4"/>
    <x v="1"/>
    <n v="1"/>
    <n v="30"/>
    <x v="0"/>
    <x v="0"/>
    <n v="1494"/>
    <n v="0.83799999999999997"/>
    <n v="1.1739999999999999"/>
    <s v="N/A"/>
  </r>
  <r>
    <s v="OAS1_0178_MR1"/>
    <s v="0178"/>
    <s v="1"/>
    <x v="0"/>
    <n v="44"/>
    <x v="1"/>
    <m/>
    <x v="2"/>
    <m/>
    <m/>
    <x v="2"/>
    <x v="2"/>
    <n v="1272"/>
    <n v="0.85299999999999998"/>
    <n v="1.38"/>
    <s v="N/A"/>
  </r>
  <r>
    <s v="OAS1_0179_MR1"/>
    <s v="0179"/>
    <s v="1"/>
    <x v="0"/>
    <n v="87"/>
    <x v="5"/>
    <n v="2"/>
    <x v="0"/>
    <n v="4"/>
    <n v="21"/>
    <x v="1"/>
    <x v="1"/>
    <n v="1250"/>
    <n v="0.65300000000000002"/>
    <n v="1.405"/>
    <s v="N/A"/>
  </r>
  <r>
    <s v="OAS1_0180_MR1"/>
    <s v="0180"/>
    <s v="1"/>
    <x v="0"/>
    <n v="80"/>
    <x v="4"/>
    <n v="4"/>
    <x v="1"/>
    <n v="2"/>
    <n v="30"/>
    <x v="0"/>
    <x v="0"/>
    <n v="1496"/>
    <n v="0.745"/>
    <n v="1.173"/>
    <s v="N/A"/>
  </r>
  <r>
    <s v="OAS1_0181_MR1"/>
    <s v="0181"/>
    <s v="1"/>
    <x v="0"/>
    <n v="49"/>
    <x v="1"/>
    <n v="4"/>
    <x v="1"/>
    <n v="2"/>
    <n v="30"/>
    <x v="0"/>
    <x v="0"/>
    <n v="1316"/>
    <n v="0.82"/>
    <n v="1.3340000000000001"/>
    <s v="N/A"/>
  </r>
  <r>
    <s v="OAS1_0182_MR1"/>
    <s v="0182"/>
    <s v="1"/>
    <x v="1"/>
    <n v="48"/>
    <x v="1"/>
    <m/>
    <x v="2"/>
    <m/>
    <m/>
    <x v="2"/>
    <x v="2"/>
    <n v="1561"/>
    <n v="0.81599999999999995"/>
    <n v="1.1240000000000001"/>
    <s v="N/A"/>
  </r>
  <r>
    <s v="OAS1_0183_MR1"/>
    <s v="0183"/>
    <s v="1"/>
    <x v="1"/>
    <n v="44"/>
    <x v="1"/>
    <m/>
    <x v="2"/>
    <m/>
    <m/>
    <x v="2"/>
    <x v="2"/>
    <n v="1908"/>
    <n v="0.81599999999999995"/>
    <n v="0.92"/>
    <s v="N/A"/>
  </r>
  <r>
    <s v="OAS1_0184_MR1"/>
    <s v="0184"/>
    <s v="1"/>
    <x v="0"/>
    <n v="65"/>
    <x v="7"/>
    <n v="2"/>
    <x v="0"/>
    <m/>
    <n v="16"/>
    <x v="3"/>
    <x v="1"/>
    <n v="1521"/>
    <n v="0.66900000000000004"/>
    <n v="1.1539999999999999"/>
    <s v="N/A"/>
  </r>
  <r>
    <s v="OAS1_0185_MR1"/>
    <s v="0185"/>
    <s v="1"/>
    <x v="0"/>
    <n v="78"/>
    <x v="4"/>
    <n v="2"/>
    <x v="0"/>
    <n v="4"/>
    <n v="17"/>
    <x v="3"/>
    <x v="1"/>
    <n v="1314"/>
    <n v="0.73899999999999999"/>
    <n v="1.3360000000000001"/>
    <s v="N/A"/>
  </r>
  <r>
    <s v="OAS1_0186_MR1"/>
    <s v="0186"/>
    <s v="1"/>
    <x v="1"/>
    <n v="84"/>
    <x v="3"/>
    <n v="5"/>
    <x v="3"/>
    <n v="1"/>
    <n v="29"/>
    <x v="0"/>
    <x v="0"/>
    <n v="1707"/>
    <n v="0.73099999999999998"/>
    <n v="1.028"/>
    <s v="N/A"/>
  </r>
  <r>
    <s v="OAS1_0188_MR1"/>
    <s v="0188"/>
    <s v="1"/>
    <x v="1"/>
    <n v="48"/>
    <x v="1"/>
    <n v="4"/>
    <x v="1"/>
    <n v="2"/>
    <n v="30"/>
    <x v="0"/>
    <x v="0"/>
    <n v="1464"/>
    <n v="0.79"/>
    <n v="1.1990000000000001"/>
    <s v="N/A"/>
  </r>
  <r>
    <s v="OAS1_0189_MR1"/>
    <s v="0189"/>
    <s v="1"/>
    <x v="1"/>
    <n v="22"/>
    <x v="2"/>
    <m/>
    <x v="2"/>
    <m/>
    <m/>
    <x v="2"/>
    <x v="2"/>
    <n v="1628"/>
    <n v="0.85299999999999998"/>
    <n v="1.0780000000000001"/>
    <s v="N/A"/>
  </r>
  <r>
    <s v="OAS1_0190_MR1"/>
    <s v="0190"/>
    <s v="1"/>
    <x v="1"/>
    <n v="43"/>
    <x v="1"/>
    <m/>
    <x v="2"/>
    <m/>
    <m/>
    <x v="2"/>
    <x v="2"/>
    <n v="1561"/>
    <n v="0.81299999999999994"/>
    <n v="1.1240000000000001"/>
    <s v="N/A"/>
  </r>
  <r>
    <s v="OAS1_0191_MR1"/>
    <s v="0191"/>
    <s v="1"/>
    <x v="0"/>
    <n v="21"/>
    <x v="2"/>
    <m/>
    <x v="2"/>
    <m/>
    <m/>
    <x v="2"/>
    <x v="2"/>
    <n v="1421"/>
    <n v="0.83499999999999996"/>
    <n v="1.2350000000000001"/>
    <s v="N/A"/>
  </r>
  <r>
    <s v="OAS1_0191_MR2"/>
    <s v="0191"/>
    <s v="2"/>
    <x v="0"/>
    <n v="21"/>
    <x v="2"/>
    <m/>
    <x v="2"/>
    <m/>
    <m/>
    <x v="2"/>
    <x v="2"/>
    <n v="1416"/>
    <n v="0.83699999999999997"/>
    <n v="1.2390000000000001"/>
    <n v="28"/>
  </r>
  <r>
    <s v="OAS1_0192_MR1"/>
    <s v="0192"/>
    <s v="1"/>
    <x v="0"/>
    <n v="31"/>
    <x v="2"/>
    <m/>
    <x v="2"/>
    <m/>
    <m/>
    <x v="2"/>
    <x v="2"/>
    <n v="1294"/>
    <n v="0.83899999999999997"/>
    <n v="1.357"/>
    <s v="N/A"/>
  </r>
  <r>
    <s v="OAS1_0193_MR1"/>
    <s v="0193"/>
    <s v="1"/>
    <x v="0"/>
    <n v="23"/>
    <x v="2"/>
    <m/>
    <x v="2"/>
    <m/>
    <m/>
    <x v="2"/>
    <x v="2"/>
    <n v="1546"/>
    <n v="0.83099999999999996"/>
    <n v="1.135"/>
    <s v="N/A"/>
  </r>
  <r>
    <s v="OAS1_0195_MR1"/>
    <s v="0195"/>
    <s v="1"/>
    <x v="0"/>
    <n v="76"/>
    <x v="4"/>
    <n v="4"/>
    <x v="1"/>
    <n v="1"/>
    <n v="28"/>
    <x v="0"/>
    <x v="0"/>
    <n v="1346"/>
    <n v="0.76600000000000001"/>
    <n v="1.304"/>
    <s v="N/A"/>
  </r>
  <r>
    <s v="OAS1_0197_MR1"/>
    <s v="0197"/>
    <s v="1"/>
    <x v="0"/>
    <n v="89"/>
    <x v="5"/>
    <n v="3"/>
    <x v="4"/>
    <n v="3"/>
    <n v="29"/>
    <x v="0"/>
    <x v="0"/>
    <n v="1154"/>
    <n v="0.747"/>
    <n v="1.5209999999999999"/>
    <s v="N/A"/>
  </r>
  <r>
    <s v="OAS1_0198_MR1"/>
    <s v="0198"/>
    <s v="1"/>
    <x v="0"/>
    <n v="21"/>
    <x v="2"/>
    <m/>
    <x v="2"/>
    <m/>
    <m/>
    <x v="2"/>
    <x v="2"/>
    <n v="1332"/>
    <n v="0.85199999999999998"/>
    <n v="1.3169999999999999"/>
    <s v="N/A"/>
  </r>
  <r>
    <s v="OAS1_0199_MR1"/>
    <s v="0199"/>
    <s v="1"/>
    <x v="1"/>
    <n v="69"/>
    <x v="6"/>
    <n v="5"/>
    <x v="3"/>
    <n v="1"/>
    <n v="30"/>
    <x v="0"/>
    <x v="0"/>
    <n v="1601"/>
    <n v="0.78400000000000003"/>
    <n v="1.0960000000000001"/>
    <s v="N/A"/>
  </r>
  <r>
    <s v="OAS1_0200_MR1"/>
    <s v="0200"/>
    <s v="1"/>
    <x v="0"/>
    <n v="60"/>
    <x v="1"/>
    <n v="2"/>
    <x v="0"/>
    <n v="4"/>
    <n v="30"/>
    <x v="0"/>
    <x v="0"/>
    <n v="1366"/>
    <n v="0.80700000000000005"/>
    <n v="1.2849999999999999"/>
    <s v="N/A"/>
  </r>
  <r>
    <s v="OAS1_0201_MR1"/>
    <s v="0201"/>
    <s v="1"/>
    <x v="0"/>
    <n v="85"/>
    <x v="3"/>
    <n v="4"/>
    <x v="1"/>
    <n v="1"/>
    <n v="26"/>
    <x v="0"/>
    <x v="0"/>
    <n v="1460"/>
    <n v="0.754"/>
    <n v="1.202"/>
    <s v="N/A"/>
  </r>
  <r>
    <s v="OAS1_0202_MR1"/>
    <s v="0202"/>
    <s v="1"/>
    <x v="0"/>
    <n v="23"/>
    <x v="2"/>
    <m/>
    <x v="2"/>
    <m/>
    <m/>
    <x v="2"/>
    <x v="2"/>
    <n v="1574"/>
    <n v="0.86499999999999999"/>
    <n v="1.115"/>
    <s v="N/A"/>
  </r>
  <r>
    <s v="OAS1_0202_MR2"/>
    <s v="0202"/>
    <s v="2"/>
    <x v="0"/>
    <n v="23"/>
    <x v="2"/>
    <m/>
    <x v="2"/>
    <m/>
    <m/>
    <x v="2"/>
    <x v="2"/>
    <n v="1548"/>
    <n v="0.86099999999999999"/>
    <n v="1.1339999999999999"/>
    <n v="21"/>
  </r>
  <r>
    <s v="OAS1_0203_MR1"/>
    <s v="0203"/>
    <s v="1"/>
    <x v="0"/>
    <n v="71"/>
    <x v="0"/>
    <n v="2"/>
    <x v="0"/>
    <n v="3"/>
    <n v="30"/>
    <x v="0"/>
    <x v="0"/>
    <n v="1360"/>
    <n v="0.77900000000000003"/>
    <n v="1.2909999999999999"/>
    <s v="N/A"/>
  </r>
  <r>
    <s v="OAS1_0204_MR1"/>
    <s v="0204"/>
    <s v="1"/>
    <x v="1"/>
    <n v="48"/>
    <x v="1"/>
    <n v="4"/>
    <x v="1"/>
    <n v="1"/>
    <n v="29"/>
    <x v="0"/>
    <x v="0"/>
    <n v="1430"/>
    <n v="0.79700000000000004"/>
    <n v="1.2270000000000001"/>
    <s v="N/A"/>
  </r>
  <r>
    <s v="OAS1_0205_MR1"/>
    <s v="0205"/>
    <s v="1"/>
    <x v="1"/>
    <n v="75"/>
    <x v="0"/>
    <n v="4"/>
    <x v="1"/>
    <n v="1"/>
    <n v="30"/>
    <x v="1"/>
    <x v="1"/>
    <n v="1891"/>
    <n v="0.71599999999999997"/>
    <n v="0.92800000000000005"/>
    <s v="N/A"/>
  </r>
  <r>
    <s v="OAS1_0206_MR1"/>
    <s v="0206"/>
    <s v="1"/>
    <x v="0"/>
    <n v="78"/>
    <x v="4"/>
    <n v="5"/>
    <x v="3"/>
    <n v="1"/>
    <n v="30"/>
    <x v="0"/>
    <x v="0"/>
    <n v="1243"/>
    <n v="0.747"/>
    <n v="1.4119999999999999"/>
    <s v="N/A"/>
  </r>
  <r>
    <s v="OAS1_0207_MR1"/>
    <s v="0207"/>
    <s v="1"/>
    <x v="1"/>
    <n v="51"/>
    <x v="1"/>
    <n v="5"/>
    <x v="3"/>
    <n v="2"/>
    <n v="29"/>
    <x v="0"/>
    <x v="0"/>
    <n v="1714"/>
    <n v="0.81899999999999995"/>
    <n v="1.024"/>
    <s v="N/A"/>
  </r>
  <r>
    <s v="OAS1_0208_MR1"/>
    <s v="0208"/>
    <s v="1"/>
    <x v="0"/>
    <n v="55"/>
    <x v="1"/>
    <n v="5"/>
    <x v="3"/>
    <n v="1"/>
    <n v="29"/>
    <x v="0"/>
    <x v="0"/>
    <n v="1368"/>
    <n v="0.82299999999999995"/>
    <n v="1.2829999999999999"/>
    <s v="N/A"/>
  </r>
  <r>
    <s v="OAS1_0209_MR1"/>
    <s v="0209"/>
    <s v="1"/>
    <x v="0"/>
    <n v="22"/>
    <x v="2"/>
    <m/>
    <x v="2"/>
    <m/>
    <m/>
    <x v="2"/>
    <x v="2"/>
    <n v="1328"/>
    <n v="0.84199999999999997"/>
    <n v="1.321"/>
    <s v="N/A"/>
  </r>
  <r>
    <s v="OAS1_0210_MR1"/>
    <s v="0210"/>
    <s v="1"/>
    <x v="0"/>
    <n v="73"/>
    <x v="0"/>
    <n v="4"/>
    <x v="1"/>
    <n v="1"/>
    <n v="28"/>
    <x v="1"/>
    <x v="1"/>
    <n v="1676"/>
    <n v="0.72199999999999998"/>
    <n v="1.0469999999999999"/>
    <s v="N/A"/>
  </r>
  <r>
    <s v="OAS1_0211_MR1"/>
    <s v="0211"/>
    <s v="1"/>
    <x v="1"/>
    <n v="20"/>
    <x v="2"/>
    <m/>
    <x v="2"/>
    <m/>
    <m/>
    <x v="2"/>
    <x v="2"/>
    <n v="1657"/>
    <n v="0.84899999999999998"/>
    <n v="1.0589999999999999"/>
    <s v="N/A"/>
  </r>
  <r>
    <s v="OAS1_0212_MR1"/>
    <s v="0212"/>
    <s v="1"/>
    <x v="0"/>
    <n v="74"/>
    <x v="0"/>
    <n v="3"/>
    <x v="4"/>
    <m/>
    <n v="28"/>
    <x v="0"/>
    <x v="0"/>
    <n v="1614"/>
    <n v="0.69699999999999995"/>
    <n v="1.087"/>
    <s v="N/A"/>
  </r>
  <r>
    <s v="OAS1_0213_MR1"/>
    <s v="0213"/>
    <s v="1"/>
    <x v="0"/>
    <n v="48"/>
    <x v="1"/>
    <m/>
    <x v="2"/>
    <m/>
    <m/>
    <x v="2"/>
    <x v="2"/>
    <n v="1332"/>
    <n v="0.80100000000000005"/>
    <n v="1.3180000000000001"/>
    <s v="N/A"/>
  </r>
  <r>
    <s v="OAS1_0214_MR1"/>
    <s v="0214"/>
    <s v="1"/>
    <x v="1"/>
    <n v="18"/>
    <x v="2"/>
    <m/>
    <x v="2"/>
    <m/>
    <m/>
    <x v="2"/>
    <x v="2"/>
    <n v="1854"/>
    <n v="0.87"/>
    <n v="0.94699999999999995"/>
    <s v="N/A"/>
  </r>
  <r>
    <s v="OAS1_0216_MR1"/>
    <s v="0216"/>
    <s v="1"/>
    <x v="0"/>
    <n v="71"/>
    <x v="0"/>
    <n v="4"/>
    <x v="1"/>
    <n v="3"/>
    <n v="30"/>
    <x v="0"/>
    <x v="0"/>
    <n v="1503"/>
    <n v="0.79200000000000004"/>
    <n v="1.1679999999999999"/>
    <s v="N/A"/>
  </r>
  <r>
    <s v="OAS1_0217_MR1"/>
    <s v="0217"/>
    <s v="1"/>
    <x v="0"/>
    <n v="78"/>
    <x v="4"/>
    <n v="4"/>
    <x v="1"/>
    <n v="3"/>
    <n v="27"/>
    <x v="1"/>
    <x v="1"/>
    <n v="1393"/>
    <n v="0.69199999999999995"/>
    <n v="1.26"/>
    <s v="N/A"/>
  </r>
  <r>
    <s v="OAS1_0218_MR1"/>
    <s v="0218"/>
    <s v="1"/>
    <x v="0"/>
    <n v="26"/>
    <x v="2"/>
    <m/>
    <x v="2"/>
    <m/>
    <m/>
    <x v="2"/>
    <x v="2"/>
    <n v="1291"/>
    <n v="0.84299999999999997"/>
    <n v="1.36"/>
    <s v="N/A"/>
  </r>
  <r>
    <s v="OAS1_0220_MR1"/>
    <s v="0220"/>
    <s v="1"/>
    <x v="0"/>
    <n v="75"/>
    <x v="0"/>
    <n v="5"/>
    <x v="3"/>
    <n v="1"/>
    <n v="30"/>
    <x v="0"/>
    <x v="0"/>
    <n v="1317"/>
    <n v="0.74199999999999999"/>
    <n v="1.3320000000000001"/>
    <s v="N/A"/>
  </r>
  <r>
    <s v="OAS1_0221_MR1"/>
    <s v="0221"/>
    <s v="1"/>
    <x v="0"/>
    <n v="94"/>
    <x v="8"/>
    <n v="5"/>
    <x v="3"/>
    <n v="1"/>
    <n v="29"/>
    <x v="0"/>
    <x v="0"/>
    <n v="1474"/>
    <n v="0.69599999999999995"/>
    <n v="1.19"/>
    <s v="N/A"/>
  </r>
  <r>
    <s v="OAS1_0222_MR1"/>
    <s v="0222"/>
    <s v="1"/>
    <x v="0"/>
    <n v="49"/>
    <x v="1"/>
    <m/>
    <x v="2"/>
    <m/>
    <m/>
    <x v="2"/>
    <x v="2"/>
    <n v="1164"/>
    <n v="0.80500000000000005"/>
    <n v="1.508"/>
    <s v="N/A"/>
  </r>
  <r>
    <s v="OAS1_0223_MR1"/>
    <s v="0223"/>
    <s v="1"/>
    <x v="1"/>
    <n v="84"/>
    <x v="3"/>
    <n v="2"/>
    <x v="0"/>
    <m/>
    <n v="20"/>
    <x v="3"/>
    <x v="1"/>
    <n v="1641"/>
    <n v="0.70299999999999996"/>
    <n v="1.07"/>
    <s v="N/A"/>
  </r>
  <r>
    <s v="OAS1_0224_MR1"/>
    <s v="0224"/>
    <s v="1"/>
    <x v="0"/>
    <n v="22"/>
    <x v="2"/>
    <m/>
    <x v="2"/>
    <m/>
    <m/>
    <x v="2"/>
    <x v="2"/>
    <n v="1378"/>
    <n v="0.85199999999999998"/>
    <n v="1.274"/>
    <s v="N/A"/>
  </r>
  <r>
    <s v="OAS1_0226_MR1"/>
    <s v="0226"/>
    <s v="1"/>
    <x v="1"/>
    <n v="90"/>
    <x v="5"/>
    <n v="1"/>
    <x v="5"/>
    <n v="4"/>
    <n v="23"/>
    <x v="1"/>
    <x v="1"/>
    <n v="1668"/>
    <n v="0.64400000000000002"/>
    <n v="1.052"/>
    <s v="N/A"/>
  </r>
  <r>
    <s v="OAS1_0227_MR1"/>
    <s v="0227"/>
    <s v="1"/>
    <x v="0"/>
    <n v="26"/>
    <x v="2"/>
    <m/>
    <x v="2"/>
    <m/>
    <m/>
    <x v="2"/>
    <x v="2"/>
    <n v="1288"/>
    <n v="0.77700000000000002"/>
    <n v="1.3620000000000001"/>
    <s v="N/A"/>
  </r>
  <r>
    <s v="OAS1_0228_MR1"/>
    <s v="0228"/>
    <s v="1"/>
    <x v="0"/>
    <n v="81"/>
    <x v="3"/>
    <n v="3"/>
    <x v="4"/>
    <n v="2"/>
    <n v="28"/>
    <x v="0"/>
    <x v="0"/>
    <n v="1486"/>
    <n v="0.75900000000000001"/>
    <n v="1.181"/>
    <s v="N/A"/>
  </r>
  <r>
    <s v="OAS1_0229_MR1"/>
    <s v="0229"/>
    <s v="1"/>
    <x v="0"/>
    <n v="55"/>
    <x v="1"/>
    <n v="3"/>
    <x v="4"/>
    <n v="3"/>
    <n v="30"/>
    <x v="0"/>
    <x v="0"/>
    <n v="1327"/>
    <n v="0.83199999999999996"/>
    <n v="1.323"/>
    <s v="N/A"/>
  </r>
  <r>
    <s v="OAS1_0230_MR1"/>
    <s v="0230"/>
    <s v="1"/>
    <x v="0"/>
    <n v="19"/>
    <x v="2"/>
    <m/>
    <x v="2"/>
    <m/>
    <m/>
    <x v="2"/>
    <x v="2"/>
    <n v="1584"/>
    <n v="0.84599999999999997"/>
    <n v="1.1080000000000001"/>
    <s v="N/A"/>
  </r>
  <r>
    <s v="OAS1_0230_MR2"/>
    <s v="0230"/>
    <s v="2"/>
    <x v="0"/>
    <n v="19"/>
    <x v="2"/>
    <m/>
    <x v="2"/>
    <m/>
    <m/>
    <x v="2"/>
    <x v="2"/>
    <n v="1577"/>
    <n v="0.84899999999999998"/>
    <n v="1.113"/>
    <n v="24"/>
  </r>
  <r>
    <s v="OAS1_0231_MR1"/>
    <s v="0231"/>
    <s v="1"/>
    <x v="0"/>
    <n v="20"/>
    <x v="2"/>
    <m/>
    <x v="2"/>
    <m/>
    <m/>
    <x v="2"/>
    <x v="2"/>
    <n v="1429"/>
    <n v="0.85199999999999998"/>
    <n v="1.228"/>
    <s v="N/A"/>
  </r>
  <r>
    <s v="OAS1_0232_MR1"/>
    <s v="0232"/>
    <s v="1"/>
    <x v="1"/>
    <n v="22"/>
    <x v="2"/>
    <m/>
    <x v="2"/>
    <m/>
    <m/>
    <x v="2"/>
    <x v="2"/>
    <n v="1582"/>
    <n v="0.85699999999999998"/>
    <n v="1.1100000000000001"/>
    <s v="N/A"/>
  </r>
  <r>
    <s v="OAS1_0233_MR1"/>
    <s v="0233"/>
    <s v="1"/>
    <x v="0"/>
    <n v="77"/>
    <x v="4"/>
    <n v="1"/>
    <x v="5"/>
    <n v="4"/>
    <n v="20"/>
    <x v="1"/>
    <x v="1"/>
    <n v="1376"/>
    <n v="0.70099999999999996"/>
    <n v="1.2749999999999999"/>
    <s v="N/A"/>
  </r>
  <r>
    <s v="OAS1_0234_MR1"/>
    <s v="0234"/>
    <s v="1"/>
    <x v="1"/>
    <n v="75"/>
    <x v="0"/>
    <n v="5"/>
    <x v="3"/>
    <n v="2"/>
    <n v="29"/>
    <x v="0"/>
    <x v="0"/>
    <n v="1534"/>
    <n v="0.77100000000000002"/>
    <n v="1.1439999999999999"/>
    <s v="N/A"/>
  </r>
  <r>
    <s v="OAS1_0235_MR1"/>
    <s v="0235"/>
    <s v="1"/>
    <x v="1"/>
    <n v="37"/>
    <x v="2"/>
    <m/>
    <x v="2"/>
    <m/>
    <m/>
    <x v="2"/>
    <x v="2"/>
    <n v="1407"/>
    <n v="0.84199999999999997"/>
    <n v="1.2470000000000001"/>
    <s v="N/A"/>
  </r>
  <r>
    <s v="OAS1_0236_MR1"/>
    <s v="0236"/>
    <s v="1"/>
    <x v="0"/>
    <n v="20"/>
    <x v="2"/>
    <m/>
    <x v="2"/>
    <m/>
    <m/>
    <x v="2"/>
    <x v="2"/>
    <n v="1218"/>
    <n v="0.876"/>
    <n v="1.4410000000000001"/>
    <s v="N/A"/>
  </r>
  <r>
    <s v="OAS1_0236_MR2"/>
    <s v="0236"/>
    <s v="2"/>
    <x v="0"/>
    <n v="20"/>
    <x v="2"/>
    <m/>
    <x v="2"/>
    <m/>
    <m/>
    <x v="2"/>
    <x v="2"/>
    <n v="1222"/>
    <n v="0.872"/>
    <n v="1.4359999999999999"/>
    <n v="3"/>
  </r>
  <r>
    <s v="OAS1_0237_MR1"/>
    <s v="0237"/>
    <s v="1"/>
    <x v="0"/>
    <n v="72"/>
    <x v="0"/>
    <n v="2"/>
    <x v="0"/>
    <n v="2"/>
    <n v="27"/>
    <x v="0"/>
    <x v="0"/>
    <n v="1322"/>
    <n v="0.76400000000000001"/>
    <n v="1.3280000000000001"/>
    <s v="N/A"/>
  </r>
  <r>
    <s v="OAS1_0238_MR1"/>
    <s v="0238"/>
    <s v="1"/>
    <x v="0"/>
    <n v="77"/>
    <x v="4"/>
    <n v="2"/>
    <x v="0"/>
    <n v="3"/>
    <n v="28"/>
    <x v="1"/>
    <x v="1"/>
    <n v="1484"/>
    <n v="0.78600000000000003"/>
    <n v="1.1819999999999999"/>
    <s v="N/A"/>
  </r>
  <r>
    <s v="OAS1_0239_MR1"/>
    <s v="0239"/>
    <s v="1"/>
    <x v="0"/>
    <n v="29"/>
    <x v="2"/>
    <m/>
    <x v="2"/>
    <m/>
    <m/>
    <x v="2"/>
    <x v="2"/>
    <n v="1439"/>
    <n v="0.82299999999999995"/>
    <n v="1.22"/>
    <s v="N/A"/>
  </r>
  <r>
    <s v="OAS1_0239_MR2"/>
    <s v="0239"/>
    <s v="2"/>
    <x v="0"/>
    <n v="29"/>
    <x v="2"/>
    <m/>
    <x v="2"/>
    <m/>
    <m/>
    <x v="2"/>
    <x v="2"/>
    <n v="1438"/>
    <n v="0.82199999999999995"/>
    <n v="1.2210000000000001"/>
    <n v="40"/>
  </r>
  <r>
    <s v="OAS1_0240_MR1"/>
    <s v="0240"/>
    <s v="1"/>
    <x v="0"/>
    <n v="74"/>
    <x v="0"/>
    <n v="2"/>
    <x v="0"/>
    <m/>
    <n v="26"/>
    <x v="1"/>
    <x v="1"/>
    <n v="1171"/>
    <n v="0.73599999999999999"/>
    <n v="1.4990000000000001"/>
    <s v="N/A"/>
  </r>
  <r>
    <s v="OAS1_0241_MR1"/>
    <s v="0241"/>
    <s v="1"/>
    <x v="0"/>
    <n v="74"/>
    <x v="0"/>
    <n v="5"/>
    <x v="3"/>
    <n v="2"/>
    <n v="30"/>
    <x v="0"/>
    <x v="0"/>
    <n v="1400"/>
    <n v="0.754"/>
    <n v="1.254"/>
    <s v="N/A"/>
  </r>
  <r>
    <s v="OAS1_0243_MR1"/>
    <s v="0243"/>
    <s v="1"/>
    <x v="1"/>
    <n v="64"/>
    <x v="7"/>
    <n v="5"/>
    <x v="3"/>
    <n v="2"/>
    <n v="22"/>
    <x v="1"/>
    <x v="1"/>
    <n v="1547"/>
    <n v="0.74199999999999999"/>
    <n v="1.1339999999999999"/>
    <s v="N/A"/>
  </r>
  <r>
    <s v="OAS1_0244_MR1"/>
    <s v="0244"/>
    <s v="1"/>
    <x v="0"/>
    <n v="80"/>
    <x v="4"/>
    <n v="4"/>
    <x v="1"/>
    <n v="2"/>
    <n v="29"/>
    <x v="0"/>
    <x v="0"/>
    <n v="1341"/>
    <n v="0.73699999999999999"/>
    <n v="1.3089999999999999"/>
    <s v="N/A"/>
  </r>
  <r>
    <s v="OAS1_0246_MR1"/>
    <s v="0246"/>
    <s v="1"/>
    <x v="0"/>
    <n v="22"/>
    <x v="2"/>
    <m/>
    <x v="2"/>
    <m/>
    <m/>
    <x v="2"/>
    <x v="2"/>
    <n v="1522"/>
    <n v="0.84099999999999997"/>
    <n v="1.153"/>
    <s v="N/A"/>
  </r>
  <r>
    <s v="OAS1_0247_MR1"/>
    <s v="0247"/>
    <s v="1"/>
    <x v="1"/>
    <n v="90"/>
    <x v="5"/>
    <n v="2"/>
    <x v="0"/>
    <n v="3"/>
    <n v="21"/>
    <x v="1"/>
    <x v="1"/>
    <n v="1307"/>
    <n v="0.68899999999999995"/>
    <n v="1.3420000000000001"/>
    <s v="N/A"/>
  </r>
  <r>
    <s v="OAS1_0249_MR1"/>
    <s v="0249"/>
    <s v="1"/>
    <x v="0"/>
    <n v="28"/>
    <x v="2"/>
    <m/>
    <x v="2"/>
    <m/>
    <m/>
    <x v="2"/>
    <x v="2"/>
    <n v="1217"/>
    <n v="0.871"/>
    <n v="1.4430000000000001"/>
    <s v="N/A"/>
  </r>
  <r>
    <s v="OAS1_0249_MR2"/>
    <s v="0249"/>
    <s v="2"/>
    <x v="0"/>
    <n v="28"/>
    <x v="2"/>
    <m/>
    <x v="2"/>
    <m/>
    <m/>
    <x v="2"/>
    <x v="2"/>
    <n v="1215"/>
    <n v="0.86499999999999999"/>
    <n v="1.444"/>
    <n v="3"/>
  </r>
  <r>
    <s v="OAS1_0250_MR1"/>
    <s v="0250"/>
    <s v="1"/>
    <x v="1"/>
    <n v="21"/>
    <x v="2"/>
    <m/>
    <x v="2"/>
    <m/>
    <m/>
    <x v="2"/>
    <x v="2"/>
    <n v="1500"/>
    <n v="0.83699999999999997"/>
    <n v="1.17"/>
    <s v="N/A"/>
  </r>
  <r>
    <s v="OAS1_0253_MR1"/>
    <s v="0253"/>
    <s v="1"/>
    <x v="0"/>
    <n v="20"/>
    <x v="2"/>
    <m/>
    <x v="2"/>
    <m/>
    <m/>
    <x v="2"/>
    <x v="2"/>
    <n v="1751"/>
    <n v="0.85199999999999998"/>
    <n v="1.002"/>
    <s v="N/A"/>
  </r>
  <r>
    <s v="OAS1_0254_MR1"/>
    <s v="0254"/>
    <s v="1"/>
    <x v="0"/>
    <n v="85"/>
    <x v="3"/>
    <n v="5"/>
    <x v="3"/>
    <n v="1"/>
    <n v="29"/>
    <x v="0"/>
    <x v="0"/>
    <n v="1264"/>
    <n v="0.70499999999999996"/>
    <n v="1.3879999999999999"/>
    <s v="N/A"/>
  </r>
  <r>
    <s v="OAS1_0255_MR1"/>
    <s v="0255"/>
    <s v="1"/>
    <x v="0"/>
    <n v="71"/>
    <x v="0"/>
    <n v="5"/>
    <x v="3"/>
    <n v="1"/>
    <n v="30"/>
    <x v="0"/>
    <x v="0"/>
    <n v="1426"/>
    <n v="0.73699999999999999"/>
    <n v="1.2310000000000001"/>
    <s v="N/A"/>
  </r>
  <r>
    <s v="OAS1_0256_MR1"/>
    <s v="0256"/>
    <s v="1"/>
    <x v="1"/>
    <n v="70"/>
    <x v="6"/>
    <n v="5"/>
    <x v="3"/>
    <n v="1"/>
    <n v="30"/>
    <x v="0"/>
    <x v="0"/>
    <n v="1660"/>
    <n v="0.73899999999999999"/>
    <n v="1.0569999999999999"/>
    <s v="N/A"/>
  </r>
  <r>
    <s v="OAS1_0258_MR1"/>
    <s v="0258"/>
    <s v="1"/>
    <x v="0"/>
    <n v="21"/>
    <x v="2"/>
    <m/>
    <x v="2"/>
    <m/>
    <m/>
    <x v="2"/>
    <x v="2"/>
    <n v="1516"/>
    <n v="0.87"/>
    <n v="1.1579999999999999"/>
    <s v="N/A"/>
  </r>
  <r>
    <s v="OAS1_0259_MR1"/>
    <s v="0259"/>
    <s v="1"/>
    <x v="0"/>
    <n v="78"/>
    <x v="4"/>
    <n v="3"/>
    <x v="4"/>
    <n v="2"/>
    <n v="29"/>
    <x v="0"/>
    <x v="0"/>
    <n v="1334"/>
    <n v="0.77300000000000002"/>
    <n v="1.3160000000000001"/>
    <s v="N/A"/>
  </r>
  <r>
    <s v="OAS1_0260_MR1"/>
    <s v="0260"/>
    <s v="1"/>
    <x v="1"/>
    <n v="87"/>
    <x v="5"/>
    <n v="2"/>
    <x v="0"/>
    <n v="4"/>
    <n v="30"/>
    <x v="0"/>
    <x v="0"/>
    <n v="1762"/>
    <n v="0.71899999999999997"/>
    <n v="0.996"/>
    <s v="N/A"/>
  </r>
  <r>
    <s v="OAS1_0261_MR1"/>
    <s v="0261"/>
    <s v="1"/>
    <x v="1"/>
    <n v="28"/>
    <x v="2"/>
    <m/>
    <x v="2"/>
    <m/>
    <m/>
    <x v="2"/>
    <x v="2"/>
    <n v="1417"/>
    <n v="0.84499999999999997"/>
    <n v="1.238"/>
    <s v="N/A"/>
  </r>
  <r>
    <s v="OAS1_0262_MR1"/>
    <s v="0262"/>
    <s v="1"/>
    <x v="1"/>
    <n v="46"/>
    <x v="1"/>
    <n v="2"/>
    <x v="0"/>
    <n v="3"/>
    <n v="30"/>
    <x v="0"/>
    <x v="0"/>
    <n v="1604"/>
    <n v="0.78400000000000003"/>
    <n v="1.0940000000000001"/>
    <s v="N/A"/>
  </r>
  <r>
    <s v="OAS1_0263_MR1"/>
    <s v="0263"/>
    <s v="1"/>
    <x v="1"/>
    <n v="79"/>
    <x v="4"/>
    <n v="4"/>
    <x v="1"/>
    <n v="1"/>
    <n v="30"/>
    <x v="1"/>
    <x v="1"/>
    <n v="1722"/>
    <n v="0.70899999999999996"/>
    <n v="1.0189999999999999"/>
    <s v="N/A"/>
  </r>
  <r>
    <s v="OAS1_0264_MR1"/>
    <s v="0264"/>
    <s v="1"/>
    <x v="1"/>
    <n v="24"/>
    <x v="2"/>
    <m/>
    <x v="2"/>
    <m/>
    <m/>
    <x v="2"/>
    <x v="2"/>
    <n v="1591"/>
    <n v="0.84899999999999998"/>
    <n v="1.103"/>
    <s v="N/A"/>
  </r>
  <r>
    <s v="OAS1_0265_MR1"/>
    <s v="0265"/>
    <s v="1"/>
    <x v="0"/>
    <n v="54"/>
    <x v="1"/>
    <m/>
    <x v="2"/>
    <m/>
    <m/>
    <x v="2"/>
    <x v="2"/>
    <n v="1410"/>
    <n v="0.81299999999999994"/>
    <n v="1.2450000000000001"/>
    <s v="N/A"/>
  </r>
  <r>
    <s v="OAS1_0266_MR1"/>
    <s v="0266"/>
    <s v="1"/>
    <x v="1"/>
    <n v="51"/>
    <x v="1"/>
    <n v="5"/>
    <x v="3"/>
    <n v="1"/>
    <n v="30"/>
    <x v="0"/>
    <x v="0"/>
    <n v="1793"/>
    <n v="0.83399999999999996"/>
    <n v="0.97899999999999998"/>
    <s v="N/A"/>
  </r>
  <r>
    <s v="OAS1_0267_MR1"/>
    <s v="0267"/>
    <s v="1"/>
    <x v="1"/>
    <n v="80"/>
    <x v="4"/>
    <n v="5"/>
    <x v="3"/>
    <n v="2"/>
    <n v="28"/>
    <x v="1"/>
    <x v="1"/>
    <n v="1506"/>
    <n v="0.67900000000000005"/>
    <n v="1.1659999999999999"/>
    <s v="N/A"/>
  </r>
  <r>
    <s v="OAS1_0268_MR1"/>
    <s v="0268"/>
    <s v="1"/>
    <x v="1"/>
    <n v="78"/>
    <x v="4"/>
    <n v="2"/>
    <x v="0"/>
    <n v="3"/>
    <n v="23"/>
    <x v="3"/>
    <x v="1"/>
    <n v="1491"/>
    <n v="0.71499999999999997"/>
    <n v="1.177"/>
    <s v="N/A"/>
  </r>
  <r>
    <s v="OAS1_0269_MR1"/>
    <s v="0269"/>
    <s v="1"/>
    <x v="0"/>
    <n v="72"/>
    <x v="0"/>
    <n v="1"/>
    <x v="5"/>
    <n v="4"/>
    <n v="21"/>
    <x v="3"/>
    <x v="1"/>
    <n v="1489"/>
    <n v="0.68300000000000005"/>
    <n v="1.179"/>
    <s v="N/A"/>
  </r>
  <r>
    <s v="OAS1_0270_MR1"/>
    <s v="0270"/>
    <s v="1"/>
    <x v="0"/>
    <n v="93"/>
    <x v="8"/>
    <n v="3"/>
    <x v="4"/>
    <n v="2"/>
    <n v="30"/>
    <x v="0"/>
    <x v="0"/>
    <n v="1272"/>
    <n v="0.70299999999999996"/>
    <n v="1.38"/>
    <s v="N/A"/>
  </r>
  <r>
    <s v="OAS1_0271_MR1"/>
    <s v="0271"/>
    <s v="1"/>
    <x v="0"/>
    <n v="89"/>
    <x v="5"/>
    <n v="2"/>
    <x v="0"/>
    <n v="4"/>
    <n v="27"/>
    <x v="0"/>
    <x v="0"/>
    <n v="1329"/>
    <n v="0.74"/>
    <n v="1.32"/>
    <s v="N/A"/>
  </r>
  <r>
    <s v="OAS1_0272_MR1"/>
    <s v="0272"/>
    <s v="1"/>
    <x v="0"/>
    <n v="75"/>
    <x v="0"/>
    <n v="3"/>
    <x v="4"/>
    <n v="2"/>
    <n v="26"/>
    <x v="1"/>
    <x v="1"/>
    <n v="1355"/>
    <n v="0.745"/>
    <n v="1.296"/>
    <s v="N/A"/>
  </r>
  <r>
    <s v="OAS1_0273_MR1"/>
    <s v="0273"/>
    <s v="1"/>
    <x v="0"/>
    <n v="89"/>
    <x v="5"/>
    <n v="1"/>
    <x v="5"/>
    <n v="4"/>
    <n v="18"/>
    <x v="1"/>
    <x v="1"/>
    <n v="1480"/>
    <n v="0.67600000000000005"/>
    <n v="1.1859999999999999"/>
    <s v="N/A"/>
  </r>
  <r>
    <s v="OAS1_0274_MR1"/>
    <s v="0274"/>
    <s v="1"/>
    <x v="0"/>
    <n v="58"/>
    <x v="1"/>
    <n v="3"/>
    <x v="4"/>
    <n v="3"/>
    <n v="30"/>
    <x v="0"/>
    <x v="0"/>
    <n v="1373"/>
    <n v="0.81499999999999995"/>
    <n v="1.278"/>
    <s v="N/A"/>
  </r>
  <r>
    <s v="OAS1_0275_MR1"/>
    <s v="0275"/>
    <s v="1"/>
    <x v="1"/>
    <n v="50"/>
    <x v="1"/>
    <m/>
    <x v="2"/>
    <m/>
    <m/>
    <x v="2"/>
    <x v="2"/>
    <n v="1635"/>
    <n v="0.80200000000000005"/>
    <n v="1.073"/>
    <s v="N/A"/>
  </r>
  <r>
    <s v="OAS1_0277_MR1"/>
    <s v="0277"/>
    <s v="1"/>
    <x v="1"/>
    <n v="22"/>
    <x v="2"/>
    <m/>
    <x v="2"/>
    <m/>
    <m/>
    <x v="2"/>
    <x v="2"/>
    <n v="1913"/>
    <n v="0.84099999999999997"/>
    <n v="0.91700000000000004"/>
    <s v="N/A"/>
  </r>
  <r>
    <s v="OAS1_0278_MR1"/>
    <s v="0278"/>
    <s v="1"/>
    <x v="0"/>
    <n v="96"/>
    <x v="9"/>
    <n v="5"/>
    <x v="3"/>
    <n v="1"/>
    <n v="26"/>
    <x v="3"/>
    <x v="1"/>
    <n v="1465"/>
    <n v="0.68400000000000005"/>
    <n v="1.198"/>
    <s v="N/A"/>
  </r>
  <r>
    <s v="OAS1_0279_MR1"/>
    <s v="0279"/>
    <s v="1"/>
    <x v="0"/>
    <n v="73"/>
    <x v="0"/>
    <n v="1"/>
    <x v="5"/>
    <n v="4"/>
    <n v="30"/>
    <x v="0"/>
    <x v="0"/>
    <n v="1475"/>
    <n v="0.72099999999999997"/>
    <n v="1.19"/>
    <s v="N/A"/>
  </r>
  <r>
    <s v="OAS1_0280_MR1"/>
    <s v="0280"/>
    <s v="1"/>
    <x v="0"/>
    <n v="78"/>
    <x v="4"/>
    <n v="5"/>
    <x v="3"/>
    <n v="1"/>
    <n v="30"/>
    <x v="0"/>
    <x v="0"/>
    <n v="1440"/>
    <n v="0.67"/>
    <n v="1.2190000000000001"/>
    <s v="N/A"/>
  </r>
  <r>
    <s v="OAS1_0281_MR1"/>
    <s v="0281"/>
    <s v="1"/>
    <x v="1"/>
    <n v="28"/>
    <x v="2"/>
    <m/>
    <x v="2"/>
    <m/>
    <m/>
    <x v="2"/>
    <x v="2"/>
    <n v="1538"/>
    <n v="0.83499999999999996"/>
    <n v="1.141"/>
    <s v="N/A"/>
  </r>
  <r>
    <s v="OAS1_0282_MR1"/>
    <s v="0282"/>
    <s v="1"/>
    <x v="0"/>
    <n v="45"/>
    <x v="1"/>
    <m/>
    <x v="2"/>
    <m/>
    <m/>
    <x v="2"/>
    <x v="2"/>
    <n v="1478"/>
    <n v="0.81899999999999995"/>
    <n v="1.1879999999999999"/>
    <s v="N/A"/>
  </r>
  <r>
    <s v="OAS1_0283_MR1"/>
    <s v="0283"/>
    <s v="1"/>
    <x v="0"/>
    <n v="18"/>
    <x v="2"/>
    <m/>
    <x v="2"/>
    <m/>
    <m/>
    <x v="2"/>
    <x v="2"/>
    <n v="1578"/>
    <n v="0.83599999999999997"/>
    <n v="1.1120000000000001"/>
    <s v="N/A"/>
  </r>
  <r>
    <s v="OAS1_0284_MR1"/>
    <s v="0284"/>
    <s v="1"/>
    <x v="0"/>
    <n v="91"/>
    <x v="8"/>
    <n v="5"/>
    <x v="3"/>
    <n v="2"/>
    <n v="30"/>
    <x v="0"/>
    <x v="0"/>
    <n v="1714"/>
    <n v="0.746"/>
    <n v="1.024"/>
    <s v="N/A"/>
  </r>
  <r>
    <s v="OAS1_0285_MR1"/>
    <s v="0285"/>
    <s v="1"/>
    <x v="1"/>
    <n v="20"/>
    <x v="2"/>
    <m/>
    <x v="2"/>
    <m/>
    <m/>
    <x v="2"/>
    <x v="2"/>
    <n v="1470"/>
    <n v="0.84299999999999997"/>
    <n v="1.194"/>
    <s v="N/A"/>
  </r>
  <r>
    <s v="OAS1_0285_MR2"/>
    <s v="0285"/>
    <s v="2"/>
    <x v="1"/>
    <n v="20"/>
    <x v="2"/>
    <m/>
    <x v="2"/>
    <m/>
    <m/>
    <x v="2"/>
    <x v="2"/>
    <n v="1469"/>
    <n v="0.84699999999999998"/>
    <n v="1.1950000000000001"/>
    <n v="2"/>
  </r>
  <r>
    <s v="OAS1_0286_MR1"/>
    <s v="0286"/>
    <s v="1"/>
    <x v="0"/>
    <n v="83"/>
    <x v="3"/>
    <n v="3"/>
    <x v="4"/>
    <n v="2"/>
    <n v="20"/>
    <x v="1"/>
    <x v="1"/>
    <n v="1476"/>
    <n v="0.751"/>
    <n v="1.1890000000000001"/>
    <s v="N/A"/>
  </r>
  <r>
    <s v="OAS1_0287_MR1"/>
    <s v="0287"/>
    <s v="1"/>
    <x v="0"/>
    <n v="78"/>
    <x v="4"/>
    <n v="3"/>
    <x v="4"/>
    <n v="3"/>
    <n v="21"/>
    <x v="1"/>
    <x v="1"/>
    <n v="1194"/>
    <n v="0.69399999999999995"/>
    <n v="1.47"/>
    <s v="N/A"/>
  </r>
  <r>
    <s v="OAS1_0288_MR1"/>
    <s v="0288"/>
    <s v="1"/>
    <x v="1"/>
    <n v="71"/>
    <x v="0"/>
    <n v="2"/>
    <x v="0"/>
    <n v="4"/>
    <n v="20"/>
    <x v="1"/>
    <x v="1"/>
    <n v="1461"/>
    <n v="0.72699999999999998"/>
    <n v="1.202"/>
    <s v="N/A"/>
  </r>
  <r>
    <s v="OAS1_0289_MR1"/>
    <s v="0289"/>
    <s v="1"/>
    <x v="0"/>
    <n v="59"/>
    <x v="1"/>
    <n v="3"/>
    <x v="4"/>
    <n v="2"/>
    <n v="28"/>
    <x v="0"/>
    <x v="0"/>
    <n v="1334"/>
    <n v="0.76700000000000002"/>
    <n v="1.3160000000000001"/>
    <s v="N/A"/>
  </r>
  <r>
    <s v="OAS1_0290_MR1"/>
    <s v="0290"/>
    <s v="1"/>
    <x v="1"/>
    <n v="83"/>
    <x v="3"/>
    <n v="3"/>
    <x v="4"/>
    <n v="2"/>
    <n v="26"/>
    <x v="1"/>
    <x v="1"/>
    <n v="1992"/>
    <n v="0.70599999999999996"/>
    <n v="0.88100000000000001"/>
    <s v="N/A"/>
  </r>
  <r>
    <s v="OAS1_0291_MR1"/>
    <s v="0291"/>
    <s v="1"/>
    <x v="0"/>
    <n v="73"/>
    <x v="0"/>
    <n v="2"/>
    <x v="0"/>
    <n v="2"/>
    <n v="19"/>
    <x v="3"/>
    <x v="1"/>
    <n v="1274"/>
    <n v="0.745"/>
    <n v="1.377"/>
    <s v="N/A"/>
  </r>
  <r>
    <s v="OAS1_0292_MR1"/>
    <s v="0292"/>
    <s v="1"/>
    <x v="0"/>
    <n v="64"/>
    <x v="7"/>
    <n v="4"/>
    <x v="1"/>
    <n v="2"/>
    <n v="30"/>
    <x v="0"/>
    <x v="0"/>
    <n v="1415"/>
    <n v="0.76600000000000001"/>
    <n v="1.24"/>
    <s v="N/A"/>
  </r>
  <r>
    <s v="OAS1_0293_MR1"/>
    <s v="0293"/>
    <s v="1"/>
    <x v="0"/>
    <n v="69"/>
    <x v="6"/>
    <n v="1"/>
    <x v="5"/>
    <n v="2"/>
    <n v="26"/>
    <x v="0"/>
    <x v="0"/>
    <n v="1384"/>
    <n v="0.78300000000000003"/>
    <n v="1.268"/>
    <s v="N/A"/>
  </r>
  <r>
    <s v="OAS1_0294_MR1"/>
    <s v="0294"/>
    <s v="1"/>
    <x v="0"/>
    <n v="20"/>
    <x v="2"/>
    <m/>
    <x v="2"/>
    <m/>
    <m/>
    <x v="2"/>
    <x v="2"/>
    <n v="1439"/>
    <n v="0.84099999999999997"/>
    <n v="1.22"/>
    <s v="N/A"/>
  </r>
  <r>
    <s v="OAS1_0295_MR1"/>
    <s v="0295"/>
    <s v="1"/>
    <x v="0"/>
    <n v="20"/>
    <x v="2"/>
    <m/>
    <x v="2"/>
    <m/>
    <m/>
    <x v="2"/>
    <x v="2"/>
    <n v="1412"/>
    <n v="0.80300000000000005"/>
    <n v="1.2430000000000001"/>
    <s v="N/A"/>
  </r>
  <r>
    <s v="OAS1_0296_MR1"/>
    <s v="0296"/>
    <s v="1"/>
    <x v="0"/>
    <n v="28"/>
    <x v="2"/>
    <m/>
    <x v="2"/>
    <m/>
    <m/>
    <x v="2"/>
    <x v="2"/>
    <n v="1428"/>
    <n v="0.86899999999999999"/>
    <n v="1.2290000000000001"/>
    <s v="N/A"/>
  </r>
  <r>
    <s v="OAS1_0298_MR1"/>
    <s v="0298"/>
    <s v="1"/>
    <x v="0"/>
    <n v="72"/>
    <x v="0"/>
    <n v="4"/>
    <x v="1"/>
    <n v="3"/>
    <n v="24"/>
    <x v="1"/>
    <x v="1"/>
    <n v="1354"/>
    <n v="0.73799999999999999"/>
    <n v="1.296"/>
    <s v="N/A"/>
  </r>
  <r>
    <s v="OAS1_0299_MR1"/>
    <s v="0299"/>
    <s v="1"/>
    <x v="0"/>
    <n v="90"/>
    <x v="5"/>
    <n v="2"/>
    <x v="0"/>
    <n v="3"/>
    <n v="29"/>
    <x v="0"/>
    <x v="0"/>
    <n v="1475"/>
    <n v="0.67100000000000004"/>
    <n v="1.19"/>
    <s v="N/A"/>
  </r>
  <r>
    <s v="OAS1_0300_MR1"/>
    <s v="0300"/>
    <s v="1"/>
    <x v="1"/>
    <n v="68"/>
    <x v="6"/>
    <n v="3"/>
    <x v="4"/>
    <n v="2"/>
    <n v="30"/>
    <x v="1"/>
    <x v="1"/>
    <n v="1556"/>
    <n v="0.72299999999999998"/>
    <n v="1.1279999999999999"/>
    <s v="N/A"/>
  </r>
  <r>
    <s v="OAS1_0301_MR1"/>
    <s v="0301"/>
    <s v="1"/>
    <x v="0"/>
    <n v="90"/>
    <x v="5"/>
    <n v="3"/>
    <x v="4"/>
    <n v="2"/>
    <n v="28"/>
    <x v="0"/>
    <x v="0"/>
    <n v="1495"/>
    <n v="0.76100000000000001"/>
    <n v="1.1739999999999999"/>
    <s v="N/A"/>
  </r>
  <r>
    <s v="OAS1_0302_MR1"/>
    <s v="0302"/>
    <s v="1"/>
    <x v="1"/>
    <n v="22"/>
    <x v="2"/>
    <m/>
    <x v="2"/>
    <m/>
    <m/>
    <x v="2"/>
    <x v="2"/>
    <n v="1570"/>
    <n v="0.83099999999999996"/>
    <n v="1.1180000000000001"/>
    <s v="N/A"/>
  </r>
  <r>
    <s v="OAS1_0303_MR1"/>
    <s v="0303"/>
    <s v="1"/>
    <x v="0"/>
    <n v="67"/>
    <x v="6"/>
    <n v="2"/>
    <x v="0"/>
    <n v="4"/>
    <n v="30"/>
    <x v="0"/>
    <x v="0"/>
    <n v="1221"/>
    <n v="0.83099999999999996"/>
    <n v="1.4379999999999999"/>
    <s v="N/A"/>
  </r>
  <r>
    <s v="OAS1_0304_MR1"/>
    <s v="0304"/>
    <s v="1"/>
    <x v="1"/>
    <n v="84"/>
    <x v="3"/>
    <n v="3"/>
    <x v="4"/>
    <n v="3"/>
    <n v="29"/>
    <x v="1"/>
    <x v="1"/>
    <n v="1497"/>
    <n v="0.69299999999999995"/>
    <n v="1.1719999999999999"/>
    <s v="N/A"/>
  </r>
  <r>
    <s v="OAS1_0305_MR1"/>
    <s v="0305"/>
    <s v="1"/>
    <x v="1"/>
    <n v="48"/>
    <x v="1"/>
    <m/>
    <x v="2"/>
    <m/>
    <m/>
    <x v="2"/>
    <x v="2"/>
    <n v="1454"/>
    <n v="0.85"/>
    <n v="1.2070000000000001"/>
    <s v="N/A"/>
  </r>
  <r>
    <s v="OAS1_0307_MR1"/>
    <s v="0307"/>
    <s v="1"/>
    <x v="1"/>
    <n v="67"/>
    <x v="6"/>
    <n v="4"/>
    <x v="1"/>
    <n v="2"/>
    <n v="23"/>
    <x v="1"/>
    <x v="1"/>
    <n v="1399"/>
    <n v="0.73499999999999999"/>
    <n v="1.2549999999999999"/>
    <s v="N/A"/>
  </r>
  <r>
    <s v="OAS1_0308_MR1"/>
    <s v="0308"/>
    <s v="1"/>
    <x v="0"/>
    <n v="78"/>
    <x v="4"/>
    <n v="3"/>
    <x v="4"/>
    <n v="3"/>
    <n v="15"/>
    <x v="4"/>
    <x v="1"/>
    <n v="1401"/>
    <n v="0.70299999999999996"/>
    <n v="1.2529999999999999"/>
    <s v="N/A"/>
  </r>
  <r>
    <s v="OAS1_0309_MR1"/>
    <s v="0309"/>
    <s v="1"/>
    <x v="0"/>
    <n v="54"/>
    <x v="1"/>
    <n v="2"/>
    <x v="0"/>
    <n v="2"/>
    <n v="30"/>
    <x v="0"/>
    <x v="0"/>
    <n v="1441"/>
    <n v="0.78600000000000003"/>
    <n v="1.218"/>
    <s v="N/A"/>
  </r>
  <r>
    <s v="OAS1_0310_MR1"/>
    <s v="0310"/>
    <s v="1"/>
    <x v="0"/>
    <n v="20"/>
    <x v="2"/>
    <m/>
    <x v="2"/>
    <m/>
    <m/>
    <x v="2"/>
    <x v="2"/>
    <n v="1388"/>
    <n v="0.86299999999999999"/>
    <n v="1.2649999999999999"/>
    <s v="N/A"/>
  </r>
  <r>
    <s v="OAS1_0311_MR1"/>
    <s v="0311"/>
    <s v="1"/>
    <x v="0"/>
    <n v="22"/>
    <x v="2"/>
    <m/>
    <x v="2"/>
    <m/>
    <m/>
    <x v="2"/>
    <x v="2"/>
    <n v="1366"/>
    <n v="0.83"/>
    <n v="1.2849999999999999"/>
    <s v="N/A"/>
  </r>
  <r>
    <s v="OAS1_0312_MR1"/>
    <s v="0312"/>
    <s v="1"/>
    <x v="0"/>
    <n v="73"/>
    <x v="0"/>
    <n v="3"/>
    <x v="4"/>
    <m/>
    <n v="26"/>
    <x v="1"/>
    <x v="1"/>
    <n v="1311"/>
    <n v="0.75600000000000001"/>
    <n v="1.339"/>
    <s v="N/A"/>
  </r>
  <r>
    <s v="OAS1_0313_MR1"/>
    <s v="0313"/>
    <s v="1"/>
    <x v="0"/>
    <n v="20"/>
    <x v="2"/>
    <m/>
    <x v="2"/>
    <m/>
    <m/>
    <x v="2"/>
    <x v="2"/>
    <n v="1516"/>
    <n v="0.83799999999999997"/>
    <n v="1.1579999999999999"/>
    <s v="N/A"/>
  </r>
  <r>
    <s v="OAS1_0314_MR1"/>
    <s v="0314"/>
    <s v="1"/>
    <x v="1"/>
    <n v="27"/>
    <x v="2"/>
    <m/>
    <x v="2"/>
    <m/>
    <m/>
    <x v="2"/>
    <x v="2"/>
    <n v="1720"/>
    <n v="0.84"/>
    <n v="1.02"/>
    <s v="N/A"/>
  </r>
  <r>
    <s v="OAS1_0315_MR1"/>
    <s v="0315"/>
    <s v="1"/>
    <x v="1"/>
    <n v="77"/>
    <x v="4"/>
    <n v="5"/>
    <x v="3"/>
    <n v="1"/>
    <n v="25"/>
    <x v="1"/>
    <x v="1"/>
    <n v="1604"/>
    <n v="0.77300000000000002"/>
    <n v="1.0940000000000001"/>
    <s v="N/A"/>
  </r>
  <r>
    <s v="OAS1_0316_MR1"/>
    <s v="0316"/>
    <s v="1"/>
    <x v="0"/>
    <n v="72"/>
    <x v="0"/>
    <n v="4"/>
    <x v="1"/>
    <n v="2"/>
    <n v="22"/>
    <x v="3"/>
    <x v="1"/>
    <n v="1493"/>
    <n v="0.69"/>
    <n v="1.1759999999999999"/>
    <s v="N/A"/>
  </r>
  <r>
    <s v="OAS1_0317_MR1"/>
    <s v="0317"/>
    <s v="1"/>
    <x v="1"/>
    <n v="86"/>
    <x v="5"/>
    <n v="4"/>
    <x v="1"/>
    <n v="1"/>
    <n v="26"/>
    <x v="0"/>
    <x v="0"/>
    <n v="1501"/>
    <n v="0.70199999999999996"/>
    <n v="1.169"/>
    <s v="N/A"/>
  </r>
  <r>
    <s v="OAS1_0318_MR1"/>
    <s v="0318"/>
    <s v="1"/>
    <x v="1"/>
    <n v="33"/>
    <x v="2"/>
    <m/>
    <x v="2"/>
    <m/>
    <m/>
    <x v="2"/>
    <x v="2"/>
    <n v="1634"/>
    <n v="0.83599999999999997"/>
    <n v="1.0740000000000001"/>
    <s v="N/A"/>
  </r>
  <r>
    <s v="OAS1_0319_MR1"/>
    <s v="0319"/>
    <s v="1"/>
    <x v="1"/>
    <n v="31"/>
    <x v="2"/>
    <m/>
    <x v="2"/>
    <m/>
    <m/>
    <x v="2"/>
    <x v="2"/>
    <n v="1527"/>
    <n v="0.82099999999999995"/>
    <n v="1.149"/>
    <s v="N/A"/>
  </r>
  <r>
    <s v="OAS1_0321_MR1"/>
    <s v="0321"/>
    <s v="1"/>
    <x v="1"/>
    <n v="19"/>
    <x v="2"/>
    <m/>
    <x v="2"/>
    <m/>
    <m/>
    <x v="2"/>
    <x v="2"/>
    <n v="1478"/>
    <n v="0.84299999999999997"/>
    <n v="1.1870000000000001"/>
    <s v="N/A"/>
  </r>
  <r>
    <s v="OAS1_0322_MR1"/>
    <s v="0322"/>
    <s v="1"/>
    <x v="0"/>
    <n v="65"/>
    <x v="7"/>
    <n v="3"/>
    <x v="4"/>
    <n v="4"/>
    <n v="29"/>
    <x v="0"/>
    <x v="0"/>
    <n v="1335"/>
    <n v="0.77600000000000002"/>
    <n v="1.3149999999999999"/>
    <s v="N/A"/>
  </r>
  <r>
    <s v="OAS1_0323_MR1"/>
    <s v="0323"/>
    <s v="1"/>
    <x v="0"/>
    <n v="50"/>
    <x v="1"/>
    <n v="5"/>
    <x v="3"/>
    <n v="1"/>
    <n v="30"/>
    <x v="0"/>
    <x v="0"/>
    <n v="1370"/>
    <n v="0.82599999999999996"/>
    <n v="1.2809999999999999"/>
    <s v="N/A"/>
  </r>
  <r>
    <s v="OAS1_0325_MR1"/>
    <s v="0325"/>
    <s v="1"/>
    <x v="0"/>
    <n v="27"/>
    <x v="2"/>
    <m/>
    <x v="2"/>
    <m/>
    <m/>
    <x v="2"/>
    <x v="2"/>
    <n v="1422"/>
    <n v="0.86899999999999999"/>
    <n v="1.234"/>
    <s v="N/A"/>
  </r>
  <r>
    <s v="OAS1_0326_MR1"/>
    <s v="0326"/>
    <s v="1"/>
    <x v="0"/>
    <n v="73"/>
    <x v="0"/>
    <n v="3"/>
    <x v="4"/>
    <n v="4"/>
    <n v="29"/>
    <x v="0"/>
    <x v="0"/>
    <n v="1272"/>
    <n v="0.7"/>
    <n v="1.38"/>
    <s v="N/A"/>
  </r>
  <r>
    <s v="OAS1_0327_MR1"/>
    <s v="0327"/>
    <s v="1"/>
    <x v="1"/>
    <n v="50"/>
    <x v="1"/>
    <m/>
    <x v="2"/>
    <m/>
    <m/>
    <x v="2"/>
    <x v="2"/>
    <n v="1740"/>
    <n v="0.79400000000000004"/>
    <n v="1.008"/>
    <s v="N/A"/>
  </r>
  <r>
    <s v="OAS1_0328_MR1"/>
    <s v="0328"/>
    <s v="1"/>
    <x v="1"/>
    <n v="19"/>
    <x v="2"/>
    <m/>
    <x v="2"/>
    <m/>
    <m/>
    <x v="2"/>
    <x v="2"/>
    <n v="1453"/>
    <n v="0.878"/>
    <n v="1.208"/>
    <s v="N/A"/>
  </r>
  <r>
    <s v="OAS1_0329_MR1"/>
    <s v="0329"/>
    <s v="1"/>
    <x v="0"/>
    <n v="80"/>
    <x v="4"/>
    <n v="2"/>
    <x v="0"/>
    <n v="3"/>
    <n v="29"/>
    <x v="1"/>
    <x v="1"/>
    <n v="1209"/>
    <n v="0.76"/>
    <n v="1.4510000000000001"/>
    <s v="N/A"/>
  </r>
  <r>
    <s v="OAS1_0330_MR1"/>
    <s v="0330"/>
    <s v="1"/>
    <x v="0"/>
    <n v="80"/>
    <x v="4"/>
    <n v="1"/>
    <x v="5"/>
    <n v="5"/>
    <n v="27"/>
    <x v="0"/>
    <x v="0"/>
    <n v="1381"/>
    <n v="0.752"/>
    <n v="1.27"/>
    <s v="N/A"/>
  </r>
  <r>
    <s v="OAS1_0331_MR1"/>
    <s v="0331"/>
    <s v="1"/>
    <x v="0"/>
    <n v="54"/>
    <x v="1"/>
    <m/>
    <x v="2"/>
    <m/>
    <m/>
    <x v="2"/>
    <x v="2"/>
    <n v="1467"/>
    <n v="0.82099999999999995"/>
    <n v="1.196"/>
    <s v="N/A"/>
  </r>
  <r>
    <s v="OAS1_0332_MR1"/>
    <s v="0332"/>
    <s v="1"/>
    <x v="1"/>
    <n v="72"/>
    <x v="0"/>
    <n v="1"/>
    <x v="5"/>
    <n v="3"/>
    <n v="29"/>
    <x v="0"/>
    <x v="0"/>
    <n v="1734"/>
    <n v="0.76200000000000001"/>
    <n v="1.012"/>
    <s v="N/A"/>
  </r>
  <r>
    <s v="OAS1_0333_MR1"/>
    <s v="0333"/>
    <s v="1"/>
    <x v="1"/>
    <n v="26"/>
    <x v="2"/>
    <m/>
    <x v="2"/>
    <m/>
    <m/>
    <x v="2"/>
    <x v="2"/>
    <n v="1607"/>
    <n v="0.85"/>
    <n v="1.0920000000000001"/>
    <s v="N/A"/>
  </r>
  <r>
    <s v="OAS1_0335_MR1"/>
    <s v="0335"/>
    <s v="1"/>
    <x v="0"/>
    <n v="80"/>
    <x v="4"/>
    <n v="1"/>
    <x v="5"/>
    <n v="4"/>
    <n v="27"/>
    <x v="1"/>
    <x v="1"/>
    <n v="1654"/>
    <n v="0.67800000000000005"/>
    <n v="1.0609999999999999"/>
    <s v="N/A"/>
  </r>
  <r>
    <s v="OAS1_0336_MR1"/>
    <s v="0336"/>
    <s v="1"/>
    <x v="0"/>
    <n v="41"/>
    <x v="1"/>
    <m/>
    <x v="2"/>
    <m/>
    <m/>
    <x v="2"/>
    <x v="2"/>
    <n v="1528"/>
    <n v="0.85199999999999998"/>
    <n v="1.149"/>
    <s v="N/A"/>
  </r>
  <r>
    <s v="OAS1_0337_MR1"/>
    <s v="0337"/>
    <s v="1"/>
    <x v="1"/>
    <n v="81"/>
    <x v="3"/>
    <n v="1"/>
    <x v="5"/>
    <n v="4"/>
    <n v="28"/>
    <x v="0"/>
    <x v="0"/>
    <n v="1750"/>
    <n v="0.67600000000000005"/>
    <n v="1.0029999999999999"/>
    <s v="N/A"/>
  </r>
  <r>
    <s v="OAS1_0338_MR1"/>
    <s v="0338"/>
    <s v="1"/>
    <x v="1"/>
    <n v="77"/>
    <x v="4"/>
    <n v="4"/>
    <x v="1"/>
    <n v="1"/>
    <n v="29"/>
    <x v="0"/>
    <x v="0"/>
    <n v="1818"/>
    <n v="0.73599999999999999"/>
    <n v="0.96499999999999997"/>
    <s v="N/A"/>
  </r>
  <r>
    <s v="OAS1_0339_MR1"/>
    <s v="0339"/>
    <s v="1"/>
    <x v="0"/>
    <n v="79"/>
    <x v="4"/>
    <n v="2"/>
    <x v="0"/>
    <m/>
    <n v="24"/>
    <x v="1"/>
    <x v="1"/>
    <n v="1211"/>
    <n v="0.69399999999999995"/>
    <n v="1.4490000000000001"/>
    <s v="N/A"/>
  </r>
  <r>
    <s v="OAS1_0340_MR1"/>
    <s v="0340"/>
    <s v="1"/>
    <x v="1"/>
    <n v="19"/>
    <x v="2"/>
    <m/>
    <x v="2"/>
    <m/>
    <m/>
    <x v="2"/>
    <x v="2"/>
    <n v="1650"/>
    <n v="0.85299999999999998"/>
    <n v="1.0629999999999999"/>
    <s v="N/A"/>
  </r>
  <r>
    <s v="OAS1_0341_MR1"/>
    <s v="0341"/>
    <s v="1"/>
    <x v="0"/>
    <n v="71"/>
    <x v="0"/>
    <n v="2"/>
    <x v="0"/>
    <n v="4"/>
    <n v="30"/>
    <x v="0"/>
    <x v="0"/>
    <n v="1479"/>
    <n v="0.77200000000000002"/>
    <n v="1.1870000000000001"/>
    <s v="N/A"/>
  </r>
  <r>
    <s v="OAS1_0342_MR1"/>
    <s v="0342"/>
    <s v="1"/>
    <x v="0"/>
    <n v="88"/>
    <x v="5"/>
    <n v="2"/>
    <x v="0"/>
    <n v="3"/>
    <n v="28"/>
    <x v="0"/>
    <x v="0"/>
    <n v="1370"/>
    <n v="0.76500000000000001"/>
    <n v="1.2809999999999999"/>
    <s v="N/A"/>
  </r>
  <r>
    <s v="OAS1_0343_MR1"/>
    <s v="0343"/>
    <s v="1"/>
    <x v="1"/>
    <n v="68"/>
    <x v="6"/>
    <n v="3"/>
    <x v="4"/>
    <n v="3"/>
    <n v="30"/>
    <x v="0"/>
    <x v="0"/>
    <n v="1441"/>
    <n v="0.81100000000000005"/>
    <n v="1.2170000000000001"/>
    <s v="N/A"/>
  </r>
  <r>
    <s v="OAS1_0344_MR1"/>
    <s v="0344"/>
    <s v="1"/>
    <x v="1"/>
    <n v="20"/>
    <x v="2"/>
    <m/>
    <x v="2"/>
    <m/>
    <m/>
    <x v="2"/>
    <x v="2"/>
    <n v="1510"/>
    <n v="0.85099999999999998"/>
    <n v="1.163"/>
    <s v="N/A"/>
  </r>
  <r>
    <s v="OAS1_0345_MR1"/>
    <s v="0345"/>
    <s v="1"/>
    <x v="0"/>
    <n v="54"/>
    <x v="1"/>
    <n v="4"/>
    <x v="1"/>
    <n v="2"/>
    <n v="30"/>
    <x v="0"/>
    <x v="0"/>
    <n v="1389"/>
    <n v="0.83099999999999996"/>
    <n v="1.264"/>
    <s v="N/A"/>
  </r>
  <r>
    <s v="OAS1_0346_MR1"/>
    <s v="0346"/>
    <s v="1"/>
    <x v="1"/>
    <n v="23"/>
    <x v="2"/>
    <m/>
    <x v="2"/>
    <m/>
    <m/>
    <x v="2"/>
    <x v="2"/>
    <n v="1485"/>
    <n v="0.84299999999999997"/>
    <n v="1.181"/>
    <s v="N/A"/>
  </r>
  <r>
    <s v="OAS1_0348_MR1"/>
    <s v="0348"/>
    <s v="1"/>
    <x v="0"/>
    <n v="22"/>
    <x v="2"/>
    <m/>
    <x v="2"/>
    <m/>
    <m/>
    <x v="2"/>
    <x v="2"/>
    <n v="1473"/>
    <n v="0.84099999999999997"/>
    <n v="1.1910000000000001"/>
    <s v="N/A"/>
  </r>
  <r>
    <s v="OAS1_0349_MR1"/>
    <s v="0349"/>
    <s v="1"/>
    <x v="0"/>
    <n v="43"/>
    <x v="1"/>
    <m/>
    <x v="2"/>
    <m/>
    <m/>
    <x v="2"/>
    <x v="2"/>
    <n v="1227"/>
    <n v="0.85799999999999998"/>
    <n v="1.43"/>
    <s v="N/A"/>
  </r>
  <r>
    <s v="OAS1_0350_MR1"/>
    <s v="0350"/>
    <s v="1"/>
    <x v="1"/>
    <n v="21"/>
    <x v="2"/>
    <m/>
    <x v="2"/>
    <m/>
    <m/>
    <x v="2"/>
    <x v="2"/>
    <n v="1577"/>
    <n v="0.86899999999999999"/>
    <n v="1.113"/>
    <s v="N/A"/>
  </r>
  <r>
    <s v="OAS1_0351_MR1"/>
    <s v="0351"/>
    <s v="1"/>
    <x v="1"/>
    <n v="86"/>
    <x v="5"/>
    <n v="1"/>
    <x v="5"/>
    <n v="4"/>
    <n v="15"/>
    <x v="4"/>
    <x v="1"/>
    <n v="1512"/>
    <n v="0.66500000000000004"/>
    <n v="1.161"/>
    <s v="N/A"/>
  </r>
  <r>
    <s v="OAS1_0352_MR1"/>
    <s v="0352"/>
    <s v="1"/>
    <x v="0"/>
    <n v="81"/>
    <x v="3"/>
    <n v="5"/>
    <x v="3"/>
    <n v="2"/>
    <n v="26"/>
    <x v="1"/>
    <x v="1"/>
    <n v="1174"/>
    <n v="0.74299999999999999"/>
    <n v="1.4950000000000001"/>
    <s v="N/A"/>
  </r>
  <r>
    <s v="OAS1_0353_MR1"/>
    <s v="0353"/>
    <s v="1"/>
    <x v="1"/>
    <n v="22"/>
    <x v="2"/>
    <m/>
    <x v="2"/>
    <m/>
    <m/>
    <x v="2"/>
    <x v="2"/>
    <n v="1680"/>
    <n v="0.8"/>
    <n v="1.044"/>
    <s v="N/A"/>
  </r>
  <r>
    <s v="OAS1_0353_MR2"/>
    <s v="0353"/>
    <s v="2"/>
    <x v="1"/>
    <n v="22"/>
    <x v="2"/>
    <m/>
    <x v="2"/>
    <m/>
    <m/>
    <x v="2"/>
    <x v="2"/>
    <n v="1684"/>
    <n v="0.79"/>
    <n v="1.042"/>
    <n v="40"/>
  </r>
  <r>
    <s v="OAS1_0354_MR1"/>
    <s v="0354"/>
    <s v="1"/>
    <x v="1"/>
    <n v="74"/>
    <x v="0"/>
    <n v="1"/>
    <x v="5"/>
    <n v="3"/>
    <n v="26"/>
    <x v="0"/>
    <x v="0"/>
    <n v="1367"/>
    <n v="0.77600000000000002"/>
    <n v="1.284"/>
    <s v="N/A"/>
  </r>
  <r>
    <s v="OAS1_0355_MR1"/>
    <s v="0355"/>
    <s v="1"/>
    <x v="0"/>
    <n v="73"/>
    <x v="0"/>
    <n v="4"/>
    <x v="1"/>
    <n v="2"/>
    <n v="29"/>
    <x v="0"/>
    <x v="0"/>
    <n v="1123"/>
    <n v="0.79"/>
    <n v="1.5629999999999999"/>
    <s v="N/A"/>
  </r>
  <r>
    <s v="OAS1_0356_MR1"/>
    <s v="0356"/>
    <s v="1"/>
    <x v="0"/>
    <n v="68"/>
    <x v="6"/>
    <n v="3"/>
    <x v="4"/>
    <n v="2"/>
    <n v="30"/>
    <x v="0"/>
    <x v="0"/>
    <n v="1506"/>
    <n v="0.74"/>
    <n v="1.165"/>
    <s v="N/A"/>
  </r>
  <r>
    <s v="OAS1_0357_MR1"/>
    <s v="0357"/>
    <s v="1"/>
    <x v="0"/>
    <n v="55"/>
    <x v="1"/>
    <n v="4"/>
    <x v="1"/>
    <n v="3"/>
    <n v="30"/>
    <x v="0"/>
    <x v="0"/>
    <n v="1450"/>
    <n v="0.82"/>
    <n v="1.21"/>
    <s v="N/A"/>
  </r>
  <r>
    <s v="OAS1_0358_MR1"/>
    <s v="0358"/>
    <s v="1"/>
    <x v="1"/>
    <n v="65"/>
    <x v="7"/>
    <n v="3"/>
    <x v="4"/>
    <n v="3"/>
    <n v="29"/>
    <x v="0"/>
    <x v="0"/>
    <n v="1362"/>
    <n v="0.83899999999999997"/>
    <n v="1.2889999999999999"/>
    <s v="N/A"/>
  </r>
  <r>
    <s v="OAS1_0359_MR1"/>
    <s v="0359"/>
    <s v="1"/>
    <x v="1"/>
    <n v="21"/>
    <x v="2"/>
    <m/>
    <x v="2"/>
    <m/>
    <m/>
    <x v="2"/>
    <x v="2"/>
    <n v="1714"/>
    <n v="0.86399999999999999"/>
    <n v="1.024"/>
    <s v="N/A"/>
  </r>
  <r>
    <s v="OAS1_0361_MR1"/>
    <s v="0361"/>
    <s v="1"/>
    <x v="1"/>
    <n v="20"/>
    <x v="2"/>
    <m/>
    <x v="2"/>
    <m/>
    <m/>
    <x v="2"/>
    <x v="2"/>
    <n v="1485"/>
    <n v="0.84199999999999997"/>
    <n v="1.1819999999999999"/>
    <s v="N/A"/>
  </r>
  <r>
    <s v="OAS1_0362_MR1"/>
    <s v="0362"/>
    <s v="1"/>
    <x v="0"/>
    <n v="63"/>
    <x v="7"/>
    <n v="3"/>
    <x v="4"/>
    <m/>
    <n v="14"/>
    <x v="1"/>
    <x v="1"/>
    <n v="1439"/>
    <n v="0.71599999999999997"/>
    <n v="1.2190000000000001"/>
    <s v="N/A"/>
  </r>
  <r>
    <s v="OAS1_0363_MR1"/>
    <s v="0363"/>
    <s v="1"/>
    <x v="1"/>
    <n v="87"/>
    <x v="5"/>
    <n v="4"/>
    <x v="1"/>
    <n v="2"/>
    <n v="30"/>
    <x v="0"/>
    <x v="0"/>
    <n v="1398"/>
    <n v="0.70199999999999996"/>
    <n v="1.2549999999999999"/>
    <s v="N/A"/>
  </r>
  <r>
    <s v="OAS1_0365_MR1"/>
    <s v="0365"/>
    <s v="1"/>
    <x v="1"/>
    <n v="74"/>
    <x v="0"/>
    <n v="5"/>
    <x v="3"/>
    <n v="2"/>
    <n v="30"/>
    <x v="0"/>
    <x v="0"/>
    <n v="1806"/>
    <n v="0.754"/>
    <n v="0.97199999999999998"/>
    <s v="N/A"/>
  </r>
  <r>
    <s v="OAS1_0366_MR1"/>
    <s v="0366"/>
    <s v="1"/>
    <x v="0"/>
    <n v="45"/>
    <x v="1"/>
    <n v="5"/>
    <x v="3"/>
    <n v="2"/>
    <n v="29"/>
    <x v="0"/>
    <x v="0"/>
    <n v="1549"/>
    <n v="0.81299999999999994"/>
    <n v="1.133"/>
    <s v="N/A"/>
  </r>
  <r>
    <s v="OAS1_0367_MR1"/>
    <s v="0367"/>
    <s v="1"/>
    <x v="0"/>
    <n v="46"/>
    <x v="1"/>
    <n v="2"/>
    <x v="0"/>
    <n v="2"/>
    <n v="28"/>
    <x v="0"/>
    <x v="0"/>
    <n v="1161"/>
    <n v="0.84099999999999997"/>
    <n v="1.5109999999999999"/>
    <s v="N/A"/>
  </r>
  <r>
    <s v="OAS1_0368_MR1"/>
    <s v="0368"/>
    <s v="1"/>
    <x v="1"/>
    <n v="22"/>
    <x v="2"/>
    <m/>
    <x v="2"/>
    <m/>
    <m/>
    <x v="2"/>
    <x v="2"/>
    <n v="1572"/>
    <n v="0.85599999999999998"/>
    <n v="1.1160000000000001"/>
    <s v="N/A"/>
  </r>
  <r>
    <s v="OAS1_0368_MR2"/>
    <s v="0368"/>
    <s v="2"/>
    <x v="1"/>
    <n v="22"/>
    <x v="2"/>
    <m/>
    <x v="2"/>
    <m/>
    <m/>
    <x v="2"/>
    <x v="2"/>
    <n v="1580"/>
    <n v="0.85599999999999998"/>
    <n v="1.111"/>
    <n v="89"/>
  </r>
  <r>
    <s v="OAS1_0369_MR1"/>
    <s v="0369"/>
    <s v="1"/>
    <x v="0"/>
    <n v="73"/>
    <x v="0"/>
    <n v="4"/>
    <x v="1"/>
    <n v="1"/>
    <n v="28"/>
    <x v="0"/>
    <x v="0"/>
    <n v="1295"/>
    <n v="0.77200000000000002"/>
    <n v="1.3560000000000001"/>
    <s v="N/A"/>
  </r>
  <r>
    <s v="OAS1_0370_MR1"/>
    <s v="0370"/>
    <s v="1"/>
    <x v="1"/>
    <n v="23"/>
    <x v="2"/>
    <m/>
    <x v="2"/>
    <m/>
    <m/>
    <x v="2"/>
    <x v="2"/>
    <n v="1734"/>
    <n v="0.84699999999999998"/>
    <n v="1.012"/>
    <s v="N/A"/>
  </r>
  <r>
    <s v="OAS1_0371_MR1"/>
    <s v="0371"/>
    <s v="1"/>
    <x v="0"/>
    <n v="70"/>
    <x v="6"/>
    <n v="3"/>
    <x v="4"/>
    <n v="4"/>
    <n v="30"/>
    <x v="0"/>
    <x v="0"/>
    <n v="1361"/>
    <n v="0.78300000000000003"/>
    <n v="1.29"/>
    <s v="N/A"/>
  </r>
  <r>
    <s v="OAS1_0372_MR1"/>
    <s v="0372"/>
    <s v="1"/>
    <x v="1"/>
    <n v="59"/>
    <x v="1"/>
    <n v="3"/>
    <x v="4"/>
    <n v="2"/>
    <n v="29"/>
    <x v="0"/>
    <x v="0"/>
    <n v="1596"/>
    <n v="0.81699999999999995"/>
    <n v="1.1000000000000001"/>
    <s v="N/A"/>
  </r>
  <r>
    <s v="OAS1_0373_MR1"/>
    <s v="0373"/>
    <s v="1"/>
    <x v="0"/>
    <n v="80"/>
    <x v="4"/>
    <n v="3"/>
    <x v="4"/>
    <n v="2"/>
    <n v="20"/>
    <x v="3"/>
    <x v="1"/>
    <n v="1732"/>
    <n v="0.69199999999999995"/>
    <n v="1.0129999999999999"/>
    <s v="N/A"/>
  </r>
  <r>
    <s v="OAS1_0374_MR1"/>
    <s v="0374"/>
    <s v="1"/>
    <x v="0"/>
    <n v="73"/>
    <x v="0"/>
    <n v="3"/>
    <x v="4"/>
    <n v="3"/>
    <n v="29"/>
    <x v="1"/>
    <x v="1"/>
    <n v="1238"/>
    <n v="0.76"/>
    <n v="1.4179999999999999"/>
    <s v="N/A"/>
  </r>
  <r>
    <s v="OAS1_0375_MR1"/>
    <s v="0375"/>
    <s v="1"/>
    <x v="1"/>
    <n v="46"/>
    <x v="1"/>
    <m/>
    <x v="2"/>
    <m/>
    <m/>
    <x v="2"/>
    <x v="2"/>
    <n v="1617"/>
    <n v="0.77500000000000002"/>
    <n v="1.0860000000000001"/>
    <s v="N/A"/>
  </r>
  <r>
    <s v="OAS1_0376_MR1"/>
    <s v="0376"/>
    <s v="1"/>
    <x v="1"/>
    <n v="31"/>
    <x v="2"/>
    <m/>
    <x v="2"/>
    <m/>
    <m/>
    <x v="2"/>
    <x v="2"/>
    <n v="1579"/>
    <n v="0.81699999999999995"/>
    <n v="1.111"/>
    <s v="N/A"/>
  </r>
  <r>
    <s v="OAS1_0377_MR1"/>
    <s v="0377"/>
    <s v="1"/>
    <x v="1"/>
    <n v="25"/>
    <x v="2"/>
    <m/>
    <x v="2"/>
    <m/>
    <m/>
    <x v="2"/>
    <x v="2"/>
    <n v="1567"/>
    <n v="0.83099999999999996"/>
    <n v="1.1200000000000001"/>
    <s v="N/A"/>
  </r>
  <r>
    <s v="OAS1_0378_MR1"/>
    <s v="0378"/>
    <s v="1"/>
    <x v="0"/>
    <n v="58"/>
    <x v="1"/>
    <n v="2"/>
    <x v="0"/>
    <n v="2"/>
    <n v="30"/>
    <x v="0"/>
    <x v="0"/>
    <n v="1418"/>
    <n v="0.82099999999999995"/>
    <n v="1.238"/>
    <s v="N/A"/>
  </r>
  <r>
    <s v="OAS1_0379_MR1"/>
    <s v="0379"/>
    <s v="1"/>
    <x v="0"/>
    <n v="20"/>
    <x v="2"/>
    <m/>
    <x v="2"/>
    <m/>
    <m/>
    <x v="2"/>
    <x v="2"/>
    <n v="1255"/>
    <n v="0.86599999999999999"/>
    <n v="1.3979999999999999"/>
    <s v="N/A"/>
  </r>
  <r>
    <s v="OAS1_0379_MR2"/>
    <s v="0379"/>
    <s v="2"/>
    <x v="0"/>
    <n v="20"/>
    <x v="2"/>
    <m/>
    <x v="2"/>
    <m/>
    <m/>
    <x v="2"/>
    <x v="2"/>
    <n v="1262"/>
    <n v="0.86099999999999999"/>
    <n v="1.39"/>
    <n v="2"/>
  </r>
  <r>
    <s v="OAS1_0380_MR1"/>
    <s v="0380"/>
    <s v="1"/>
    <x v="0"/>
    <n v="83"/>
    <x v="3"/>
    <n v="1"/>
    <x v="5"/>
    <n v="5"/>
    <n v="18"/>
    <x v="1"/>
    <x v="1"/>
    <n v="1313"/>
    <n v="0.70499999999999996"/>
    <n v="1.337"/>
    <s v="N/A"/>
  </r>
  <r>
    <s v="OAS1_0381_MR1"/>
    <s v="0381"/>
    <s v="1"/>
    <x v="1"/>
    <n v="59"/>
    <x v="1"/>
    <n v="4"/>
    <x v="1"/>
    <n v="2"/>
    <n v="29"/>
    <x v="0"/>
    <x v="0"/>
    <n v="1795"/>
    <n v="0.80900000000000005"/>
    <n v="0.97799999999999998"/>
    <s v="N/A"/>
  </r>
  <r>
    <s v="OAS1_0382_MR1"/>
    <s v="0382"/>
    <s v="1"/>
    <x v="0"/>
    <n v="67"/>
    <x v="6"/>
    <n v="4"/>
    <x v="1"/>
    <m/>
    <n v="15"/>
    <x v="3"/>
    <x v="1"/>
    <n v="1288"/>
    <n v="0.76300000000000001"/>
    <n v="1.3620000000000001"/>
    <s v="N/A"/>
  </r>
  <r>
    <s v="OAS1_0383_MR1"/>
    <s v="0383"/>
    <s v="1"/>
    <x v="1"/>
    <n v="58"/>
    <x v="1"/>
    <m/>
    <x v="2"/>
    <m/>
    <m/>
    <x v="2"/>
    <x v="2"/>
    <n v="1590"/>
    <n v="0.746"/>
    <n v="1.1040000000000001"/>
    <s v="N/A"/>
  </r>
  <r>
    <s v="OAS1_0384_MR1"/>
    <s v="0384"/>
    <s v="1"/>
    <x v="0"/>
    <n v="38"/>
    <x v="2"/>
    <m/>
    <x v="2"/>
    <m/>
    <m/>
    <x v="2"/>
    <x v="2"/>
    <n v="1562"/>
    <n v="0.84399999999999997"/>
    <n v="1.123"/>
    <s v="N/A"/>
  </r>
  <r>
    <s v="OAS1_0385_MR1"/>
    <s v="0385"/>
    <s v="1"/>
    <x v="1"/>
    <n v="22"/>
    <x v="2"/>
    <m/>
    <x v="2"/>
    <m/>
    <m/>
    <x v="2"/>
    <x v="2"/>
    <n v="1643"/>
    <n v="0.84099999999999997"/>
    <n v="1.0680000000000001"/>
    <s v="N/A"/>
  </r>
  <r>
    <s v="OAS1_0386_MR1"/>
    <s v="0386"/>
    <s v="1"/>
    <x v="0"/>
    <n v="26"/>
    <x v="2"/>
    <m/>
    <x v="2"/>
    <m/>
    <m/>
    <x v="2"/>
    <x v="2"/>
    <n v="1490"/>
    <n v="0.83799999999999997"/>
    <n v="1.1779999999999999"/>
    <s v="N/A"/>
  </r>
  <r>
    <s v="OAS1_0387_MR1"/>
    <s v="0387"/>
    <s v="1"/>
    <x v="0"/>
    <n v="26"/>
    <x v="2"/>
    <m/>
    <x v="2"/>
    <m/>
    <m/>
    <x v="2"/>
    <x v="2"/>
    <n v="1149"/>
    <n v="0.85099999999999998"/>
    <n v="1.5269999999999999"/>
    <s v="N/A"/>
  </r>
  <r>
    <s v="OAS1_0388_MR1"/>
    <s v="0388"/>
    <s v="1"/>
    <x v="0"/>
    <n v="77"/>
    <x v="4"/>
    <n v="2"/>
    <x v="0"/>
    <n v="4"/>
    <n v="22"/>
    <x v="3"/>
    <x v="1"/>
    <n v="1350"/>
    <n v="0.73599999999999999"/>
    <n v="1.3"/>
    <s v="N/A"/>
  </r>
  <r>
    <s v="OAS1_0389_MR1"/>
    <s v="0389"/>
    <s v="1"/>
    <x v="1"/>
    <n v="55"/>
    <x v="1"/>
    <m/>
    <x v="2"/>
    <m/>
    <m/>
    <x v="2"/>
    <x v="2"/>
    <n v="1678"/>
    <n v="0.78200000000000003"/>
    <n v="1.046"/>
    <s v="N/A"/>
  </r>
  <r>
    <s v="OAS1_0390_MR1"/>
    <s v="0390"/>
    <s v="1"/>
    <x v="1"/>
    <n v="69"/>
    <x v="6"/>
    <n v="2"/>
    <x v="0"/>
    <n v="2"/>
    <n v="24"/>
    <x v="1"/>
    <x v="1"/>
    <n v="1480"/>
    <n v="0.79400000000000004"/>
    <n v="1.1859999999999999"/>
    <s v="N/A"/>
  </r>
  <r>
    <s v="OAS1_0392_MR1"/>
    <s v="0392"/>
    <s v="1"/>
    <x v="0"/>
    <n v="24"/>
    <x v="2"/>
    <m/>
    <x v="2"/>
    <m/>
    <m/>
    <x v="2"/>
    <x v="2"/>
    <n v="1441"/>
    <n v="0.84799999999999998"/>
    <n v="1.218"/>
    <s v="N/A"/>
  </r>
  <r>
    <s v="OAS1_0394_MR1"/>
    <s v="0394"/>
    <s v="1"/>
    <x v="0"/>
    <n v="22"/>
    <x v="2"/>
    <m/>
    <x v="2"/>
    <m/>
    <m/>
    <x v="2"/>
    <x v="2"/>
    <n v="1343"/>
    <n v="0.84699999999999998"/>
    <n v="1.3069999999999999"/>
    <s v="N/A"/>
  </r>
  <r>
    <s v="OAS1_0395_MR1"/>
    <s v="0395"/>
    <s v="1"/>
    <x v="0"/>
    <n v="26"/>
    <x v="2"/>
    <m/>
    <x v="2"/>
    <m/>
    <m/>
    <x v="2"/>
    <x v="2"/>
    <n v="1295"/>
    <n v="0.83399999999999996"/>
    <n v="1.3560000000000001"/>
    <s v="N/A"/>
  </r>
  <r>
    <s v="OAS1_0395_MR2"/>
    <s v="0395"/>
    <s v="2"/>
    <x v="0"/>
    <n v="26"/>
    <x v="2"/>
    <m/>
    <x v="2"/>
    <m/>
    <m/>
    <x v="2"/>
    <x v="2"/>
    <n v="1283"/>
    <n v="0.83399999999999996"/>
    <n v="1.3680000000000001"/>
    <n v="39"/>
  </r>
  <r>
    <s v="OAS1_0396_MR1"/>
    <s v="0396"/>
    <s v="1"/>
    <x v="1"/>
    <n v="25"/>
    <x v="2"/>
    <m/>
    <x v="2"/>
    <m/>
    <m/>
    <x v="2"/>
    <x v="2"/>
    <n v="1674"/>
    <n v="0.83199999999999996"/>
    <n v="1.048"/>
    <s v="N/A"/>
  </r>
  <r>
    <s v="OAS1_0397_MR1"/>
    <s v="0397"/>
    <s v="1"/>
    <x v="0"/>
    <n v="20"/>
    <x v="2"/>
    <m/>
    <x v="2"/>
    <m/>
    <m/>
    <x v="2"/>
    <x v="2"/>
    <n v="1265"/>
    <n v="0.84599999999999997"/>
    <n v="1.387"/>
    <s v="N/A"/>
  </r>
  <r>
    <s v="OAS1_0398_MR1"/>
    <s v="0398"/>
    <s v="1"/>
    <x v="1"/>
    <n v="71"/>
    <x v="0"/>
    <n v="5"/>
    <x v="3"/>
    <n v="1"/>
    <n v="30"/>
    <x v="0"/>
    <x v="0"/>
    <n v="1769"/>
    <n v="0.71599999999999997"/>
    <n v="0.99199999999999999"/>
    <s v="N/A"/>
  </r>
  <r>
    <s v="OAS1_0399_MR1"/>
    <s v="0399"/>
    <s v="1"/>
    <x v="1"/>
    <n v="78"/>
    <x v="4"/>
    <n v="2"/>
    <x v="0"/>
    <m/>
    <n v="29"/>
    <x v="3"/>
    <x v="1"/>
    <n v="1569"/>
    <n v="0.70599999999999996"/>
    <n v="1.119"/>
    <s v="N/A"/>
  </r>
  <r>
    <s v="OAS1_0400_MR1"/>
    <s v="0400"/>
    <s v="1"/>
    <x v="0"/>
    <n v="92"/>
    <x v="8"/>
    <n v="5"/>
    <x v="3"/>
    <n v="1"/>
    <n v="25"/>
    <x v="1"/>
    <x v="1"/>
    <n v="1774"/>
    <n v="0.64400000000000002"/>
    <n v="0.98899999999999999"/>
    <s v="N/A"/>
  </r>
  <r>
    <s v="OAS1_0401_MR1"/>
    <s v="0401"/>
    <s v="1"/>
    <x v="0"/>
    <n v="54"/>
    <x v="1"/>
    <n v="4"/>
    <x v="1"/>
    <n v="3"/>
    <n v="29"/>
    <x v="0"/>
    <x v="0"/>
    <n v="1287"/>
    <n v="0.82699999999999996"/>
    <n v="1.3640000000000001"/>
    <s v="N/A"/>
  </r>
  <r>
    <s v="OAS1_0402_MR1"/>
    <s v="0402"/>
    <s v="1"/>
    <x v="0"/>
    <n v="76"/>
    <x v="4"/>
    <n v="3"/>
    <x v="4"/>
    <n v="2"/>
    <n v="30"/>
    <x v="1"/>
    <x v="1"/>
    <n v="1350"/>
    <n v="0.76300000000000001"/>
    <n v="1.3"/>
    <s v="N/A"/>
  </r>
  <r>
    <s v="OAS1_0403_MR1"/>
    <s v="0403"/>
    <s v="1"/>
    <x v="1"/>
    <n v="19"/>
    <x v="2"/>
    <m/>
    <x v="2"/>
    <m/>
    <m/>
    <x v="2"/>
    <x v="2"/>
    <n v="1592"/>
    <n v="0.83299999999999996"/>
    <n v="1.1020000000000001"/>
    <s v="N/A"/>
  </r>
  <r>
    <s v="OAS1_0404_MR1"/>
    <s v="0404"/>
    <s v="1"/>
    <x v="0"/>
    <n v="73"/>
    <x v="0"/>
    <n v="2"/>
    <x v="0"/>
    <n v="2"/>
    <n v="29"/>
    <x v="0"/>
    <x v="0"/>
    <n v="1465"/>
    <n v="0.77600000000000002"/>
    <n v="1.198"/>
    <s v="N/A"/>
  </r>
  <r>
    <s v="OAS1_0405_MR1"/>
    <s v="0405"/>
    <s v="1"/>
    <x v="1"/>
    <n v="77"/>
    <x v="4"/>
    <n v="5"/>
    <x v="3"/>
    <n v="1"/>
    <n v="23"/>
    <x v="3"/>
    <x v="1"/>
    <n v="1713"/>
    <n v="0.76100000000000001"/>
    <n v="1.024"/>
    <s v="N/A"/>
  </r>
  <r>
    <s v="OAS1_0406_MR1"/>
    <s v="0406"/>
    <s v="1"/>
    <x v="0"/>
    <n v="25"/>
    <x v="2"/>
    <m/>
    <x v="2"/>
    <m/>
    <m/>
    <x v="2"/>
    <x v="2"/>
    <n v="1346"/>
    <n v="0.85499999999999998"/>
    <n v="1.3029999999999999"/>
    <s v="N/A"/>
  </r>
  <r>
    <s v="OAS1_0407_MR1"/>
    <s v="0407"/>
    <s v="1"/>
    <x v="0"/>
    <n v="55"/>
    <x v="1"/>
    <m/>
    <x v="2"/>
    <m/>
    <m/>
    <x v="2"/>
    <x v="2"/>
    <n v="1434"/>
    <n v="0.80700000000000005"/>
    <n v="1.224"/>
    <s v="N/A"/>
  </r>
  <r>
    <s v="OAS1_0408_MR1"/>
    <s v="0408"/>
    <s v="1"/>
    <x v="0"/>
    <n v="22"/>
    <x v="2"/>
    <m/>
    <x v="2"/>
    <m/>
    <m/>
    <x v="2"/>
    <x v="2"/>
    <n v="1518"/>
    <n v="0.86099999999999999"/>
    <n v="1.1559999999999999"/>
    <s v="N/A"/>
  </r>
  <r>
    <s v="OAS1_0409_MR1"/>
    <s v="0409"/>
    <s v="1"/>
    <x v="1"/>
    <n v="34"/>
    <x v="2"/>
    <m/>
    <x v="2"/>
    <m/>
    <m/>
    <x v="2"/>
    <x v="2"/>
    <n v="1569"/>
    <n v="0.79800000000000004"/>
    <n v="1.1180000000000001"/>
    <s v="N/A"/>
  </r>
  <r>
    <s v="OAS1_0410_MR1"/>
    <s v="0410"/>
    <s v="1"/>
    <x v="0"/>
    <n v="23"/>
    <x v="2"/>
    <m/>
    <x v="2"/>
    <m/>
    <m/>
    <x v="2"/>
    <x v="2"/>
    <n v="1507"/>
    <n v="0.87"/>
    <n v="1.165"/>
    <s v="N/A"/>
  </r>
  <r>
    <s v="OAS1_0411_MR1"/>
    <s v="0411"/>
    <s v="1"/>
    <x v="0"/>
    <n v="71"/>
    <x v="0"/>
    <n v="5"/>
    <x v="3"/>
    <n v="1"/>
    <n v="29"/>
    <x v="1"/>
    <x v="1"/>
    <n v="1346"/>
    <n v="0.74199999999999999"/>
    <n v="1.304"/>
    <s v="N/A"/>
  </r>
  <r>
    <s v="OAS1_0413_MR1"/>
    <s v="0413"/>
    <s v="1"/>
    <x v="0"/>
    <n v="25"/>
    <x v="2"/>
    <m/>
    <x v="2"/>
    <m/>
    <m/>
    <x v="2"/>
    <x v="2"/>
    <n v="1447"/>
    <n v="0.86599999999999999"/>
    <n v="1.2130000000000001"/>
    <s v="N/A"/>
  </r>
  <r>
    <s v="OAS1_0415_MR1"/>
    <s v="0415"/>
    <s v="1"/>
    <x v="0"/>
    <n v="21"/>
    <x v="2"/>
    <m/>
    <x v="2"/>
    <m/>
    <m/>
    <x v="2"/>
    <x v="2"/>
    <n v="1542"/>
    <n v="0.85899999999999999"/>
    <n v="1.1379999999999999"/>
    <s v="N/A"/>
  </r>
  <r>
    <s v="OAS1_0416_MR1"/>
    <s v="0416"/>
    <s v="1"/>
    <x v="0"/>
    <n v="23"/>
    <x v="2"/>
    <m/>
    <x v="2"/>
    <m/>
    <m/>
    <x v="2"/>
    <x v="2"/>
    <n v="1567"/>
    <n v="0.85199999999999998"/>
    <n v="1.1200000000000001"/>
    <s v="N/A"/>
  </r>
  <r>
    <s v="OAS1_0417_MR1"/>
    <s v="0417"/>
    <s v="1"/>
    <x v="0"/>
    <n v="30"/>
    <x v="2"/>
    <m/>
    <x v="2"/>
    <m/>
    <m/>
    <x v="2"/>
    <x v="2"/>
    <n v="1551"/>
    <n v="0.85499999999999998"/>
    <n v="1.1319999999999999"/>
    <s v="N/A"/>
  </r>
  <r>
    <s v="OAS1_0418_MR1"/>
    <s v="0418"/>
    <s v="1"/>
    <x v="1"/>
    <n v="74"/>
    <x v="0"/>
    <n v="5"/>
    <x v="3"/>
    <n v="2"/>
    <n v="28"/>
    <x v="1"/>
    <x v="1"/>
    <n v="1659"/>
    <n v="0.747"/>
    <n v="1.0580000000000001"/>
    <s v="N/A"/>
  </r>
  <r>
    <s v="OAS1_0419_MR1"/>
    <s v="0419"/>
    <s v="1"/>
    <x v="0"/>
    <n v="21"/>
    <x v="2"/>
    <m/>
    <x v="2"/>
    <m/>
    <m/>
    <x v="2"/>
    <x v="2"/>
    <n v="1473"/>
    <n v="0.86199999999999999"/>
    <n v="1.1910000000000001"/>
    <s v="N/A"/>
  </r>
  <r>
    <s v="OAS1_0420_MR1"/>
    <s v="0420"/>
    <s v="1"/>
    <x v="0"/>
    <n v="22"/>
    <x v="2"/>
    <m/>
    <x v="2"/>
    <m/>
    <m/>
    <x v="2"/>
    <x v="2"/>
    <n v="1732"/>
    <n v="0.84799999999999998"/>
    <n v="1.0129999999999999"/>
    <s v="N/A"/>
  </r>
  <r>
    <s v="OAS1_0421_MR1"/>
    <s v="0421"/>
    <s v="1"/>
    <x v="0"/>
    <n v="22"/>
    <x v="2"/>
    <m/>
    <x v="2"/>
    <m/>
    <m/>
    <x v="2"/>
    <x v="2"/>
    <n v="1655"/>
    <n v="0.84699999999999998"/>
    <n v="1.0609999999999999"/>
    <s v="N/A"/>
  </r>
  <r>
    <s v="OAS1_0422_MR1"/>
    <s v="0422"/>
    <s v="1"/>
    <x v="0"/>
    <n v="69"/>
    <x v="6"/>
    <n v="4"/>
    <x v="1"/>
    <n v="3"/>
    <n v="29"/>
    <x v="0"/>
    <x v="0"/>
    <n v="1380"/>
    <n v="0.80900000000000005"/>
    <n v="1.272"/>
    <s v="N/A"/>
  </r>
  <r>
    <s v="OAS1_0423_MR1"/>
    <s v="0423"/>
    <s v="1"/>
    <x v="1"/>
    <n v="75"/>
    <x v="0"/>
    <n v="2"/>
    <x v="0"/>
    <n v="4"/>
    <n v="28"/>
    <x v="0"/>
    <x v="0"/>
    <n v="1511"/>
    <n v="0.749"/>
    <n v="1.1619999999999999"/>
    <s v="N/A"/>
  </r>
  <r>
    <s v="OAS1_0424_MR1"/>
    <s v="0424"/>
    <s v="1"/>
    <x v="1"/>
    <n v="75"/>
    <x v="0"/>
    <n v="4"/>
    <x v="1"/>
    <n v="1"/>
    <n v="20"/>
    <x v="3"/>
    <x v="1"/>
    <n v="1613"/>
    <n v="0.71499999999999997"/>
    <n v="1.0880000000000001"/>
    <s v="N/A"/>
  </r>
  <r>
    <s v="OAS1_0425_MR1"/>
    <s v="0425"/>
    <s v="1"/>
    <x v="0"/>
    <n v="78"/>
    <x v="4"/>
    <n v="1"/>
    <x v="5"/>
    <n v="4"/>
    <n v="23"/>
    <x v="3"/>
    <x v="1"/>
    <n v="1461"/>
    <n v="0.71499999999999997"/>
    <n v="1.2010000000000001"/>
    <s v="N/A"/>
  </r>
  <r>
    <s v="OAS1_0426_MR1"/>
    <s v="0426"/>
    <s v="1"/>
    <x v="0"/>
    <n v="82"/>
    <x v="3"/>
    <n v="5"/>
    <x v="3"/>
    <n v="2"/>
    <n v="29"/>
    <x v="0"/>
    <x v="0"/>
    <n v="1316"/>
    <n v="0.79100000000000004"/>
    <n v="1.3340000000000001"/>
    <s v="N/A"/>
  </r>
  <r>
    <s v="OAS1_0428_MR1"/>
    <s v="0428"/>
    <s v="1"/>
    <x v="0"/>
    <n v="84"/>
    <x v="3"/>
    <n v="4"/>
    <x v="1"/>
    <n v="3"/>
    <n v="28"/>
    <x v="0"/>
    <x v="0"/>
    <n v="1500"/>
    <n v="0.751"/>
    <n v="1.17"/>
    <s v="N/A"/>
  </r>
  <r>
    <s v="OAS1_0429_MR1"/>
    <s v="0429"/>
    <s v="1"/>
    <x v="0"/>
    <n v="45"/>
    <x v="1"/>
    <m/>
    <x v="2"/>
    <m/>
    <m/>
    <x v="2"/>
    <x v="2"/>
    <n v="1385"/>
    <n v="0.80800000000000005"/>
    <n v="1.2669999999999999"/>
    <s v="N/A"/>
  </r>
  <r>
    <s v="OAS1_0430_MR1"/>
    <s v="0430"/>
    <s v="1"/>
    <x v="1"/>
    <n v="71"/>
    <x v="0"/>
    <n v="4"/>
    <x v="1"/>
    <n v="1"/>
    <n v="17"/>
    <x v="3"/>
    <x v="1"/>
    <n v="1562"/>
    <n v="0.68700000000000006"/>
    <n v="1.123"/>
    <s v="N/A"/>
  </r>
  <r>
    <s v="OAS1_0431_MR1"/>
    <s v="0431"/>
    <s v="1"/>
    <x v="0"/>
    <n v="22"/>
    <x v="2"/>
    <m/>
    <x v="2"/>
    <m/>
    <m/>
    <x v="2"/>
    <x v="2"/>
    <n v="1405"/>
    <n v="0.82199999999999995"/>
    <n v="1.2490000000000001"/>
    <s v="N/A"/>
  </r>
  <r>
    <s v="OAS1_0432_MR1"/>
    <s v="0432"/>
    <s v="1"/>
    <x v="0"/>
    <n v="72"/>
    <x v="0"/>
    <n v="2"/>
    <x v="0"/>
    <n v="4"/>
    <n v="26"/>
    <x v="1"/>
    <x v="1"/>
    <n v="1453"/>
    <n v="0.77300000000000002"/>
    <n v="1.208"/>
    <s v="N/A"/>
  </r>
  <r>
    <s v="OAS1_0433_MR1"/>
    <s v="0433"/>
    <s v="1"/>
    <x v="1"/>
    <n v="58"/>
    <x v="1"/>
    <n v="4"/>
    <x v="1"/>
    <n v="1"/>
    <n v="27"/>
    <x v="0"/>
    <x v="0"/>
    <n v="1606"/>
    <n v="0.77900000000000003"/>
    <n v="1.093"/>
    <s v="N/A"/>
  </r>
  <r>
    <s v="OAS1_0434_MR1"/>
    <s v="0434"/>
    <s v="1"/>
    <x v="0"/>
    <n v="50"/>
    <x v="1"/>
    <m/>
    <x v="2"/>
    <m/>
    <m/>
    <x v="2"/>
    <x v="2"/>
    <n v="1385"/>
    <n v="0.81899999999999995"/>
    <n v="1.2669999999999999"/>
    <s v="N/A"/>
  </r>
  <r>
    <s v="OAS1_0435_MR1"/>
    <s v="0435"/>
    <s v="1"/>
    <x v="1"/>
    <n v="23"/>
    <x v="2"/>
    <m/>
    <x v="2"/>
    <m/>
    <m/>
    <x v="2"/>
    <x v="2"/>
    <n v="1766"/>
    <n v="0.82"/>
    <n v="0.99399999999999999"/>
    <s v="N/A"/>
  </r>
  <r>
    <s v="OAS1_0437_MR1"/>
    <s v="0437"/>
    <s v="1"/>
    <x v="0"/>
    <n v="22"/>
    <x v="2"/>
    <m/>
    <x v="2"/>
    <m/>
    <m/>
    <x v="2"/>
    <x v="2"/>
    <n v="1444"/>
    <n v="0.85299999999999998"/>
    <n v="1.216"/>
    <s v="N/A"/>
  </r>
  <r>
    <s v="OAS1_0438_MR1"/>
    <s v="0438"/>
    <s v="1"/>
    <x v="0"/>
    <n v="66"/>
    <x v="6"/>
    <n v="5"/>
    <x v="3"/>
    <n v="2"/>
    <n v="29"/>
    <x v="0"/>
    <x v="0"/>
    <n v="1191"/>
    <n v="0.78700000000000003"/>
    <n v="1.474"/>
    <s v="N/A"/>
  </r>
  <r>
    <s v="OAS1_0439_MR1"/>
    <s v="0439"/>
    <s v="1"/>
    <x v="1"/>
    <n v="21"/>
    <x v="2"/>
    <m/>
    <x v="2"/>
    <m/>
    <m/>
    <x v="2"/>
    <x v="2"/>
    <n v="1438"/>
    <n v="0.84399999999999997"/>
    <n v="1.2210000000000001"/>
    <s v="N/A"/>
  </r>
  <r>
    <s v="OAS1_0440_MR1"/>
    <s v="0440"/>
    <s v="1"/>
    <x v="1"/>
    <n v="86"/>
    <x v="5"/>
    <n v="1"/>
    <x v="5"/>
    <n v="4"/>
    <n v="27"/>
    <x v="1"/>
    <x v="1"/>
    <n v="1320"/>
    <n v="0.72299999999999998"/>
    <n v="1.329"/>
    <s v="N/A"/>
  </r>
  <r>
    <s v="OAS1_0441_MR1"/>
    <s v="0441"/>
    <s v="1"/>
    <x v="1"/>
    <n v="81"/>
    <x v="3"/>
    <n v="5"/>
    <x v="3"/>
    <n v="1"/>
    <n v="29"/>
    <x v="1"/>
    <x v="1"/>
    <n v="1647"/>
    <n v="0.72099999999999997"/>
    <n v="1.0660000000000001"/>
    <s v="N/A"/>
  </r>
  <r>
    <s v="OAS1_0442_MR1"/>
    <s v="0442"/>
    <s v="1"/>
    <x v="0"/>
    <n v="23"/>
    <x v="2"/>
    <m/>
    <x v="2"/>
    <m/>
    <m/>
    <x v="2"/>
    <x v="2"/>
    <n v="1431"/>
    <n v="0.84699999999999998"/>
    <n v="1.2270000000000001"/>
    <s v="N/A"/>
  </r>
  <r>
    <s v="OAS1_0443_MR1"/>
    <s v="0443"/>
    <s v="1"/>
    <x v="0"/>
    <n v="52"/>
    <x v="1"/>
    <n v="3"/>
    <x v="4"/>
    <n v="3"/>
    <n v="30"/>
    <x v="0"/>
    <x v="0"/>
    <n v="1431"/>
    <n v="0.81399999999999995"/>
    <n v="1.226"/>
    <s v="N/A"/>
  </r>
  <r>
    <s v="OAS1_0444_MR1"/>
    <s v="0444"/>
    <s v="1"/>
    <x v="0"/>
    <n v="30"/>
    <x v="2"/>
    <m/>
    <x v="2"/>
    <m/>
    <m/>
    <x v="2"/>
    <x v="2"/>
    <n v="1250"/>
    <n v="0.86"/>
    <n v="1.4039999999999999"/>
    <s v="N/A"/>
  </r>
  <r>
    <s v="OAS1_0445_MR1"/>
    <s v="0445"/>
    <s v="1"/>
    <x v="0"/>
    <n v="90"/>
    <x v="5"/>
    <n v="1"/>
    <x v="5"/>
    <n v="2"/>
    <n v="29"/>
    <x v="0"/>
    <x v="0"/>
    <n v="1362"/>
    <n v="0.67300000000000004"/>
    <n v="1.2889999999999999"/>
    <s v="N/A"/>
  </r>
  <r>
    <s v="OAS1_0446_MR1"/>
    <s v="0446"/>
    <s v="1"/>
    <x v="0"/>
    <n v="80"/>
    <x v="4"/>
    <n v="2"/>
    <x v="0"/>
    <n v="4"/>
    <n v="30"/>
    <x v="0"/>
    <x v="0"/>
    <n v="1390"/>
    <n v="0.748"/>
    <n v="1.2629999999999999"/>
    <s v="N/A"/>
  </r>
  <r>
    <s v="OAS1_0447_MR1"/>
    <s v="0447"/>
    <s v="1"/>
    <x v="0"/>
    <n v="92"/>
    <x v="8"/>
    <n v="4"/>
    <x v="1"/>
    <n v="1"/>
    <n v="24"/>
    <x v="1"/>
    <x v="1"/>
    <n v="1388"/>
    <n v="0.73899999999999999"/>
    <n v="1.264"/>
    <s v="N/A"/>
  </r>
  <r>
    <s v="OAS1_0448_MR1"/>
    <s v="0448"/>
    <s v="1"/>
    <x v="0"/>
    <n v="22"/>
    <x v="2"/>
    <m/>
    <x v="2"/>
    <m/>
    <m/>
    <x v="2"/>
    <x v="2"/>
    <n v="1524"/>
    <n v="0.85799999999999998"/>
    <n v="1.1519999999999999"/>
    <s v="N/A"/>
  </r>
  <r>
    <s v="OAS1_0449_MR1"/>
    <s v="0449"/>
    <s v="1"/>
    <x v="0"/>
    <n v="71"/>
    <x v="0"/>
    <n v="3"/>
    <x v="4"/>
    <n v="4"/>
    <n v="29"/>
    <x v="0"/>
    <x v="0"/>
    <n v="1264"/>
    <n v="0.81799999999999995"/>
    <n v="1.3879999999999999"/>
    <s v="N/A"/>
  </r>
  <r>
    <s v="OAS1_0450_MR1"/>
    <s v="0450"/>
    <s v="1"/>
    <x v="1"/>
    <n v="19"/>
    <x v="2"/>
    <m/>
    <x v="2"/>
    <m/>
    <m/>
    <x v="2"/>
    <x v="2"/>
    <n v="1478"/>
    <n v="0.88"/>
    <n v="1.1879999999999999"/>
    <s v="N/A"/>
  </r>
  <r>
    <s v="OAS1_0451_MR1"/>
    <s v="0451"/>
    <s v="1"/>
    <x v="1"/>
    <n v="73"/>
    <x v="0"/>
    <n v="5"/>
    <x v="3"/>
    <n v="3"/>
    <n v="27"/>
    <x v="1"/>
    <x v="1"/>
    <n v="1687"/>
    <n v="0.72799999999999998"/>
    <n v="1.04"/>
    <s v="N/A"/>
  </r>
  <r>
    <s v="OAS1_0452_MR1"/>
    <s v="0452"/>
    <s v="1"/>
    <x v="1"/>
    <n v="75"/>
    <x v="0"/>
    <n v="1"/>
    <x v="5"/>
    <n v="4"/>
    <n v="22"/>
    <x v="3"/>
    <x v="1"/>
    <n v="1656"/>
    <n v="0.76200000000000001"/>
    <n v="1.06"/>
    <s v="N/A"/>
  </r>
  <r>
    <s v="OAS1_0453_MR1"/>
    <s v="0453"/>
    <s v="1"/>
    <x v="0"/>
    <n v="70"/>
    <x v="6"/>
    <n v="1"/>
    <x v="5"/>
    <n v="4"/>
    <n v="29"/>
    <x v="1"/>
    <x v="1"/>
    <n v="1295"/>
    <n v="0.748"/>
    <n v="1.355"/>
    <s v="N/A"/>
  </r>
  <r>
    <s v="OAS1_0454_MR1"/>
    <s v="0454"/>
    <s v="1"/>
    <x v="0"/>
    <n v="73"/>
    <x v="0"/>
    <n v="3"/>
    <x v="4"/>
    <n v="2"/>
    <n v="23"/>
    <x v="1"/>
    <x v="1"/>
    <n v="1536"/>
    <n v="0.73"/>
    <n v="1.1419999999999999"/>
    <s v="N/A"/>
  </r>
  <r>
    <s v="OAS1_0455_MR1"/>
    <s v="0455"/>
    <s v="1"/>
    <x v="0"/>
    <n v="61"/>
    <x v="7"/>
    <n v="2"/>
    <x v="0"/>
    <n v="4"/>
    <n v="28"/>
    <x v="0"/>
    <x v="0"/>
    <n v="1354"/>
    <n v="0.82499999999999996"/>
    <n v="1.2969999999999999"/>
    <s v="N/A"/>
  </r>
  <r>
    <s v="OAS1_0456_MR1"/>
    <s v="0456"/>
    <s v="1"/>
    <x v="1"/>
    <n v="61"/>
    <x v="7"/>
    <n v="5"/>
    <x v="3"/>
    <n v="2"/>
    <n v="30"/>
    <x v="0"/>
    <x v="0"/>
    <n v="1637"/>
    <n v="0.78"/>
    <n v="1.0720000000000001"/>
    <s v="N/A"/>
  </r>
  <r>
    <s v="OAS1_0457_MR1"/>
    <s v="0457"/>
    <s v="1"/>
    <x v="0"/>
    <n v="62"/>
    <x v="7"/>
    <n v="3"/>
    <x v="4"/>
    <n v="3"/>
    <n v="26"/>
    <x v="0"/>
    <x v="0"/>
    <n v="1372"/>
    <n v="0.76600000000000001"/>
    <n v="1.2789999999999999"/>
    <s v="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7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3:E45" firstHeaderRow="1" firstDataRow="2" firstDataCol="1"/>
  <pivotFields count="16">
    <pivotField showAll="0"/>
    <pivotField showAll="0"/>
    <pivotField showAll="0"/>
    <pivotField showAll="0"/>
    <pivotField numFmtId="1" showAll="0"/>
    <pivotField axis="axisRow" showAll="0">
      <items count="11">
        <item x="2"/>
        <item x="1"/>
        <item x="7"/>
        <item x="6"/>
        <item x="0"/>
        <item x="4"/>
        <item x="3"/>
        <item x="5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numFmtId="1" showAll="0"/>
    <pivotField dataField="1" numFmtId="165" showAll="0"/>
    <pivotField numFmtId="165"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Brain Atrophy Comparison" fld="13" subtotal="average" baseField="0" baseItem="0" numFmtId="165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6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8:E26" firstHeaderRow="1" firstDataRow="2" firstDataCol="1"/>
  <pivotFields count="16">
    <pivotField dataField="1" showAll="0"/>
    <pivotField showAll="0"/>
    <pivotField showAll="0"/>
    <pivotField showAll="0"/>
    <pivotField numFmtId="1" showAll="0"/>
    <pivotField showAll="0"/>
    <pivotField showAll="0"/>
    <pivotField axis="axisRow" showAll="0">
      <items count="7">
        <item x="5"/>
        <item x="0"/>
        <item x="4"/>
        <item x="1"/>
        <item x="3"/>
        <item x="2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numFmtId="1" showAll="0"/>
    <pivotField numFmtId="165" showAll="0"/>
    <pivotField numFmtId="165"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Education's Impact on Cognitive Health" fld="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E13" firstHeaderRow="1" firstDataRow="2" firstDataCol="1"/>
  <pivotFields count="16">
    <pivotField dataField="1" showAll="0"/>
    <pivotField showAll="0"/>
    <pivotField showAll="0"/>
    <pivotField showAll="0"/>
    <pivotField numFmtId="1" showAll="0"/>
    <pivotField axis="axisRow" showAll="0">
      <items count="11">
        <item x="2"/>
        <item x="1"/>
        <item x="7"/>
        <item x="6"/>
        <item x="0"/>
        <item x="4"/>
        <item x="3"/>
        <item x="5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numFmtId="1" showAll="0"/>
    <pivotField numFmtId="165" showAll="0"/>
    <pivotField numFmtId="165"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Demographic &amp; Dementia Overview" fld="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P437" totalsRowShown="0" dataDxfId="20">
  <autoFilter ref="A1:P437" xr:uid="{00000000-0009-0000-0100-000002000000}"/>
  <sortState xmlns:xlrd2="http://schemas.microsoft.com/office/spreadsheetml/2017/richdata2" ref="A2:P437">
    <sortCondition ref="A1:A437"/>
  </sortState>
  <tableColumns count="16">
    <tableColumn id="1" xr3:uid="{00000000-0010-0000-0000-000001000000}" name="ID" dataDxfId="19"/>
    <tableColumn id="2" xr3:uid="{00000000-0010-0000-0000-000002000000}" name="ID_short" dataDxfId="18">
      <calculatedColumnFormula>_xlfn.TEXTBEFORE(_xlfn.TEXTAFTER(A2,"_"),"_")</calculatedColumnFormula>
    </tableColumn>
    <tableColumn id="3" xr3:uid="{00000000-0010-0000-0000-000003000000}" name="Visit Number" dataDxfId="17">
      <calculatedColumnFormula>SUBSTITUTE(_xlfn.TEXTAFTER(A2,"_",-1),"MR","")</calculatedColumnFormula>
    </tableColumn>
    <tableColumn id="4" xr3:uid="{00000000-0010-0000-0000-000004000000}" name="Gender" dataDxfId="16"/>
    <tableColumn id="5" xr3:uid="{00000000-0010-0000-0000-000005000000}" name="Age" dataDxfId="15"/>
    <tableColumn id="6" xr3:uid="{00000000-0010-0000-0000-000006000000}" name="Age_Group" dataDxfId="14">
      <calculatedColumnFormula>_xlfn.XLOOKUP(E2,Table1[Age_Min],Table1[Age_Group],,-1,1)</calculatedColumnFormula>
    </tableColumn>
    <tableColumn id="7" xr3:uid="{00000000-0010-0000-0000-000007000000}" name="Educ" dataDxfId="13"/>
    <tableColumn id="16" xr3:uid="{00000000-0010-0000-0000-000010000000}" name="Education Level" dataDxfId="12">
      <calculatedColumnFormula array="1">_xlfn.SWITCH(Table2[[#This Row],[Educ]], 1,"Less than High School", 2,"High School Graduate", 3,"Some College", 4,"College Graduate", 5,"Post Graduate", "Unknown")</calculatedColumnFormula>
    </tableColumn>
    <tableColumn id="8" xr3:uid="{00000000-0010-0000-0000-000008000000}" name="SES" dataDxfId="11"/>
    <tableColumn id="9" xr3:uid="{00000000-0010-0000-0000-000009000000}" name="MMSE" dataDxfId="10"/>
    <tableColumn id="10" xr3:uid="{00000000-0010-0000-0000-00000A000000}" name="CDR" dataDxfId="9"/>
    <tableColumn id="15" xr3:uid="{00000000-0010-0000-0000-00000F000000}" name="CDR_Status" dataDxfId="8">
      <calculatedColumnFormula array="1">_xlfn.IFS(Table2[[#This Row],[CDR]]="", "Unknown", Table2[[#This Row],[CDR]]&gt;0, "Demented", Table2[[#This Row],[CDR]]=0, "Non-demented")</calculatedColumnFormula>
    </tableColumn>
    <tableColumn id="11" xr3:uid="{00000000-0010-0000-0000-00000B000000}" name="eTIV" dataDxfId="7"/>
    <tableColumn id="12" xr3:uid="{00000000-0010-0000-0000-00000C000000}" name="nWBV" dataDxfId="6"/>
    <tableColumn id="13" xr3:uid="{00000000-0010-0000-0000-00000D000000}" name="ASF" dataDxfId="5"/>
    <tableColumn id="14" xr3:uid="{00000000-0010-0000-0000-00000E000000}" name="Delay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11" totalsRowShown="0" headerRowDxfId="3">
  <autoFilter ref="A1:B11" xr:uid="{00000000-0009-0000-0100-000001000000}"/>
  <tableColumns count="2">
    <tableColumn id="1" xr3:uid="{00000000-0010-0000-0100-000001000000}" name="Age_Min" dataDxfId="2"/>
    <tableColumn id="2" xr3:uid="{00000000-0010-0000-0100-000002000000}" name="Age_Grou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7"/>
  <sheetViews>
    <sheetView tabSelected="1" zoomScale="115" workbookViewId="0"/>
  </sheetViews>
  <sheetFormatPr baseColWidth="10" defaultRowHeight="16" x14ac:dyDescent="0.2"/>
  <cols>
    <col min="1" max="1" width="16" style="2" bestFit="1" customWidth="1"/>
    <col min="2" max="2" width="13" style="2" customWidth="1"/>
    <col min="3" max="3" width="17" style="2" bestFit="1" customWidth="1"/>
    <col min="4" max="4" width="12.1640625" style="2" bestFit="1" customWidth="1"/>
    <col min="5" max="5" width="10.5" style="3" customWidth="1"/>
    <col min="6" max="6" width="13" style="2" customWidth="1"/>
    <col min="7" max="7" width="10.83203125" style="3"/>
    <col min="8" max="8" width="20" style="3" customWidth="1"/>
    <col min="9" max="10" width="10.83203125" style="3"/>
    <col min="11" max="11" width="10.83203125" style="4"/>
    <col min="12" max="12" width="15.6640625" style="4" bestFit="1" customWidth="1"/>
    <col min="13" max="13" width="10.83203125" style="3"/>
    <col min="14" max="15" width="10.83203125" style="5"/>
    <col min="16" max="16" width="10.83203125" style="3"/>
    <col min="17" max="16384" width="10.83203125" style="2"/>
  </cols>
  <sheetData>
    <row r="1" spans="1:16" x14ac:dyDescent="0.2">
      <c r="A1" s="2" t="s">
        <v>0</v>
      </c>
      <c r="B1" s="2" t="s">
        <v>459</v>
      </c>
      <c r="C1" s="2" t="s">
        <v>460</v>
      </c>
      <c r="D1" s="2" t="s">
        <v>461</v>
      </c>
      <c r="E1" s="3" t="s">
        <v>1</v>
      </c>
      <c r="F1" s="2" t="s">
        <v>448</v>
      </c>
      <c r="G1" s="3" t="s">
        <v>2</v>
      </c>
      <c r="H1" s="3" t="s">
        <v>471</v>
      </c>
      <c r="I1" s="3" t="s">
        <v>3</v>
      </c>
      <c r="J1" s="3" t="s">
        <v>4</v>
      </c>
      <c r="K1" s="4" t="s">
        <v>5</v>
      </c>
      <c r="L1" s="4" t="s">
        <v>467</v>
      </c>
      <c r="M1" s="3" t="s">
        <v>6</v>
      </c>
      <c r="N1" s="5" t="s">
        <v>7</v>
      </c>
      <c r="O1" s="5" t="s">
        <v>8</v>
      </c>
      <c r="P1" s="3" t="s">
        <v>9</v>
      </c>
    </row>
    <row r="2" spans="1:16" x14ac:dyDescent="0.2">
      <c r="A2" s="2" t="s">
        <v>10</v>
      </c>
      <c r="B2" s="2" t="str">
        <f>_xlfn.TEXTBEFORE(_xlfn.TEXTAFTER(A2,"_"),"_")</f>
        <v>0001</v>
      </c>
      <c r="C2" s="2" t="str">
        <f>SUBSTITUTE(_xlfn.TEXTAFTER(A2,"_",-1),"MR","")</f>
        <v>1</v>
      </c>
      <c r="D2" s="2" t="s">
        <v>462</v>
      </c>
      <c r="E2" s="3">
        <v>74</v>
      </c>
      <c r="F2" s="2" t="str">
        <f>_xlfn.XLOOKUP(E2,Table1[Age_Min],Table1[Age_Group],,-1,1)</f>
        <v>71-75</v>
      </c>
      <c r="G2" s="3">
        <v>2</v>
      </c>
      <c r="H2" s="3" t="str" cm="1">
        <f t="array" ref="H2">_xlfn.SWITCH(Table2[[#This Row],[Educ]], 1,"Less than High School", 2,"High School Graduate", 3,"Some College", 4,"College Graduate", 5,"Post Graduate", "Unknown")</f>
        <v>High School Graduate</v>
      </c>
      <c r="I2" s="3">
        <v>3</v>
      </c>
      <c r="J2" s="3">
        <v>29</v>
      </c>
      <c r="K2" s="4">
        <v>0</v>
      </c>
      <c r="L2" s="4" t="str" cm="1">
        <f t="array" ref="L2">_xlfn.IFS(Table2[[#This Row],[CDR]]="", "Unknown", Table2[[#This Row],[CDR]]&gt;0, "Demented", Table2[[#This Row],[CDR]]=0, "Non-demented")</f>
        <v>Non-demented</v>
      </c>
      <c r="M2" s="3">
        <v>1344</v>
      </c>
      <c r="N2" s="5">
        <v>0.74299999999999999</v>
      </c>
      <c r="O2" s="5">
        <v>1.306</v>
      </c>
      <c r="P2" s="3" t="s">
        <v>11</v>
      </c>
    </row>
    <row r="3" spans="1:16" x14ac:dyDescent="0.2">
      <c r="A3" s="2" t="s">
        <v>12</v>
      </c>
      <c r="B3" s="2" t="str">
        <f t="shared" ref="B3:B66" si="0">_xlfn.TEXTBEFORE(_xlfn.TEXTAFTER(A3,"_"),"_")</f>
        <v>0002</v>
      </c>
      <c r="C3" s="2" t="str">
        <f t="shared" ref="C3:C66" si="1">SUBSTITUTE(_xlfn.TEXTAFTER(A3,"_",-1),"MR","")</f>
        <v>1</v>
      </c>
      <c r="D3" s="2" t="s">
        <v>462</v>
      </c>
      <c r="E3" s="3">
        <v>55</v>
      </c>
      <c r="F3" s="2" t="str">
        <f>_xlfn.XLOOKUP(E3,Table1[Age_Min],Table1[Age_Group],,-1,1)</f>
        <v>41-60</v>
      </c>
      <c r="G3" s="3">
        <v>4</v>
      </c>
      <c r="H3" s="3" t="str" cm="1">
        <f t="array" ref="H3">_xlfn.SWITCH(Table2[[#This Row],[Educ]], 1,"Less than High School", 2,"High School Graduate", 3,"Some College", 4,"College Graduate", 5,"Post Graduate", "Unknown")</f>
        <v>College Graduate</v>
      </c>
      <c r="I3" s="3">
        <v>1</v>
      </c>
      <c r="J3" s="3">
        <v>29</v>
      </c>
      <c r="K3" s="4">
        <v>0</v>
      </c>
      <c r="L3" s="4" t="str" cm="1">
        <f t="array" ref="L3">_xlfn.IFS(Table2[[#This Row],[CDR]]="", "Unknown", Table2[[#This Row],[CDR]]&gt;0, "Demented", Table2[[#This Row],[CDR]]=0, "Non-demented")</f>
        <v>Non-demented</v>
      </c>
      <c r="M3" s="3">
        <v>1147</v>
      </c>
      <c r="N3" s="5">
        <v>0.81</v>
      </c>
      <c r="O3" s="5">
        <v>1.5309999999999999</v>
      </c>
      <c r="P3" s="3" t="s">
        <v>11</v>
      </c>
    </row>
    <row r="4" spans="1:16" x14ac:dyDescent="0.2">
      <c r="A4" s="2" t="s">
        <v>13</v>
      </c>
      <c r="B4" s="2" t="str">
        <f t="shared" si="0"/>
        <v>0003</v>
      </c>
      <c r="C4" s="2" t="str">
        <f t="shared" si="1"/>
        <v>1</v>
      </c>
      <c r="D4" s="2" t="s">
        <v>462</v>
      </c>
      <c r="E4" s="3">
        <v>73</v>
      </c>
      <c r="F4" s="2" t="str">
        <f>_xlfn.XLOOKUP(E4,Table1[Age_Min],Table1[Age_Group],,-1,1)</f>
        <v>71-75</v>
      </c>
      <c r="G4" s="3">
        <v>4</v>
      </c>
      <c r="H4" s="3" t="str" cm="1">
        <f t="array" ref="H4">_xlfn.SWITCH(Table2[[#This Row],[Educ]], 1,"Less than High School", 2,"High School Graduate", 3,"Some College", 4,"College Graduate", 5,"Post Graduate", "Unknown")</f>
        <v>College Graduate</v>
      </c>
      <c r="I4" s="3">
        <v>3</v>
      </c>
      <c r="J4" s="3">
        <v>27</v>
      </c>
      <c r="K4" s="4">
        <v>0.5</v>
      </c>
      <c r="L4" s="4" t="str" cm="1">
        <f t="array" ref="L4">_xlfn.IFS(Table2[[#This Row],[CDR]]="", "Unknown", Table2[[#This Row],[CDR]]&gt;0, "Demented", Table2[[#This Row],[CDR]]=0, "Non-demented")</f>
        <v>Demented</v>
      </c>
      <c r="M4" s="3">
        <v>1454</v>
      </c>
      <c r="N4" s="5">
        <v>0.70799999999999996</v>
      </c>
      <c r="O4" s="5">
        <v>1.2070000000000001</v>
      </c>
      <c r="P4" s="3" t="s">
        <v>11</v>
      </c>
    </row>
    <row r="5" spans="1:16" x14ac:dyDescent="0.2">
      <c r="A5" s="2" t="s">
        <v>14</v>
      </c>
      <c r="B5" s="2" t="str">
        <f t="shared" si="0"/>
        <v>0004</v>
      </c>
      <c r="C5" s="2" t="str">
        <f t="shared" si="1"/>
        <v>1</v>
      </c>
      <c r="D5" s="2" t="s">
        <v>463</v>
      </c>
      <c r="E5" s="3">
        <v>28</v>
      </c>
      <c r="F5" s="2" t="str">
        <f>_xlfn.XLOOKUP(E5,Table1[Age_Min],Table1[Age_Group],,-1,1)</f>
        <v>18-40</v>
      </c>
      <c r="H5" s="3" t="str" cm="1">
        <f t="array" ref="H5">_xlfn.SWITCH(Table2[[#This Row],[Educ]], 1,"Less than High School", 2,"High School Graduate", 3,"Some College", 4,"College Graduate", 5,"Post Graduate", "Unknown")</f>
        <v>Unknown</v>
      </c>
      <c r="L5" s="4" t="str" cm="1">
        <f t="array" ref="L5">_xlfn.IFS(Table2[[#This Row],[CDR]]="", "Unknown", Table2[[#This Row],[CDR]]&gt;0, "Demented", Table2[[#This Row],[CDR]]=0, "Non-demented")</f>
        <v>Unknown</v>
      </c>
      <c r="M5" s="3">
        <v>1588</v>
      </c>
      <c r="N5" s="5">
        <v>0.80300000000000005</v>
      </c>
      <c r="O5" s="5">
        <v>1.105</v>
      </c>
      <c r="P5" s="3" t="s">
        <v>11</v>
      </c>
    </row>
    <row r="6" spans="1:16" x14ac:dyDescent="0.2">
      <c r="A6" s="2" t="s">
        <v>15</v>
      </c>
      <c r="B6" s="2" t="str">
        <f t="shared" si="0"/>
        <v>0005</v>
      </c>
      <c r="C6" s="2" t="str">
        <f t="shared" si="1"/>
        <v>1</v>
      </c>
      <c r="D6" s="2" t="s">
        <v>463</v>
      </c>
      <c r="E6" s="3">
        <v>18</v>
      </c>
      <c r="F6" s="2" t="str">
        <f>_xlfn.XLOOKUP(E6,Table1[Age_Min],Table1[Age_Group],,-1,1)</f>
        <v>18-40</v>
      </c>
      <c r="H6" s="3" t="str" cm="1">
        <f t="array" ref="H6">_xlfn.SWITCH(Table2[[#This Row],[Educ]], 1,"Less than High School", 2,"High School Graduate", 3,"Some College", 4,"College Graduate", 5,"Post Graduate", "Unknown")</f>
        <v>Unknown</v>
      </c>
      <c r="L6" s="4" t="str" cm="1">
        <f t="array" ref="L6">_xlfn.IFS(Table2[[#This Row],[CDR]]="", "Unknown", Table2[[#This Row],[CDR]]&gt;0, "Demented", Table2[[#This Row],[CDR]]=0, "Non-demented")</f>
        <v>Unknown</v>
      </c>
      <c r="M6" s="3">
        <v>1737</v>
      </c>
      <c r="N6" s="5">
        <v>0.84799999999999998</v>
      </c>
      <c r="O6" s="5">
        <v>1.01</v>
      </c>
      <c r="P6" s="3" t="s">
        <v>11</v>
      </c>
    </row>
    <row r="7" spans="1:16" x14ac:dyDescent="0.2">
      <c r="A7" s="2" t="s">
        <v>16</v>
      </c>
      <c r="B7" s="2" t="str">
        <f t="shared" si="0"/>
        <v>0006</v>
      </c>
      <c r="C7" s="2" t="str">
        <f t="shared" si="1"/>
        <v>1</v>
      </c>
      <c r="D7" s="2" t="s">
        <v>462</v>
      </c>
      <c r="E7" s="3">
        <v>24</v>
      </c>
      <c r="F7" s="2" t="str">
        <f>_xlfn.XLOOKUP(E7,Table1[Age_Min],Table1[Age_Group],,-1,1)</f>
        <v>18-40</v>
      </c>
      <c r="H7" s="3" t="str" cm="1">
        <f t="array" ref="H7">_xlfn.SWITCH(Table2[[#This Row],[Educ]], 1,"Less than High School", 2,"High School Graduate", 3,"Some College", 4,"College Graduate", 5,"Post Graduate", "Unknown")</f>
        <v>Unknown</v>
      </c>
      <c r="L7" s="4" t="str" cm="1">
        <f t="array" ref="L7">_xlfn.IFS(Table2[[#This Row],[CDR]]="", "Unknown", Table2[[#This Row],[CDR]]&gt;0, "Demented", Table2[[#This Row],[CDR]]=0, "Non-demented")</f>
        <v>Unknown</v>
      </c>
      <c r="M7" s="3">
        <v>1131</v>
      </c>
      <c r="N7" s="5">
        <v>0.86199999999999999</v>
      </c>
      <c r="O7" s="5">
        <v>1.5509999999999999</v>
      </c>
      <c r="P7" s="3" t="s">
        <v>11</v>
      </c>
    </row>
    <row r="8" spans="1:16" x14ac:dyDescent="0.2">
      <c r="A8" s="2" t="s">
        <v>17</v>
      </c>
      <c r="B8" s="2" t="str">
        <f t="shared" si="0"/>
        <v>0007</v>
      </c>
      <c r="C8" s="2" t="str">
        <f t="shared" si="1"/>
        <v>1</v>
      </c>
      <c r="D8" s="2" t="s">
        <v>463</v>
      </c>
      <c r="E8" s="3">
        <v>21</v>
      </c>
      <c r="F8" s="2" t="str">
        <f>_xlfn.XLOOKUP(E8,Table1[Age_Min],Table1[Age_Group],,-1,1)</f>
        <v>18-40</v>
      </c>
      <c r="H8" s="3" t="str" cm="1">
        <f t="array" ref="H8">_xlfn.SWITCH(Table2[[#This Row],[Educ]], 1,"Less than High School", 2,"High School Graduate", 3,"Some College", 4,"College Graduate", 5,"Post Graduate", "Unknown")</f>
        <v>Unknown</v>
      </c>
      <c r="L8" s="4" t="str" cm="1">
        <f t="array" ref="L8">_xlfn.IFS(Table2[[#This Row],[CDR]]="", "Unknown", Table2[[#This Row],[CDR]]&gt;0, "Demented", Table2[[#This Row],[CDR]]=0, "Non-demented")</f>
        <v>Unknown</v>
      </c>
      <c r="M8" s="3">
        <v>1516</v>
      </c>
      <c r="N8" s="5">
        <v>0.83</v>
      </c>
      <c r="O8" s="5">
        <v>1.157</v>
      </c>
      <c r="P8" s="3" t="s">
        <v>11</v>
      </c>
    </row>
    <row r="9" spans="1:16" x14ac:dyDescent="0.2">
      <c r="A9" s="2" t="s">
        <v>18</v>
      </c>
      <c r="B9" s="2" t="str">
        <f t="shared" si="0"/>
        <v>0009</v>
      </c>
      <c r="C9" s="2" t="str">
        <f t="shared" si="1"/>
        <v>1</v>
      </c>
      <c r="D9" s="2" t="s">
        <v>462</v>
      </c>
      <c r="E9" s="3">
        <v>20</v>
      </c>
      <c r="F9" s="2" t="str">
        <f>_xlfn.XLOOKUP(E9,Table1[Age_Min],Table1[Age_Group],,-1,1)</f>
        <v>18-40</v>
      </c>
      <c r="H9" s="3" t="str" cm="1">
        <f t="array" ref="H9">_xlfn.SWITCH(Table2[[#This Row],[Educ]], 1,"Less than High School", 2,"High School Graduate", 3,"Some College", 4,"College Graduate", 5,"Post Graduate", "Unknown")</f>
        <v>Unknown</v>
      </c>
      <c r="L9" s="4" t="str" cm="1">
        <f t="array" ref="L9">_xlfn.IFS(Table2[[#This Row],[CDR]]="", "Unknown", Table2[[#This Row],[CDR]]&gt;0, "Demented", Table2[[#This Row],[CDR]]=0, "Non-demented")</f>
        <v>Unknown</v>
      </c>
      <c r="M9" s="3">
        <v>1505</v>
      </c>
      <c r="N9" s="5">
        <v>0.84299999999999997</v>
      </c>
      <c r="O9" s="5">
        <v>1.1659999999999999</v>
      </c>
      <c r="P9" s="3" t="s">
        <v>11</v>
      </c>
    </row>
    <row r="10" spans="1:16" x14ac:dyDescent="0.2">
      <c r="A10" s="2" t="s">
        <v>19</v>
      </c>
      <c r="B10" s="2" t="str">
        <f t="shared" si="0"/>
        <v>0010</v>
      </c>
      <c r="C10" s="2" t="str">
        <f t="shared" si="1"/>
        <v>1</v>
      </c>
      <c r="D10" s="2" t="s">
        <v>463</v>
      </c>
      <c r="E10" s="3">
        <v>74</v>
      </c>
      <c r="F10" s="2" t="str">
        <f>_xlfn.XLOOKUP(E10,Table1[Age_Min],Table1[Age_Group],,-1,1)</f>
        <v>71-75</v>
      </c>
      <c r="G10" s="3">
        <v>5</v>
      </c>
      <c r="H10" s="3" t="str" cm="1">
        <f t="array" ref="H10">_xlfn.SWITCH(Table2[[#This Row],[Educ]], 1,"Less than High School", 2,"High School Graduate", 3,"Some College", 4,"College Graduate", 5,"Post Graduate", "Unknown")</f>
        <v>Post Graduate</v>
      </c>
      <c r="I10" s="3">
        <v>2</v>
      </c>
      <c r="J10" s="3">
        <v>30</v>
      </c>
      <c r="K10" s="4">
        <v>0</v>
      </c>
      <c r="L10" s="4" t="str" cm="1">
        <f t="array" ref="L10">_xlfn.IFS(Table2[[#This Row],[CDR]]="", "Unknown", Table2[[#This Row],[CDR]]&gt;0, "Demented", Table2[[#This Row],[CDR]]=0, "Non-demented")</f>
        <v>Non-demented</v>
      </c>
      <c r="M10" s="3">
        <v>1636</v>
      </c>
      <c r="N10" s="5">
        <v>0.68899999999999995</v>
      </c>
      <c r="O10" s="5">
        <v>1.073</v>
      </c>
      <c r="P10" s="3" t="s">
        <v>11</v>
      </c>
    </row>
    <row r="11" spans="1:16" x14ac:dyDescent="0.2">
      <c r="A11" s="2" t="s">
        <v>20</v>
      </c>
      <c r="B11" s="2" t="str">
        <f t="shared" si="0"/>
        <v>0011</v>
      </c>
      <c r="C11" s="2" t="str">
        <f t="shared" si="1"/>
        <v>1</v>
      </c>
      <c r="D11" s="2" t="s">
        <v>462</v>
      </c>
      <c r="E11" s="3">
        <v>52</v>
      </c>
      <c r="F11" s="2" t="str">
        <f>_xlfn.XLOOKUP(E11,Table1[Age_Min],Table1[Age_Group],,-1,1)</f>
        <v>41-60</v>
      </c>
      <c r="G11" s="3">
        <v>3</v>
      </c>
      <c r="H11" s="3" t="str" cm="1">
        <f t="array" ref="H11">_xlfn.SWITCH(Table2[[#This Row],[Educ]], 1,"Less than High School", 2,"High School Graduate", 3,"Some College", 4,"College Graduate", 5,"Post Graduate", "Unknown")</f>
        <v>Some College</v>
      </c>
      <c r="I11" s="3">
        <v>2</v>
      </c>
      <c r="J11" s="3">
        <v>30</v>
      </c>
      <c r="K11" s="4">
        <v>0</v>
      </c>
      <c r="L11" s="4" t="str" cm="1">
        <f t="array" ref="L11">_xlfn.IFS(Table2[[#This Row],[CDR]]="", "Unknown", Table2[[#This Row],[CDR]]&gt;0, "Demented", Table2[[#This Row],[CDR]]=0, "Non-demented")</f>
        <v>Non-demented</v>
      </c>
      <c r="M11" s="3">
        <v>1321</v>
      </c>
      <c r="N11" s="5">
        <v>0.82699999999999996</v>
      </c>
      <c r="O11" s="5">
        <v>1.329</v>
      </c>
      <c r="P11" s="3" t="s">
        <v>11</v>
      </c>
    </row>
    <row r="12" spans="1:16" x14ac:dyDescent="0.2">
      <c r="A12" s="2" t="s">
        <v>21</v>
      </c>
      <c r="B12" s="2" t="str">
        <f t="shared" si="0"/>
        <v>0012</v>
      </c>
      <c r="C12" s="2" t="str">
        <f t="shared" si="1"/>
        <v>1</v>
      </c>
      <c r="D12" s="2" t="s">
        <v>463</v>
      </c>
      <c r="E12" s="3">
        <v>30</v>
      </c>
      <c r="F12" s="2" t="str">
        <f>_xlfn.XLOOKUP(E12,Table1[Age_Min],Table1[Age_Group],,-1,1)</f>
        <v>18-40</v>
      </c>
      <c r="H12" s="3" t="str" cm="1">
        <f t="array" ref="H12">_xlfn.SWITCH(Table2[[#This Row],[Educ]], 1,"Less than High School", 2,"High School Graduate", 3,"Some College", 4,"College Graduate", 5,"Post Graduate", "Unknown")</f>
        <v>Unknown</v>
      </c>
      <c r="L12" s="4" t="str" cm="1">
        <f t="array" ref="L12">_xlfn.IFS(Table2[[#This Row],[CDR]]="", "Unknown", Table2[[#This Row],[CDR]]&gt;0, "Demented", Table2[[#This Row],[CDR]]=0, "Non-demented")</f>
        <v>Unknown</v>
      </c>
      <c r="M12" s="3">
        <v>1574</v>
      </c>
      <c r="N12" s="5">
        <v>0.84199999999999997</v>
      </c>
      <c r="O12" s="5">
        <v>1.115</v>
      </c>
      <c r="P12" s="3" t="s">
        <v>11</v>
      </c>
    </row>
    <row r="13" spans="1:16" x14ac:dyDescent="0.2">
      <c r="A13" s="2" t="s">
        <v>22</v>
      </c>
      <c r="B13" s="2" t="str">
        <f t="shared" si="0"/>
        <v>0013</v>
      </c>
      <c r="C13" s="2" t="str">
        <f t="shared" si="1"/>
        <v>1</v>
      </c>
      <c r="D13" s="2" t="s">
        <v>462</v>
      </c>
      <c r="E13" s="3">
        <v>81</v>
      </c>
      <c r="F13" s="2" t="str">
        <f>_xlfn.XLOOKUP(E13,Table1[Age_Min],Table1[Age_Group],,-1,1)</f>
        <v>81-85</v>
      </c>
      <c r="G13" s="3">
        <v>5</v>
      </c>
      <c r="H13" s="3" t="str" cm="1">
        <f t="array" ref="H13">_xlfn.SWITCH(Table2[[#This Row],[Educ]], 1,"Less than High School", 2,"High School Graduate", 3,"Some College", 4,"College Graduate", 5,"Post Graduate", "Unknown")</f>
        <v>Post Graduate</v>
      </c>
      <c r="I13" s="3">
        <v>2</v>
      </c>
      <c r="J13" s="3">
        <v>30</v>
      </c>
      <c r="K13" s="4">
        <v>0</v>
      </c>
      <c r="L13" s="4" t="str" cm="1">
        <f t="array" ref="L13">_xlfn.IFS(Table2[[#This Row],[CDR]]="", "Unknown", Table2[[#This Row],[CDR]]&gt;0, "Demented", Table2[[#This Row],[CDR]]=0, "Non-demented")</f>
        <v>Non-demented</v>
      </c>
      <c r="M13" s="3">
        <v>1664</v>
      </c>
      <c r="N13" s="5">
        <v>0.67900000000000005</v>
      </c>
      <c r="O13" s="5">
        <v>1.0549999999999999</v>
      </c>
      <c r="P13" s="3" t="s">
        <v>11</v>
      </c>
    </row>
    <row r="14" spans="1:16" x14ac:dyDescent="0.2">
      <c r="A14" s="2" t="s">
        <v>23</v>
      </c>
      <c r="B14" s="2" t="str">
        <f t="shared" si="0"/>
        <v>0014</v>
      </c>
      <c r="C14" s="2" t="str">
        <f t="shared" si="1"/>
        <v>1</v>
      </c>
      <c r="D14" s="2" t="s">
        <v>462</v>
      </c>
      <c r="E14" s="3">
        <v>19</v>
      </c>
      <c r="F14" s="2" t="str">
        <f>_xlfn.XLOOKUP(E14,Table1[Age_Min],Table1[Age_Group],,-1,1)</f>
        <v>18-40</v>
      </c>
      <c r="H14" s="3" t="str" cm="1">
        <f t="array" ref="H14">_xlfn.SWITCH(Table2[[#This Row],[Educ]], 1,"Less than High School", 2,"High School Graduate", 3,"Some College", 4,"College Graduate", 5,"Post Graduate", "Unknown")</f>
        <v>Unknown</v>
      </c>
      <c r="L14" s="4" t="str" cm="1">
        <f t="array" ref="L14">_xlfn.IFS(Table2[[#This Row],[CDR]]="", "Unknown", Table2[[#This Row],[CDR]]&gt;0, "Demented", Table2[[#This Row],[CDR]]=0, "Non-demented")</f>
        <v>Unknown</v>
      </c>
      <c r="M14" s="3">
        <v>1525</v>
      </c>
      <c r="N14" s="5">
        <v>0.85599999999999998</v>
      </c>
      <c r="O14" s="5">
        <v>1.151</v>
      </c>
      <c r="P14" s="3" t="s">
        <v>11</v>
      </c>
    </row>
    <row r="15" spans="1:16" x14ac:dyDescent="0.2">
      <c r="A15" s="2" t="s">
        <v>24</v>
      </c>
      <c r="B15" s="2" t="str">
        <f t="shared" si="0"/>
        <v>0015</v>
      </c>
      <c r="C15" s="2" t="str">
        <f t="shared" si="1"/>
        <v>1</v>
      </c>
      <c r="D15" s="2" t="s">
        <v>463</v>
      </c>
      <c r="E15" s="3">
        <v>76</v>
      </c>
      <c r="F15" s="2" t="str">
        <f>_xlfn.XLOOKUP(E15,Table1[Age_Min],Table1[Age_Group],,-1,1)</f>
        <v>76-80</v>
      </c>
      <c r="G15" s="3">
        <v>2</v>
      </c>
      <c r="H15" s="3" t="str" cm="1">
        <f t="array" ref="H15">_xlfn.SWITCH(Table2[[#This Row],[Educ]], 1,"Less than High School", 2,"High School Graduate", 3,"Some College", 4,"College Graduate", 5,"Post Graduate", "Unknown")</f>
        <v>High School Graduate</v>
      </c>
      <c r="J15" s="3">
        <v>28</v>
      </c>
      <c r="K15" s="4">
        <v>0.5</v>
      </c>
      <c r="L15" s="4" t="str" cm="1">
        <f t="array" ref="L15">_xlfn.IFS(Table2[[#This Row],[CDR]]="", "Unknown", Table2[[#This Row],[CDR]]&gt;0, "Demented", Table2[[#This Row],[CDR]]=0, "Non-demented")</f>
        <v>Demented</v>
      </c>
      <c r="M15" s="3">
        <v>1738</v>
      </c>
      <c r="N15" s="5">
        <v>0.71899999999999997</v>
      </c>
      <c r="O15" s="5">
        <v>1.01</v>
      </c>
      <c r="P15" s="3" t="s">
        <v>11</v>
      </c>
    </row>
    <row r="16" spans="1:16" x14ac:dyDescent="0.2">
      <c r="A16" s="2" t="s">
        <v>25</v>
      </c>
      <c r="B16" s="2" t="str">
        <f t="shared" si="0"/>
        <v>0016</v>
      </c>
      <c r="C16" s="2" t="str">
        <f t="shared" si="1"/>
        <v>1</v>
      </c>
      <c r="D16" s="2" t="s">
        <v>463</v>
      </c>
      <c r="E16" s="3">
        <v>82</v>
      </c>
      <c r="F16" s="2" t="str">
        <f>_xlfn.XLOOKUP(E16,Table1[Age_Min],Table1[Age_Group],,-1,1)</f>
        <v>81-85</v>
      </c>
      <c r="G16" s="3">
        <v>2</v>
      </c>
      <c r="H16" s="3" t="str" cm="1">
        <f t="array" ref="H16">_xlfn.SWITCH(Table2[[#This Row],[Educ]], 1,"Less than High School", 2,"High School Graduate", 3,"Some College", 4,"College Graduate", 5,"Post Graduate", "Unknown")</f>
        <v>High School Graduate</v>
      </c>
      <c r="I16" s="3">
        <v>4</v>
      </c>
      <c r="J16" s="3">
        <v>27</v>
      </c>
      <c r="K16" s="4">
        <v>0.5</v>
      </c>
      <c r="L16" s="4" t="str" cm="1">
        <f t="array" ref="L16">_xlfn.IFS(Table2[[#This Row],[CDR]]="", "Unknown", Table2[[#This Row],[CDR]]&gt;0, "Demented", Table2[[#This Row],[CDR]]=0, "Non-demented")</f>
        <v>Demented</v>
      </c>
      <c r="M16" s="3">
        <v>1477</v>
      </c>
      <c r="N16" s="5">
        <v>0.73899999999999999</v>
      </c>
      <c r="O16" s="5">
        <v>1.1879999999999999</v>
      </c>
      <c r="P16" s="3" t="s">
        <v>11</v>
      </c>
    </row>
    <row r="17" spans="1:16" x14ac:dyDescent="0.2">
      <c r="A17" s="2" t="s">
        <v>26</v>
      </c>
      <c r="B17" s="2" t="str">
        <f t="shared" si="0"/>
        <v>0017</v>
      </c>
      <c r="C17" s="2" t="str">
        <f t="shared" si="1"/>
        <v>1</v>
      </c>
      <c r="D17" s="2" t="s">
        <v>463</v>
      </c>
      <c r="E17" s="3">
        <v>21</v>
      </c>
      <c r="F17" s="2" t="str">
        <f>_xlfn.XLOOKUP(E17,Table1[Age_Min],Table1[Age_Group],,-1,1)</f>
        <v>18-40</v>
      </c>
      <c r="H17" s="3" t="str" cm="1">
        <f t="array" ref="H17">_xlfn.SWITCH(Table2[[#This Row],[Educ]], 1,"Less than High School", 2,"High School Graduate", 3,"Some College", 4,"College Graduate", 5,"Post Graduate", "Unknown")</f>
        <v>Unknown</v>
      </c>
      <c r="L17" s="4" t="str" cm="1">
        <f t="array" ref="L17">_xlfn.IFS(Table2[[#This Row],[CDR]]="", "Unknown", Table2[[#This Row],[CDR]]&gt;0, "Demented", Table2[[#This Row],[CDR]]=0, "Non-demented")</f>
        <v>Unknown</v>
      </c>
      <c r="M17" s="3">
        <v>1689</v>
      </c>
      <c r="N17" s="5">
        <v>0.84499999999999997</v>
      </c>
      <c r="O17" s="5">
        <v>1.0389999999999999</v>
      </c>
      <c r="P17" s="3" t="s">
        <v>11</v>
      </c>
    </row>
    <row r="18" spans="1:16" x14ac:dyDescent="0.2">
      <c r="A18" s="2" t="s">
        <v>27</v>
      </c>
      <c r="B18" s="2" t="str">
        <f t="shared" si="0"/>
        <v>0018</v>
      </c>
      <c r="C18" s="2" t="str">
        <f t="shared" si="1"/>
        <v>1</v>
      </c>
      <c r="D18" s="2" t="s">
        <v>463</v>
      </c>
      <c r="E18" s="3">
        <v>39</v>
      </c>
      <c r="F18" s="2" t="str">
        <f>_xlfn.XLOOKUP(E18,Table1[Age_Min],Table1[Age_Group],,-1,1)</f>
        <v>18-40</v>
      </c>
      <c r="G18" s="3">
        <v>3</v>
      </c>
      <c r="H18" s="3" t="str" cm="1">
        <f t="array" ref="H18">_xlfn.SWITCH(Table2[[#This Row],[Educ]], 1,"Less than High School", 2,"High School Graduate", 3,"Some College", 4,"College Graduate", 5,"Post Graduate", "Unknown")</f>
        <v>Some College</v>
      </c>
      <c r="I18" s="3">
        <v>4</v>
      </c>
      <c r="J18" s="3">
        <v>28</v>
      </c>
      <c r="K18" s="4">
        <v>0</v>
      </c>
      <c r="L18" s="4" t="str" cm="1">
        <f t="array" ref="L18">_xlfn.IFS(Table2[[#This Row],[CDR]]="", "Unknown", Table2[[#This Row],[CDR]]&gt;0, "Demented", Table2[[#This Row],[CDR]]=0, "Non-demented")</f>
        <v>Non-demented</v>
      </c>
      <c r="M18" s="3">
        <v>1636</v>
      </c>
      <c r="N18" s="5">
        <v>0.81299999999999994</v>
      </c>
      <c r="O18" s="5">
        <v>1.073</v>
      </c>
      <c r="P18" s="3" t="s">
        <v>11</v>
      </c>
    </row>
    <row r="19" spans="1:16" x14ac:dyDescent="0.2">
      <c r="A19" s="2" t="s">
        <v>28</v>
      </c>
      <c r="B19" s="2" t="str">
        <f t="shared" si="0"/>
        <v>0019</v>
      </c>
      <c r="C19" s="2" t="str">
        <f t="shared" si="1"/>
        <v>1</v>
      </c>
      <c r="D19" s="2" t="s">
        <v>462</v>
      </c>
      <c r="E19" s="3">
        <v>89</v>
      </c>
      <c r="F19" s="2" t="str">
        <f>_xlfn.XLOOKUP(E19,Table1[Age_Min],Table1[Age_Group],,-1,1)</f>
        <v>86-90</v>
      </c>
      <c r="G19" s="3">
        <v>5</v>
      </c>
      <c r="H19" s="3" t="str" cm="1">
        <f t="array" ref="H19">_xlfn.SWITCH(Table2[[#This Row],[Educ]], 1,"Less than High School", 2,"High School Graduate", 3,"Some College", 4,"College Graduate", 5,"Post Graduate", "Unknown")</f>
        <v>Post Graduate</v>
      </c>
      <c r="I19" s="3">
        <v>1</v>
      </c>
      <c r="J19" s="3">
        <v>30</v>
      </c>
      <c r="K19" s="4">
        <v>0</v>
      </c>
      <c r="L19" s="4" t="str" cm="1">
        <f t="array" ref="L19">_xlfn.IFS(Table2[[#This Row],[CDR]]="", "Unknown", Table2[[#This Row],[CDR]]&gt;0, "Demented", Table2[[#This Row],[CDR]]=0, "Non-demented")</f>
        <v>Non-demented</v>
      </c>
      <c r="M19" s="3">
        <v>1536</v>
      </c>
      <c r="N19" s="5">
        <v>0.71499999999999997</v>
      </c>
      <c r="O19" s="5">
        <v>1.1419999999999999</v>
      </c>
      <c r="P19" s="3" t="s">
        <v>11</v>
      </c>
    </row>
    <row r="20" spans="1:16" x14ac:dyDescent="0.2">
      <c r="A20" s="2" t="s">
        <v>29</v>
      </c>
      <c r="B20" s="2" t="str">
        <f t="shared" si="0"/>
        <v>0020</v>
      </c>
      <c r="C20" s="2" t="str">
        <f t="shared" si="1"/>
        <v>1</v>
      </c>
      <c r="D20" s="2" t="s">
        <v>462</v>
      </c>
      <c r="E20" s="3">
        <v>48</v>
      </c>
      <c r="F20" s="2" t="str">
        <f>_xlfn.XLOOKUP(E20,Table1[Age_Min],Table1[Age_Group],,-1,1)</f>
        <v>41-60</v>
      </c>
      <c r="G20" s="3">
        <v>5</v>
      </c>
      <c r="H20" s="3" t="str" cm="1">
        <f t="array" ref="H20">_xlfn.SWITCH(Table2[[#This Row],[Educ]], 1,"Less than High School", 2,"High School Graduate", 3,"Some College", 4,"College Graduate", 5,"Post Graduate", "Unknown")</f>
        <v>Post Graduate</v>
      </c>
      <c r="I20" s="3">
        <v>2</v>
      </c>
      <c r="J20" s="3">
        <v>29</v>
      </c>
      <c r="K20" s="4">
        <v>0</v>
      </c>
      <c r="L20" s="4" t="str" cm="1">
        <f t="array" ref="L20">_xlfn.IFS(Table2[[#This Row],[CDR]]="", "Unknown", Table2[[#This Row],[CDR]]&gt;0, "Demented", Table2[[#This Row],[CDR]]=0, "Non-demented")</f>
        <v>Non-demented</v>
      </c>
      <c r="M20" s="3">
        <v>1326</v>
      </c>
      <c r="N20" s="5">
        <v>0.78500000000000003</v>
      </c>
      <c r="O20" s="5">
        <v>1.323</v>
      </c>
      <c r="P20" s="3" t="s">
        <v>11</v>
      </c>
    </row>
    <row r="21" spans="1:16" x14ac:dyDescent="0.2">
      <c r="A21" s="2" t="s">
        <v>30</v>
      </c>
      <c r="B21" s="2" t="str">
        <f t="shared" si="0"/>
        <v>0021</v>
      </c>
      <c r="C21" s="2" t="str">
        <f t="shared" si="1"/>
        <v>1</v>
      </c>
      <c r="D21" s="2" t="s">
        <v>462</v>
      </c>
      <c r="E21" s="3">
        <v>80</v>
      </c>
      <c r="F21" s="2" t="str">
        <f>_xlfn.XLOOKUP(E21,Table1[Age_Min],Table1[Age_Group],,-1,1)</f>
        <v>76-80</v>
      </c>
      <c r="G21" s="3">
        <v>3</v>
      </c>
      <c r="H21" s="3" t="str" cm="1">
        <f t="array" ref="H21">_xlfn.SWITCH(Table2[[#This Row],[Educ]], 1,"Less than High School", 2,"High School Graduate", 3,"Some College", 4,"College Graduate", 5,"Post Graduate", "Unknown")</f>
        <v>Some College</v>
      </c>
      <c r="I21" s="3">
        <v>3</v>
      </c>
      <c r="J21" s="3">
        <v>23</v>
      </c>
      <c r="K21" s="4">
        <v>0.5</v>
      </c>
      <c r="L21" s="4" t="str" cm="1">
        <f t="array" ref="L21">_xlfn.IFS(Table2[[#This Row],[CDR]]="", "Unknown", Table2[[#This Row],[CDR]]&gt;0, "Demented", Table2[[#This Row],[CDR]]=0, "Non-demented")</f>
        <v>Demented</v>
      </c>
      <c r="M21" s="3">
        <v>1794</v>
      </c>
      <c r="N21" s="5">
        <v>0.76500000000000001</v>
      </c>
      <c r="O21" s="5">
        <v>0.97799999999999998</v>
      </c>
      <c r="P21" s="3" t="s">
        <v>11</v>
      </c>
    </row>
    <row r="22" spans="1:16" x14ac:dyDescent="0.2">
      <c r="A22" s="2" t="s">
        <v>31</v>
      </c>
      <c r="B22" s="2" t="str">
        <f t="shared" si="0"/>
        <v>0022</v>
      </c>
      <c r="C22" s="2" t="str">
        <f t="shared" si="1"/>
        <v>1</v>
      </c>
      <c r="D22" s="2" t="s">
        <v>462</v>
      </c>
      <c r="E22" s="3">
        <v>69</v>
      </c>
      <c r="F22" s="2" t="str">
        <f>_xlfn.XLOOKUP(E22,Table1[Age_Min],Table1[Age_Group],,-1,1)</f>
        <v>66-70</v>
      </c>
      <c r="G22" s="3">
        <v>2</v>
      </c>
      <c r="H22" s="3" t="str" cm="1">
        <f t="array" ref="H22">_xlfn.SWITCH(Table2[[#This Row],[Educ]], 1,"Less than High School", 2,"High School Graduate", 3,"Some College", 4,"College Graduate", 5,"Post Graduate", "Unknown")</f>
        <v>High School Graduate</v>
      </c>
      <c r="I22" s="3">
        <v>4</v>
      </c>
      <c r="J22" s="3">
        <v>23</v>
      </c>
      <c r="K22" s="4">
        <v>0.5</v>
      </c>
      <c r="L22" s="4" t="str" cm="1">
        <f t="array" ref="L22">_xlfn.IFS(Table2[[#This Row],[CDR]]="", "Unknown", Table2[[#This Row],[CDR]]&gt;0, "Demented", Table2[[#This Row],[CDR]]=0, "Non-demented")</f>
        <v>Demented</v>
      </c>
      <c r="M22" s="3">
        <v>1447</v>
      </c>
      <c r="N22" s="5">
        <v>0.75700000000000001</v>
      </c>
      <c r="O22" s="5">
        <v>1.2130000000000001</v>
      </c>
      <c r="P22" s="3" t="s">
        <v>11</v>
      </c>
    </row>
    <row r="23" spans="1:16" x14ac:dyDescent="0.2">
      <c r="A23" s="2" t="s">
        <v>32</v>
      </c>
      <c r="B23" s="2" t="str">
        <f t="shared" si="0"/>
        <v>0023</v>
      </c>
      <c r="C23" s="2" t="str">
        <f t="shared" si="1"/>
        <v>1</v>
      </c>
      <c r="D23" s="2" t="s">
        <v>463</v>
      </c>
      <c r="E23" s="3">
        <v>82</v>
      </c>
      <c r="F23" s="2" t="str">
        <f>_xlfn.XLOOKUP(E23,Table1[Age_Min],Table1[Age_Group],,-1,1)</f>
        <v>81-85</v>
      </c>
      <c r="G23" s="3">
        <v>2</v>
      </c>
      <c r="H23" s="3" t="str" cm="1">
        <f t="array" ref="H23">_xlfn.SWITCH(Table2[[#This Row],[Educ]], 1,"Less than High School", 2,"High School Graduate", 3,"Some College", 4,"College Graduate", 5,"Post Graduate", "Unknown")</f>
        <v>High School Graduate</v>
      </c>
      <c r="I23" s="3">
        <v>3</v>
      </c>
      <c r="J23" s="3">
        <v>27</v>
      </c>
      <c r="K23" s="4">
        <v>0.5</v>
      </c>
      <c r="L23" s="4" t="str" cm="1">
        <f t="array" ref="L23">_xlfn.IFS(Table2[[#This Row],[CDR]]="", "Unknown", Table2[[#This Row],[CDR]]&gt;0, "Demented", Table2[[#This Row],[CDR]]=0, "Non-demented")</f>
        <v>Demented</v>
      </c>
      <c r="M23" s="3">
        <v>1420</v>
      </c>
      <c r="N23" s="5">
        <v>0.71</v>
      </c>
      <c r="O23" s="5">
        <v>1.236</v>
      </c>
      <c r="P23" s="3" t="s">
        <v>11</v>
      </c>
    </row>
    <row r="24" spans="1:16" x14ac:dyDescent="0.2">
      <c r="A24" s="2" t="s">
        <v>33</v>
      </c>
      <c r="B24" s="2" t="str">
        <f t="shared" si="0"/>
        <v>0025</v>
      </c>
      <c r="C24" s="2" t="str">
        <f t="shared" si="1"/>
        <v>1</v>
      </c>
      <c r="D24" s="2" t="s">
        <v>462</v>
      </c>
      <c r="E24" s="3">
        <v>24</v>
      </c>
      <c r="F24" s="2" t="str">
        <f>_xlfn.XLOOKUP(E24,Table1[Age_Min],Table1[Age_Group],,-1,1)</f>
        <v>18-40</v>
      </c>
      <c r="H24" s="3" t="str" cm="1">
        <f t="array" ref="H24">_xlfn.SWITCH(Table2[[#This Row],[Educ]], 1,"Less than High School", 2,"High School Graduate", 3,"Some College", 4,"College Graduate", 5,"Post Graduate", "Unknown")</f>
        <v>Unknown</v>
      </c>
      <c r="L24" s="4" t="str" cm="1">
        <f t="array" ref="L24">_xlfn.IFS(Table2[[#This Row],[CDR]]="", "Unknown", Table2[[#This Row],[CDR]]&gt;0, "Demented", Table2[[#This Row],[CDR]]=0, "Non-demented")</f>
        <v>Unknown</v>
      </c>
      <c r="M24" s="3">
        <v>1240</v>
      </c>
      <c r="N24" s="5">
        <v>0.89300000000000002</v>
      </c>
      <c r="O24" s="5">
        <v>1.415</v>
      </c>
      <c r="P24" s="3" t="s">
        <v>11</v>
      </c>
    </row>
    <row r="25" spans="1:16" x14ac:dyDescent="0.2">
      <c r="A25" s="2" t="s">
        <v>34</v>
      </c>
      <c r="B25" s="2" t="str">
        <f t="shared" si="0"/>
        <v>0026</v>
      </c>
      <c r="C25" s="2" t="str">
        <f t="shared" si="1"/>
        <v>1</v>
      </c>
      <c r="D25" s="2" t="s">
        <v>462</v>
      </c>
      <c r="E25" s="3">
        <v>58</v>
      </c>
      <c r="F25" s="2" t="str">
        <f>_xlfn.XLOOKUP(E25,Table1[Age_Min],Table1[Age_Group],,-1,1)</f>
        <v>41-60</v>
      </c>
      <c r="G25" s="3">
        <v>5</v>
      </c>
      <c r="H25" s="3" t="str" cm="1">
        <f t="array" ref="H25">_xlfn.SWITCH(Table2[[#This Row],[Educ]], 1,"Less than High School", 2,"High School Graduate", 3,"Some College", 4,"College Graduate", 5,"Post Graduate", "Unknown")</f>
        <v>Post Graduate</v>
      </c>
      <c r="I25" s="3">
        <v>1</v>
      </c>
      <c r="J25" s="3">
        <v>30</v>
      </c>
      <c r="K25" s="4">
        <v>0</v>
      </c>
      <c r="L25" s="4" t="str" cm="1">
        <f t="array" ref="L25">_xlfn.IFS(Table2[[#This Row],[CDR]]="", "Unknown", Table2[[#This Row],[CDR]]&gt;0, "Demented", Table2[[#This Row],[CDR]]=0, "Non-demented")</f>
        <v>Non-demented</v>
      </c>
      <c r="M25" s="3">
        <v>1235</v>
      </c>
      <c r="N25" s="5">
        <v>0.82</v>
      </c>
      <c r="O25" s="5">
        <v>1.421</v>
      </c>
      <c r="P25" s="3" t="s">
        <v>11</v>
      </c>
    </row>
    <row r="26" spans="1:16" x14ac:dyDescent="0.2">
      <c r="A26" s="2" t="s">
        <v>35</v>
      </c>
      <c r="B26" s="2" t="str">
        <f t="shared" si="0"/>
        <v>0027</v>
      </c>
      <c r="C26" s="2" t="str">
        <f t="shared" si="1"/>
        <v>1</v>
      </c>
      <c r="D26" s="2" t="s">
        <v>462</v>
      </c>
      <c r="E26" s="3">
        <v>43</v>
      </c>
      <c r="F26" s="2" t="str">
        <f>_xlfn.XLOOKUP(E26,Table1[Age_Min],Table1[Age_Group],,-1,1)</f>
        <v>41-60</v>
      </c>
      <c r="H26" s="3" t="str" cm="1">
        <f t="array" ref="H26">_xlfn.SWITCH(Table2[[#This Row],[Educ]], 1,"Less than High School", 2,"High School Graduate", 3,"Some College", 4,"College Graduate", 5,"Post Graduate", "Unknown")</f>
        <v>Unknown</v>
      </c>
      <c r="L26" s="4" t="str" cm="1">
        <f t="array" ref="L26">_xlfn.IFS(Table2[[#This Row],[CDR]]="", "Unknown", Table2[[#This Row],[CDR]]&gt;0, "Demented", Table2[[#This Row],[CDR]]=0, "Non-demented")</f>
        <v>Unknown</v>
      </c>
      <c r="M26" s="3">
        <v>1194</v>
      </c>
      <c r="N26" s="5">
        <v>0.83399999999999996</v>
      </c>
      <c r="O26" s="5">
        <v>1.47</v>
      </c>
      <c r="P26" s="3" t="s">
        <v>11</v>
      </c>
    </row>
    <row r="27" spans="1:16" x14ac:dyDescent="0.2">
      <c r="A27" s="2" t="s">
        <v>36</v>
      </c>
      <c r="B27" s="2" t="str">
        <f t="shared" si="0"/>
        <v>0028</v>
      </c>
      <c r="C27" s="2" t="str">
        <f t="shared" si="1"/>
        <v>1</v>
      </c>
      <c r="D27" s="2" t="s">
        <v>462</v>
      </c>
      <c r="E27" s="3">
        <v>86</v>
      </c>
      <c r="F27" s="2" t="str">
        <f>_xlfn.XLOOKUP(E27,Table1[Age_Min],Table1[Age_Group],,-1,1)</f>
        <v>86-90</v>
      </c>
      <c r="G27" s="3">
        <v>2</v>
      </c>
      <c r="H27" s="3" t="str" cm="1">
        <f t="array" ref="H27">_xlfn.SWITCH(Table2[[#This Row],[Educ]], 1,"Less than High School", 2,"High School Graduate", 3,"Some College", 4,"College Graduate", 5,"Post Graduate", "Unknown")</f>
        <v>High School Graduate</v>
      </c>
      <c r="I27" s="3">
        <v>4</v>
      </c>
      <c r="J27" s="3">
        <v>27</v>
      </c>
      <c r="K27" s="4">
        <v>1</v>
      </c>
      <c r="L27" s="4" t="str" cm="1">
        <f t="array" ref="L27">_xlfn.IFS(Table2[[#This Row],[CDR]]="", "Unknown", Table2[[#This Row],[CDR]]&gt;0, "Demented", Table2[[#This Row],[CDR]]=0, "Non-demented")</f>
        <v>Demented</v>
      </c>
      <c r="M27" s="3">
        <v>1449</v>
      </c>
      <c r="N27" s="5">
        <v>0.73799999999999999</v>
      </c>
      <c r="O27" s="5">
        <v>1.2110000000000001</v>
      </c>
      <c r="P27" s="3" t="s">
        <v>11</v>
      </c>
    </row>
    <row r="28" spans="1:16" x14ac:dyDescent="0.2">
      <c r="A28" s="2" t="s">
        <v>37</v>
      </c>
      <c r="B28" s="2" t="str">
        <f t="shared" si="0"/>
        <v>0029</v>
      </c>
      <c r="C28" s="2" t="str">
        <f t="shared" si="1"/>
        <v>1</v>
      </c>
      <c r="D28" s="2" t="s">
        <v>463</v>
      </c>
      <c r="E28" s="3">
        <v>21</v>
      </c>
      <c r="F28" s="2" t="str">
        <f>_xlfn.XLOOKUP(E28,Table1[Age_Min],Table1[Age_Group],,-1,1)</f>
        <v>18-40</v>
      </c>
      <c r="H28" s="3" t="str" cm="1">
        <f t="array" ref="H28">_xlfn.SWITCH(Table2[[#This Row],[Educ]], 1,"Less than High School", 2,"High School Graduate", 3,"Some College", 4,"College Graduate", 5,"Post Graduate", "Unknown")</f>
        <v>Unknown</v>
      </c>
      <c r="L28" s="4" t="str" cm="1">
        <f t="array" ref="L28">_xlfn.IFS(Table2[[#This Row],[CDR]]="", "Unknown", Table2[[#This Row],[CDR]]&gt;0, "Demented", Table2[[#This Row],[CDR]]=0, "Non-demented")</f>
        <v>Unknown</v>
      </c>
      <c r="M28" s="3">
        <v>1653</v>
      </c>
      <c r="N28" s="5">
        <v>0.85799999999999998</v>
      </c>
      <c r="O28" s="5">
        <v>1.0620000000000001</v>
      </c>
      <c r="P28" s="3" t="s">
        <v>11</v>
      </c>
    </row>
    <row r="29" spans="1:16" x14ac:dyDescent="0.2">
      <c r="A29" s="2" t="s">
        <v>38</v>
      </c>
      <c r="B29" s="2" t="str">
        <f t="shared" si="0"/>
        <v>0030</v>
      </c>
      <c r="C29" s="2" t="str">
        <f t="shared" si="1"/>
        <v>1</v>
      </c>
      <c r="D29" s="2" t="s">
        <v>462</v>
      </c>
      <c r="E29" s="3">
        <v>65</v>
      </c>
      <c r="F29" s="2" t="str">
        <f>_xlfn.XLOOKUP(E29,Table1[Age_Min],Table1[Age_Group],,-1,1)</f>
        <v>61-65</v>
      </c>
      <c r="G29" s="3">
        <v>2</v>
      </c>
      <c r="H29" s="3" t="str" cm="1">
        <f t="array" ref="H29">_xlfn.SWITCH(Table2[[#This Row],[Educ]], 1,"Less than High School", 2,"High School Graduate", 3,"Some College", 4,"College Graduate", 5,"Post Graduate", "Unknown")</f>
        <v>High School Graduate</v>
      </c>
      <c r="I29" s="3">
        <v>3</v>
      </c>
      <c r="J29" s="3">
        <v>29</v>
      </c>
      <c r="K29" s="4">
        <v>0</v>
      </c>
      <c r="L29" s="4" t="str" cm="1">
        <f t="array" ref="L29">_xlfn.IFS(Table2[[#This Row],[CDR]]="", "Unknown", Table2[[#This Row],[CDR]]&gt;0, "Demented", Table2[[#This Row],[CDR]]=0, "Non-demented")</f>
        <v>Non-demented</v>
      </c>
      <c r="M29" s="3">
        <v>1392</v>
      </c>
      <c r="N29" s="5">
        <v>0.76400000000000001</v>
      </c>
      <c r="O29" s="5">
        <v>1.2609999999999999</v>
      </c>
      <c r="P29" s="3" t="s">
        <v>11</v>
      </c>
    </row>
    <row r="30" spans="1:16" x14ac:dyDescent="0.2">
      <c r="A30" s="2" t="s">
        <v>39</v>
      </c>
      <c r="B30" s="2" t="str">
        <f t="shared" si="0"/>
        <v>0031</v>
      </c>
      <c r="C30" s="2" t="str">
        <f t="shared" si="1"/>
        <v>1</v>
      </c>
      <c r="D30" s="2" t="s">
        <v>463</v>
      </c>
      <c r="E30" s="3">
        <v>88</v>
      </c>
      <c r="F30" s="2" t="str">
        <f>_xlfn.XLOOKUP(E30,Table1[Age_Min],Table1[Age_Group],,-1,1)</f>
        <v>86-90</v>
      </c>
      <c r="G30" s="3">
        <v>1</v>
      </c>
      <c r="H30" s="3" t="str" cm="1">
        <f t="array" ref="H30">_xlfn.SWITCH(Table2[[#This Row],[Educ]], 1,"Less than High School", 2,"High School Graduate", 3,"Some College", 4,"College Graduate", 5,"Post Graduate", "Unknown")</f>
        <v>Less than High School</v>
      </c>
      <c r="I30" s="3">
        <v>4</v>
      </c>
      <c r="J30" s="3">
        <v>26</v>
      </c>
      <c r="K30" s="4">
        <v>1</v>
      </c>
      <c r="L30" s="4" t="str" cm="1">
        <f t="array" ref="L30">_xlfn.IFS(Table2[[#This Row],[CDR]]="", "Unknown", Table2[[#This Row],[CDR]]&gt;0, "Demented", Table2[[#This Row],[CDR]]=0, "Non-demented")</f>
        <v>Demented</v>
      </c>
      <c r="M30" s="3">
        <v>1419</v>
      </c>
      <c r="N30" s="5">
        <v>0.67400000000000004</v>
      </c>
      <c r="O30" s="5">
        <v>1.236</v>
      </c>
      <c r="P30" s="3" t="s">
        <v>11</v>
      </c>
    </row>
    <row r="31" spans="1:16" x14ac:dyDescent="0.2">
      <c r="A31" s="2" t="s">
        <v>40</v>
      </c>
      <c r="B31" s="2" t="str">
        <f t="shared" si="0"/>
        <v>0032</v>
      </c>
      <c r="C31" s="2" t="str">
        <f t="shared" si="1"/>
        <v>1</v>
      </c>
      <c r="D31" s="2" t="s">
        <v>463</v>
      </c>
      <c r="E31" s="3">
        <v>89</v>
      </c>
      <c r="F31" s="2" t="str">
        <f>_xlfn.XLOOKUP(E31,Table1[Age_Min],Table1[Age_Group],,-1,1)</f>
        <v>86-90</v>
      </c>
      <c r="G31" s="3">
        <v>4</v>
      </c>
      <c r="H31" s="3" t="str" cm="1">
        <f t="array" ref="H31">_xlfn.SWITCH(Table2[[#This Row],[Educ]], 1,"Less than High School", 2,"High School Graduate", 3,"Some College", 4,"College Graduate", 5,"Post Graduate", "Unknown")</f>
        <v>College Graduate</v>
      </c>
      <c r="I31" s="3">
        <v>1</v>
      </c>
      <c r="J31" s="3">
        <v>28</v>
      </c>
      <c r="K31" s="4">
        <v>0</v>
      </c>
      <c r="L31" s="4" t="str" cm="1">
        <f t="array" ref="L31">_xlfn.IFS(Table2[[#This Row],[CDR]]="", "Unknown", Table2[[#This Row],[CDR]]&gt;0, "Demented", Table2[[#This Row],[CDR]]=0, "Non-demented")</f>
        <v>Non-demented</v>
      </c>
      <c r="M31" s="3">
        <v>1631</v>
      </c>
      <c r="N31" s="5">
        <v>0.68200000000000005</v>
      </c>
      <c r="O31" s="5">
        <v>1.0760000000000001</v>
      </c>
      <c r="P31" s="3" t="s">
        <v>11</v>
      </c>
    </row>
    <row r="32" spans="1:16" x14ac:dyDescent="0.2">
      <c r="A32" s="2" t="s">
        <v>41</v>
      </c>
      <c r="B32" s="2" t="str">
        <f t="shared" si="0"/>
        <v>0033</v>
      </c>
      <c r="C32" s="2" t="str">
        <f t="shared" si="1"/>
        <v>1</v>
      </c>
      <c r="D32" s="2" t="s">
        <v>462</v>
      </c>
      <c r="E32" s="3">
        <v>80</v>
      </c>
      <c r="F32" s="2" t="str">
        <f>_xlfn.XLOOKUP(E32,Table1[Age_Min],Table1[Age_Group],,-1,1)</f>
        <v>76-80</v>
      </c>
      <c r="G32" s="3">
        <v>4</v>
      </c>
      <c r="H32" s="3" t="str" cm="1">
        <f t="array" ref="H32">_xlfn.SWITCH(Table2[[#This Row],[Educ]], 1,"Less than High School", 2,"High School Graduate", 3,"Some College", 4,"College Graduate", 5,"Post Graduate", "Unknown")</f>
        <v>College Graduate</v>
      </c>
      <c r="I32" s="3">
        <v>2</v>
      </c>
      <c r="J32" s="3">
        <v>29</v>
      </c>
      <c r="K32" s="4">
        <v>0</v>
      </c>
      <c r="L32" s="4" t="str" cm="1">
        <f t="array" ref="L32">_xlfn.IFS(Table2[[#This Row],[CDR]]="", "Unknown", Table2[[#This Row],[CDR]]&gt;0, "Demented", Table2[[#This Row],[CDR]]=0, "Non-demented")</f>
        <v>Non-demented</v>
      </c>
      <c r="M32" s="3">
        <v>1323</v>
      </c>
      <c r="N32" s="5">
        <v>0.73499999999999999</v>
      </c>
      <c r="O32" s="5">
        <v>1.3260000000000001</v>
      </c>
      <c r="P32" s="3" t="s">
        <v>11</v>
      </c>
    </row>
    <row r="33" spans="1:16" x14ac:dyDescent="0.2">
      <c r="A33" s="2" t="s">
        <v>42</v>
      </c>
      <c r="B33" s="2" t="str">
        <f t="shared" si="0"/>
        <v>0034</v>
      </c>
      <c r="C33" s="2" t="str">
        <f t="shared" si="1"/>
        <v>1</v>
      </c>
      <c r="D33" s="2" t="s">
        <v>463</v>
      </c>
      <c r="E33" s="3">
        <v>51</v>
      </c>
      <c r="F33" s="2" t="str">
        <f>_xlfn.XLOOKUP(E33,Table1[Age_Min],Table1[Age_Group],,-1,1)</f>
        <v>41-60</v>
      </c>
      <c r="G33" s="3">
        <v>5</v>
      </c>
      <c r="H33" s="3" t="str" cm="1">
        <f t="array" ref="H33">_xlfn.SWITCH(Table2[[#This Row],[Educ]], 1,"Less than High School", 2,"High School Graduate", 3,"Some College", 4,"College Graduate", 5,"Post Graduate", "Unknown")</f>
        <v>Post Graduate</v>
      </c>
      <c r="I33" s="3">
        <v>1</v>
      </c>
      <c r="J33" s="3">
        <v>29</v>
      </c>
      <c r="K33" s="4">
        <v>0</v>
      </c>
      <c r="L33" s="4" t="str" cm="1">
        <f t="array" ref="L33">_xlfn.IFS(Table2[[#This Row],[CDR]]="", "Unknown", Table2[[#This Row],[CDR]]&gt;0, "Demented", Table2[[#This Row],[CDR]]=0, "Non-demented")</f>
        <v>Non-demented</v>
      </c>
      <c r="M33" s="3">
        <v>1538</v>
      </c>
      <c r="N33" s="5">
        <v>0.83099999999999996</v>
      </c>
      <c r="O33" s="5">
        <v>1.141</v>
      </c>
      <c r="P33" s="3" t="s">
        <v>11</v>
      </c>
    </row>
    <row r="34" spans="1:16" x14ac:dyDescent="0.2">
      <c r="A34" s="2" t="s">
        <v>43</v>
      </c>
      <c r="B34" s="2" t="str">
        <f t="shared" si="0"/>
        <v>0035</v>
      </c>
      <c r="C34" s="2" t="str">
        <f t="shared" si="1"/>
        <v>1</v>
      </c>
      <c r="D34" s="2" t="s">
        <v>462</v>
      </c>
      <c r="E34" s="3">
        <v>84</v>
      </c>
      <c r="F34" s="2" t="str">
        <f>_xlfn.XLOOKUP(E34,Table1[Age_Min],Table1[Age_Group],,-1,1)</f>
        <v>81-85</v>
      </c>
      <c r="G34" s="3">
        <v>3</v>
      </c>
      <c r="H34" s="3" t="str" cm="1">
        <f t="array" ref="H34">_xlfn.SWITCH(Table2[[#This Row],[Educ]], 1,"Less than High School", 2,"High School Graduate", 3,"Some College", 4,"College Graduate", 5,"Post Graduate", "Unknown")</f>
        <v>Some College</v>
      </c>
      <c r="I34" s="3">
        <v>2</v>
      </c>
      <c r="J34" s="3">
        <v>28</v>
      </c>
      <c r="K34" s="4">
        <v>1</v>
      </c>
      <c r="L34" s="4" t="str" cm="1">
        <f t="array" ref="L34">_xlfn.IFS(Table2[[#This Row],[CDR]]="", "Unknown", Table2[[#This Row],[CDR]]&gt;0, "Demented", Table2[[#This Row],[CDR]]=0, "Non-demented")</f>
        <v>Demented</v>
      </c>
      <c r="M34" s="3">
        <v>1402</v>
      </c>
      <c r="N34" s="5">
        <v>0.69499999999999995</v>
      </c>
      <c r="O34" s="5">
        <v>1.252</v>
      </c>
      <c r="P34" s="3" t="s">
        <v>11</v>
      </c>
    </row>
    <row r="35" spans="1:16" x14ac:dyDescent="0.2">
      <c r="A35" s="2" t="s">
        <v>44</v>
      </c>
      <c r="B35" s="2" t="str">
        <f t="shared" si="0"/>
        <v>0037</v>
      </c>
      <c r="C35" s="2" t="str">
        <f t="shared" si="1"/>
        <v>1</v>
      </c>
      <c r="D35" s="2" t="s">
        <v>463</v>
      </c>
      <c r="E35" s="3">
        <v>27</v>
      </c>
      <c r="F35" s="2" t="str">
        <f>_xlfn.XLOOKUP(E35,Table1[Age_Min],Table1[Age_Group],,-1,1)</f>
        <v>18-40</v>
      </c>
      <c r="H35" s="3" t="str" cm="1">
        <f t="array" ref="H35">_xlfn.SWITCH(Table2[[#This Row],[Educ]], 1,"Less than High School", 2,"High School Graduate", 3,"Some College", 4,"College Graduate", 5,"Post Graduate", "Unknown")</f>
        <v>Unknown</v>
      </c>
      <c r="L35" s="4" t="str" cm="1">
        <f t="array" ref="L35">_xlfn.IFS(Table2[[#This Row],[CDR]]="", "Unknown", Table2[[#This Row],[CDR]]&gt;0, "Demented", Table2[[#This Row],[CDR]]=0, "Non-demented")</f>
        <v>Unknown</v>
      </c>
      <c r="M35" s="3">
        <v>1313</v>
      </c>
      <c r="N35" s="5">
        <v>0.84199999999999997</v>
      </c>
      <c r="O35" s="5">
        <v>1.3360000000000001</v>
      </c>
      <c r="P35" s="3" t="s">
        <v>11</v>
      </c>
    </row>
    <row r="36" spans="1:16" x14ac:dyDescent="0.2">
      <c r="A36" s="2" t="s">
        <v>45</v>
      </c>
      <c r="B36" s="2" t="str">
        <f t="shared" si="0"/>
        <v>0038</v>
      </c>
      <c r="C36" s="2" t="str">
        <f t="shared" si="1"/>
        <v>1</v>
      </c>
      <c r="D36" s="2" t="s">
        <v>462</v>
      </c>
      <c r="E36" s="3">
        <v>23</v>
      </c>
      <c r="F36" s="2" t="str">
        <f>_xlfn.XLOOKUP(E36,Table1[Age_Min],Table1[Age_Group],,-1,1)</f>
        <v>18-40</v>
      </c>
      <c r="H36" s="3" t="str" cm="1">
        <f t="array" ref="H36">_xlfn.SWITCH(Table2[[#This Row],[Educ]], 1,"Less than High School", 2,"High School Graduate", 3,"Some College", 4,"College Graduate", 5,"Post Graduate", "Unknown")</f>
        <v>Unknown</v>
      </c>
      <c r="L36" s="4" t="str" cm="1">
        <f t="array" ref="L36">_xlfn.IFS(Table2[[#This Row],[CDR]]="", "Unknown", Table2[[#This Row],[CDR]]&gt;0, "Demented", Table2[[#This Row],[CDR]]=0, "Non-demented")</f>
        <v>Unknown</v>
      </c>
      <c r="M36" s="3">
        <v>1443</v>
      </c>
      <c r="N36" s="5">
        <v>0.83899999999999997</v>
      </c>
      <c r="O36" s="5">
        <v>1.216</v>
      </c>
      <c r="P36" s="3" t="s">
        <v>11</v>
      </c>
    </row>
    <row r="37" spans="1:16" x14ac:dyDescent="0.2">
      <c r="A37" s="2" t="s">
        <v>46</v>
      </c>
      <c r="B37" s="2" t="str">
        <f t="shared" si="0"/>
        <v>0039</v>
      </c>
      <c r="C37" s="2" t="str">
        <f t="shared" si="1"/>
        <v>1</v>
      </c>
      <c r="D37" s="2" t="s">
        <v>463</v>
      </c>
      <c r="E37" s="3">
        <v>70</v>
      </c>
      <c r="F37" s="2" t="str">
        <f>_xlfn.XLOOKUP(E37,Table1[Age_Min],Table1[Age_Group],,-1,1)</f>
        <v>66-70</v>
      </c>
      <c r="G37" s="3">
        <v>4</v>
      </c>
      <c r="H37" s="3" t="str" cm="1">
        <f t="array" ref="H37">_xlfn.SWITCH(Table2[[#This Row],[Educ]], 1,"Less than High School", 2,"High School Graduate", 3,"Some College", 4,"College Graduate", 5,"Post Graduate", "Unknown")</f>
        <v>College Graduate</v>
      </c>
      <c r="I37" s="3">
        <v>3</v>
      </c>
      <c r="J37" s="3">
        <v>29</v>
      </c>
      <c r="K37" s="4">
        <v>0.5</v>
      </c>
      <c r="L37" s="4" t="str" cm="1">
        <f t="array" ref="L37">_xlfn.IFS(Table2[[#This Row],[CDR]]="", "Unknown", Table2[[#This Row],[CDR]]&gt;0, "Demented", Table2[[#This Row],[CDR]]=0, "Non-demented")</f>
        <v>Demented</v>
      </c>
      <c r="M37" s="3">
        <v>1463</v>
      </c>
      <c r="N37" s="5">
        <v>0.77200000000000002</v>
      </c>
      <c r="O37" s="5">
        <v>1.2</v>
      </c>
      <c r="P37" s="3" t="s">
        <v>11</v>
      </c>
    </row>
    <row r="38" spans="1:16" x14ac:dyDescent="0.2">
      <c r="A38" s="2" t="s">
        <v>47</v>
      </c>
      <c r="B38" s="2" t="str">
        <f t="shared" si="0"/>
        <v>0040</v>
      </c>
      <c r="C38" s="2" t="str">
        <f t="shared" si="1"/>
        <v>1</v>
      </c>
      <c r="D38" s="2" t="s">
        <v>462</v>
      </c>
      <c r="E38" s="3">
        <v>38</v>
      </c>
      <c r="F38" s="2" t="str">
        <f>_xlfn.XLOOKUP(E38,Table1[Age_Min],Table1[Age_Group],,-1,1)</f>
        <v>18-40</v>
      </c>
      <c r="H38" s="3" t="str" cm="1">
        <f t="array" ref="H38">_xlfn.SWITCH(Table2[[#This Row],[Educ]], 1,"Less than High School", 2,"High School Graduate", 3,"Some College", 4,"College Graduate", 5,"Post Graduate", "Unknown")</f>
        <v>Unknown</v>
      </c>
      <c r="L38" s="4" t="str" cm="1">
        <f t="array" ref="L38">_xlfn.IFS(Table2[[#This Row],[CDR]]="", "Unknown", Table2[[#This Row],[CDR]]&gt;0, "Demented", Table2[[#This Row],[CDR]]=0, "Non-demented")</f>
        <v>Unknown</v>
      </c>
      <c r="M38" s="3">
        <v>1244</v>
      </c>
      <c r="N38" s="5">
        <v>0.82399999999999995</v>
      </c>
      <c r="O38" s="5">
        <v>1.411</v>
      </c>
      <c r="P38" s="3" t="s">
        <v>11</v>
      </c>
    </row>
    <row r="39" spans="1:16" x14ac:dyDescent="0.2">
      <c r="A39" s="2" t="s">
        <v>48</v>
      </c>
      <c r="B39" s="2" t="str">
        <f t="shared" si="0"/>
        <v>0041</v>
      </c>
      <c r="C39" s="2" t="str">
        <f t="shared" si="1"/>
        <v>1</v>
      </c>
      <c r="D39" s="2" t="s">
        <v>462</v>
      </c>
      <c r="E39" s="3">
        <v>62</v>
      </c>
      <c r="F39" s="2" t="str">
        <f>_xlfn.XLOOKUP(E39,Table1[Age_Min],Table1[Age_Group],,-1,1)</f>
        <v>61-65</v>
      </c>
      <c r="G39" s="3">
        <v>2</v>
      </c>
      <c r="H39" s="3" t="str" cm="1">
        <f t="array" ref="H39">_xlfn.SWITCH(Table2[[#This Row],[Educ]], 1,"Less than High School", 2,"High School Graduate", 3,"Some College", 4,"College Graduate", 5,"Post Graduate", "Unknown")</f>
        <v>High School Graduate</v>
      </c>
      <c r="J39" s="3">
        <v>28</v>
      </c>
      <c r="K39" s="4">
        <v>0.5</v>
      </c>
      <c r="L39" s="4" t="str" cm="1">
        <f t="array" ref="L39">_xlfn.IFS(Table2[[#This Row],[CDR]]="", "Unknown", Table2[[#This Row],[CDR]]&gt;0, "Demented", Table2[[#This Row],[CDR]]=0, "Non-demented")</f>
        <v>Demented</v>
      </c>
      <c r="M39" s="3">
        <v>1350</v>
      </c>
      <c r="N39" s="5">
        <v>0.75800000000000001</v>
      </c>
      <c r="O39" s="5">
        <v>1.3</v>
      </c>
      <c r="P39" s="3" t="s">
        <v>11</v>
      </c>
    </row>
    <row r="40" spans="1:16" x14ac:dyDescent="0.2">
      <c r="A40" s="2" t="s">
        <v>49</v>
      </c>
      <c r="B40" s="2" t="str">
        <f t="shared" si="0"/>
        <v>0042</v>
      </c>
      <c r="C40" s="2" t="str">
        <f t="shared" si="1"/>
        <v>1</v>
      </c>
      <c r="D40" s="2" t="s">
        <v>463</v>
      </c>
      <c r="E40" s="3">
        <v>80</v>
      </c>
      <c r="F40" s="2" t="str">
        <f>_xlfn.XLOOKUP(E40,Table1[Age_Min],Table1[Age_Group],,-1,1)</f>
        <v>76-80</v>
      </c>
      <c r="G40" s="3">
        <v>4</v>
      </c>
      <c r="H40" s="3" t="str" cm="1">
        <f t="array" ref="H40">_xlfn.SWITCH(Table2[[#This Row],[Educ]], 1,"Less than High School", 2,"High School Graduate", 3,"Some College", 4,"College Graduate", 5,"Post Graduate", "Unknown")</f>
        <v>College Graduate</v>
      </c>
      <c r="I40" s="3">
        <v>2</v>
      </c>
      <c r="J40" s="3">
        <v>29</v>
      </c>
      <c r="K40" s="4">
        <v>0.5</v>
      </c>
      <c r="L40" s="4" t="str" cm="1">
        <f t="array" ref="L40">_xlfn.IFS(Table2[[#This Row],[CDR]]="", "Unknown", Table2[[#This Row],[CDR]]&gt;0, "Demented", Table2[[#This Row],[CDR]]=0, "Non-demented")</f>
        <v>Demented</v>
      </c>
      <c r="M40" s="3">
        <v>1854</v>
      </c>
      <c r="N40" s="5">
        <v>0.70899999999999996</v>
      </c>
      <c r="O40" s="5">
        <v>0.94699999999999995</v>
      </c>
      <c r="P40" s="3" t="s">
        <v>11</v>
      </c>
    </row>
    <row r="41" spans="1:16" x14ac:dyDescent="0.2">
      <c r="A41" s="2" t="s">
        <v>50</v>
      </c>
      <c r="B41" s="2" t="str">
        <f t="shared" si="0"/>
        <v>0043</v>
      </c>
      <c r="C41" s="2" t="str">
        <f t="shared" si="1"/>
        <v>1</v>
      </c>
      <c r="D41" s="2" t="s">
        <v>463</v>
      </c>
      <c r="E41" s="3">
        <v>21</v>
      </c>
      <c r="F41" s="2" t="str">
        <f>_xlfn.XLOOKUP(E41,Table1[Age_Min],Table1[Age_Group],,-1,1)</f>
        <v>18-40</v>
      </c>
      <c r="H41" s="3" t="str" cm="1">
        <f t="array" ref="H41">_xlfn.SWITCH(Table2[[#This Row],[Educ]], 1,"Less than High School", 2,"High School Graduate", 3,"Some College", 4,"College Graduate", 5,"Post Graduate", "Unknown")</f>
        <v>Unknown</v>
      </c>
      <c r="L41" s="4" t="str" cm="1">
        <f t="array" ref="L41">_xlfn.IFS(Table2[[#This Row],[CDR]]="", "Unknown", Table2[[#This Row],[CDR]]&gt;0, "Demented", Table2[[#This Row],[CDR]]=0, "Non-demented")</f>
        <v>Unknown</v>
      </c>
      <c r="M41" s="3">
        <v>1511</v>
      </c>
      <c r="N41" s="5">
        <v>0.84599999999999997</v>
      </c>
      <c r="O41" s="5">
        <v>1.1619999999999999</v>
      </c>
      <c r="P41" s="3" t="s">
        <v>11</v>
      </c>
    </row>
    <row r="42" spans="1:16" x14ac:dyDescent="0.2">
      <c r="A42" s="2" t="s">
        <v>51</v>
      </c>
      <c r="B42" s="2" t="str">
        <f t="shared" si="0"/>
        <v>0044</v>
      </c>
      <c r="C42" s="2" t="str">
        <f t="shared" si="1"/>
        <v>1</v>
      </c>
      <c r="D42" s="2" t="s">
        <v>462</v>
      </c>
      <c r="E42" s="3">
        <v>47</v>
      </c>
      <c r="F42" s="2" t="str">
        <f>_xlfn.XLOOKUP(E42,Table1[Age_Min],Table1[Age_Group],,-1,1)</f>
        <v>41-60</v>
      </c>
      <c r="G42" s="3">
        <v>4</v>
      </c>
      <c r="H42" s="3" t="str" cm="1">
        <f t="array" ref="H42">_xlfn.SWITCH(Table2[[#This Row],[Educ]], 1,"Less than High School", 2,"High School Graduate", 3,"Some College", 4,"College Graduate", 5,"Post Graduate", "Unknown")</f>
        <v>College Graduate</v>
      </c>
      <c r="I42" s="3">
        <v>2</v>
      </c>
      <c r="J42" s="3">
        <v>30</v>
      </c>
      <c r="K42" s="4">
        <v>0</v>
      </c>
      <c r="L42" s="4" t="str" cm="1">
        <f t="array" ref="L42">_xlfn.IFS(Table2[[#This Row],[CDR]]="", "Unknown", Table2[[#This Row],[CDR]]&gt;0, "Demented", Table2[[#This Row],[CDR]]=0, "Non-demented")</f>
        <v>Non-demented</v>
      </c>
      <c r="M42" s="3">
        <v>1346</v>
      </c>
      <c r="N42" s="5">
        <v>0.82899999999999996</v>
      </c>
      <c r="O42" s="5">
        <v>1.304</v>
      </c>
      <c r="P42" s="3" t="s">
        <v>11</v>
      </c>
    </row>
    <row r="43" spans="1:16" x14ac:dyDescent="0.2">
      <c r="A43" s="2" t="s">
        <v>52</v>
      </c>
      <c r="B43" s="2" t="str">
        <f t="shared" si="0"/>
        <v>0045</v>
      </c>
      <c r="C43" s="2" t="str">
        <f t="shared" si="1"/>
        <v>1</v>
      </c>
      <c r="D43" s="2" t="s">
        <v>463</v>
      </c>
      <c r="E43" s="3">
        <v>29</v>
      </c>
      <c r="F43" s="2" t="str">
        <f>_xlfn.XLOOKUP(E43,Table1[Age_Min],Table1[Age_Group],,-1,1)</f>
        <v>18-40</v>
      </c>
      <c r="H43" s="3" t="str" cm="1">
        <f t="array" ref="H43">_xlfn.SWITCH(Table2[[#This Row],[Educ]], 1,"Less than High School", 2,"High School Graduate", 3,"Some College", 4,"College Graduate", 5,"Post Graduate", "Unknown")</f>
        <v>Unknown</v>
      </c>
      <c r="L43" s="4" t="str" cm="1">
        <f t="array" ref="L43">_xlfn.IFS(Table2[[#This Row],[CDR]]="", "Unknown", Table2[[#This Row],[CDR]]&gt;0, "Demented", Table2[[#This Row],[CDR]]=0, "Non-demented")</f>
        <v>Unknown</v>
      </c>
      <c r="M43" s="3">
        <v>1590</v>
      </c>
      <c r="N43" s="5">
        <v>0.82899999999999996</v>
      </c>
      <c r="O43" s="5">
        <v>1.1040000000000001</v>
      </c>
      <c r="P43" s="3" t="s">
        <v>11</v>
      </c>
    </row>
    <row r="44" spans="1:16" x14ac:dyDescent="0.2">
      <c r="A44" s="2" t="s">
        <v>53</v>
      </c>
      <c r="B44" s="2" t="str">
        <f t="shared" si="0"/>
        <v>0046</v>
      </c>
      <c r="C44" s="2" t="str">
        <f t="shared" si="1"/>
        <v>1</v>
      </c>
      <c r="D44" s="2" t="s">
        <v>463</v>
      </c>
      <c r="E44" s="3">
        <v>64</v>
      </c>
      <c r="F44" s="2" t="str">
        <f>_xlfn.XLOOKUP(E44,Table1[Age_Min],Table1[Age_Group],,-1,1)</f>
        <v>61-65</v>
      </c>
      <c r="G44" s="3">
        <v>2</v>
      </c>
      <c r="H44" s="3" t="str" cm="1">
        <f t="array" ref="H44">_xlfn.SWITCH(Table2[[#This Row],[Educ]], 1,"Less than High School", 2,"High School Graduate", 3,"Some College", 4,"College Graduate", 5,"Post Graduate", "Unknown")</f>
        <v>High School Graduate</v>
      </c>
      <c r="J44" s="3">
        <v>22</v>
      </c>
      <c r="K44" s="4">
        <v>0.5</v>
      </c>
      <c r="L44" s="4" t="str" cm="1">
        <f t="array" ref="L44">_xlfn.IFS(Table2[[#This Row],[CDR]]="", "Unknown", Table2[[#This Row],[CDR]]&gt;0, "Demented", Table2[[#This Row],[CDR]]=0, "Non-demented")</f>
        <v>Demented</v>
      </c>
      <c r="M44" s="3">
        <v>1351</v>
      </c>
      <c r="N44" s="5">
        <v>0.78700000000000003</v>
      </c>
      <c r="O44" s="5">
        <v>1.2989999999999999</v>
      </c>
      <c r="P44" s="3" t="s">
        <v>11</v>
      </c>
    </row>
    <row r="45" spans="1:16" x14ac:dyDescent="0.2">
      <c r="A45" s="2" t="s">
        <v>54</v>
      </c>
      <c r="B45" s="2" t="str">
        <f t="shared" si="0"/>
        <v>0047</v>
      </c>
      <c r="C45" s="2" t="str">
        <f t="shared" si="1"/>
        <v>1</v>
      </c>
      <c r="D45" s="2" t="s">
        <v>462</v>
      </c>
      <c r="E45" s="3">
        <v>57</v>
      </c>
      <c r="F45" s="2" t="str">
        <f>_xlfn.XLOOKUP(E45,Table1[Age_Min],Table1[Age_Group],,-1,1)</f>
        <v>41-60</v>
      </c>
      <c r="H45" s="3" t="str" cm="1">
        <f t="array" ref="H45">_xlfn.SWITCH(Table2[[#This Row],[Educ]], 1,"Less than High School", 2,"High School Graduate", 3,"Some College", 4,"College Graduate", 5,"Post Graduate", "Unknown")</f>
        <v>Unknown</v>
      </c>
      <c r="L45" s="4" t="str" cm="1">
        <f t="array" ref="L45">_xlfn.IFS(Table2[[#This Row],[CDR]]="", "Unknown", Table2[[#This Row],[CDR]]&gt;0, "Demented", Table2[[#This Row],[CDR]]=0, "Non-demented")</f>
        <v>Unknown</v>
      </c>
      <c r="M45" s="3">
        <v>1408</v>
      </c>
      <c r="N45" s="5">
        <v>0.78400000000000003</v>
      </c>
      <c r="O45" s="5">
        <v>1.2470000000000001</v>
      </c>
      <c r="P45" s="3" t="s">
        <v>11</v>
      </c>
    </row>
    <row r="46" spans="1:16" x14ac:dyDescent="0.2">
      <c r="A46" s="2" t="s">
        <v>55</v>
      </c>
      <c r="B46" s="2" t="str">
        <f t="shared" si="0"/>
        <v>0049</v>
      </c>
      <c r="C46" s="2" t="str">
        <f t="shared" si="1"/>
        <v>1</v>
      </c>
      <c r="D46" s="2" t="s">
        <v>462</v>
      </c>
      <c r="E46" s="3">
        <v>20</v>
      </c>
      <c r="F46" s="2" t="str">
        <f>_xlfn.XLOOKUP(E46,Table1[Age_Min],Table1[Age_Group],,-1,1)</f>
        <v>18-40</v>
      </c>
      <c r="H46" s="3" t="str" cm="1">
        <f t="array" ref="H46">_xlfn.SWITCH(Table2[[#This Row],[Educ]], 1,"Less than High School", 2,"High School Graduate", 3,"Some College", 4,"College Graduate", 5,"Post Graduate", "Unknown")</f>
        <v>Unknown</v>
      </c>
      <c r="L46" s="4" t="str" cm="1">
        <f t="array" ref="L46">_xlfn.IFS(Table2[[#This Row],[CDR]]="", "Unknown", Table2[[#This Row],[CDR]]&gt;0, "Demented", Table2[[#This Row],[CDR]]=0, "Non-demented")</f>
        <v>Unknown</v>
      </c>
      <c r="M46" s="3">
        <v>1329</v>
      </c>
      <c r="N46" s="5">
        <v>0.88700000000000001</v>
      </c>
      <c r="O46" s="5">
        <v>1.321</v>
      </c>
      <c r="P46" s="3" t="s">
        <v>11</v>
      </c>
    </row>
    <row r="47" spans="1:16" x14ac:dyDescent="0.2">
      <c r="A47" s="2" t="s">
        <v>56</v>
      </c>
      <c r="B47" s="2" t="str">
        <f t="shared" si="0"/>
        <v>0050</v>
      </c>
      <c r="C47" s="2" t="str">
        <f t="shared" si="1"/>
        <v>1</v>
      </c>
      <c r="D47" s="2" t="s">
        <v>462</v>
      </c>
      <c r="E47" s="3">
        <v>48</v>
      </c>
      <c r="F47" s="2" t="str">
        <f>_xlfn.XLOOKUP(E47,Table1[Age_Min],Table1[Age_Group],,-1,1)</f>
        <v>41-60</v>
      </c>
      <c r="H47" s="3" t="str" cm="1">
        <f t="array" ref="H47">_xlfn.SWITCH(Table2[[#This Row],[Educ]], 1,"Less than High School", 2,"High School Graduate", 3,"Some College", 4,"College Graduate", 5,"Post Graduate", "Unknown")</f>
        <v>Unknown</v>
      </c>
      <c r="L47" s="4" t="str" cm="1">
        <f t="array" ref="L47">_xlfn.IFS(Table2[[#This Row],[CDR]]="", "Unknown", Table2[[#This Row],[CDR]]&gt;0, "Demented", Table2[[#This Row],[CDR]]=0, "Non-demented")</f>
        <v>Unknown</v>
      </c>
      <c r="M47" s="3">
        <v>1358</v>
      </c>
      <c r="N47" s="5">
        <v>0.84099999999999997</v>
      </c>
      <c r="O47" s="5">
        <v>1.2929999999999999</v>
      </c>
      <c r="P47" s="3" t="s">
        <v>11</v>
      </c>
    </row>
    <row r="48" spans="1:16" x14ac:dyDescent="0.2">
      <c r="A48" s="2" t="s">
        <v>57</v>
      </c>
      <c r="B48" s="2" t="str">
        <f t="shared" si="0"/>
        <v>0051</v>
      </c>
      <c r="C48" s="2" t="str">
        <f t="shared" si="1"/>
        <v>1</v>
      </c>
      <c r="D48" s="2" t="s">
        <v>462</v>
      </c>
      <c r="E48" s="3">
        <v>24</v>
      </c>
      <c r="F48" s="2" t="str">
        <f>_xlfn.XLOOKUP(E48,Table1[Age_Min],Table1[Age_Group],,-1,1)</f>
        <v>18-40</v>
      </c>
      <c r="H48" s="3" t="str" cm="1">
        <f t="array" ref="H48">_xlfn.SWITCH(Table2[[#This Row],[Educ]], 1,"Less than High School", 2,"High School Graduate", 3,"Some College", 4,"College Graduate", 5,"Post Graduate", "Unknown")</f>
        <v>Unknown</v>
      </c>
      <c r="L48" s="4" t="str" cm="1">
        <f t="array" ref="L48">_xlfn.IFS(Table2[[#This Row],[CDR]]="", "Unknown", Table2[[#This Row],[CDR]]&gt;0, "Demented", Table2[[#This Row],[CDR]]=0, "Non-demented")</f>
        <v>Unknown</v>
      </c>
      <c r="M48" s="3">
        <v>1567</v>
      </c>
      <c r="N48" s="5">
        <v>0.83499999999999996</v>
      </c>
      <c r="O48" s="5">
        <v>1.1200000000000001</v>
      </c>
      <c r="P48" s="3" t="s">
        <v>11</v>
      </c>
    </row>
    <row r="49" spans="1:16" x14ac:dyDescent="0.2">
      <c r="A49" s="2" t="s">
        <v>58</v>
      </c>
      <c r="B49" s="2" t="str">
        <f t="shared" si="0"/>
        <v>0052</v>
      </c>
      <c r="C49" s="2" t="str">
        <f t="shared" si="1"/>
        <v>1</v>
      </c>
      <c r="D49" s="2" t="s">
        <v>462</v>
      </c>
      <c r="E49" s="3">
        <v>78</v>
      </c>
      <c r="F49" s="2" t="str">
        <f>_xlfn.XLOOKUP(E49,Table1[Age_Min],Table1[Age_Group],,-1,1)</f>
        <v>76-80</v>
      </c>
      <c r="G49" s="3">
        <v>1</v>
      </c>
      <c r="H49" s="3" t="str" cm="1">
        <f t="array" ref="H49">_xlfn.SWITCH(Table2[[#This Row],[Educ]], 1,"Less than High School", 2,"High School Graduate", 3,"Some College", 4,"College Graduate", 5,"Post Graduate", "Unknown")</f>
        <v>Less than High School</v>
      </c>
      <c r="I49" s="3">
        <v>5</v>
      </c>
      <c r="J49" s="3">
        <v>23</v>
      </c>
      <c r="K49" s="4">
        <v>1</v>
      </c>
      <c r="L49" s="4" t="str" cm="1">
        <f t="array" ref="L49">_xlfn.IFS(Table2[[#This Row],[CDR]]="", "Unknown", Table2[[#This Row],[CDR]]&gt;0, "Demented", Table2[[#This Row],[CDR]]=0, "Non-demented")</f>
        <v>Demented</v>
      </c>
      <c r="M49" s="3">
        <v>1462</v>
      </c>
      <c r="N49" s="5">
        <v>0.69699999999999995</v>
      </c>
      <c r="O49" s="5">
        <v>1.2</v>
      </c>
      <c r="P49" s="3" t="s">
        <v>11</v>
      </c>
    </row>
    <row r="50" spans="1:16" x14ac:dyDescent="0.2">
      <c r="A50" s="2" t="s">
        <v>59</v>
      </c>
      <c r="B50" s="2" t="str">
        <f t="shared" si="0"/>
        <v>0053</v>
      </c>
      <c r="C50" s="2" t="str">
        <f t="shared" si="1"/>
        <v>1</v>
      </c>
      <c r="D50" s="2" t="s">
        <v>462</v>
      </c>
      <c r="E50" s="3">
        <v>83</v>
      </c>
      <c r="F50" s="2" t="str">
        <f>_xlfn.XLOOKUP(E50,Table1[Age_Min],Table1[Age_Group],,-1,1)</f>
        <v>81-85</v>
      </c>
      <c r="G50" s="3">
        <v>1</v>
      </c>
      <c r="H50" s="3" t="str" cm="1">
        <f t="array" ref="H50">_xlfn.SWITCH(Table2[[#This Row],[Educ]], 1,"Less than High School", 2,"High School Graduate", 3,"Some College", 4,"College Graduate", 5,"Post Graduate", "Unknown")</f>
        <v>Less than High School</v>
      </c>
      <c r="I50" s="3">
        <v>4</v>
      </c>
      <c r="J50" s="3">
        <v>21</v>
      </c>
      <c r="K50" s="4">
        <v>1</v>
      </c>
      <c r="L50" s="4" t="str" cm="1">
        <f t="array" ref="L50">_xlfn.IFS(Table2[[#This Row],[CDR]]="", "Unknown", Table2[[#This Row],[CDR]]&gt;0, "Demented", Table2[[#This Row],[CDR]]=0, "Non-demented")</f>
        <v>Demented</v>
      </c>
      <c r="M50" s="3">
        <v>1384</v>
      </c>
      <c r="N50" s="5">
        <v>0.69899999999999995</v>
      </c>
      <c r="O50" s="5">
        <v>1.268</v>
      </c>
      <c r="P50" s="3" t="s">
        <v>11</v>
      </c>
    </row>
    <row r="51" spans="1:16" x14ac:dyDescent="0.2">
      <c r="A51" s="2" t="s">
        <v>60</v>
      </c>
      <c r="B51" s="2" t="str">
        <f t="shared" si="0"/>
        <v>0054</v>
      </c>
      <c r="C51" s="2" t="str">
        <f t="shared" si="1"/>
        <v>1</v>
      </c>
      <c r="D51" s="2" t="s">
        <v>462</v>
      </c>
      <c r="E51" s="3">
        <v>21</v>
      </c>
      <c r="F51" s="2" t="str">
        <f>_xlfn.XLOOKUP(E51,Table1[Age_Min],Table1[Age_Group],,-1,1)</f>
        <v>18-40</v>
      </c>
      <c r="H51" s="3" t="str" cm="1">
        <f t="array" ref="H51">_xlfn.SWITCH(Table2[[#This Row],[Educ]], 1,"Less than High School", 2,"High School Graduate", 3,"Some College", 4,"College Graduate", 5,"Post Graduate", "Unknown")</f>
        <v>Unknown</v>
      </c>
      <c r="L51" s="4" t="str" cm="1">
        <f t="array" ref="L51">_xlfn.IFS(Table2[[#This Row],[CDR]]="", "Unknown", Table2[[#This Row],[CDR]]&gt;0, "Demented", Table2[[#This Row],[CDR]]=0, "Non-demented")</f>
        <v>Unknown</v>
      </c>
      <c r="M51" s="3">
        <v>1567</v>
      </c>
      <c r="N51" s="5">
        <v>0.84799999999999998</v>
      </c>
      <c r="O51" s="5">
        <v>1.1200000000000001</v>
      </c>
      <c r="P51" s="3" t="s">
        <v>11</v>
      </c>
    </row>
    <row r="52" spans="1:16" x14ac:dyDescent="0.2">
      <c r="A52" s="2" t="s">
        <v>61</v>
      </c>
      <c r="B52" s="2" t="str">
        <f t="shared" si="0"/>
        <v>0055</v>
      </c>
      <c r="C52" s="2" t="str">
        <f t="shared" si="1"/>
        <v>1</v>
      </c>
      <c r="D52" s="2" t="s">
        <v>462</v>
      </c>
      <c r="E52" s="3">
        <v>20</v>
      </c>
      <c r="F52" s="2" t="str">
        <f>_xlfn.XLOOKUP(E52,Table1[Age_Min],Table1[Age_Group],,-1,1)</f>
        <v>18-40</v>
      </c>
      <c r="H52" s="3" t="str" cm="1">
        <f t="array" ref="H52">_xlfn.SWITCH(Table2[[#This Row],[Educ]], 1,"Less than High School", 2,"High School Graduate", 3,"Some College", 4,"College Graduate", 5,"Post Graduate", "Unknown")</f>
        <v>Unknown</v>
      </c>
      <c r="L52" s="4" t="str" cm="1">
        <f t="array" ref="L52">_xlfn.IFS(Table2[[#This Row],[CDR]]="", "Unknown", Table2[[#This Row],[CDR]]&gt;0, "Demented", Table2[[#This Row],[CDR]]=0, "Non-demented")</f>
        <v>Unknown</v>
      </c>
      <c r="M52" s="3">
        <v>1432</v>
      </c>
      <c r="N52" s="5">
        <v>0.83099999999999996</v>
      </c>
      <c r="O52" s="5">
        <v>1.226</v>
      </c>
      <c r="P52" s="3" t="s">
        <v>11</v>
      </c>
    </row>
    <row r="53" spans="1:16" x14ac:dyDescent="0.2">
      <c r="A53" s="2" t="s">
        <v>62</v>
      </c>
      <c r="B53" s="2" t="str">
        <f t="shared" si="0"/>
        <v>0056</v>
      </c>
      <c r="C53" s="2" t="str">
        <f t="shared" si="1"/>
        <v>1</v>
      </c>
      <c r="D53" s="2" t="s">
        <v>462</v>
      </c>
      <c r="E53" s="3">
        <v>72</v>
      </c>
      <c r="F53" s="2" t="str">
        <f>_xlfn.XLOOKUP(E53,Table1[Age_Min],Table1[Age_Group],,-1,1)</f>
        <v>71-75</v>
      </c>
      <c r="G53" s="3">
        <v>3</v>
      </c>
      <c r="H53" s="3" t="str" cm="1">
        <f t="array" ref="H53">_xlfn.SWITCH(Table2[[#This Row],[Educ]], 1,"Less than High School", 2,"High School Graduate", 3,"Some College", 4,"College Graduate", 5,"Post Graduate", "Unknown")</f>
        <v>Some College</v>
      </c>
      <c r="I53" s="3">
        <v>3</v>
      </c>
      <c r="J53" s="3">
        <v>15</v>
      </c>
      <c r="K53" s="4">
        <v>1</v>
      </c>
      <c r="L53" s="4" t="str" cm="1">
        <f t="array" ref="L53">_xlfn.IFS(Table2[[#This Row],[CDR]]="", "Unknown", Table2[[#This Row],[CDR]]&gt;0, "Demented", Table2[[#This Row],[CDR]]=0, "Non-demented")</f>
        <v>Demented</v>
      </c>
      <c r="M53" s="3">
        <v>1324</v>
      </c>
      <c r="N53" s="5">
        <v>0.66800000000000004</v>
      </c>
      <c r="O53" s="5">
        <v>1.325</v>
      </c>
      <c r="P53" s="3" t="s">
        <v>11</v>
      </c>
    </row>
    <row r="54" spans="1:16" x14ac:dyDescent="0.2">
      <c r="A54" s="2" t="s">
        <v>63</v>
      </c>
      <c r="B54" s="2" t="str">
        <f t="shared" si="0"/>
        <v>0057</v>
      </c>
      <c r="C54" s="2" t="str">
        <f t="shared" si="1"/>
        <v>1</v>
      </c>
      <c r="D54" s="2" t="s">
        <v>462</v>
      </c>
      <c r="E54" s="3">
        <v>21</v>
      </c>
      <c r="F54" s="2" t="str">
        <f>_xlfn.XLOOKUP(E54,Table1[Age_Min],Table1[Age_Group],,-1,1)</f>
        <v>18-40</v>
      </c>
      <c r="H54" s="3" t="str" cm="1">
        <f t="array" ref="H54">_xlfn.SWITCH(Table2[[#This Row],[Educ]], 1,"Less than High School", 2,"High School Graduate", 3,"Some College", 4,"College Graduate", 5,"Post Graduate", "Unknown")</f>
        <v>Unknown</v>
      </c>
      <c r="L54" s="4" t="str" cm="1">
        <f t="array" ref="L54">_xlfn.IFS(Table2[[#This Row],[CDR]]="", "Unknown", Table2[[#This Row],[CDR]]&gt;0, "Demented", Table2[[#This Row],[CDR]]=0, "Non-demented")</f>
        <v>Unknown</v>
      </c>
      <c r="M54" s="3">
        <v>1333</v>
      </c>
      <c r="N54" s="5">
        <v>0.86199999999999999</v>
      </c>
      <c r="O54" s="5">
        <v>1.3169999999999999</v>
      </c>
      <c r="P54" s="3" t="s">
        <v>11</v>
      </c>
    </row>
    <row r="55" spans="1:16" x14ac:dyDescent="0.2">
      <c r="A55" s="2" t="s">
        <v>64</v>
      </c>
      <c r="B55" s="2" t="str">
        <f t="shared" si="0"/>
        <v>0058</v>
      </c>
      <c r="C55" s="2" t="str">
        <f t="shared" si="1"/>
        <v>1</v>
      </c>
      <c r="D55" s="2" t="s">
        <v>462</v>
      </c>
      <c r="E55" s="3">
        <v>46</v>
      </c>
      <c r="F55" s="2" t="str">
        <f>_xlfn.XLOOKUP(E55,Table1[Age_Min],Table1[Age_Group],,-1,1)</f>
        <v>41-60</v>
      </c>
      <c r="G55" s="3">
        <v>5</v>
      </c>
      <c r="H55" s="3" t="str" cm="1">
        <f t="array" ref="H55">_xlfn.SWITCH(Table2[[#This Row],[Educ]], 1,"Less than High School", 2,"High School Graduate", 3,"Some College", 4,"College Graduate", 5,"Post Graduate", "Unknown")</f>
        <v>Post Graduate</v>
      </c>
      <c r="I55" s="3">
        <v>1</v>
      </c>
      <c r="J55" s="3">
        <v>30</v>
      </c>
      <c r="K55" s="4">
        <v>0</v>
      </c>
      <c r="L55" s="4" t="str" cm="1">
        <f t="array" ref="L55">_xlfn.IFS(Table2[[#This Row],[CDR]]="", "Unknown", Table2[[#This Row],[CDR]]&gt;0, "Demented", Table2[[#This Row],[CDR]]=0, "Non-demented")</f>
        <v>Non-demented</v>
      </c>
      <c r="M55" s="3">
        <v>1585</v>
      </c>
      <c r="N55" s="5">
        <v>0.81699999999999995</v>
      </c>
      <c r="O55" s="5">
        <v>1.107</v>
      </c>
      <c r="P55" s="3" t="s">
        <v>11</v>
      </c>
    </row>
    <row r="56" spans="1:16" x14ac:dyDescent="0.2">
      <c r="A56" s="2" t="s">
        <v>65</v>
      </c>
      <c r="B56" s="2" t="str">
        <f t="shared" si="0"/>
        <v>0059</v>
      </c>
      <c r="C56" s="2" t="str">
        <f t="shared" si="1"/>
        <v>1</v>
      </c>
      <c r="D56" s="2" t="s">
        <v>462</v>
      </c>
      <c r="E56" s="3">
        <v>20</v>
      </c>
      <c r="F56" s="2" t="str">
        <f>_xlfn.XLOOKUP(E56,Table1[Age_Min],Table1[Age_Group],,-1,1)</f>
        <v>18-40</v>
      </c>
      <c r="H56" s="3" t="str" cm="1">
        <f t="array" ref="H56">_xlfn.SWITCH(Table2[[#This Row],[Educ]], 1,"Less than High School", 2,"High School Graduate", 3,"Some College", 4,"College Graduate", 5,"Post Graduate", "Unknown")</f>
        <v>Unknown</v>
      </c>
      <c r="L56" s="4" t="str" cm="1">
        <f t="array" ref="L56">_xlfn.IFS(Table2[[#This Row],[CDR]]="", "Unknown", Table2[[#This Row],[CDR]]&gt;0, "Demented", Table2[[#This Row],[CDR]]=0, "Non-demented")</f>
        <v>Unknown</v>
      </c>
      <c r="M56" s="3">
        <v>1396</v>
      </c>
      <c r="N56" s="5">
        <v>0.82699999999999996</v>
      </c>
      <c r="O56" s="5">
        <v>1.2569999999999999</v>
      </c>
      <c r="P56" s="3" t="s">
        <v>11</v>
      </c>
    </row>
    <row r="57" spans="1:16" x14ac:dyDescent="0.2">
      <c r="A57" s="2" t="s">
        <v>66</v>
      </c>
      <c r="B57" s="2" t="str">
        <f t="shared" si="0"/>
        <v>0060</v>
      </c>
      <c r="C57" s="2" t="str">
        <f t="shared" si="1"/>
        <v>1</v>
      </c>
      <c r="D57" s="2" t="s">
        <v>463</v>
      </c>
      <c r="E57" s="3">
        <v>79</v>
      </c>
      <c r="F57" s="2" t="str">
        <f>_xlfn.XLOOKUP(E57,Table1[Age_Min],Table1[Age_Group],,-1,1)</f>
        <v>76-80</v>
      </c>
      <c r="G57" s="3">
        <v>4</v>
      </c>
      <c r="H57" s="3" t="str" cm="1">
        <f t="array" ref="H57">_xlfn.SWITCH(Table2[[#This Row],[Educ]], 1,"Less than High School", 2,"High School Graduate", 3,"Some College", 4,"College Graduate", 5,"Post Graduate", "Unknown")</f>
        <v>College Graduate</v>
      </c>
      <c r="J57" s="3">
        <v>29</v>
      </c>
      <c r="K57" s="4">
        <v>0.5</v>
      </c>
      <c r="L57" s="4" t="str" cm="1">
        <f t="array" ref="L57">_xlfn.IFS(Table2[[#This Row],[CDR]]="", "Unknown", Table2[[#This Row],[CDR]]&gt;0, "Demented", Table2[[#This Row],[CDR]]=0, "Non-demented")</f>
        <v>Demented</v>
      </c>
      <c r="M57" s="3">
        <v>1564</v>
      </c>
      <c r="N57" s="5">
        <v>0.73399999999999999</v>
      </c>
      <c r="O57" s="5">
        <v>1.1220000000000001</v>
      </c>
      <c r="P57" s="3" t="s">
        <v>11</v>
      </c>
    </row>
    <row r="58" spans="1:16" x14ac:dyDescent="0.2">
      <c r="A58" s="2" t="s">
        <v>67</v>
      </c>
      <c r="B58" s="2" t="str">
        <f t="shared" si="0"/>
        <v>0061</v>
      </c>
      <c r="C58" s="2" t="str">
        <f t="shared" si="1"/>
        <v>1</v>
      </c>
      <c r="D58" s="2" t="s">
        <v>462</v>
      </c>
      <c r="E58" s="3">
        <v>20</v>
      </c>
      <c r="F58" s="2" t="str">
        <f>_xlfn.XLOOKUP(E58,Table1[Age_Min],Table1[Age_Group],,-1,1)</f>
        <v>18-40</v>
      </c>
      <c r="H58" s="3" t="str" cm="1">
        <f t="array" ref="H58">_xlfn.SWITCH(Table2[[#This Row],[Educ]], 1,"Less than High School", 2,"High School Graduate", 3,"Some College", 4,"College Graduate", 5,"Post Graduate", "Unknown")</f>
        <v>Unknown</v>
      </c>
      <c r="L58" s="4" t="str" cm="1">
        <f t="array" ref="L58">_xlfn.IFS(Table2[[#This Row],[CDR]]="", "Unknown", Table2[[#This Row],[CDR]]&gt;0, "Demented", Table2[[#This Row],[CDR]]=0, "Non-demented")</f>
        <v>Unknown</v>
      </c>
      <c r="M58" s="3">
        <v>1749</v>
      </c>
      <c r="N58" s="5">
        <v>0.84</v>
      </c>
      <c r="O58" s="5">
        <v>1.4410000000000001</v>
      </c>
      <c r="P58" s="3" t="s">
        <v>11</v>
      </c>
    </row>
    <row r="59" spans="1:16" x14ac:dyDescent="0.2">
      <c r="A59" s="2" t="s">
        <v>427</v>
      </c>
      <c r="B59" s="2" t="str">
        <f t="shared" si="0"/>
        <v>0061</v>
      </c>
      <c r="C59" s="2" t="str">
        <f t="shared" si="1"/>
        <v>2</v>
      </c>
      <c r="D59" s="2" t="s">
        <v>462</v>
      </c>
      <c r="E59" s="3">
        <v>20</v>
      </c>
      <c r="F59" s="2" t="str">
        <f>_xlfn.XLOOKUP(E59,Table1[Age_Min],Table1[Age_Group],,-1,1)</f>
        <v>18-40</v>
      </c>
      <c r="H59" s="3" t="str" cm="1">
        <f t="array" ref="H59">_xlfn.SWITCH(Table2[[#This Row],[Educ]], 1,"Less than High School", 2,"High School Graduate", 3,"Some College", 4,"College Graduate", 5,"Post Graduate", "Unknown")</f>
        <v>Unknown</v>
      </c>
      <c r="L59" s="4" t="str" cm="1">
        <f t="array" ref="L59">_xlfn.IFS(Table2[[#This Row],[CDR]]="", "Unknown", Table2[[#This Row],[CDR]]&gt;0, "Demented", Table2[[#This Row],[CDR]]=0, "Non-demented")</f>
        <v>Unknown</v>
      </c>
      <c r="M59" s="3">
        <v>1757</v>
      </c>
      <c r="N59" s="5">
        <v>0.84499999999999997</v>
      </c>
      <c r="O59" s="5">
        <v>0.999</v>
      </c>
      <c r="P59" s="3">
        <v>1</v>
      </c>
    </row>
    <row r="60" spans="1:16" x14ac:dyDescent="0.2">
      <c r="A60" s="2" t="s">
        <v>68</v>
      </c>
      <c r="B60" s="2" t="str">
        <f t="shared" si="0"/>
        <v>0062</v>
      </c>
      <c r="C60" s="2" t="str">
        <f t="shared" si="1"/>
        <v>1</v>
      </c>
      <c r="D60" s="2" t="s">
        <v>462</v>
      </c>
      <c r="E60" s="3">
        <v>73</v>
      </c>
      <c r="F60" s="2" t="str">
        <f>_xlfn.XLOOKUP(E60,Table1[Age_Min],Table1[Age_Group],,-1,1)</f>
        <v>71-75</v>
      </c>
      <c r="G60" s="3">
        <v>3</v>
      </c>
      <c r="H60" s="3" t="str" cm="1">
        <f t="array" ref="H60">_xlfn.SWITCH(Table2[[#This Row],[Educ]], 1,"Less than High School", 2,"High School Graduate", 3,"Some College", 4,"College Graduate", 5,"Post Graduate", "Unknown")</f>
        <v>Some College</v>
      </c>
      <c r="I60" s="3">
        <v>2</v>
      </c>
      <c r="J60" s="3">
        <v>30</v>
      </c>
      <c r="K60" s="4">
        <v>0</v>
      </c>
      <c r="L60" s="4" t="str" cm="1">
        <f t="array" ref="L60">_xlfn.IFS(Table2[[#This Row],[CDR]]="", "Unknown", Table2[[#This Row],[CDR]]&gt;0, "Demented", Table2[[#This Row],[CDR]]=0, "Non-demented")</f>
        <v>Non-demented</v>
      </c>
      <c r="M60" s="3">
        <v>1456</v>
      </c>
      <c r="N60" s="5">
        <v>0.754</v>
      </c>
      <c r="O60" s="5">
        <v>1.2050000000000001</v>
      </c>
      <c r="P60" s="3" t="s">
        <v>11</v>
      </c>
    </row>
    <row r="61" spans="1:16" x14ac:dyDescent="0.2">
      <c r="A61" s="2" t="s">
        <v>69</v>
      </c>
      <c r="B61" s="2" t="str">
        <f t="shared" si="0"/>
        <v>0063</v>
      </c>
      <c r="C61" s="2" t="str">
        <f t="shared" si="1"/>
        <v>1</v>
      </c>
      <c r="D61" s="2" t="s">
        <v>463</v>
      </c>
      <c r="E61" s="3">
        <v>48</v>
      </c>
      <c r="F61" s="2" t="str">
        <f>_xlfn.XLOOKUP(E61,Table1[Age_Min],Table1[Age_Group],,-1,1)</f>
        <v>41-60</v>
      </c>
      <c r="H61" s="3" t="str" cm="1">
        <f t="array" ref="H61">_xlfn.SWITCH(Table2[[#This Row],[Educ]], 1,"Less than High School", 2,"High School Graduate", 3,"Some College", 4,"College Graduate", 5,"Post Graduate", "Unknown")</f>
        <v>Unknown</v>
      </c>
      <c r="L61" s="4" t="str" cm="1">
        <f t="array" ref="L61">_xlfn.IFS(Table2[[#This Row],[CDR]]="", "Unknown", Table2[[#This Row],[CDR]]&gt;0, "Demented", Table2[[#This Row],[CDR]]=0, "Non-demented")</f>
        <v>Unknown</v>
      </c>
      <c r="M61" s="3">
        <v>1675</v>
      </c>
      <c r="N61" s="5">
        <v>0.81799999999999995</v>
      </c>
      <c r="O61" s="5">
        <v>1.048</v>
      </c>
      <c r="P61" s="3" t="s">
        <v>11</v>
      </c>
    </row>
    <row r="62" spans="1:16" x14ac:dyDescent="0.2">
      <c r="A62" s="2" t="s">
        <v>70</v>
      </c>
      <c r="B62" s="2" t="str">
        <f t="shared" si="0"/>
        <v>0064</v>
      </c>
      <c r="C62" s="2" t="str">
        <f t="shared" si="1"/>
        <v>1</v>
      </c>
      <c r="D62" s="2" t="s">
        <v>462</v>
      </c>
      <c r="E62" s="3">
        <v>77</v>
      </c>
      <c r="F62" s="2" t="str">
        <f>_xlfn.XLOOKUP(E62,Table1[Age_Min],Table1[Age_Group],,-1,1)</f>
        <v>76-80</v>
      </c>
      <c r="G62" s="3">
        <v>1</v>
      </c>
      <c r="H62" s="3" t="str" cm="1">
        <f t="array" ref="H62">_xlfn.SWITCH(Table2[[#This Row],[Educ]], 1,"Less than High School", 2,"High School Graduate", 3,"Some College", 4,"College Graduate", 5,"Post Graduate", "Unknown")</f>
        <v>Less than High School</v>
      </c>
      <c r="I62" s="3">
        <v>4</v>
      </c>
      <c r="J62" s="3">
        <v>29</v>
      </c>
      <c r="K62" s="4">
        <v>0</v>
      </c>
      <c r="L62" s="4" t="str" cm="1">
        <f t="array" ref="L62">_xlfn.IFS(Table2[[#This Row],[CDR]]="", "Unknown", Table2[[#This Row],[CDR]]&gt;0, "Demented", Table2[[#This Row],[CDR]]=0, "Non-demented")</f>
        <v>Non-demented</v>
      </c>
      <c r="M62" s="3">
        <v>1583</v>
      </c>
      <c r="N62" s="5">
        <v>0.76700000000000002</v>
      </c>
      <c r="O62" s="5">
        <v>1.1080000000000001</v>
      </c>
      <c r="P62" s="3" t="s">
        <v>11</v>
      </c>
    </row>
    <row r="63" spans="1:16" x14ac:dyDescent="0.2">
      <c r="A63" s="2" t="s">
        <v>71</v>
      </c>
      <c r="B63" s="2" t="str">
        <f t="shared" si="0"/>
        <v>0065</v>
      </c>
      <c r="C63" s="2" t="str">
        <f t="shared" si="1"/>
        <v>1</v>
      </c>
      <c r="D63" s="2" t="s">
        <v>463</v>
      </c>
      <c r="E63" s="3">
        <v>90</v>
      </c>
      <c r="F63" s="2" t="str">
        <f>_xlfn.XLOOKUP(E63,Table1[Age_Min],Table1[Age_Group],,-1,1)</f>
        <v>86-90</v>
      </c>
      <c r="G63" s="3">
        <v>2</v>
      </c>
      <c r="H63" s="3" t="str" cm="1">
        <f t="array" ref="H63">_xlfn.SWITCH(Table2[[#This Row],[Educ]], 1,"Less than High School", 2,"High School Graduate", 3,"Some College", 4,"College Graduate", 5,"Post Graduate", "Unknown")</f>
        <v>High School Graduate</v>
      </c>
      <c r="I63" s="3">
        <v>3</v>
      </c>
      <c r="J63" s="3">
        <v>25</v>
      </c>
      <c r="K63" s="4">
        <v>0</v>
      </c>
      <c r="L63" s="4" t="str" cm="1">
        <f t="array" ref="L63">_xlfn.IFS(Table2[[#This Row],[CDR]]="", "Unknown", Table2[[#This Row],[CDR]]&gt;0, "Demented", Table2[[#This Row],[CDR]]=0, "Non-demented")</f>
        <v>Non-demented</v>
      </c>
      <c r="M63" s="3">
        <v>1301</v>
      </c>
      <c r="N63" s="5">
        <v>0.64500000000000002</v>
      </c>
      <c r="O63" s="5">
        <v>1.349</v>
      </c>
      <c r="P63" s="3" t="s">
        <v>11</v>
      </c>
    </row>
    <row r="64" spans="1:16" x14ac:dyDescent="0.2">
      <c r="A64" s="2" t="s">
        <v>72</v>
      </c>
      <c r="B64" s="2" t="str">
        <f t="shared" si="0"/>
        <v>0066</v>
      </c>
      <c r="C64" s="2" t="str">
        <f t="shared" si="1"/>
        <v>1</v>
      </c>
      <c r="D64" s="2" t="s">
        <v>462</v>
      </c>
      <c r="E64" s="3">
        <v>66</v>
      </c>
      <c r="F64" s="2" t="str">
        <f>_xlfn.XLOOKUP(E64,Table1[Age_Min],Table1[Age_Group],,-1,1)</f>
        <v>66-70</v>
      </c>
      <c r="G64" s="3">
        <v>1</v>
      </c>
      <c r="H64" s="3" t="str" cm="1">
        <f t="array" ref="H64">_xlfn.SWITCH(Table2[[#This Row],[Educ]], 1,"Less than High School", 2,"High School Graduate", 3,"Some College", 4,"College Graduate", 5,"Post Graduate", "Unknown")</f>
        <v>Less than High School</v>
      </c>
      <c r="I64" s="3">
        <v>4</v>
      </c>
      <c r="J64" s="3">
        <v>28</v>
      </c>
      <c r="K64" s="4">
        <v>0.5</v>
      </c>
      <c r="L64" s="4" t="str" cm="1">
        <f t="array" ref="L64">_xlfn.IFS(Table2[[#This Row],[CDR]]="", "Unknown", Table2[[#This Row],[CDR]]&gt;0, "Demented", Table2[[#This Row],[CDR]]=0, "Non-demented")</f>
        <v>Demented</v>
      </c>
      <c r="M64" s="3">
        <v>1309</v>
      </c>
      <c r="N64" s="5">
        <v>0.76500000000000001</v>
      </c>
      <c r="O64" s="5">
        <v>1.341</v>
      </c>
      <c r="P64" s="3" t="s">
        <v>11</v>
      </c>
    </row>
    <row r="65" spans="1:16" x14ac:dyDescent="0.2">
      <c r="A65" s="2" t="s">
        <v>73</v>
      </c>
      <c r="B65" s="2" t="str">
        <f t="shared" si="0"/>
        <v>0067</v>
      </c>
      <c r="C65" s="2" t="str">
        <f t="shared" si="1"/>
        <v>1</v>
      </c>
      <c r="D65" s="2" t="s">
        <v>462</v>
      </c>
      <c r="E65" s="3">
        <v>71</v>
      </c>
      <c r="F65" s="2" t="str">
        <f>_xlfn.XLOOKUP(E65,Table1[Age_Min],Table1[Age_Group],,-1,1)</f>
        <v>71-75</v>
      </c>
      <c r="G65" s="3">
        <v>4</v>
      </c>
      <c r="H65" s="3" t="str" cm="1">
        <f t="array" ref="H65">_xlfn.SWITCH(Table2[[#This Row],[Educ]], 1,"Less than High School", 2,"High School Graduate", 3,"Some College", 4,"College Graduate", 5,"Post Graduate", "Unknown")</f>
        <v>College Graduate</v>
      </c>
      <c r="I65" s="3">
        <v>1</v>
      </c>
      <c r="J65" s="3">
        <v>27</v>
      </c>
      <c r="K65" s="4">
        <v>1</v>
      </c>
      <c r="L65" s="4" t="str" cm="1">
        <f t="array" ref="L65">_xlfn.IFS(Table2[[#This Row],[CDR]]="", "Unknown", Table2[[#This Row],[CDR]]&gt;0, "Demented", Table2[[#This Row],[CDR]]=0, "Non-demented")</f>
        <v>Demented</v>
      </c>
      <c r="M65" s="3">
        <v>1549</v>
      </c>
      <c r="N65" s="5">
        <v>0.73</v>
      </c>
      <c r="O65" s="5">
        <v>1.133</v>
      </c>
      <c r="P65" s="3" t="s">
        <v>11</v>
      </c>
    </row>
    <row r="66" spans="1:16" x14ac:dyDescent="0.2">
      <c r="A66" s="2" t="s">
        <v>74</v>
      </c>
      <c r="B66" s="2" t="str">
        <f t="shared" si="0"/>
        <v>0068</v>
      </c>
      <c r="C66" s="2" t="str">
        <f t="shared" si="1"/>
        <v>1</v>
      </c>
      <c r="D66" s="2" t="s">
        <v>462</v>
      </c>
      <c r="E66" s="3">
        <v>67</v>
      </c>
      <c r="F66" s="2" t="str">
        <f>_xlfn.XLOOKUP(E66,Table1[Age_Min],Table1[Age_Group],,-1,1)</f>
        <v>66-70</v>
      </c>
      <c r="G66" s="3">
        <v>3</v>
      </c>
      <c r="H66" s="3" t="str" cm="1">
        <f t="array" ref="H66">_xlfn.SWITCH(Table2[[#This Row],[Educ]], 1,"Less than High School", 2,"High School Graduate", 3,"Some College", 4,"College Graduate", 5,"Post Graduate", "Unknown")</f>
        <v>Some College</v>
      </c>
      <c r="I66" s="3">
        <v>4</v>
      </c>
      <c r="J66" s="3">
        <v>30</v>
      </c>
      <c r="K66" s="4">
        <v>0</v>
      </c>
      <c r="L66" s="4" t="str" cm="1">
        <f t="array" ref="L66">_xlfn.IFS(Table2[[#This Row],[CDR]]="", "Unknown", Table2[[#This Row],[CDR]]&gt;0, "Demented", Table2[[#This Row],[CDR]]=0, "Non-demented")</f>
        <v>Non-demented</v>
      </c>
      <c r="M66" s="3">
        <v>1508</v>
      </c>
      <c r="N66" s="5">
        <v>0.80500000000000005</v>
      </c>
      <c r="O66" s="5">
        <v>1.1639999999999999</v>
      </c>
      <c r="P66" s="3" t="s">
        <v>11</v>
      </c>
    </row>
    <row r="67" spans="1:16" x14ac:dyDescent="0.2">
      <c r="A67" s="2" t="s">
        <v>75</v>
      </c>
      <c r="B67" s="2" t="str">
        <f t="shared" ref="B67:B130" si="2">_xlfn.TEXTBEFORE(_xlfn.TEXTAFTER(A67,"_"),"_")</f>
        <v>0069</v>
      </c>
      <c r="C67" s="2" t="str">
        <f t="shared" ref="C67:C130" si="3">SUBSTITUTE(_xlfn.TEXTAFTER(A67,"_",-1),"MR","")</f>
        <v>1</v>
      </c>
      <c r="D67" s="2" t="s">
        <v>463</v>
      </c>
      <c r="E67" s="3">
        <v>33</v>
      </c>
      <c r="F67" s="2" t="str">
        <f>_xlfn.XLOOKUP(E67,Table1[Age_Min],Table1[Age_Group],,-1,1)</f>
        <v>18-40</v>
      </c>
      <c r="G67" s="3">
        <v>4</v>
      </c>
      <c r="H67" s="3" t="str" cm="1">
        <f t="array" ref="H67">_xlfn.SWITCH(Table2[[#This Row],[Educ]], 1,"Less than High School", 2,"High School Graduate", 3,"Some College", 4,"College Graduate", 5,"Post Graduate", "Unknown")</f>
        <v>College Graduate</v>
      </c>
      <c r="I67" s="3">
        <v>1</v>
      </c>
      <c r="J67" s="3">
        <v>30</v>
      </c>
      <c r="K67" s="4">
        <v>0</v>
      </c>
      <c r="L67" s="4" t="str" cm="1">
        <f t="array" ref="L67">_xlfn.IFS(Table2[[#This Row],[CDR]]="", "Unknown", Table2[[#This Row],[CDR]]&gt;0, "Demented", Table2[[#This Row],[CDR]]=0, "Non-demented")</f>
        <v>Non-demented</v>
      </c>
      <c r="M67" s="3">
        <v>1709</v>
      </c>
      <c r="N67" s="5">
        <v>0.78400000000000003</v>
      </c>
      <c r="O67" s="5">
        <v>1.0269999999999999</v>
      </c>
      <c r="P67" s="3" t="s">
        <v>11</v>
      </c>
    </row>
    <row r="68" spans="1:16" x14ac:dyDescent="0.2">
      <c r="A68" s="2" t="s">
        <v>76</v>
      </c>
      <c r="B68" s="2" t="str">
        <f t="shared" si="2"/>
        <v>0070</v>
      </c>
      <c r="C68" s="2" t="str">
        <f t="shared" si="3"/>
        <v>1</v>
      </c>
      <c r="D68" s="2" t="s">
        <v>462</v>
      </c>
      <c r="E68" s="3">
        <v>63</v>
      </c>
      <c r="F68" s="2" t="str">
        <f>_xlfn.XLOOKUP(E68,Table1[Age_Min],Table1[Age_Group],,-1,1)</f>
        <v>61-65</v>
      </c>
      <c r="G68" s="3">
        <v>3</v>
      </c>
      <c r="H68" s="3" t="str" cm="1">
        <f t="array" ref="H68">_xlfn.SWITCH(Table2[[#This Row],[Educ]], 1,"Less than High School", 2,"High School Graduate", 3,"Some College", 4,"College Graduate", 5,"Post Graduate", "Unknown")</f>
        <v>Some College</v>
      </c>
      <c r="I68" s="3">
        <v>2</v>
      </c>
      <c r="J68" s="3">
        <v>30</v>
      </c>
      <c r="K68" s="4">
        <v>0</v>
      </c>
      <c r="L68" s="4" t="str" cm="1">
        <f t="array" ref="L68">_xlfn.IFS(Table2[[#This Row],[CDR]]="", "Unknown", Table2[[#This Row],[CDR]]&gt;0, "Demented", Table2[[#This Row],[CDR]]=0, "Non-demented")</f>
        <v>Non-demented</v>
      </c>
      <c r="M68" s="3">
        <v>1327</v>
      </c>
      <c r="N68" s="5">
        <v>0.80100000000000005</v>
      </c>
      <c r="O68" s="5">
        <v>1.323</v>
      </c>
      <c r="P68" s="3" t="s">
        <v>11</v>
      </c>
    </row>
    <row r="69" spans="1:16" x14ac:dyDescent="0.2">
      <c r="A69" s="2" t="s">
        <v>77</v>
      </c>
      <c r="B69" s="2" t="str">
        <f t="shared" si="2"/>
        <v>0071</v>
      </c>
      <c r="C69" s="2" t="str">
        <f t="shared" si="3"/>
        <v>1</v>
      </c>
      <c r="D69" s="2" t="s">
        <v>462</v>
      </c>
      <c r="E69" s="3">
        <v>49</v>
      </c>
      <c r="F69" s="2" t="str">
        <f>_xlfn.XLOOKUP(E69,Table1[Age_Min],Table1[Age_Group],,-1,1)</f>
        <v>41-60</v>
      </c>
      <c r="G69" s="3">
        <v>5</v>
      </c>
      <c r="H69" s="3" t="str" cm="1">
        <f t="array" ref="H69">_xlfn.SWITCH(Table2[[#This Row],[Educ]], 1,"Less than High School", 2,"High School Graduate", 3,"Some College", 4,"College Graduate", 5,"Post Graduate", "Unknown")</f>
        <v>Post Graduate</v>
      </c>
      <c r="I69" s="3">
        <v>1</v>
      </c>
      <c r="J69" s="3">
        <v>30</v>
      </c>
      <c r="K69" s="4">
        <v>0</v>
      </c>
      <c r="L69" s="4" t="str" cm="1">
        <f t="array" ref="L69">_xlfn.IFS(Table2[[#This Row],[CDR]]="", "Unknown", Table2[[#This Row],[CDR]]&gt;0, "Demented", Table2[[#This Row],[CDR]]=0, "Non-demented")</f>
        <v>Non-demented</v>
      </c>
      <c r="M69" s="3">
        <v>1459</v>
      </c>
      <c r="N69" s="5">
        <v>0.80800000000000005</v>
      </c>
      <c r="O69" s="5">
        <v>1.2030000000000001</v>
      </c>
      <c r="P69" s="3" t="s">
        <v>11</v>
      </c>
    </row>
    <row r="70" spans="1:16" x14ac:dyDescent="0.2">
      <c r="A70" s="2" t="s">
        <v>78</v>
      </c>
      <c r="B70" s="2" t="str">
        <f t="shared" si="2"/>
        <v>0072</v>
      </c>
      <c r="C70" s="2" t="str">
        <f t="shared" si="3"/>
        <v>1</v>
      </c>
      <c r="D70" s="2" t="s">
        <v>462</v>
      </c>
      <c r="E70" s="3">
        <v>60</v>
      </c>
      <c r="F70" s="2" t="str">
        <f>_xlfn.XLOOKUP(E70,Table1[Age_Min],Table1[Age_Group],,-1,1)</f>
        <v>41-60</v>
      </c>
      <c r="G70" s="3">
        <v>5</v>
      </c>
      <c r="H70" s="3" t="str" cm="1">
        <f t="array" ref="H70">_xlfn.SWITCH(Table2[[#This Row],[Educ]], 1,"Less than High School", 2,"High School Graduate", 3,"Some College", 4,"College Graduate", 5,"Post Graduate", "Unknown")</f>
        <v>Post Graduate</v>
      </c>
      <c r="I70" s="3">
        <v>1</v>
      </c>
      <c r="J70" s="3">
        <v>30</v>
      </c>
      <c r="K70" s="4">
        <v>0</v>
      </c>
      <c r="L70" s="4" t="str" cm="1">
        <f t="array" ref="L70">_xlfn.IFS(Table2[[#This Row],[CDR]]="", "Unknown", Table2[[#This Row],[CDR]]&gt;0, "Demented", Table2[[#This Row],[CDR]]=0, "Non-demented")</f>
        <v>Non-demented</v>
      </c>
      <c r="M70" s="3">
        <v>1402</v>
      </c>
      <c r="N70" s="5">
        <v>0.82299999999999995</v>
      </c>
      <c r="O70" s="5">
        <v>1.252</v>
      </c>
      <c r="P70" s="3" t="s">
        <v>11</v>
      </c>
    </row>
    <row r="71" spans="1:16" x14ac:dyDescent="0.2">
      <c r="A71" s="2" t="s">
        <v>79</v>
      </c>
      <c r="B71" s="2" t="str">
        <f t="shared" si="2"/>
        <v>0073</v>
      </c>
      <c r="C71" s="2" t="str">
        <f t="shared" si="3"/>
        <v>1</v>
      </c>
      <c r="D71" s="2" t="s">
        <v>462</v>
      </c>
      <c r="E71" s="3">
        <v>69</v>
      </c>
      <c r="F71" s="2" t="str">
        <f>_xlfn.XLOOKUP(E71,Table1[Age_Min],Table1[Age_Group],,-1,1)</f>
        <v>66-70</v>
      </c>
      <c r="G71" s="3">
        <v>2</v>
      </c>
      <c r="H71" s="3" t="str" cm="1">
        <f t="array" ref="H71">_xlfn.SWITCH(Table2[[#This Row],[Educ]], 1,"Less than High School", 2,"High School Graduate", 3,"Some College", 4,"College Graduate", 5,"Post Graduate", "Unknown")</f>
        <v>High School Graduate</v>
      </c>
      <c r="I71" s="3">
        <v>4</v>
      </c>
      <c r="J71" s="3">
        <v>21</v>
      </c>
      <c r="K71" s="4">
        <v>1</v>
      </c>
      <c r="L71" s="4" t="str" cm="1">
        <f t="array" ref="L71">_xlfn.IFS(Table2[[#This Row],[CDR]]="", "Unknown", Table2[[#This Row],[CDR]]&gt;0, "Demented", Table2[[#This Row],[CDR]]=0, "Non-demented")</f>
        <v>Demented</v>
      </c>
      <c r="M71" s="3">
        <v>1495</v>
      </c>
      <c r="N71" s="5">
        <v>0.65500000000000003</v>
      </c>
      <c r="O71" s="5">
        <v>1.1739999999999999</v>
      </c>
      <c r="P71" s="3" t="s">
        <v>11</v>
      </c>
    </row>
    <row r="72" spans="1:16" x14ac:dyDescent="0.2">
      <c r="A72" s="2" t="s">
        <v>80</v>
      </c>
      <c r="B72" s="2" t="str">
        <f t="shared" si="2"/>
        <v>0074</v>
      </c>
      <c r="C72" s="2" t="str">
        <f t="shared" si="3"/>
        <v>1</v>
      </c>
      <c r="D72" s="2" t="s">
        <v>463</v>
      </c>
      <c r="E72" s="3">
        <v>43</v>
      </c>
      <c r="F72" s="2" t="str">
        <f>_xlfn.XLOOKUP(E72,Table1[Age_Min],Table1[Age_Group],,-1,1)</f>
        <v>41-60</v>
      </c>
      <c r="G72" s="3">
        <v>4</v>
      </c>
      <c r="H72" s="3" t="str" cm="1">
        <f t="array" ref="H72">_xlfn.SWITCH(Table2[[#This Row],[Educ]], 1,"Less than High School", 2,"High School Graduate", 3,"Some College", 4,"College Graduate", 5,"Post Graduate", "Unknown")</f>
        <v>College Graduate</v>
      </c>
      <c r="J72" s="3">
        <v>30</v>
      </c>
      <c r="K72" s="4">
        <v>0</v>
      </c>
      <c r="L72" s="4" t="str" cm="1">
        <f t="array" ref="L72">_xlfn.IFS(Table2[[#This Row],[CDR]]="", "Unknown", Table2[[#This Row],[CDR]]&gt;0, "Demented", Table2[[#This Row],[CDR]]=0, "Non-demented")</f>
        <v>Non-demented</v>
      </c>
      <c r="M72" s="3">
        <v>1547</v>
      </c>
      <c r="N72" s="5">
        <v>0.84699999999999998</v>
      </c>
      <c r="O72" s="5">
        <v>1.1339999999999999</v>
      </c>
      <c r="P72" s="3" t="s">
        <v>11</v>
      </c>
    </row>
    <row r="73" spans="1:16" x14ac:dyDescent="0.2">
      <c r="A73" s="2" t="s">
        <v>81</v>
      </c>
      <c r="B73" s="2" t="str">
        <f t="shared" si="2"/>
        <v>0075</v>
      </c>
      <c r="C73" s="2" t="str">
        <f t="shared" si="3"/>
        <v>1</v>
      </c>
      <c r="D73" s="2" t="s">
        <v>462</v>
      </c>
      <c r="E73" s="3">
        <v>83</v>
      </c>
      <c r="F73" s="2" t="str">
        <f>_xlfn.XLOOKUP(E73,Table1[Age_Min],Table1[Age_Group],,-1,1)</f>
        <v>81-85</v>
      </c>
      <c r="G73" s="3">
        <v>3</v>
      </c>
      <c r="H73" s="3" t="str" cm="1">
        <f t="array" ref="H73">_xlfn.SWITCH(Table2[[#This Row],[Educ]], 1,"Less than High School", 2,"High School Graduate", 3,"Some College", 4,"College Graduate", 5,"Post Graduate", "Unknown")</f>
        <v>Some College</v>
      </c>
      <c r="I73" s="3">
        <v>2</v>
      </c>
      <c r="J73" s="3">
        <v>30</v>
      </c>
      <c r="K73" s="4">
        <v>0</v>
      </c>
      <c r="L73" s="4" t="str" cm="1">
        <f t="array" ref="L73">_xlfn.IFS(Table2[[#This Row],[CDR]]="", "Unknown", Table2[[#This Row],[CDR]]&gt;0, "Demented", Table2[[#This Row],[CDR]]=0, "Non-demented")</f>
        <v>Non-demented</v>
      </c>
      <c r="M73" s="3">
        <v>1335</v>
      </c>
      <c r="N73" s="5">
        <v>0.72</v>
      </c>
      <c r="O73" s="5">
        <v>1.3140000000000001</v>
      </c>
      <c r="P73" s="3" t="s">
        <v>11</v>
      </c>
    </row>
    <row r="74" spans="1:16" x14ac:dyDescent="0.2">
      <c r="A74" s="2" t="s">
        <v>82</v>
      </c>
      <c r="B74" s="2" t="str">
        <f t="shared" si="2"/>
        <v>0076</v>
      </c>
      <c r="C74" s="2" t="str">
        <f t="shared" si="3"/>
        <v>1</v>
      </c>
      <c r="D74" s="2" t="s">
        <v>462</v>
      </c>
      <c r="E74" s="3">
        <v>18</v>
      </c>
      <c r="F74" s="2" t="str">
        <f>_xlfn.XLOOKUP(E74,Table1[Age_Min],Table1[Age_Group],,-1,1)</f>
        <v>18-40</v>
      </c>
      <c r="H74" s="3" t="str" cm="1">
        <f t="array" ref="H74">_xlfn.SWITCH(Table2[[#This Row],[Educ]], 1,"Less than High School", 2,"High School Graduate", 3,"Some College", 4,"College Graduate", 5,"Post Graduate", "Unknown")</f>
        <v>Unknown</v>
      </c>
      <c r="L74" s="4" t="str" cm="1">
        <f t="array" ref="L74">_xlfn.IFS(Table2[[#This Row],[CDR]]="", "Unknown", Table2[[#This Row],[CDR]]&gt;0, "Demented", Table2[[#This Row],[CDR]]=0, "Non-demented")</f>
        <v>Unknown</v>
      </c>
      <c r="M74" s="3">
        <v>1501</v>
      </c>
      <c r="N74" s="5">
        <v>0.83899999999999997</v>
      </c>
      <c r="O74" s="5">
        <v>1.169</v>
      </c>
      <c r="P74" s="3" t="s">
        <v>11</v>
      </c>
    </row>
    <row r="75" spans="1:16" x14ac:dyDescent="0.2">
      <c r="A75" s="2" t="s">
        <v>83</v>
      </c>
      <c r="B75" s="2" t="str">
        <f t="shared" si="2"/>
        <v>0077</v>
      </c>
      <c r="C75" s="2" t="str">
        <f t="shared" si="3"/>
        <v>1</v>
      </c>
      <c r="D75" s="2" t="s">
        <v>462</v>
      </c>
      <c r="E75" s="3">
        <v>20</v>
      </c>
      <c r="F75" s="2" t="str">
        <f>_xlfn.XLOOKUP(E75,Table1[Age_Min],Table1[Age_Group],,-1,1)</f>
        <v>18-40</v>
      </c>
      <c r="H75" s="3" t="str" cm="1">
        <f t="array" ref="H75">_xlfn.SWITCH(Table2[[#This Row],[Educ]], 1,"Less than High School", 2,"High School Graduate", 3,"Some College", 4,"College Graduate", 5,"Post Graduate", "Unknown")</f>
        <v>Unknown</v>
      </c>
      <c r="L75" s="4" t="str" cm="1">
        <f t="array" ref="L75">_xlfn.IFS(Table2[[#This Row],[CDR]]="", "Unknown", Table2[[#This Row],[CDR]]&gt;0, "Demented", Table2[[#This Row],[CDR]]=0, "Non-demented")</f>
        <v>Unknown</v>
      </c>
      <c r="M75" s="3">
        <v>1537</v>
      </c>
      <c r="N75" s="5">
        <v>0.85199999999999998</v>
      </c>
      <c r="O75" s="5">
        <v>1.1419999999999999</v>
      </c>
      <c r="P75" s="3" t="s">
        <v>11</v>
      </c>
    </row>
    <row r="76" spans="1:16" x14ac:dyDescent="0.2">
      <c r="A76" s="2" t="s">
        <v>84</v>
      </c>
      <c r="B76" s="2" t="str">
        <f t="shared" si="2"/>
        <v>0078</v>
      </c>
      <c r="C76" s="2" t="str">
        <f t="shared" si="3"/>
        <v>1</v>
      </c>
      <c r="D76" s="2" t="s">
        <v>462</v>
      </c>
      <c r="E76" s="3">
        <v>64</v>
      </c>
      <c r="F76" s="2" t="str">
        <f>_xlfn.XLOOKUP(E76,Table1[Age_Min],Table1[Age_Group],,-1,1)</f>
        <v>61-65</v>
      </c>
      <c r="G76" s="3">
        <v>3</v>
      </c>
      <c r="H76" s="3" t="str" cm="1">
        <f t="array" ref="H76">_xlfn.SWITCH(Table2[[#This Row],[Educ]], 1,"Less than High School", 2,"High School Graduate", 3,"Some College", 4,"College Graduate", 5,"Post Graduate", "Unknown")</f>
        <v>Some College</v>
      </c>
      <c r="I76" s="3">
        <v>2</v>
      </c>
      <c r="J76" s="3">
        <v>30</v>
      </c>
      <c r="K76" s="4">
        <v>0</v>
      </c>
      <c r="L76" s="4" t="str" cm="1">
        <f t="array" ref="L76">_xlfn.IFS(Table2[[#This Row],[CDR]]="", "Unknown", Table2[[#This Row],[CDR]]&gt;0, "Demented", Table2[[#This Row],[CDR]]=0, "Non-demented")</f>
        <v>Non-demented</v>
      </c>
      <c r="M76" s="3">
        <v>1395</v>
      </c>
      <c r="N76" s="5">
        <v>0.80900000000000005</v>
      </c>
      <c r="O76" s="5">
        <v>1.258</v>
      </c>
      <c r="P76" s="3" t="s">
        <v>11</v>
      </c>
    </row>
    <row r="77" spans="1:16" x14ac:dyDescent="0.2">
      <c r="A77" s="2" t="s">
        <v>85</v>
      </c>
      <c r="B77" s="2" t="str">
        <f t="shared" si="2"/>
        <v>0079</v>
      </c>
      <c r="C77" s="2" t="str">
        <f t="shared" si="3"/>
        <v>1</v>
      </c>
      <c r="D77" s="2" t="s">
        <v>462</v>
      </c>
      <c r="E77" s="3">
        <v>25</v>
      </c>
      <c r="F77" s="2" t="str">
        <f>_xlfn.XLOOKUP(E77,Table1[Age_Min],Table1[Age_Group],,-1,1)</f>
        <v>18-40</v>
      </c>
      <c r="H77" s="3" t="str" cm="1">
        <f t="array" ref="H77">_xlfn.SWITCH(Table2[[#This Row],[Educ]], 1,"Less than High School", 2,"High School Graduate", 3,"Some College", 4,"College Graduate", 5,"Post Graduate", "Unknown")</f>
        <v>Unknown</v>
      </c>
      <c r="L77" s="4" t="str" cm="1">
        <f t="array" ref="L77">_xlfn.IFS(Table2[[#This Row],[CDR]]="", "Unknown", Table2[[#This Row],[CDR]]&gt;0, "Demented", Table2[[#This Row],[CDR]]=0, "Non-demented")</f>
        <v>Unknown</v>
      </c>
      <c r="M77" s="3">
        <v>1522</v>
      </c>
      <c r="N77" s="5">
        <v>0.82599999999999996</v>
      </c>
      <c r="O77" s="5">
        <v>1.153</v>
      </c>
      <c r="P77" s="3" t="s">
        <v>11</v>
      </c>
    </row>
    <row r="78" spans="1:16" x14ac:dyDescent="0.2">
      <c r="A78" s="2" t="s">
        <v>86</v>
      </c>
      <c r="B78" s="2" t="str">
        <f t="shared" si="2"/>
        <v>0080</v>
      </c>
      <c r="C78" s="2" t="str">
        <f t="shared" si="3"/>
        <v>1</v>
      </c>
      <c r="D78" s="2" t="s">
        <v>462</v>
      </c>
      <c r="E78" s="3">
        <v>25</v>
      </c>
      <c r="F78" s="2" t="str">
        <f>_xlfn.XLOOKUP(E78,Table1[Age_Min],Table1[Age_Group],,-1,1)</f>
        <v>18-40</v>
      </c>
      <c r="H78" s="3" t="str" cm="1">
        <f t="array" ref="H78">_xlfn.SWITCH(Table2[[#This Row],[Educ]], 1,"Less than High School", 2,"High School Graduate", 3,"Some College", 4,"College Graduate", 5,"Post Graduate", "Unknown")</f>
        <v>Unknown</v>
      </c>
      <c r="L78" s="4" t="str" cm="1">
        <f t="array" ref="L78">_xlfn.IFS(Table2[[#This Row],[CDR]]="", "Unknown", Table2[[#This Row],[CDR]]&gt;0, "Demented", Table2[[#This Row],[CDR]]=0, "Non-demented")</f>
        <v>Unknown</v>
      </c>
      <c r="M78" s="3">
        <v>1628</v>
      </c>
      <c r="N78" s="5">
        <v>0.85699999999999998</v>
      </c>
      <c r="O78" s="5">
        <v>1.0780000000000001</v>
      </c>
      <c r="P78" s="3" t="s">
        <v>11</v>
      </c>
    </row>
    <row r="79" spans="1:16" x14ac:dyDescent="0.2">
      <c r="A79" s="2" t="s">
        <v>428</v>
      </c>
      <c r="B79" s="2" t="str">
        <f t="shared" si="2"/>
        <v>0080</v>
      </c>
      <c r="C79" s="2" t="str">
        <f t="shared" si="3"/>
        <v>2</v>
      </c>
      <c r="D79" s="2" t="s">
        <v>462</v>
      </c>
      <c r="E79" s="3">
        <v>25</v>
      </c>
      <c r="F79" s="2" t="str">
        <f>_xlfn.XLOOKUP(E79,Table1[Age_Min],Table1[Age_Group],,-1,1)</f>
        <v>18-40</v>
      </c>
      <c r="H79" s="3" t="str" cm="1">
        <f t="array" ref="H79">_xlfn.SWITCH(Table2[[#This Row],[Educ]], 1,"Less than High School", 2,"High School Graduate", 3,"Some College", 4,"College Graduate", 5,"Post Graduate", "Unknown")</f>
        <v>Unknown</v>
      </c>
      <c r="L79" s="4" t="str" cm="1">
        <f t="array" ref="L79">_xlfn.IFS(Table2[[#This Row],[CDR]]="", "Unknown", Table2[[#This Row],[CDR]]&gt;0, "Demented", Table2[[#This Row],[CDR]]=0, "Non-demented")</f>
        <v>Unknown</v>
      </c>
      <c r="M79" s="3">
        <v>1605</v>
      </c>
      <c r="N79" s="5">
        <v>0.84099999999999997</v>
      </c>
      <c r="O79" s="5">
        <v>1.093</v>
      </c>
      <c r="P79" s="3">
        <v>20</v>
      </c>
    </row>
    <row r="80" spans="1:16" x14ac:dyDescent="0.2">
      <c r="A80" s="2" t="s">
        <v>87</v>
      </c>
      <c r="B80" s="2" t="str">
        <f t="shared" si="2"/>
        <v>0081</v>
      </c>
      <c r="C80" s="2" t="str">
        <f t="shared" si="3"/>
        <v>1</v>
      </c>
      <c r="D80" s="2" t="s">
        <v>462</v>
      </c>
      <c r="E80" s="3">
        <v>18</v>
      </c>
      <c r="F80" s="2" t="str">
        <f>_xlfn.XLOOKUP(E80,Table1[Age_Min],Table1[Age_Group],,-1,1)</f>
        <v>18-40</v>
      </c>
      <c r="H80" s="3" t="str" cm="1">
        <f t="array" ref="H80">_xlfn.SWITCH(Table2[[#This Row],[Educ]], 1,"Less than High School", 2,"High School Graduate", 3,"Some College", 4,"College Graduate", 5,"Post Graduate", "Unknown")</f>
        <v>Unknown</v>
      </c>
      <c r="L80" s="4" t="str" cm="1">
        <f t="array" ref="L80">_xlfn.IFS(Table2[[#This Row],[CDR]]="", "Unknown", Table2[[#This Row],[CDR]]&gt;0, "Demented", Table2[[#This Row],[CDR]]=0, "Non-demented")</f>
        <v>Unknown</v>
      </c>
      <c r="M80" s="3">
        <v>1309</v>
      </c>
      <c r="N80" s="5">
        <v>0.85699999999999998</v>
      </c>
      <c r="O80" s="5">
        <v>1.341</v>
      </c>
      <c r="P80" s="3" t="s">
        <v>11</v>
      </c>
    </row>
    <row r="81" spans="1:16" x14ac:dyDescent="0.2">
      <c r="A81" s="2" t="s">
        <v>88</v>
      </c>
      <c r="B81" s="2" t="str">
        <f t="shared" si="2"/>
        <v>0082</v>
      </c>
      <c r="C81" s="2" t="str">
        <f t="shared" si="3"/>
        <v>1</v>
      </c>
      <c r="D81" s="2" t="s">
        <v>462</v>
      </c>
      <c r="E81" s="3">
        <v>75</v>
      </c>
      <c r="F81" s="2" t="str">
        <f>_xlfn.XLOOKUP(E81,Table1[Age_Min],Table1[Age_Group],,-1,1)</f>
        <v>71-75</v>
      </c>
      <c r="G81" s="3">
        <v>2</v>
      </c>
      <c r="H81" s="3" t="str" cm="1">
        <f t="array" ref="H81">_xlfn.SWITCH(Table2[[#This Row],[Educ]], 1,"Less than High School", 2,"High School Graduate", 3,"Some College", 4,"College Graduate", 5,"Post Graduate", "Unknown")</f>
        <v>High School Graduate</v>
      </c>
      <c r="I81" s="3">
        <v>3</v>
      </c>
      <c r="J81" s="3">
        <v>28</v>
      </c>
      <c r="K81" s="4">
        <v>0.5</v>
      </c>
      <c r="L81" s="4" t="str" cm="1">
        <f t="array" ref="L81">_xlfn.IFS(Table2[[#This Row],[CDR]]="", "Unknown", Table2[[#This Row],[CDR]]&gt;0, "Demented", Table2[[#This Row],[CDR]]=0, "Non-demented")</f>
        <v>Demented</v>
      </c>
      <c r="M81" s="3">
        <v>1407</v>
      </c>
      <c r="N81" s="5">
        <v>0.77600000000000002</v>
      </c>
      <c r="O81" s="5">
        <v>1.2470000000000001</v>
      </c>
      <c r="P81" s="3" t="s">
        <v>11</v>
      </c>
    </row>
    <row r="82" spans="1:16" x14ac:dyDescent="0.2">
      <c r="A82" s="2" t="s">
        <v>89</v>
      </c>
      <c r="B82" s="2" t="str">
        <f t="shared" si="2"/>
        <v>0083</v>
      </c>
      <c r="C82" s="2" t="str">
        <f t="shared" si="3"/>
        <v>1</v>
      </c>
      <c r="D82" s="2" t="s">
        <v>462</v>
      </c>
      <c r="E82" s="3">
        <v>90</v>
      </c>
      <c r="F82" s="2" t="str">
        <f>_xlfn.XLOOKUP(E82,Table1[Age_Min],Table1[Age_Group],,-1,1)</f>
        <v>86-90</v>
      </c>
      <c r="G82" s="3">
        <v>5</v>
      </c>
      <c r="H82" s="3" t="str" cm="1">
        <f t="array" ref="H82">_xlfn.SWITCH(Table2[[#This Row],[Educ]], 1,"Less than High School", 2,"High School Graduate", 3,"Some College", 4,"College Graduate", 5,"Post Graduate", "Unknown")</f>
        <v>Post Graduate</v>
      </c>
      <c r="I82" s="3">
        <v>3</v>
      </c>
      <c r="J82" s="3">
        <v>27</v>
      </c>
      <c r="K82" s="4">
        <v>0</v>
      </c>
      <c r="L82" s="4" t="str" cm="1">
        <f t="array" ref="L82">_xlfn.IFS(Table2[[#This Row],[CDR]]="", "Unknown", Table2[[#This Row],[CDR]]&gt;0, "Demented", Table2[[#This Row],[CDR]]=0, "Non-demented")</f>
        <v>Non-demented</v>
      </c>
      <c r="M82" s="3">
        <v>1200</v>
      </c>
      <c r="N82" s="5">
        <v>0.72699999999999998</v>
      </c>
      <c r="O82" s="5">
        <v>1.462</v>
      </c>
      <c r="P82" s="3" t="s">
        <v>11</v>
      </c>
    </row>
    <row r="83" spans="1:16" x14ac:dyDescent="0.2">
      <c r="A83" s="2" t="s">
        <v>90</v>
      </c>
      <c r="B83" s="2" t="str">
        <f t="shared" si="2"/>
        <v>0084</v>
      </c>
      <c r="C83" s="2" t="str">
        <f t="shared" si="3"/>
        <v>1</v>
      </c>
      <c r="D83" s="2" t="s">
        <v>462</v>
      </c>
      <c r="E83" s="3">
        <v>81</v>
      </c>
      <c r="F83" s="2" t="str">
        <f>_xlfn.XLOOKUP(E83,Table1[Age_Min],Table1[Age_Group],,-1,1)</f>
        <v>81-85</v>
      </c>
      <c r="G83" s="3">
        <v>2</v>
      </c>
      <c r="H83" s="3" t="str" cm="1">
        <f t="array" ref="H83">_xlfn.SWITCH(Table2[[#This Row],[Educ]], 1,"Less than High School", 2,"High School Graduate", 3,"Some College", 4,"College Graduate", 5,"Post Graduate", "Unknown")</f>
        <v>High School Graduate</v>
      </c>
      <c r="J83" s="3">
        <v>27</v>
      </c>
      <c r="K83" s="4">
        <v>0.5</v>
      </c>
      <c r="L83" s="4" t="str" cm="1">
        <f t="array" ref="L83">_xlfn.IFS(Table2[[#This Row],[CDR]]="", "Unknown", Table2[[#This Row],[CDR]]&gt;0, "Demented", Table2[[#This Row],[CDR]]=0, "Non-demented")</f>
        <v>Demented</v>
      </c>
      <c r="M83" s="3">
        <v>1453</v>
      </c>
      <c r="N83" s="5">
        <v>0.72699999999999998</v>
      </c>
      <c r="O83" s="5">
        <v>1.208</v>
      </c>
      <c r="P83" s="3" t="s">
        <v>11</v>
      </c>
    </row>
    <row r="84" spans="1:16" x14ac:dyDescent="0.2">
      <c r="A84" s="2" t="s">
        <v>91</v>
      </c>
      <c r="B84" s="2" t="str">
        <f t="shared" si="2"/>
        <v>0085</v>
      </c>
      <c r="C84" s="2" t="str">
        <f t="shared" si="3"/>
        <v>1</v>
      </c>
      <c r="D84" s="2" t="s">
        <v>462</v>
      </c>
      <c r="E84" s="3">
        <v>70</v>
      </c>
      <c r="F84" s="2" t="str">
        <f>_xlfn.XLOOKUP(E84,Table1[Age_Min],Table1[Age_Group],,-1,1)</f>
        <v>66-70</v>
      </c>
      <c r="G84" s="3">
        <v>2</v>
      </c>
      <c r="H84" s="3" t="str" cm="1">
        <f t="array" ref="H84">_xlfn.SWITCH(Table2[[#This Row],[Educ]], 1,"Less than High School", 2,"High School Graduate", 3,"Some College", 4,"College Graduate", 5,"Post Graduate", "Unknown")</f>
        <v>High School Graduate</v>
      </c>
      <c r="I84" s="3">
        <v>3</v>
      </c>
      <c r="J84" s="3">
        <v>29</v>
      </c>
      <c r="K84" s="4">
        <v>0</v>
      </c>
      <c r="L84" s="4" t="str" cm="1">
        <f t="array" ref="L84">_xlfn.IFS(Table2[[#This Row],[CDR]]="", "Unknown", Table2[[#This Row],[CDR]]&gt;0, "Demented", Table2[[#This Row],[CDR]]=0, "Non-demented")</f>
        <v>Non-demented</v>
      </c>
      <c r="M84" s="3">
        <v>1283</v>
      </c>
      <c r="N84" s="5">
        <v>0.79100000000000004</v>
      </c>
      <c r="O84" s="5">
        <v>1.3680000000000001</v>
      </c>
      <c r="P84" s="3" t="s">
        <v>11</v>
      </c>
    </row>
    <row r="85" spans="1:16" x14ac:dyDescent="0.2">
      <c r="A85" s="2" t="s">
        <v>92</v>
      </c>
      <c r="B85" s="2" t="str">
        <f t="shared" si="2"/>
        <v>0086</v>
      </c>
      <c r="C85" s="2" t="str">
        <f t="shared" si="3"/>
        <v>1</v>
      </c>
      <c r="D85" s="2" t="s">
        <v>462</v>
      </c>
      <c r="E85" s="3">
        <v>47</v>
      </c>
      <c r="F85" s="2" t="str">
        <f>_xlfn.XLOOKUP(E85,Table1[Age_Min],Table1[Age_Group],,-1,1)</f>
        <v>41-60</v>
      </c>
      <c r="G85" s="3">
        <v>4</v>
      </c>
      <c r="H85" s="3" t="str" cm="1">
        <f t="array" ref="H85">_xlfn.SWITCH(Table2[[#This Row],[Educ]], 1,"Less than High School", 2,"High School Graduate", 3,"Some College", 4,"College Graduate", 5,"Post Graduate", "Unknown")</f>
        <v>College Graduate</v>
      </c>
      <c r="I85" s="3">
        <v>1</v>
      </c>
      <c r="J85" s="3">
        <v>30</v>
      </c>
      <c r="K85" s="4">
        <v>0</v>
      </c>
      <c r="L85" s="4" t="str" cm="1">
        <f t="array" ref="L85">_xlfn.IFS(Table2[[#This Row],[CDR]]="", "Unknown", Table2[[#This Row],[CDR]]&gt;0, "Demented", Table2[[#This Row],[CDR]]=0, "Non-demented")</f>
        <v>Non-demented</v>
      </c>
      <c r="M85" s="3">
        <v>1311</v>
      </c>
      <c r="N85" s="5">
        <v>0.83499999999999996</v>
      </c>
      <c r="O85" s="5">
        <v>1.339</v>
      </c>
      <c r="P85" s="3" t="s">
        <v>11</v>
      </c>
    </row>
    <row r="86" spans="1:16" x14ac:dyDescent="0.2">
      <c r="A86" s="2" t="s">
        <v>93</v>
      </c>
      <c r="B86" s="2" t="str">
        <f t="shared" si="2"/>
        <v>0087</v>
      </c>
      <c r="C86" s="2" t="str">
        <f t="shared" si="3"/>
        <v>1</v>
      </c>
      <c r="D86" s="2" t="s">
        <v>462</v>
      </c>
      <c r="E86" s="3">
        <v>21</v>
      </c>
      <c r="F86" s="2" t="str">
        <f>_xlfn.XLOOKUP(E86,Table1[Age_Min],Table1[Age_Group],,-1,1)</f>
        <v>18-40</v>
      </c>
      <c r="H86" s="3" t="str" cm="1">
        <f t="array" ref="H86">_xlfn.SWITCH(Table2[[#This Row],[Educ]], 1,"Less than High School", 2,"High School Graduate", 3,"Some College", 4,"College Graduate", 5,"Post Graduate", "Unknown")</f>
        <v>Unknown</v>
      </c>
      <c r="L86" s="4" t="str" cm="1">
        <f t="array" ref="L86">_xlfn.IFS(Table2[[#This Row],[CDR]]="", "Unknown", Table2[[#This Row],[CDR]]&gt;0, "Demented", Table2[[#This Row],[CDR]]=0, "Non-demented")</f>
        <v>Unknown</v>
      </c>
      <c r="M86" s="3">
        <v>1507</v>
      </c>
      <c r="N86" s="5">
        <v>0.84499999999999997</v>
      </c>
      <c r="O86" s="5">
        <v>1.165</v>
      </c>
      <c r="P86" s="3" t="s">
        <v>11</v>
      </c>
    </row>
    <row r="87" spans="1:16" x14ac:dyDescent="0.2">
      <c r="A87" s="2" t="s">
        <v>94</v>
      </c>
      <c r="B87" s="2" t="str">
        <f t="shared" si="2"/>
        <v>0088</v>
      </c>
      <c r="C87" s="2" t="str">
        <f t="shared" si="3"/>
        <v>1</v>
      </c>
      <c r="D87" s="2" t="s">
        <v>462</v>
      </c>
      <c r="E87" s="3">
        <v>40</v>
      </c>
      <c r="F87" s="2" t="str">
        <f>_xlfn.XLOOKUP(E87,Table1[Age_Min],Table1[Age_Group],,-1,1)</f>
        <v>18-40</v>
      </c>
      <c r="H87" s="3" t="str" cm="1">
        <f t="array" ref="H87">_xlfn.SWITCH(Table2[[#This Row],[Educ]], 1,"Less than High School", 2,"High School Graduate", 3,"Some College", 4,"College Graduate", 5,"Post Graduate", "Unknown")</f>
        <v>Unknown</v>
      </c>
      <c r="L87" s="4" t="str" cm="1">
        <f t="array" ref="L87">_xlfn.IFS(Table2[[#This Row],[CDR]]="", "Unknown", Table2[[#This Row],[CDR]]&gt;0, "Demented", Table2[[#This Row],[CDR]]=0, "Non-demented")</f>
        <v>Unknown</v>
      </c>
      <c r="M87" s="3">
        <v>1557</v>
      </c>
      <c r="N87" s="5">
        <v>0.86499999999999999</v>
      </c>
      <c r="O87" s="5">
        <v>1.127</v>
      </c>
      <c r="P87" s="3" t="s">
        <v>11</v>
      </c>
    </row>
    <row r="88" spans="1:16" x14ac:dyDescent="0.2">
      <c r="A88" s="2" t="s">
        <v>95</v>
      </c>
      <c r="B88" s="2" t="str">
        <f t="shared" si="2"/>
        <v>0090</v>
      </c>
      <c r="C88" s="2" t="str">
        <f t="shared" si="3"/>
        <v>1</v>
      </c>
      <c r="D88" s="2" t="s">
        <v>463</v>
      </c>
      <c r="E88" s="3">
        <v>20</v>
      </c>
      <c r="F88" s="2" t="str">
        <f>_xlfn.XLOOKUP(E88,Table1[Age_Min],Table1[Age_Group],,-1,1)</f>
        <v>18-40</v>
      </c>
      <c r="H88" s="3" t="str" cm="1">
        <f t="array" ref="H88">_xlfn.SWITCH(Table2[[#This Row],[Educ]], 1,"Less than High School", 2,"High School Graduate", 3,"Some College", 4,"College Graduate", 5,"Post Graduate", "Unknown")</f>
        <v>Unknown</v>
      </c>
      <c r="L88" s="4" t="str" cm="1">
        <f t="array" ref="L88">_xlfn.IFS(Table2[[#This Row],[CDR]]="", "Unknown", Table2[[#This Row],[CDR]]&gt;0, "Demented", Table2[[#This Row],[CDR]]=0, "Non-demented")</f>
        <v>Unknown</v>
      </c>
      <c r="M88" s="3">
        <v>1728</v>
      </c>
      <c r="N88" s="5">
        <v>0.86199999999999999</v>
      </c>
      <c r="O88" s="5">
        <v>1.016</v>
      </c>
      <c r="P88" s="3" t="s">
        <v>11</v>
      </c>
    </row>
    <row r="89" spans="1:16" x14ac:dyDescent="0.2">
      <c r="A89" s="2" t="s">
        <v>96</v>
      </c>
      <c r="B89" s="2" t="str">
        <f t="shared" si="2"/>
        <v>0091</v>
      </c>
      <c r="C89" s="2" t="str">
        <f t="shared" si="3"/>
        <v>1</v>
      </c>
      <c r="D89" s="2" t="s">
        <v>462</v>
      </c>
      <c r="E89" s="3">
        <v>18</v>
      </c>
      <c r="F89" s="2" t="str">
        <f>_xlfn.XLOOKUP(E89,Table1[Age_Min],Table1[Age_Group],,-1,1)</f>
        <v>18-40</v>
      </c>
      <c r="H89" s="3" t="str" cm="1">
        <f t="array" ref="H89">_xlfn.SWITCH(Table2[[#This Row],[Educ]], 1,"Less than High School", 2,"High School Graduate", 3,"Some College", 4,"College Graduate", 5,"Post Graduate", "Unknown")</f>
        <v>Unknown</v>
      </c>
      <c r="L89" s="4" t="str" cm="1">
        <f t="array" ref="L89">_xlfn.IFS(Table2[[#This Row],[CDR]]="", "Unknown", Table2[[#This Row],[CDR]]&gt;0, "Demented", Table2[[#This Row],[CDR]]=0, "Non-demented")</f>
        <v>Unknown</v>
      </c>
      <c r="M89" s="3">
        <v>1701</v>
      </c>
      <c r="N89" s="5">
        <v>0.83399999999999996</v>
      </c>
      <c r="O89" s="5">
        <v>1.032</v>
      </c>
      <c r="P89" s="3" t="s">
        <v>11</v>
      </c>
    </row>
    <row r="90" spans="1:16" x14ac:dyDescent="0.2">
      <c r="A90" s="2" t="s">
        <v>97</v>
      </c>
      <c r="B90" s="2" t="str">
        <f t="shared" si="2"/>
        <v>0092</v>
      </c>
      <c r="C90" s="2" t="str">
        <f t="shared" si="3"/>
        <v>1</v>
      </c>
      <c r="D90" s="2" t="s">
        <v>463</v>
      </c>
      <c r="E90" s="3">
        <v>22</v>
      </c>
      <c r="F90" s="2" t="str">
        <f>_xlfn.XLOOKUP(E90,Table1[Age_Min],Table1[Age_Group],,-1,1)</f>
        <v>18-40</v>
      </c>
      <c r="H90" s="3" t="str" cm="1">
        <f t="array" ref="H90">_xlfn.SWITCH(Table2[[#This Row],[Educ]], 1,"Less than High School", 2,"High School Graduate", 3,"Some College", 4,"College Graduate", 5,"Post Graduate", "Unknown")</f>
        <v>Unknown</v>
      </c>
      <c r="L90" s="4" t="str" cm="1">
        <f t="array" ref="L90">_xlfn.IFS(Table2[[#This Row],[CDR]]="", "Unknown", Table2[[#This Row],[CDR]]&gt;0, "Demented", Table2[[#This Row],[CDR]]=0, "Non-demented")</f>
        <v>Unknown</v>
      </c>
      <c r="M90" s="3">
        <v>1442</v>
      </c>
      <c r="N90" s="5">
        <v>0.83399999999999996</v>
      </c>
      <c r="O90" s="5">
        <v>1.2170000000000001</v>
      </c>
      <c r="P90" s="3" t="s">
        <v>11</v>
      </c>
    </row>
    <row r="91" spans="1:16" x14ac:dyDescent="0.2">
      <c r="A91" s="2" t="s">
        <v>429</v>
      </c>
      <c r="B91" s="2" t="str">
        <f t="shared" si="2"/>
        <v>0092</v>
      </c>
      <c r="C91" s="2" t="str">
        <f t="shared" si="3"/>
        <v>2</v>
      </c>
      <c r="D91" s="2" t="s">
        <v>463</v>
      </c>
      <c r="E91" s="3">
        <v>22</v>
      </c>
      <c r="F91" s="2" t="str">
        <f>_xlfn.XLOOKUP(E91,Table1[Age_Min],Table1[Age_Group],,-1,1)</f>
        <v>18-40</v>
      </c>
      <c r="H91" s="3" t="str" cm="1">
        <f t="array" ref="H91">_xlfn.SWITCH(Table2[[#This Row],[Educ]], 1,"Less than High School", 2,"High School Graduate", 3,"Some College", 4,"College Graduate", 5,"Post Graduate", "Unknown")</f>
        <v>Unknown</v>
      </c>
      <c r="L91" s="4" t="str" cm="1">
        <f t="array" ref="L91">_xlfn.IFS(Table2[[#This Row],[CDR]]="", "Unknown", Table2[[#This Row],[CDR]]&gt;0, "Demented", Table2[[#This Row],[CDR]]=0, "Non-demented")</f>
        <v>Unknown</v>
      </c>
      <c r="M91" s="3">
        <v>1457</v>
      </c>
      <c r="N91" s="5">
        <v>0.83499999999999996</v>
      </c>
      <c r="O91" s="5">
        <v>1.2050000000000001</v>
      </c>
      <c r="P91" s="3">
        <v>5</v>
      </c>
    </row>
    <row r="92" spans="1:16" x14ac:dyDescent="0.2">
      <c r="A92" s="2" t="s">
        <v>98</v>
      </c>
      <c r="B92" s="2" t="str">
        <f t="shared" si="2"/>
        <v>0094</v>
      </c>
      <c r="C92" s="2" t="str">
        <f t="shared" si="3"/>
        <v>1</v>
      </c>
      <c r="D92" s="2" t="s">
        <v>462</v>
      </c>
      <c r="E92" s="3">
        <v>66</v>
      </c>
      <c r="F92" s="2" t="str">
        <f>_xlfn.XLOOKUP(E92,Table1[Age_Min],Table1[Age_Group],,-1,1)</f>
        <v>66-70</v>
      </c>
      <c r="G92" s="3">
        <v>2</v>
      </c>
      <c r="H92" s="3" t="str" cm="1">
        <f t="array" ref="H92">_xlfn.SWITCH(Table2[[#This Row],[Educ]], 1,"Less than High School", 2,"High School Graduate", 3,"Some College", 4,"College Graduate", 5,"Post Graduate", "Unknown")</f>
        <v>High School Graduate</v>
      </c>
      <c r="I92" s="3">
        <v>3</v>
      </c>
      <c r="J92" s="3">
        <v>30</v>
      </c>
      <c r="K92" s="4">
        <v>0.5</v>
      </c>
      <c r="L92" s="4" t="str" cm="1">
        <f t="array" ref="L92">_xlfn.IFS(Table2[[#This Row],[CDR]]="", "Unknown", Table2[[#This Row],[CDR]]&gt;0, "Demented", Table2[[#This Row],[CDR]]=0, "Non-demented")</f>
        <v>Demented</v>
      </c>
      <c r="M92" s="3">
        <v>1447</v>
      </c>
      <c r="N92" s="5">
        <v>0.77200000000000002</v>
      </c>
      <c r="O92" s="5">
        <v>1.2130000000000001</v>
      </c>
      <c r="P92" s="3" t="s">
        <v>11</v>
      </c>
    </row>
    <row r="93" spans="1:16" x14ac:dyDescent="0.2">
      <c r="A93" s="2" t="s">
        <v>99</v>
      </c>
      <c r="B93" s="2" t="str">
        <f t="shared" si="2"/>
        <v>0095</v>
      </c>
      <c r="C93" s="2" t="str">
        <f t="shared" si="3"/>
        <v>1</v>
      </c>
      <c r="D93" s="2" t="s">
        <v>463</v>
      </c>
      <c r="E93" s="3">
        <v>28</v>
      </c>
      <c r="F93" s="2" t="str">
        <f>_xlfn.XLOOKUP(E93,Table1[Age_Min],Table1[Age_Group],,-1,1)</f>
        <v>18-40</v>
      </c>
      <c r="H93" s="3" t="str" cm="1">
        <f t="array" ref="H93">_xlfn.SWITCH(Table2[[#This Row],[Educ]], 1,"Less than High School", 2,"High School Graduate", 3,"Some College", 4,"College Graduate", 5,"Post Graduate", "Unknown")</f>
        <v>Unknown</v>
      </c>
      <c r="L93" s="4" t="str" cm="1">
        <f t="array" ref="L93">_xlfn.IFS(Table2[[#This Row],[CDR]]="", "Unknown", Table2[[#This Row],[CDR]]&gt;0, "Demented", Table2[[#This Row],[CDR]]=0, "Non-demented")</f>
        <v>Unknown</v>
      </c>
      <c r="M93" s="3">
        <v>1578</v>
      </c>
      <c r="N93" s="5">
        <v>0.85599999999999998</v>
      </c>
      <c r="O93" s="5">
        <v>1.1120000000000001</v>
      </c>
      <c r="P93" s="3" t="s">
        <v>11</v>
      </c>
    </row>
    <row r="94" spans="1:16" x14ac:dyDescent="0.2">
      <c r="A94" s="2" t="s">
        <v>100</v>
      </c>
      <c r="B94" s="2" t="str">
        <f t="shared" si="2"/>
        <v>0096</v>
      </c>
      <c r="C94" s="2" t="str">
        <f t="shared" si="3"/>
        <v>1</v>
      </c>
      <c r="D94" s="2" t="s">
        <v>462</v>
      </c>
      <c r="E94" s="3">
        <v>47</v>
      </c>
      <c r="F94" s="2" t="str">
        <f>_xlfn.XLOOKUP(E94,Table1[Age_Min],Table1[Age_Group],,-1,1)</f>
        <v>41-60</v>
      </c>
      <c r="G94" s="3">
        <v>5</v>
      </c>
      <c r="H94" s="3" t="str" cm="1">
        <f t="array" ref="H94">_xlfn.SWITCH(Table2[[#This Row],[Educ]], 1,"Less than High School", 2,"High School Graduate", 3,"Some College", 4,"College Graduate", 5,"Post Graduate", "Unknown")</f>
        <v>Post Graduate</v>
      </c>
      <c r="I94" s="3">
        <v>2</v>
      </c>
      <c r="J94" s="3">
        <v>29</v>
      </c>
      <c r="K94" s="4">
        <v>0</v>
      </c>
      <c r="L94" s="4" t="str" cm="1">
        <f t="array" ref="L94">_xlfn.IFS(Table2[[#This Row],[CDR]]="", "Unknown", Table2[[#This Row],[CDR]]&gt;0, "Demented", Table2[[#This Row],[CDR]]=0, "Non-demented")</f>
        <v>Non-demented</v>
      </c>
      <c r="M94" s="3">
        <v>1357</v>
      </c>
      <c r="N94" s="5">
        <v>0.80900000000000005</v>
      </c>
      <c r="O94" s="5">
        <v>1.294</v>
      </c>
      <c r="P94" s="3" t="s">
        <v>11</v>
      </c>
    </row>
    <row r="95" spans="1:16" x14ac:dyDescent="0.2">
      <c r="A95" s="2" t="s">
        <v>101</v>
      </c>
      <c r="B95" s="2" t="str">
        <f t="shared" si="2"/>
        <v>0097</v>
      </c>
      <c r="C95" s="2" t="str">
        <f t="shared" si="3"/>
        <v>1</v>
      </c>
      <c r="D95" s="2" t="s">
        <v>463</v>
      </c>
      <c r="E95" s="3">
        <v>23</v>
      </c>
      <c r="F95" s="2" t="str">
        <f>_xlfn.XLOOKUP(E95,Table1[Age_Min],Table1[Age_Group],,-1,1)</f>
        <v>18-40</v>
      </c>
      <c r="H95" s="3" t="str" cm="1">
        <f t="array" ref="H95">_xlfn.SWITCH(Table2[[#This Row],[Educ]], 1,"Less than High School", 2,"High School Graduate", 3,"Some College", 4,"College Graduate", 5,"Post Graduate", "Unknown")</f>
        <v>Unknown</v>
      </c>
      <c r="L95" s="4" t="str" cm="1">
        <f t="array" ref="L95">_xlfn.IFS(Table2[[#This Row],[CDR]]="", "Unknown", Table2[[#This Row],[CDR]]&gt;0, "Demented", Table2[[#This Row],[CDR]]=0, "Non-demented")</f>
        <v>Unknown</v>
      </c>
      <c r="M95" s="3">
        <v>1568</v>
      </c>
      <c r="N95" s="5">
        <v>0.81599999999999995</v>
      </c>
      <c r="O95" s="5">
        <v>1.119</v>
      </c>
      <c r="P95" s="3" t="s">
        <v>11</v>
      </c>
    </row>
    <row r="96" spans="1:16" x14ac:dyDescent="0.2">
      <c r="A96" s="2" t="s">
        <v>102</v>
      </c>
      <c r="B96" s="2" t="str">
        <f t="shared" si="2"/>
        <v>0098</v>
      </c>
      <c r="C96" s="2" t="str">
        <f t="shared" si="3"/>
        <v>1</v>
      </c>
      <c r="D96" s="2" t="s">
        <v>462</v>
      </c>
      <c r="E96" s="3">
        <v>67</v>
      </c>
      <c r="F96" s="2" t="str">
        <f>_xlfn.XLOOKUP(E96,Table1[Age_Min],Table1[Age_Group],,-1,1)</f>
        <v>66-70</v>
      </c>
      <c r="G96" s="3">
        <v>2</v>
      </c>
      <c r="H96" s="3" t="str" cm="1">
        <f t="array" ref="H96">_xlfn.SWITCH(Table2[[#This Row],[Educ]], 1,"Less than High School", 2,"High School Graduate", 3,"Some College", 4,"College Graduate", 5,"Post Graduate", "Unknown")</f>
        <v>High School Graduate</v>
      </c>
      <c r="J96" s="3">
        <v>18</v>
      </c>
      <c r="K96" s="4">
        <v>0.5</v>
      </c>
      <c r="L96" s="4" t="str" cm="1">
        <f t="array" ref="L96">_xlfn.IFS(Table2[[#This Row],[CDR]]="", "Unknown", Table2[[#This Row],[CDR]]&gt;0, "Demented", Table2[[#This Row],[CDR]]=0, "Non-demented")</f>
        <v>Demented</v>
      </c>
      <c r="M96" s="3">
        <v>1653</v>
      </c>
      <c r="N96" s="5">
        <v>0.69299999999999995</v>
      </c>
      <c r="O96" s="5">
        <v>1.0620000000000001</v>
      </c>
      <c r="P96" s="3" t="s">
        <v>11</v>
      </c>
    </row>
    <row r="97" spans="1:16" x14ac:dyDescent="0.2">
      <c r="A97" s="2" t="s">
        <v>103</v>
      </c>
      <c r="B97" s="2" t="str">
        <f t="shared" si="2"/>
        <v>0099</v>
      </c>
      <c r="C97" s="2" t="str">
        <f t="shared" si="3"/>
        <v>1</v>
      </c>
      <c r="D97" s="2" t="s">
        <v>462</v>
      </c>
      <c r="E97" s="3">
        <v>19</v>
      </c>
      <c r="F97" s="2" t="str">
        <f>_xlfn.XLOOKUP(E97,Table1[Age_Min],Table1[Age_Group],,-1,1)</f>
        <v>18-40</v>
      </c>
      <c r="H97" s="3" t="str" cm="1">
        <f t="array" ref="H97">_xlfn.SWITCH(Table2[[#This Row],[Educ]], 1,"Less than High School", 2,"High School Graduate", 3,"Some College", 4,"College Graduate", 5,"Post Graduate", "Unknown")</f>
        <v>Unknown</v>
      </c>
      <c r="L97" s="4" t="str" cm="1">
        <f t="array" ref="L97">_xlfn.IFS(Table2[[#This Row],[CDR]]="", "Unknown", Table2[[#This Row],[CDR]]&gt;0, "Demented", Table2[[#This Row],[CDR]]=0, "Non-demented")</f>
        <v>Unknown</v>
      </c>
      <c r="M97" s="3">
        <v>1484</v>
      </c>
      <c r="N97" s="5">
        <v>0.878</v>
      </c>
      <c r="O97" s="5">
        <v>1.1830000000000001</v>
      </c>
      <c r="P97" s="3" t="s">
        <v>11</v>
      </c>
    </row>
    <row r="98" spans="1:16" x14ac:dyDescent="0.2">
      <c r="A98" s="2" t="s">
        <v>104</v>
      </c>
      <c r="B98" s="2" t="str">
        <f t="shared" si="2"/>
        <v>0101</v>
      </c>
      <c r="C98" s="2" t="str">
        <f t="shared" si="3"/>
        <v>1</v>
      </c>
      <c r="D98" s="2" t="s">
        <v>463</v>
      </c>
      <c r="E98" s="3">
        <v>29</v>
      </c>
      <c r="F98" s="2" t="str">
        <f>_xlfn.XLOOKUP(E98,Table1[Age_Min],Table1[Age_Group],,-1,1)</f>
        <v>18-40</v>
      </c>
      <c r="H98" s="3" t="str" cm="1">
        <f t="array" ref="H98">_xlfn.SWITCH(Table2[[#This Row],[Educ]], 1,"Less than High School", 2,"High School Graduate", 3,"Some College", 4,"College Graduate", 5,"Post Graduate", "Unknown")</f>
        <v>Unknown</v>
      </c>
      <c r="L98" s="4" t="str" cm="1">
        <f t="array" ref="L98">_xlfn.IFS(Table2[[#This Row],[CDR]]="", "Unknown", Table2[[#This Row],[CDR]]&gt;0, "Demented", Table2[[#This Row],[CDR]]=0, "Non-demented")</f>
        <v>Unknown</v>
      </c>
      <c r="M98" s="3">
        <v>1486</v>
      </c>
      <c r="N98" s="5">
        <v>0.84</v>
      </c>
      <c r="O98" s="5">
        <v>1.181</v>
      </c>
      <c r="P98" s="3" t="s">
        <v>11</v>
      </c>
    </row>
    <row r="99" spans="1:16" x14ac:dyDescent="0.2">
      <c r="A99" s="2" t="s">
        <v>430</v>
      </c>
      <c r="B99" s="2" t="str">
        <f t="shared" si="2"/>
        <v>0101</v>
      </c>
      <c r="C99" s="2" t="str">
        <f t="shared" si="3"/>
        <v>2</v>
      </c>
      <c r="D99" s="2" t="s">
        <v>463</v>
      </c>
      <c r="E99" s="3">
        <v>29</v>
      </c>
      <c r="F99" s="2" t="str">
        <f>_xlfn.XLOOKUP(E99,Table1[Age_Min],Table1[Age_Group],,-1,1)</f>
        <v>18-40</v>
      </c>
      <c r="H99" s="3" t="str" cm="1">
        <f t="array" ref="H99">_xlfn.SWITCH(Table2[[#This Row],[Educ]], 1,"Less than High School", 2,"High School Graduate", 3,"Some College", 4,"College Graduate", 5,"Post Graduate", "Unknown")</f>
        <v>Unknown</v>
      </c>
      <c r="L99" s="4" t="str" cm="1">
        <f t="array" ref="L99">_xlfn.IFS(Table2[[#This Row],[CDR]]="", "Unknown", Table2[[#This Row],[CDR]]&gt;0, "Demented", Table2[[#This Row],[CDR]]=0, "Non-demented")</f>
        <v>Unknown</v>
      </c>
      <c r="M99" s="3">
        <v>1501</v>
      </c>
      <c r="N99" s="5">
        <v>0.83499999999999996</v>
      </c>
      <c r="O99" s="5">
        <v>1.169</v>
      </c>
      <c r="P99" s="3">
        <v>64</v>
      </c>
    </row>
    <row r="100" spans="1:16" x14ac:dyDescent="0.2">
      <c r="A100" s="2" t="s">
        <v>105</v>
      </c>
      <c r="B100" s="2" t="str">
        <f t="shared" si="2"/>
        <v>0102</v>
      </c>
      <c r="C100" s="2" t="str">
        <f t="shared" si="3"/>
        <v>1</v>
      </c>
      <c r="D100" s="2" t="s">
        <v>463</v>
      </c>
      <c r="E100" s="3">
        <v>18</v>
      </c>
      <c r="F100" s="2" t="str">
        <f>_xlfn.XLOOKUP(E100,Table1[Age_Min],Table1[Age_Group],,-1,1)</f>
        <v>18-40</v>
      </c>
      <c r="H100" s="3" t="str" cm="1">
        <f t="array" ref="H100">_xlfn.SWITCH(Table2[[#This Row],[Educ]], 1,"Less than High School", 2,"High School Graduate", 3,"Some College", 4,"College Graduate", 5,"Post Graduate", "Unknown")</f>
        <v>Unknown</v>
      </c>
      <c r="L100" s="4" t="str" cm="1">
        <f t="array" ref="L100">_xlfn.IFS(Table2[[#This Row],[CDR]]="", "Unknown", Table2[[#This Row],[CDR]]&gt;0, "Demented", Table2[[#This Row],[CDR]]=0, "Non-demented")</f>
        <v>Unknown</v>
      </c>
      <c r="M100" s="3">
        <v>1542</v>
      </c>
      <c r="N100" s="5">
        <v>0.85</v>
      </c>
      <c r="O100" s="5">
        <v>1.1379999999999999</v>
      </c>
      <c r="P100" s="3" t="s">
        <v>11</v>
      </c>
    </row>
    <row r="101" spans="1:16" x14ac:dyDescent="0.2">
      <c r="A101" s="2" t="s">
        <v>106</v>
      </c>
      <c r="B101" s="2" t="str">
        <f t="shared" si="2"/>
        <v>0103</v>
      </c>
      <c r="C101" s="2" t="str">
        <f t="shared" si="3"/>
        <v>1</v>
      </c>
      <c r="D101" s="2" t="s">
        <v>462</v>
      </c>
      <c r="E101" s="3">
        <v>19</v>
      </c>
      <c r="F101" s="2" t="str">
        <f>_xlfn.XLOOKUP(E101,Table1[Age_Min],Table1[Age_Group],,-1,1)</f>
        <v>18-40</v>
      </c>
      <c r="H101" s="3" t="str" cm="1">
        <f t="array" ref="H101">_xlfn.SWITCH(Table2[[#This Row],[Educ]], 1,"Less than High School", 2,"High School Graduate", 3,"Some College", 4,"College Graduate", 5,"Post Graduate", "Unknown")</f>
        <v>Unknown</v>
      </c>
      <c r="L101" s="4" t="str" cm="1">
        <f t="array" ref="L101">_xlfn.IFS(Table2[[#This Row],[CDR]]="", "Unknown", Table2[[#This Row],[CDR]]&gt;0, "Demented", Table2[[#This Row],[CDR]]=0, "Non-demented")</f>
        <v>Unknown</v>
      </c>
      <c r="M101" s="3">
        <v>1499</v>
      </c>
      <c r="N101" s="5">
        <v>0.85</v>
      </c>
      <c r="O101" s="5">
        <v>1.17</v>
      </c>
      <c r="P101" s="3" t="s">
        <v>11</v>
      </c>
    </row>
    <row r="102" spans="1:16" x14ac:dyDescent="0.2">
      <c r="A102" s="2" t="s">
        <v>107</v>
      </c>
      <c r="B102" s="2" t="str">
        <f t="shared" si="2"/>
        <v>0104</v>
      </c>
      <c r="C102" s="2" t="str">
        <f t="shared" si="3"/>
        <v>1</v>
      </c>
      <c r="D102" s="2" t="s">
        <v>462</v>
      </c>
      <c r="E102" s="3">
        <v>24</v>
      </c>
      <c r="F102" s="2" t="str">
        <f>_xlfn.XLOOKUP(E102,Table1[Age_Min],Table1[Age_Group],,-1,1)</f>
        <v>18-40</v>
      </c>
      <c r="H102" s="3" t="str" cm="1">
        <f t="array" ref="H102">_xlfn.SWITCH(Table2[[#This Row],[Educ]], 1,"Less than High School", 2,"High School Graduate", 3,"Some College", 4,"College Graduate", 5,"Post Graduate", "Unknown")</f>
        <v>Unknown</v>
      </c>
      <c r="L102" s="4" t="str" cm="1">
        <f t="array" ref="L102">_xlfn.IFS(Table2[[#This Row],[CDR]]="", "Unknown", Table2[[#This Row],[CDR]]&gt;0, "Demented", Table2[[#This Row],[CDR]]=0, "Non-demented")</f>
        <v>Unknown</v>
      </c>
      <c r="M102" s="3">
        <v>1447</v>
      </c>
      <c r="N102" s="5">
        <v>0.84099999999999997</v>
      </c>
      <c r="O102" s="5">
        <v>1.2130000000000001</v>
      </c>
      <c r="P102" s="3" t="s">
        <v>11</v>
      </c>
    </row>
    <row r="103" spans="1:16" x14ac:dyDescent="0.2">
      <c r="A103" s="2" t="s">
        <v>108</v>
      </c>
      <c r="B103" s="2" t="str">
        <f t="shared" si="2"/>
        <v>0105</v>
      </c>
      <c r="C103" s="2" t="str">
        <f t="shared" si="3"/>
        <v>1</v>
      </c>
      <c r="D103" s="2" t="s">
        <v>463</v>
      </c>
      <c r="E103" s="3">
        <v>20</v>
      </c>
      <c r="F103" s="2" t="str">
        <f>_xlfn.XLOOKUP(E103,Table1[Age_Min],Table1[Age_Group],,-1,1)</f>
        <v>18-40</v>
      </c>
      <c r="H103" s="3" t="str" cm="1">
        <f t="array" ref="H103">_xlfn.SWITCH(Table2[[#This Row],[Educ]], 1,"Less than High School", 2,"High School Graduate", 3,"Some College", 4,"College Graduate", 5,"Post Graduate", "Unknown")</f>
        <v>Unknown</v>
      </c>
      <c r="L103" s="4" t="str" cm="1">
        <f t="array" ref="L103">_xlfn.IFS(Table2[[#This Row],[CDR]]="", "Unknown", Table2[[#This Row],[CDR]]&gt;0, "Demented", Table2[[#This Row],[CDR]]=0, "Non-demented")</f>
        <v>Unknown</v>
      </c>
      <c r="M103" s="3">
        <v>1512</v>
      </c>
      <c r="N103" s="5">
        <v>0.83899999999999997</v>
      </c>
      <c r="O103" s="5">
        <v>1.161</v>
      </c>
      <c r="P103" s="3" t="s">
        <v>11</v>
      </c>
    </row>
    <row r="104" spans="1:16" x14ac:dyDescent="0.2">
      <c r="A104" s="2" t="s">
        <v>109</v>
      </c>
      <c r="B104" s="2" t="str">
        <f t="shared" si="2"/>
        <v>0106</v>
      </c>
      <c r="C104" s="2" t="str">
        <f t="shared" si="3"/>
        <v>1</v>
      </c>
      <c r="D104" s="2" t="s">
        <v>462</v>
      </c>
      <c r="E104" s="3">
        <v>81</v>
      </c>
      <c r="F104" s="2" t="str">
        <f>_xlfn.XLOOKUP(E104,Table1[Age_Min],Table1[Age_Group],,-1,1)</f>
        <v>81-85</v>
      </c>
      <c r="G104" s="3">
        <v>2</v>
      </c>
      <c r="H104" s="3" t="str" cm="1">
        <f t="array" ref="H104">_xlfn.SWITCH(Table2[[#This Row],[Educ]], 1,"Less than High School", 2,"High School Graduate", 3,"Some College", 4,"College Graduate", 5,"Post Graduate", "Unknown")</f>
        <v>High School Graduate</v>
      </c>
      <c r="I104" s="3">
        <v>4</v>
      </c>
      <c r="J104" s="3">
        <v>30</v>
      </c>
      <c r="K104" s="4">
        <v>0</v>
      </c>
      <c r="L104" s="4" t="str" cm="1">
        <f t="array" ref="L104">_xlfn.IFS(Table2[[#This Row],[CDR]]="", "Unknown", Table2[[#This Row],[CDR]]&gt;0, "Demented", Table2[[#This Row],[CDR]]=0, "Non-demented")</f>
        <v>Non-demented</v>
      </c>
      <c r="M104" s="3">
        <v>1230</v>
      </c>
      <c r="N104" s="5">
        <v>0.71699999999999997</v>
      </c>
      <c r="O104" s="5">
        <v>1.427</v>
      </c>
      <c r="P104" s="3" t="s">
        <v>11</v>
      </c>
    </row>
    <row r="105" spans="1:16" x14ac:dyDescent="0.2">
      <c r="A105" s="2" t="s">
        <v>110</v>
      </c>
      <c r="B105" s="2" t="str">
        <f t="shared" si="2"/>
        <v>0107</v>
      </c>
      <c r="C105" s="2" t="str">
        <f t="shared" si="3"/>
        <v>1</v>
      </c>
      <c r="D105" s="2" t="s">
        <v>463</v>
      </c>
      <c r="E105" s="3">
        <v>20</v>
      </c>
      <c r="F105" s="2" t="str">
        <f>_xlfn.XLOOKUP(E105,Table1[Age_Min],Table1[Age_Group],,-1,1)</f>
        <v>18-40</v>
      </c>
      <c r="H105" s="3" t="str" cm="1">
        <f t="array" ref="H105">_xlfn.SWITCH(Table2[[#This Row],[Educ]], 1,"Less than High School", 2,"High School Graduate", 3,"Some College", 4,"College Graduate", 5,"Post Graduate", "Unknown")</f>
        <v>Unknown</v>
      </c>
      <c r="L105" s="4" t="str" cm="1">
        <f t="array" ref="L105">_xlfn.IFS(Table2[[#This Row],[CDR]]="", "Unknown", Table2[[#This Row],[CDR]]&gt;0, "Demented", Table2[[#This Row],[CDR]]=0, "Non-demented")</f>
        <v>Unknown</v>
      </c>
      <c r="M105" s="3">
        <v>1733</v>
      </c>
      <c r="N105" s="5">
        <v>0.85299999999999998</v>
      </c>
      <c r="O105" s="5">
        <v>1.0129999999999999</v>
      </c>
      <c r="P105" s="3" t="s">
        <v>11</v>
      </c>
    </row>
    <row r="106" spans="1:16" x14ac:dyDescent="0.2">
      <c r="A106" s="2" t="s">
        <v>111</v>
      </c>
      <c r="B106" s="2" t="str">
        <f t="shared" si="2"/>
        <v>0108</v>
      </c>
      <c r="C106" s="2" t="str">
        <f t="shared" si="3"/>
        <v>1</v>
      </c>
      <c r="D106" s="2" t="s">
        <v>463</v>
      </c>
      <c r="E106" s="3">
        <v>25</v>
      </c>
      <c r="F106" s="2" t="str">
        <f>_xlfn.XLOOKUP(E106,Table1[Age_Min],Table1[Age_Group],,-1,1)</f>
        <v>18-40</v>
      </c>
      <c r="H106" s="3" t="str" cm="1">
        <f t="array" ref="H106">_xlfn.SWITCH(Table2[[#This Row],[Educ]], 1,"Less than High School", 2,"High School Graduate", 3,"Some College", 4,"College Graduate", 5,"Post Graduate", "Unknown")</f>
        <v>Unknown</v>
      </c>
      <c r="L106" s="4" t="str" cm="1">
        <f t="array" ref="L106">_xlfn.IFS(Table2[[#This Row],[CDR]]="", "Unknown", Table2[[#This Row],[CDR]]&gt;0, "Demented", Table2[[#This Row],[CDR]]=0, "Non-demented")</f>
        <v>Unknown</v>
      </c>
      <c r="M106" s="3">
        <v>1825</v>
      </c>
      <c r="N106" s="5">
        <v>0.85399999999999998</v>
      </c>
      <c r="O106" s="5">
        <v>0.96199999999999997</v>
      </c>
      <c r="P106" s="3" t="s">
        <v>11</v>
      </c>
    </row>
    <row r="107" spans="1:16" x14ac:dyDescent="0.2">
      <c r="A107" s="2" t="s">
        <v>112</v>
      </c>
      <c r="B107" s="2" t="str">
        <f t="shared" si="2"/>
        <v>0109</v>
      </c>
      <c r="C107" s="2" t="str">
        <f t="shared" si="3"/>
        <v>1</v>
      </c>
      <c r="D107" s="2" t="s">
        <v>462</v>
      </c>
      <c r="E107" s="3">
        <v>61</v>
      </c>
      <c r="F107" s="2" t="str">
        <f>_xlfn.XLOOKUP(E107,Table1[Age_Min],Table1[Age_Group],,-1,1)</f>
        <v>61-65</v>
      </c>
      <c r="G107" s="3">
        <v>4</v>
      </c>
      <c r="H107" s="3" t="str" cm="1">
        <f t="array" ref="H107">_xlfn.SWITCH(Table2[[#This Row],[Educ]], 1,"Less than High School", 2,"High School Graduate", 3,"Some College", 4,"College Graduate", 5,"Post Graduate", "Unknown")</f>
        <v>College Graduate</v>
      </c>
      <c r="I107" s="3">
        <v>3</v>
      </c>
      <c r="J107" s="3">
        <v>30</v>
      </c>
      <c r="K107" s="4">
        <v>0</v>
      </c>
      <c r="L107" s="4" t="str" cm="1">
        <f t="array" ref="L107">_xlfn.IFS(Table2[[#This Row],[CDR]]="", "Unknown", Table2[[#This Row],[CDR]]&gt;0, "Demented", Table2[[#This Row],[CDR]]=0, "Non-demented")</f>
        <v>Non-demented</v>
      </c>
      <c r="M107" s="3">
        <v>1313</v>
      </c>
      <c r="N107" s="5">
        <v>0.81299999999999994</v>
      </c>
      <c r="O107" s="5">
        <v>1.337</v>
      </c>
      <c r="P107" s="3" t="s">
        <v>11</v>
      </c>
    </row>
    <row r="108" spans="1:16" x14ac:dyDescent="0.2">
      <c r="A108" s="2" t="s">
        <v>113</v>
      </c>
      <c r="B108" s="2" t="str">
        <f t="shared" si="2"/>
        <v>0110</v>
      </c>
      <c r="C108" s="2" t="str">
        <f t="shared" si="3"/>
        <v>1</v>
      </c>
      <c r="D108" s="2" t="s">
        <v>463</v>
      </c>
      <c r="E108" s="3">
        <v>84</v>
      </c>
      <c r="F108" s="2" t="str">
        <f>_xlfn.XLOOKUP(E108,Table1[Age_Min],Table1[Age_Group],,-1,1)</f>
        <v>81-85</v>
      </c>
      <c r="G108" s="3">
        <v>3</v>
      </c>
      <c r="H108" s="3" t="str" cm="1">
        <f t="array" ref="H108">_xlfn.SWITCH(Table2[[#This Row],[Educ]], 1,"Less than High School", 2,"High School Graduate", 3,"Some College", 4,"College Graduate", 5,"Post Graduate", "Unknown")</f>
        <v>Some College</v>
      </c>
      <c r="I108" s="3">
        <v>4</v>
      </c>
      <c r="J108" s="3">
        <v>28</v>
      </c>
      <c r="K108" s="4">
        <v>0</v>
      </c>
      <c r="L108" s="4" t="str" cm="1">
        <f t="array" ref="L108">_xlfn.IFS(Table2[[#This Row],[CDR]]="", "Unknown", Table2[[#This Row],[CDR]]&gt;0, "Demented", Table2[[#This Row],[CDR]]=0, "Non-demented")</f>
        <v>Non-demented</v>
      </c>
      <c r="M108" s="3">
        <v>1483</v>
      </c>
      <c r="N108" s="5">
        <v>0.69699999999999995</v>
      </c>
      <c r="O108" s="5">
        <v>1.1830000000000001</v>
      </c>
      <c r="P108" s="3" t="s">
        <v>11</v>
      </c>
    </row>
    <row r="109" spans="1:16" x14ac:dyDescent="0.2">
      <c r="A109" s="2" t="s">
        <v>114</v>
      </c>
      <c r="B109" s="2" t="str">
        <f t="shared" si="2"/>
        <v>0111</v>
      </c>
      <c r="C109" s="2" t="str">
        <f t="shared" si="3"/>
        <v>1</v>
      </c>
      <c r="D109" s="2" t="s">
        <v>463</v>
      </c>
      <c r="E109" s="3">
        <v>23</v>
      </c>
      <c r="F109" s="2" t="str">
        <f>_xlfn.XLOOKUP(E109,Table1[Age_Min],Table1[Age_Group],,-1,1)</f>
        <v>18-40</v>
      </c>
      <c r="H109" s="3" t="str" cm="1">
        <f t="array" ref="H109">_xlfn.SWITCH(Table2[[#This Row],[Educ]], 1,"Less than High School", 2,"High School Graduate", 3,"Some College", 4,"College Graduate", 5,"Post Graduate", "Unknown")</f>
        <v>Unknown</v>
      </c>
      <c r="L109" s="4" t="str" cm="1">
        <f t="array" ref="L109">_xlfn.IFS(Table2[[#This Row],[CDR]]="", "Unknown", Table2[[#This Row],[CDR]]&gt;0, "Demented", Table2[[#This Row],[CDR]]=0, "Non-demented")</f>
        <v>Unknown</v>
      </c>
      <c r="M109" s="3">
        <v>1711</v>
      </c>
      <c r="N109" s="5">
        <v>0.85499999999999998</v>
      </c>
      <c r="O109" s="5">
        <v>1.0249999999999999</v>
      </c>
      <c r="P109" s="3" t="s">
        <v>11</v>
      </c>
    </row>
    <row r="110" spans="1:16" x14ac:dyDescent="0.2">
      <c r="A110" s="2" t="s">
        <v>431</v>
      </c>
      <c r="B110" s="2" t="str">
        <f t="shared" si="2"/>
        <v>0111</v>
      </c>
      <c r="C110" s="2" t="str">
        <f t="shared" si="3"/>
        <v>2</v>
      </c>
      <c r="D110" s="2" t="s">
        <v>463</v>
      </c>
      <c r="E110" s="3">
        <v>23</v>
      </c>
      <c r="F110" s="2" t="str">
        <f>_xlfn.XLOOKUP(E110,Table1[Age_Min],Table1[Age_Group],,-1,1)</f>
        <v>18-40</v>
      </c>
      <c r="H110" s="3" t="str" cm="1">
        <f t="array" ref="H110">_xlfn.SWITCH(Table2[[#This Row],[Educ]], 1,"Less than High School", 2,"High School Graduate", 3,"Some College", 4,"College Graduate", 5,"Post Graduate", "Unknown")</f>
        <v>Unknown</v>
      </c>
      <c r="L110" s="4" t="str" cm="1">
        <f t="array" ref="L110">_xlfn.IFS(Table2[[#This Row],[CDR]]="", "Unknown", Table2[[#This Row],[CDR]]&gt;0, "Demented", Table2[[#This Row],[CDR]]=0, "Non-demented")</f>
        <v>Unknown</v>
      </c>
      <c r="M110" s="3">
        <v>1714</v>
      </c>
      <c r="N110" s="5">
        <v>0.86099999999999999</v>
      </c>
      <c r="O110" s="5">
        <v>1.024</v>
      </c>
      <c r="P110" s="3">
        <v>2</v>
      </c>
    </row>
    <row r="111" spans="1:16" x14ac:dyDescent="0.2">
      <c r="A111" s="2" t="s">
        <v>115</v>
      </c>
      <c r="B111" s="2" t="str">
        <f t="shared" si="2"/>
        <v>0112</v>
      </c>
      <c r="C111" s="2" t="str">
        <f t="shared" si="3"/>
        <v>1</v>
      </c>
      <c r="D111" s="2" t="s">
        <v>462</v>
      </c>
      <c r="E111" s="3">
        <v>69</v>
      </c>
      <c r="F111" s="2" t="str">
        <f>_xlfn.XLOOKUP(E111,Table1[Age_Min],Table1[Age_Group],,-1,1)</f>
        <v>66-70</v>
      </c>
      <c r="G111" s="3">
        <v>5</v>
      </c>
      <c r="H111" s="3" t="str" cm="1">
        <f t="array" ref="H111">_xlfn.SWITCH(Table2[[#This Row],[Educ]], 1,"Less than High School", 2,"High School Graduate", 3,"Some College", 4,"College Graduate", 5,"Post Graduate", "Unknown")</f>
        <v>Post Graduate</v>
      </c>
      <c r="I111" s="3">
        <v>2</v>
      </c>
      <c r="J111" s="3">
        <v>29</v>
      </c>
      <c r="K111" s="4">
        <v>0</v>
      </c>
      <c r="L111" s="4" t="str" cm="1">
        <f t="array" ref="L111">_xlfn.IFS(Table2[[#This Row],[CDR]]="", "Unknown", Table2[[#This Row],[CDR]]&gt;0, "Demented", Table2[[#This Row],[CDR]]=0, "Non-demented")</f>
        <v>Non-demented</v>
      </c>
      <c r="M111" s="3">
        <v>1536</v>
      </c>
      <c r="N111" s="5">
        <v>0.73299999999999998</v>
      </c>
      <c r="O111" s="5">
        <v>1.143</v>
      </c>
      <c r="P111" s="3" t="s">
        <v>11</v>
      </c>
    </row>
    <row r="112" spans="1:16" x14ac:dyDescent="0.2">
      <c r="A112" s="2" t="s">
        <v>116</v>
      </c>
      <c r="B112" s="2" t="str">
        <f t="shared" si="2"/>
        <v>0113</v>
      </c>
      <c r="C112" s="2" t="str">
        <f t="shared" si="3"/>
        <v>1</v>
      </c>
      <c r="D112" s="2" t="s">
        <v>462</v>
      </c>
      <c r="E112" s="3">
        <v>83</v>
      </c>
      <c r="F112" s="2" t="str">
        <f>_xlfn.XLOOKUP(E112,Table1[Age_Min],Table1[Age_Group],,-1,1)</f>
        <v>81-85</v>
      </c>
      <c r="G112" s="3">
        <v>2</v>
      </c>
      <c r="H112" s="3" t="str" cm="1">
        <f t="array" ref="H112">_xlfn.SWITCH(Table2[[#This Row],[Educ]], 1,"Less than High School", 2,"High School Graduate", 3,"Some College", 4,"College Graduate", 5,"Post Graduate", "Unknown")</f>
        <v>High School Graduate</v>
      </c>
      <c r="I112" s="3">
        <v>2</v>
      </c>
      <c r="J112" s="3">
        <v>29</v>
      </c>
      <c r="K112" s="4">
        <v>0</v>
      </c>
      <c r="L112" s="4" t="str" cm="1">
        <f t="array" ref="L112">_xlfn.IFS(Table2[[#This Row],[CDR]]="", "Unknown", Table2[[#This Row],[CDR]]&gt;0, "Demented", Table2[[#This Row],[CDR]]=0, "Non-demented")</f>
        <v>Non-demented</v>
      </c>
      <c r="M112" s="3">
        <v>1569</v>
      </c>
      <c r="N112" s="5">
        <v>0.76800000000000002</v>
      </c>
      <c r="O112" s="5">
        <v>1.1180000000000001</v>
      </c>
      <c r="P112" s="3" t="s">
        <v>11</v>
      </c>
    </row>
    <row r="113" spans="1:16" x14ac:dyDescent="0.2">
      <c r="A113" s="2" t="s">
        <v>117</v>
      </c>
      <c r="B113" s="2" t="str">
        <f t="shared" si="2"/>
        <v>0114</v>
      </c>
      <c r="C113" s="2" t="str">
        <f t="shared" si="3"/>
        <v>1</v>
      </c>
      <c r="D113" s="2" t="s">
        <v>463</v>
      </c>
      <c r="E113" s="3">
        <v>62</v>
      </c>
      <c r="F113" s="2" t="str">
        <f>_xlfn.XLOOKUP(E113,Table1[Age_Min],Table1[Age_Group],,-1,1)</f>
        <v>61-65</v>
      </c>
      <c r="G113" s="3">
        <v>2</v>
      </c>
      <c r="H113" s="3" t="str" cm="1">
        <f t="array" ref="H113">_xlfn.SWITCH(Table2[[#This Row],[Educ]], 1,"Less than High School", 2,"High School Graduate", 3,"Some College", 4,"College Graduate", 5,"Post Graduate", "Unknown")</f>
        <v>High School Graduate</v>
      </c>
      <c r="I113" s="3">
        <v>4</v>
      </c>
      <c r="J113" s="3">
        <v>30</v>
      </c>
      <c r="K113" s="4">
        <v>0</v>
      </c>
      <c r="L113" s="4" t="str" cm="1">
        <f t="array" ref="L113">_xlfn.IFS(Table2[[#This Row],[CDR]]="", "Unknown", Table2[[#This Row],[CDR]]&gt;0, "Demented", Table2[[#This Row],[CDR]]=0, "Non-demented")</f>
        <v>Non-demented</v>
      </c>
      <c r="M113" s="3">
        <v>1378</v>
      </c>
      <c r="N113" s="5">
        <v>0.80400000000000005</v>
      </c>
      <c r="O113" s="5">
        <v>1.274</v>
      </c>
      <c r="P113" s="3" t="s">
        <v>11</v>
      </c>
    </row>
    <row r="114" spans="1:16" x14ac:dyDescent="0.2">
      <c r="A114" s="2" t="s">
        <v>118</v>
      </c>
      <c r="B114" s="2" t="str">
        <f t="shared" si="2"/>
        <v>0115</v>
      </c>
      <c r="C114" s="2" t="str">
        <f t="shared" si="3"/>
        <v>1</v>
      </c>
      <c r="D114" s="2" t="s">
        <v>463</v>
      </c>
      <c r="E114" s="3">
        <v>72</v>
      </c>
      <c r="F114" s="2" t="str">
        <f>_xlfn.XLOOKUP(E114,Table1[Age_Min],Table1[Age_Group],,-1,1)</f>
        <v>71-75</v>
      </c>
      <c r="G114" s="3">
        <v>5</v>
      </c>
      <c r="H114" s="3" t="str" cm="1">
        <f t="array" ref="H114">_xlfn.SWITCH(Table2[[#This Row],[Educ]], 1,"Less than High School", 2,"High School Graduate", 3,"Some College", 4,"College Graduate", 5,"Post Graduate", "Unknown")</f>
        <v>Post Graduate</v>
      </c>
      <c r="I114" s="3">
        <v>1</v>
      </c>
      <c r="J114" s="3">
        <v>26</v>
      </c>
      <c r="K114" s="4">
        <v>0.5</v>
      </c>
      <c r="L114" s="4" t="str" cm="1">
        <f t="array" ref="L114">_xlfn.IFS(Table2[[#This Row],[CDR]]="", "Unknown", Table2[[#This Row],[CDR]]&gt;0, "Demented", Table2[[#This Row],[CDR]]=0, "Non-demented")</f>
        <v>Demented</v>
      </c>
      <c r="M114" s="3">
        <v>1911</v>
      </c>
      <c r="N114" s="5">
        <v>0.72599999999999998</v>
      </c>
      <c r="O114" s="5">
        <v>0.91900000000000004</v>
      </c>
      <c r="P114" s="3" t="s">
        <v>11</v>
      </c>
    </row>
    <row r="115" spans="1:16" x14ac:dyDescent="0.2">
      <c r="A115" s="2" t="s">
        <v>119</v>
      </c>
      <c r="B115" s="2" t="str">
        <f t="shared" si="2"/>
        <v>0116</v>
      </c>
      <c r="C115" s="2" t="str">
        <f t="shared" si="3"/>
        <v>1</v>
      </c>
      <c r="D115" s="2" t="s">
        <v>462</v>
      </c>
      <c r="E115" s="3">
        <v>52</v>
      </c>
      <c r="F115" s="2" t="str">
        <f>_xlfn.XLOOKUP(E115,Table1[Age_Min],Table1[Age_Group],,-1,1)</f>
        <v>41-60</v>
      </c>
      <c r="G115" s="3">
        <v>5</v>
      </c>
      <c r="H115" s="3" t="str" cm="1">
        <f t="array" ref="H115">_xlfn.SWITCH(Table2[[#This Row],[Educ]], 1,"Less than High School", 2,"High School Graduate", 3,"Some College", 4,"College Graduate", 5,"Post Graduate", "Unknown")</f>
        <v>Post Graduate</v>
      </c>
      <c r="I115" s="3">
        <v>1</v>
      </c>
      <c r="J115" s="3">
        <v>30</v>
      </c>
      <c r="K115" s="4">
        <v>0</v>
      </c>
      <c r="L115" s="4" t="str" cm="1">
        <f t="array" ref="L115">_xlfn.IFS(Table2[[#This Row],[CDR]]="", "Unknown", Table2[[#This Row],[CDR]]&gt;0, "Demented", Table2[[#This Row],[CDR]]=0, "Non-demented")</f>
        <v>Non-demented</v>
      </c>
      <c r="M115" s="3">
        <v>1373</v>
      </c>
      <c r="N115" s="5">
        <v>0.78400000000000003</v>
      </c>
      <c r="O115" s="5">
        <v>1.2789999999999999</v>
      </c>
      <c r="P115" s="3" t="s">
        <v>11</v>
      </c>
    </row>
    <row r="116" spans="1:16" x14ac:dyDescent="0.2">
      <c r="A116" s="2" t="s">
        <v>120</v>
      </c>
      <c r="B116" s="2" t="str">
        <f t="shared" si="2"/>
        <v>0117</v>
      </c>
      <c r="C116" s="2" t="str">
        <f t="shared" si="3"/>
        <v>1</v>
      </c>
      <c r="D116" s="2" t="s">
        <v>463</v>
      </c>
      <c r="E116" s="3">
        <v>25</v>
      </c>
      <c r="F116" s="2" t="str">
        <f>_xlfn.XLOOKUP(E116,Table1[Age_Min],Table1[Age_Group],,-1,1)</f>
        <v>18-40</v>
      </c>
      <c r="H116" s="3" t="str" cm="1">
        <f t="array" ref="H116">_xlfn.SWITCH(Table2[[#This Row],[Educ]], 1,"Less than High School", 2,"High School Graduate", 3,"Some College", 4,"College Graduate", 5,"Post Graduate", "Unknown")</f>
        <v>Unknown</v>
      </c>
      <c r="L116" s="4" t="str" cm="1">
        <f t="array" ref="L116">_xlfn.IFS(Table2[[#This Row],[CDR]]="", "Unknown", Table2[[#This Row],[CDR]]&gt;0, "Demented", Table2[[#This Row],[CDR]]=0, "Non-demented")</f>
        <v>Unknown</v>
      </c>
      <c r="M116" s="3">
        <v>1759</v>
      </c>
      <c r="N116" s="5">
        <v>0.78300000000000003</v>
      </c>
      <c r="O116" s="5">
        <v>0.998</v>
      </c>
      <c r="P116" s="3" t="s">
        <v>11</v>
      </c>
    </row>
    <row r="117" spans="1:16" x14ac:dyDescent="0.2">
      <c r="A117" s="2" t="s">
        <v>432</v>
      </c>
      <c r="B117" s="2" t="str">
        <f t="shared" si="2"/>
        <v>0117</v>
      </c>
      <c r="C117" s="2" t="str">
        <f t="shared" si="3"/>
        <v>2</v>
      </c>
      <c r="D117" s="2" t="s">
        <v>463</v>
      </c>
      <c r="E117" s="3">
        <v>25</v>
      </c>
      <c r="F117" s="2" t="str">
        <f>_xlfn.XLOOKUP(E117,Table1[Age_Min],Table1[Age_Group],,-1,1)</f>
        <v>18-40</v>
      </c>
      <c r="H117" s="3" t="str" cm="1">
        <f t="array" ref="H117">_xlfn.SWITCH(Table2[[#This Row],[Educ]], 1,"Less than High School", 2,"High School Graduate", 3,"Some College", 4,"College Graduate", 5,"Post Graduate", "Unknown")</f>
        <v>Unknown</v>
      </c>
      <c r="L117" s="4" t="str" cm="1">
        <f t="array" ref="L117">_xlfn.IFS(Table2[[#This Row],[CDR]]="", "Unknown", Table2[[#This Row],[CDR]]&gt;0, "Demented", Table2[[#This Row],[CDR]]=0, "Non-demented")</f>
        <v>Unknown</v>
      </c>
      <c r="M117" s="3">
        <v>1753</v>
      </c>
      <c r="N117" s="5">
        <v>0.78200000000000003</v>
      </c>
      <c r="O117" s="5">
        <v>1.0009999999999999</v>
      </c>
      <c r="P117" s="3">
        <v>5</v>
      </c>
    </row>
    <row r="118" spans="1:16" x14ac:dyDescent="0.2">
      <c r="A118" s="2" t="s">
        <v>121</v>
      </c>
      <c r="B118" s="2" t="str">
        <f t="shared" si="2"/>
        <v>0119</v>
      </c>
      <c r="C118" s="2" t="str">
        <f t="shared" si="3"/>
        <v>1</v>
      </c>
      <c r="D118" s="2" t="s">
        <v>463</v>
      </c>
      <c r="E118" s="3">
        <v>19</v>
      </c>
      <c r="F118" s="2" t="str">
        <f>_xlfn.XLOOKUP(E118,Table1[Age_Min],Table1[Age_Group],,-1,1)</f>
        <v>18-40</v>
      </c>
      <c r="H118" s="3" t="str" cm="1">
        <f t="array" ref="H118">_xlfn.SWITCH(Table2[[#This Row],[Educ]], 1,"Less than High School", 2,"High School Graduate", 3,"Some College", 4,"College Graduate", 5,"Post Graduate", "Unknown")</f>
        <v>Unknown</v>
      </c>
      <c r="L118" s="4" t="str" cm="1">
        <f t="array" ref="L118">_xlfn.IFS(Table2[[#This Row],[CDR]]="", "Unknown", Table2[[#This Row],[CDR]]&gt;0, "Demented", Table2[[#This Row],[CDR]]=0, "Non-demented")</f>
        <v>Unknown</v>
      </c>
      <c r="M118" s="3">
        <v>1502</v>
      </c>
      <c r="N118" s="5">
        <v>0.83799999999999997</v>
      </c>
      <c r="O118" s="5">
        <v>1.169</v>
      </c>
      <c r="P118" s="3" t="s">
        <v>11</v>
      </c>
    </row>
    <row r="119" spans="1:16" x14ac:dyDescent="0.2">
      <c r="A119" s="2" t="s">
        <v>122</v>
      </c>
      <c r="B119" s="2" t="str">
        <f t="shared" si="2"/>
        <v>0120</v>
      </c>
      <c r="C119" s="2" t="str">
        <f t="shared" si="3"/>
        <v>1</v>
      </c>
      <c r="D119" s="2" t="s">
        <v>463</v>
      </c>
      <c r="E119" s="3">
        <v>70</v>
      </c>
      <c r="F119" s="2" t="str">
        <f>_xlfn.XLOOKUP(E119,Table1[Age_Min],Table1[Age_Group],,-1,1)</f>
        <v>66-70</v>
      </c>
      <c r="G119" s="3">
        <v>4</v>
      </c>
      <c r="H119" s="3" t="str" cm="1">
        <f t="array" ref="H119">_xlfn.SWITCH(Table2[[#This Row],[Educ]], 1,"Less than High School", 2,"High School Graduate", 3,"Some College", 4,"College Graduate", 5,"Post Graduate", "Unknown")</f>
        <v>College Graduate</v>
      </c>
      <c r="I119" s="3">
        <v>4</v>
      </c>
      <c r="J119" s="3">
        <v>26</v>
      </c>
      <c r="K119" s="4">
        <v>0.5</v>
      </c>
      <c r="L119" s="4" t="str" cm="1">
        <f t="array" ref="L119">_xlfn.IFS(Table2[[#This Row],[CDR]]="", "Unknown", Table2[[#This Row],[CDR]]&gt;0, "Demented", Table2[[#This Row],[CDR]]=0, "Non-demented")</f>
        <v>Demented</v>
      </c>
      <c r="M119" s="3">
        <v>1796</v>
      </c>
      <c r="N119" s="5">
        <v>0.73599999999999999</v>
      </c>
      <c r="O119" s="5">
        <v>0.97699999999999998</v>
      </c>
      <c r="P119" s="3" t="s">
        <v>11</v>
      </c>
    </row>
    <row r="120" spans="1:16" x14ac:dyDescent="0.2">
      <c r="A120" s="2" t="s">
        <v>123</v>
      </c>
      <c r="B120" s="2" t="str">
        <f t="shared" si="2"/>
        <v>0121</v>
      </c>
      <c r="C120" s="2" t="str">
        <f t="shared" si="3"/>
        <v>1</v>
      </c>
      <c r="D120" s="2" t="s">
        <v>463</v>
      </c>
      <c r="E120" s="3">
        <v>26</v>
      </c>
      <c r="F120" s="2" t="str">
        <f>_xlfn.XLOOKUP(E120,Table1[Age_Min],Table1[Age_Group],,-1,1)</f>
        <v>18-40</v>
      </c>
      <c r="H120" s="3" t="str" cm="1">
        <f t="array" ref="H120">_xlfn.SWITCH(Table2[[#This Row],[Educ]], 1,"Less than High School", 2,"High School Graduate", 3,"Some College", 4,"College Graduate", 5,"Post Graduate", "Unknown")</f>
        <v>Unknown</v>
      </c>
      <c r="L120" s="4" t="str" cm="1">
        <f t="array" ref="L120">_xlfn.IFS(Table2[[#This Row],[CDR]]="", "Unknown", Table2[[#This Row],[CDR]]&gt;0, "Demented", Table2[[#This Row],[CDR]]=0, "Non-demented")</f>
        <v>Unknown</v>
      </c>
      <c r="M120" s="3">
        <v>1684</v>
      </c>
      <c r="N120" s="5">
        <v>0.82</v>
      </c>
      <c r="O120" s="5">
        <v>1.042</v>
      </c>
      <c r="P120" s="3" t="s">
        <v>11</v>
      </c>
    </row>
    <row r="121" spans="1:16" x14ac:dyDescent="0.2">
      <c r="A121" s="2" t="s">
        <v>124</v>
      </c>
      <c r="B121" s="2" t="str">
        <f t="shared" si="2"/>
        <v>0122</v>
      </c>
      <c r="C121" s="2" t="str">
        <f t="shared" si="3"/>
        <v>1</v>
      </c>
      <c r="D121" s="2" t="s">
        <v>462</v>
      </c>
      <c r="E121" s="3">
        <v>83</v>
      </c>
      <c r="F121" s="2" t="str">
        <f>_xlfn.XLOOKUP(E121,Table1[Age_Min],Table1[Age_Group],,-1,1)</f>
        <v>81-85</v>
      </c>
      <c r="G121" s="3">
        <v>5</v>
      </c>
      <c r="H121" s="3" t="str" cm="1">
        <f t="array" ref="H121">_xlfn.SWITCH(Table2[[#This Row],[Educ]], 1,"Less than High School", 2,"High School Graduate", 3,"Some College", 4,"College Graduate", 5,"Post Graduate", "Unknown")</f>
        <v>Post Graduate</v>
      </c>
      <c r="I121" s="3">
        <v>2</v>
      </c>
      <c r="J121" s="3">
        <v>22</v>
      </c>
      <c r="K121" s="4">
        <v>1</v>
      </c>
      <c r="L121" s="4" t="str" cm="1">
        <f t="array" ref="L121">_xlfn.IFS(Table2[[#This Row],[CDR]]="", "Unknown", Table2[[#This Row],[CDR]]&gt;0, "Demented", Table2[[#This Row],[CDR]]=0, "Non-demented")</f>
        <v>Demented</v>
      </c>
      <c r="M121" s="3">
        <v>1377</v>
      </c>
      <c r="N121" s="5">
        <v>0.71499999999999997</v>
      </c>
      <c r="O121" s="5">
        <v>1.274</v>
      </c>
      <c r="P121" s="3" t="s">
        <v>11</v>
      </c>
    </row>
    <row r="122" spans="1:16" x14ac:dyDescent="0.2">
      <c r="A122" s="2" t="s">
        <v>125</v>
      </c>
      <c r="B122" s="2" t="str">
        <f t="shared" si="2"/>
        <v>0123</v>
      </c>
      <c r="C122" s="2" t="str">
        <f t="shared" si="3"/>
        <v>1</v>
      </c>
      <c r="D122" s="2" t="s">
        <v>462</v>
      </c>
      <c r="E122" s="3">
        <v>83</v>
      </c>
      <c r="F122" s="2" t="str">
        <f>_xlfn.XLOOKUP(E122,Table1[Age_Min],Table1[Age_Group],,-1,1)</f>
        <v>81-85</v>
      </c>
      <c r="G122" s="3">
        <v>3</v>
      </c>
      <c r="H122" s="3" t="str" cm="1">
        <f t="array" ref="H122">_xlfn.SWITCH(Table2[[#This Row],[Educ]], 1,"Less than High School", 2,"High School Graduate", 3,"Some College", 4,"College Graduate", 5,"Post Graduate", "Unknown")</f>
        <v>Some College</v>
      </c>
      <c r="I122" s="3">
        <v>4</v>
      </c>
      <c r="J122" s="3">
        <v>24</v>
      </c>
      <c r="K122" s="4">
        <v>0.5</v>
      </c>
      <c r="L122" s="4" t="str" cm="1">
        <f t="array" ref="L122">_xlfn.IFS(Table2[[#This Row],[CDR]]="", "Unknown", Table2[[#This Row],[CDR]]&gt;0, "Demented", Table2[[#This Row],[CDR]]=0, "Non-demented")</f>
        <v>Demented</v>
      </c>
      <c r="M122" s="3">
        <v>1282</v>
      </c>
      <c r="N122" s="5">
        <v>0.79700000000000004</v>
      </c>
      <c r="O122" s="5">
        <v>1.369</v>
      </c>
      <c r="P122" s="3" t="s">
        <v>11</v>
      </c>
    </row>
    <row r="123" spans="1:16" x14ac:dyDescent="0.2">
      <c r="A123" s="2" t="s">
        <v>126</v>
      </c>
      <c r="B123" s="2" t="str">
        <f t="shared" si="2"/>
        <v>0124</v>
      </c>
      <c r="C123" s="2" t="str">
        <f t="shared" si="3"/>
        <v>1</v>
      </c>
      <c r="D123" s="2" t="s">
        <v>463</v>
      </c>
      <c r="E123" s="3">
        <v>73</v>
      </c>
      <c r="F123" s="2" t="str">
        <f>_xlfn.XLOOKUP(E123,Table1[Age_Min],Table1[Age_Group],,-1,1)</f>
        <v>71-75</v>
      </c>
      <c r="G123" s="3">
        <v>2</v>
      </c>
      <c r="H123" s="3" t="str" cm="1">
        <f t="array" ref="H123">_xlfn.SWITCH(Table2[[#This Row],[Educ]], 1,"Less than High School", 2,"High School Graduate", 3,"Some College", 4,"College Graduate", 5,"Post Graduate", "Unknown")</f>
        <v>High School Graduate</v>
      </c>
      <c r="J123" s="3">
        <v>23</v>
      </c>
      <c r="K123" s="4">
        <v>0.5</v>
      </c>
      <c r="L123" s="4" t="str" cm="1">
        <f t="array" ref="L123">_xlfn.IFS(Table2[[#This Row],[CDR]]="", "Unknown", Table2[[#This Row],[CDR]]&gt;0, "Demented", Table2[[#This Row],[CDR]]=0, "Non-demented")</f>
        <v>Demented</v>
      </c>
      <c r="M123" s="3">
        <v>1661</v>
      </c>
      <c r="N123" s="5">
        <v>0.70899999999999996</v>
      </c>
      <c r="O123" s="5">
        <v>1.056</v>
      </c>
      <c r="P123" s="3" t="s">
        <v>11</v>
      </c>
    </row>
    <row r="124" spans="1:16" x14ac:dyDescent="0.2">
      <c r="A124" s="2" t="s">
        <v>127</v>
      </c>
      <c r="B124" s="2" t="str">
        <f t="shared" si="2"/>
        <v>0125</v>
      </c>
      <c r="C124" s="2" t="str">
        <f t="shared" si="3"/>
        <v>1</v>
      </c>
      <c r="D124" s="2" t="s">
        <v>462</v>
      </c>
      <c r="E124" s="3">
        <v>22</v>
      </c>
      <c r="F124" s="2" t="str">
        <f>_xlfn.XLOOKUP(E124,Table1[Age_Min],Table1[Age_Group],,-1,1)</f>
        <v>18-40</v>
      </c>
      <c r="H124" s="3" t="str" cm="1">
        <f t="array" ref="H124">_xlfn.SWITCH(Table2[[#This Row],[Educ]], 1,"Less than High School", 2,"High School Graduate", 3,"Some College", 4,"College Graduate", 5,"Post Graduate", "Unknown")</f>
        <v>Unknown</v>
      </c>
      <c r="L124" s="4" t="str" cm="1">
        <f t="array" ref="L124">_xlfn.IFS(Table2[[#This Row],[CDR]]="", "Unknown", Table2[[#This Row],[CDR]]&gt;0, "Demented", Table2[[#This Row],[CDR]]=0, "Non-demented")</f>
        <v>Unknown</v>
      </c>
      <c r="M124" s="3">
        <v>1537</v>
      </c>
      <c r="N124" s="5">
        <v>0.83199999999999996</v>
      </c>
      <c r="O124" s="5">
        <v>1.1419999999999999</v>
      </c>
      <c r="P124" s="3" t="s">
        <v>11</v>
      </c>
    </row>
    <row r="125" spans="1:16" x14ac:dyDescent="0.2">
      <c r="A125" s="2" t="s">
        <v>128</v>
      </c>
      <c r="B125" s="2" t="str">
        <f t="shared" si="2"/>
        <v>0126</v>
      </c>
      <c r="C125" s="2" t="str">
        <f t="shared" si="3"/>
        <v>1</v>
      </c>
      <c r="D125" s="2" t="s">
        <v>463</v>
      </c>
      <c r="E125" s="3">
        <v>21</v>
      </c>
      <c r="F125" s="2" t="str">
        <f>_xlfn.XLOOKUP(E125,Table1[Age_Min],Table1[Age_Group],,-1,1)</f>
        <v>18-40</v>
      </c>
      <c r="H125" s="3" t="str" cm="1">
        <f t="array" ref="H125">_xlfn.SWITCH(Table2[[#This Row],[Educ]], 1,"Less than High School", 2,"High School Graduate", 3,"Some College", 4,"College Graduate", 5,"Post Graduate", "Unknown")</f>
        <v>Unknown</v>
      </c>
      <c r="L125" s="4" t="str" cm="1">
        <f t="array" ref="L125">_xlfn.IFS(Table2[[#This Row],[CDR]]="", "Unknown", Table2[[#This Row],[CDR]]&gt;0, "Demented", Table2[[#This Row],[CDR]]=0, "Non-demented")</f>
        <v>Unknown</v>
      </c>
      <c r="M125" s="3">
        <v>1582</v>
      </c>
      <c r="N125" s="5">
        <v>0.88500000000000001</v>
      </c>
      <c r="O125" s="5">
        <v>1.1100000000000001</v>
      </c>
      <c r="P125" s="3" t="s">
        <v>11</v>
      </c>
    </row>
    <row r="126" spans="1:16" x14ac:dyDescent="0.2">
      <c r="A126" s="2" t="s">
        <v>129</v>
      </c>
      <c r="B126" s="2" t="str">
        <f t="shared" si="2"/>
        <v>0127</v>
      </c>
      <c r="C126" s="2" t="str">
        <f t="shared" si="3"/>
        <v>1</v>
      </c>
      <c r="D126" s="2" t="s">
        <v>463</v>
      </c>
      <c r="E126" s="3">
        <v>30</v>
      </c>
      <c r="F126" s="2" t="str">
        <f>_xlfn.XLOOKUP(E126,Table1[Age_Min],Table1[Age_Group],,-1,1)</f>
        <v>18-40</v>
      </c>
      <c r="H126" s="3" t="str" cm="1">
        <f t="array" ref="H126">_xlfn.SWITCH(Table2[[#This Row],[Educ]], 1,"Less than High School", 2,"High School Graduate", 3,"Some College", 4,"College Graduate", 5,"Post Graduate", "Unknown")</f>
        <v>Unknown</v>
      </c>
      <c r="L126" s="4" t="str" cm="1">
        <f t="array" ref="L126">_xlfn.IFS(Table2[[#This Row],[CDR]]="", "Unknown", Table2[[#This Row],[CDR]]&gt;0, "Demented", Table2[[#This Row],[CDR]]=0, "Non-demented")</f>
        <v>Unknown</v>
      </c>
      <c r="M126" s="3">
        <v>1538</v>
      </c>
      <c r="N126" s="5">
        <v>0.86199999999999999</v>
      </c>
      <c r="O126" s="5">
        <v>1.141</v>
      </c>
      <c r="P126" s="3" t="s">
        <v>11</v>
      </c>
    </row>
    <row r="127" spans="1:16" x14ac:dyDescent="0.2">
      <c r="A127" s="2" t="s">
        <v>130</v>
      </c>
      <c r="B127" s="2" t="str">
        <f t="shared" si="2"/>
        <v>0129</v>
      </c>
      <c r="C127" s="2" t="str">
        <f t="shared" si="3"/>
        <v>1</v>
      </c>
      <c r="D127" s="2" t="s">
        <v>463</v>
      </c>
      <c r="E127" s="3">
        <v>18</v>
      </c>
      <c r="F127" s="2" t="str">
        <f>_xlfn.XLOOKUP(E127,Table1[Age_Min],Table1[Age_Group],,-1,1)</f>
        <v>18-40</v>
      </c>
      <c r="H127" s="3" t="str" cm="1">
        <f t="array" ref="H127">_xlfn.SWITCH(Table2[[#This Row],[Educ]], 1,"Less than High School", 2,"High School Graduate", 3,"Some College", 4,"College Graduate", 5,"Post Graduate", "Unknown")</f>
        <v>Unknown</v>
      </c>
      <c r="L127" s="4" t="str" cm="1">
        <f t="array" ref="L127">_xlfn.IFS(Table2[[#This Row],[CDR]]="", "Unknown", Table2[[#This Row],[CDR]]&gt;0, "Demented", Table2[[#This Row],[CDR]]=0, "Non-demented")</f>
        <v>Unknown</v>
      </c>
      <c r="M127" s="3">
        <v>1514</v>
      </c>
      <c r="N127" s="5">
        <v>0.84599999999999997</v>
      </c>
      <c r="O127" s="5">
        <v>1.159</v>
      </c>
      <c r="P127" s="3" t="s">
        <v>11</v>
      </c>
    </row>
    <row r="128" spans="1:16" x14ac:dyDescent="0.2">
      <c r="A128" s="2" t="s">
        <v>131</v>
      </c>
      <c r="B128" s="2" t="str">
        <f t="shared" si="2"/>
        <v>0130</v>
      </c>
      <c r="C128" s="2" t="str">
        <f t="shared" si="3"/>
        <v>1</v>
      </c>
      <c r="D128" s="2" t="s">
        <v>463</v>
      </c>
      <c r="E128" s="3">
        <v>68</v>
      </c>
      <c r="F128" s="2" t="str">
        <f>_xlfn.XLOOKUP(E128,Table1[Age_Min],Table1[Age_Group],,-1,1)</f>
        <v>66-70</v>
      </c>
      <c r="G128" s="3">
        <v>3</v>
      </c>
      <c r="H128" s="3" t="str" cm="1">
        <f t="array" ref="H128">_xlfn.SWITCH(Table2[[#This Row],[Educ]], 1,"Less than High School", 2,"High School Graduate", 3,"Some College", 4,"College Graduate", 5,"Post Graduate", "Unknown")</f>
        <v>Some College</v>
      </c>
      <c r="I128" s="3">
        <v>3</v>
      </c>
      <c r="J128" s="3">
        <v>26</v>
      </c>
      <c r="K128" s="4">
        <v>0</v>
      </c>
      <c r="L128" s="4" t="str" cm="1">
        <f t="array" ref="L128">_xlfn.IFS(Table2[[#This Row],[CDR]]="", "Unknown", Table2[[#This Row],[CDR]]&gt;0, "Demented", Table2[[#This Row],[CDR]]=0, "Non-demented")</f>
        <v>Non-demented</v>
      </c>
      <c r="M128" s="3">
        <v>1444</v>
      </c>
      <c r="N128" s="5">
        <v>0.78900000000000003</v>
      </c>
      <c r="O128" s="5">
        <v>1.216</v>
      </c>
      <c r="P128" s="3" t="s">
        <v>11</v>
      </c>
    </row>
    <row r="129" spans="1:16" x14ac:dyDescent="0.2">
      <c r="A129" s="2" t="s">
        <v>132</v>
      </c>
      <c r="B129" s="2" t="str">
        <f t="shared" si="2"/>
        <v>0131</v>
      </c>
      <c r="C129" s="2" t="str">
        <f t="shared" si="3"/>
        <v>1</v>
      </c>
      <c r="D129" s="2" t="s">
        <v>463</v>
      </c>
      <c r="E129" s="3">
        <v>24</v>
      </c>
      <c r="F129" s="2" t="str">
        <f>_xlfn.XLOOKUP(E129,Table1[Age_Min],Table1[Age_Group],,-1,1)</f>
        <v>18-40</v>
      </c>
      <c r="H129" s="3" t="str" cm="1">
        <f t="array" ref="H129">_xlfn.SWITCH(Table2[[#This Row],[Educ]], 1,"Less than High School", 2,"High School Graduate", 3,"Some College", 4,"College Graduate", 5,"Post Graduate", "Unknown")</f>
        <v>Unknown</v>
      </c>
      <c r="L129" s="4" t="str" cm="1">
        <f t="array" ref="L129">_xlfn.IFS(Table2[[#This Row],[CDR]]="", "Unknown", Table2[[#This Row],[CDR]]&gt;0, "Demented", Table2[[#This Row],[CDR]]=0, "Non-demented")</f>
        <v>Unknown</v>
      </c>
      <c r="M129" s="3">
        <v>1637</v>
      </c>
      <c r="N129" s="5">
        <v>0.82399999999999995</v>
      </c>
      <c r="O129" s="5">
        <v>1.0720000000000001</v>
      </c>
      <c r="P129" s="3" t="s">
        <v>11</v>
      </c>
    </row>
    <row r="130" spans="1:16" x14ac:dyDescent="0.2">
      <c r="A130" s="2" t="s">
        <v>133</v>
      </c>
      <c r="B130" s="2" t="str">
        <f t="shared" si="2"/>
        <v>0132</v>
      </c>
      <c r="C130" s="2" t="str">
        <f t="shared" si="3"/>
        <v>1</v>
      </c>
      <c r="D130" s="2" t="s">
        <v>463</v>
      </c>
      <c r="E130" s="3">
        <v>22</v>
      </c>
      <c r="F130" s="2" t="str">
        <f>_xlfn.XLOOKUP(E130,Table1[Age_Min],Table1[Age_Group],,-1,1)</f>
        <v>18-40</v>
      </c>
      <c r="H130" s="3" t="str" cm="1">
        <f t="array" ref="H130">_xlfn.SWITCH(Table2[[#This Row],[Educ]], 1,"Less than High School", 2,"High School Graduate", 3,"Some College", 4,"College Graduate", 5,"Post Graduate", "Unknown")</f>
        <v>Unknown</v>
      </c>
      <c r="L130" s="4" t="str" cm="1">
        <f t="array" ref="L130">_xlfn.IFS(Table2[[#This Row],[CDR]]="", "Unknown", Table2[[#This Row],[CDR]]&gt;0, "Demented", Table2[[#This Row],[CDR]]=0, "Non-demented")</f>
        <v>Unknown</v>
      </c>
      <c r="M130" s="3">
        <v>1596</v>
      </c>
      <c r="N130" s="5">
        <v>0.85</v>
      </c>
      <c r="O130" s="5">
        <v>1.099</v>
      </c>
      <c r="P130" s="3" t="s">
        <v>11</v>
      </c>
    </row>
    <row r="131" spans="1:16" x14ac:dyDescent="0.2">
      <c r="A131" s="2" t="s">
        <v>134</v>
      </c>
      <c r="B131" s="2" t="str">
        <f t="shared" ref="B131:B194" si="4">_xlfn.TEXTBEFORE(_xlfn.TEXTAFTER(A131,"_"),"_")</f>
        <v>0133</v>
      </c>
      <c r="C131" s="2" t="str">
        <f t="shared" ref="C131:C194" si="5">SUBSTITUTE(_xlfn.TEXTAFTER(A131,"_",-1),"MR","")</f>
        <v>1</v>
      </c>
      <c r="D131" s="2" t="s">
        <v>462</v>
      </c>
      <c r="E131" s="3">
        <v>65</v>
      </c>
      <c r="F131" s="2" t="str">
        <f>_xlfn.XLOOKUP(E131,Table1[Age_Min],Table1[Age_Group],,-1,1)</f>
        <v>61-65</v>
      </c>
      <c r="G131" s="3">
        <v>5</v>
      </c>
      <c r="H131" s="3" t="str" cm="1">
        <f t="array" ref="H131">_xlfn.SWITCH(Table2[[#This Row],[Educ]], 1,"Less than High School", 2,"High School Graduate", 3,"Some College", 4,"College Graduate", 5,"Post Graduate", "Unknown")</f>
        <v>Post Graduate</v>
      </c>
      <c r="I131" s="3">
        <v>2</v>
      </c>
      <c r="J131" s="3">
        <v>30</v>
      </c>
      <c r="K131" s="4">
        <v>0</v>
      </c>
      <c r="L131" s="4" t="str" cm="1">
        <f t="array" ref="L131">_xlfn.IFS(Table2[[#This Row],[CDR]]="", "Unknown", Table2[[#This Row],[CDR]]&gt;0, "Demented", Table2[[#This Row],[CDR]]=0, "Non-demented")</f>
        <v>Non-demented</v>
      </c>
      <c r="M131" s="3">
        <v>1277</v>
      </c>
      <c r="N131" s="5">
        <v>0.81399999999999995</v>
      </c>
      <c r="O131" s="5">
        <v>1.3740000000000001</v>
      </c>
      <c r="P131" s="3" t="s">
        <v>11</v>
      </c>
    </row>
    <row r="132" spans="1:16" x14ac:dyDescent="0.2">
      <c r="A132" s="2" t="s">
        <v>135</v>
      </c>
      <c r="B132" s="2" t="str">
        <f t="shared" si="4"/>
        <v>0134</v>
      </c>
      <c r="C132" s="2" t="str">
        <f t="shared" si="5"/>
        <v>1</v>
      </c>
      <c r="D132" s="2" t="s">
        <v>463</v>
      </c>
      <c r="E132" s="3">
        <v>80</v>
      </c>
      <c r="F132" s="2" t="str">
        <f>_xlfn.XLOOKUP(E132,Table1[Age_Min],Table1[Age_Group],,-1,1)</f>
        <v>76-80</v>
      </c>
      <c r="G132" s="3">
        <v>2</v>
      </c>
      <c r="H132" s="3" t="str" cm="1">
        <f t="array" ref="H132">_xlfn.SWITCH(Table2[[#This Row],[Educ]], 1,"Less than High School", 2,"High School Graduate", 3,"Some College", 4,"College Graduate", 5,"Post Graduate", "Unknown")</f>
        <v>High School Graduate</v>
      </c>
      <c r="I132" s="3">
        <v>4</v>
      </c>
      <c r="J132" s="3">
        <v>20</v>
      </c>
      <c r="K132" s="4">
        <v>1</v>
      </c>
      <c r="L132" s="4" t="str" cm="1">
        <f t="array" ref="L132">_xlfn.IFS(Table2[[#This Row],[CDR]]="", "Unknown", Table2[[#This Row],[CDR]]&gt;0, "Demented", Table2[[#This Row],[CDR]]=0, "Non-demented")</f>
        <v>Demented</v>
      </c>
      <c r="M132" s="3">
        <v>1494</v>
      </c>
      <c r="N132" s="5">
        <v>0.66500000000000004</v>
      </c>
      <c r="O132" s="5">
        <v>1.175</v>
      </c>
      <c r="P132" s="3" t="s">
        <v>11</v>
      </c>
    </row>
    <row r="133" spans="1:16" x14ac:dyDescent="0.2">
      <c r="A133" s="2" t="s">
        <v>136</v>
      </c>
      <c r="B133" s="2" t="str">
        <f t="shared" si="4"/>
        <v>0135</v>
      </c>
      <c r="C133" s="2" t="str">
        <f t="shared" si="5"/>
        <v>1</v>
      </c>
      <c r="D133" s="2" t="s">
        <v>463</v>
      </c>
      <c r="E133" s="3">
        <v>64</v>
      </c>
      <c r="F133" s="2" t="str">
        <f>_xlfn.XLOOKUP(E133,Table1[Age_Min],Table1[Age_Group],,-1,1)</f>
        <v>61-65</v>
      </c>
      <c r="G133" s="3">
        <v>2</v>
      </c>
      <c r="H133" s="3" t="str" cm="1">
        <f t="array" ref="H133">_xlfn.SWITCH(Table2[[#This Row],[Educ]], 1,"Less than High School", 2,"High School Graduate", 3,"Some College", 4,"College Graduate", 5,"Post Graduate", "Unknown")</f>
        <v>High School Graduate</v>
      </c>
      <c r="I133" s="3">
        <v>4</v>
      </c>
      <c r="J133" s="3">
        <v>29</v>
      </c>
      <c r="K133" s="4">
        <v>0</v>
      </c>
      <c r="L133" s="4" t="str" cm="1">
        <f t="array" ref="L133">_xlfn.IFS(Table2[[#This Row],[CDR]]="", "Unknown", Table2[[#This Row],[CDR]]&gt;0, "Demented", Table2[[#This Row],[CDR]]=0, "Non-demented")</f>
        <v>Non-demented</v>
      </c>
      <c r="M133" s="3">
        <v>1561</v>
      </c>
      <c r="N133" s="5">
        <v>0.80100000000000005</v>
      </c>
      <c r="O133" s="5">
        <v>1.1240000000000001</v>
      </c>
      <c r="P133" s="3" t="s">
        <v>11</v>
      </c>
    </row>
    <row r="134" spans="1:16" x14ac:dyDescent="0.2">
      <c r="A134" s="2" t="s">
        <v>137</v>
      </c>
      <c r="B134" s="2" t="str">
        <f t="shared" si="4"/>
        <v>0136</v>
      </c>
      <c r="C134" s="2" t="str">
        <f t="shared" si="5"/>
        <v>1</v>
      </c>
      <c r="D134" s="2" t="s">
        <v>462</v>
      </c>
      <c r="E134" s="3">
        <v>24</v>
      </c>
      <c r="F134" s="2" t="str">
        <f>_xlfn.XLOOKUP(E134,Table1[Age_Min],Table1[Age_Group],,-1,1)</f>
        <v>18-40</v>
      </c>
      <c r="H134" s="3" t="str" cm="1">
        <f t="array" ref="H134">_xlfn.SWITCH(Table2[[#This Row],[Educ]], 1,"Less than High School", 2,"High School Graduate", 3,"Some College", 4,"College Graduate", 5,"Post Graduate", "Unknown")</f>
        <v>Unknown</v>
      </c>
      <c r="L134" s="4" t="str" cm="1">
        <f t="array" ref="L134">_xlfn.IFS(Table2[[#This Row],[CDR]]="", "Unknown", Table2[[#This Row],[CDR]]&gt;0, "Demented", Table2[[#This Row],[CDR]]=0, "Non-demented")</f>
        <v>Unknown</v>
      </c>
      <c r="M134" s="3">
        <v>1178</v>
      </c>
      <c r="N134" s="5">
        <v>0.873</v>
      </c>
      <c r="O134" s="5">
        <v>1.4890000000000001</v>
      </c>
      <c r="P134" s="3" t="s">
        <v>11</v>
      </c>
    </row>
    <row r="135" spans="1:16" x14ac:dyDescent="0.2">
      <c r="A135" s="2" t="s">
        <v>138</v>
      </c>
      <c r="B135" s="2" t="str">
        <f t="shared" si="4"/>
        <v>0137</v>
      </c>
      <c r="C135" s="2" t="str">
        <f t="shared" si="5"/>
        <v>1</v>
      </c>
      <c r="D135" s="2" t="s">
        <v>462</v>
      </c>
      <c r="E135" s="3">
        <v>87</v>
      </c>
      <c r="F135" s="2" t="str">
        <f>_xlfn.XLOOKUP(E135,Table1[Age_Min],Table1[Age_Group],,-1,1)</f>
        <v>86-90</v>
      </c>
      <c r="G135" s="3">
        <v>2</v>
      </c>
      <c r="H135" s="3" t="str" cm="1">
        <f t="array" ref="H135">_xlfn.SWITCH(Table2[[#This Row],[Educ]], 1,"Less than High School", 2,"High School Graduate", 3,"Some College", 4,"College Graduate", 5,"Post Graduate", "Unknown")</f>
        <v>High School Graduate</v>
      </c>
      <c r="I135" s="3">
        <v>3</v>
      </c>
      <c r="J135" s="3">
        <v>22</v>
      </c>
      <c r="K135" s="4">
        <v>1</v>
      </c>
      <c r="L135" s="4" t="str" cm="1">
        <f t="array" ref="L135">_xlfn.IFS(Table2[[#This Row],[CDR]]="", "Unknown", Table2[[#This Row],[CDR]]&gt;0, "Demented", Table2[[#This Row],[CDR]]=0, "Non-demented")</f>
        <v>Demented</v>
      </c>
      <c r="M135" s="3">
        <v>1499</v>
      </c>
      <c r="N135" s="5">
        <v>0.67200000000000004</v>
      </c>
      <c r="O135" s="5">
        <v>1.171</v>
      </c>
      <c r="P135" s="3" t="s">
        <v>11</v>
      </c>
    </row>
    <row r="136" spans="1:16" x14ac:dyDescent="0.2">
      <c r="A136" s="2" t="s">
        <v>139</v>
      </c>
      <c r="B136" s="2" t="str">
        <f t="shared" si="4"/>
        <v>0138</v>
      </c>
      <c r="C136" s="2" t="str">
        <f t="shared" si="5"/>
        <v>1</v>
      </c>
      <c r="D136" s="2" t="s">
        <v>463</v>
      </c>
      <c r="E136" s="3">
        <v>80</v>
      </c>
      <c r="F136" s="2" t="str">
        <f>_xlfn.XLOOKUP(E136,Table1[Age_Min],Table1[Age_Group],,-1,1)</f>
        <v>76-80</v>
      </c>
      <c r="G136" s="3">
        <v>2</v>
      </c>
      <c r="H136" s="3" t="str" cm="1">
        <f t="array" ref="H136">_xlfn.SWITCH(Table2[[#This Row],[Educ]], 1,"Less than High School", 2,"High School Graduate", 3,"Some College", 4,"College Graduate", 5,"Post Graduate", "Unknown")</f>
        <v>High School Graduate</v>
      </c>
      <c r="I136" s="3">
        <v>4</v>
      </c>
      <c r="J136" s="3">
        <v>28</v>
      </c>
      <c r="K136" s="4">
        <v>0</v>
      </c>
      <c r="L136" s="4" t="str" cm="1">
        <f t="array" ref="L136">_xlfn.IFS(Table2[[#This Row],[CDR]]="", "Unknown", Table2[[#This Row],[CDR]]&gt;0, "Demented", Table2[[#This Row],[CDR]]=0, "Non-demented")</f>
        <v>Non-demented</v>
      </c>
      <c r="M136" s="3">
        <v>1689</v>
      </c>
      <c r="N136" s="5">
        <v>0.70599999999999996</v>
      </c>
      <c r="O136" s="5">
        <v>1.0389999999999999</v>
      </c>
      <c r="P136" s="3" t="s">
        <v>11</v>
      </c>
    </row>
    <row r="137" spans="1:16" x14ac:dyDescent="0.2">
      <c r="A137" s="2" t="s">
        <v>140</v>
      </c>
      <c r="B137" s="2" t="str">
        <f t="shared" si="4"/>
        <v>0139</v>
      </c>
      <c r="C137" s="2" t="str">
        <f t="shared" si="5"/>
        <v>1</v>
      </c>
      <c r="D137" s="2" t="s">
        <v>462</v>
      </c>
      <c r="E137" s="3">
        <v>72</v>
      </c>
      <c r="F137" s="2" t="str">
        <f>_xlfn.XLOOKUP(E137,Table1[Age_Min],Table1[Age_Group],,-1,1)</f>
        <v>71-75</v>
      </c>
      <c r="G137" s="3">
        <v>3</v>
      </c>
      <c r="H137" s="3" t="str" cm="1">
        <f t="array" ref="H137">_xlfn.SWITCH(Table2[[#This Row],[Educ]], 1,"Less than High School", 2,"High School Graduate", 3,"Some College", 4,"College Graduate", 5,"Post Graduate", "Unknown")</f>
        <v>Some College</v>
      </c>
      <c r="I137" s="3">
        <v>3</v>
      </c>
      <c r="J137" s="3">
        <v>28</v>
      </c>
      <c r="K137" s="4">
        <v>0</v>
      </c>
      <c r="L137" s="4" t="str" cm="1">
        <f t="array" ref="L137">_xlfn.IFS(Table2[[#This Row],[CDR]]="", "Unknown", Table2[[#This Row],[CDR]]&gt;0, "Demented", Table2[[#This Row],[CDR]]=0, "Non-demented")</f>
        <v>Non-demented</v>
      </c>
      <c r="M137" s="3">
        <v>1512</v>
      </c>
      <c r="N137" s="5">
        <v>0.77900000000000003</v>
      </c>
      <c r="O137" s="5">
        <v>1.161</v>
      </c>
      <c r="P137" s="3" t="s">
        <v>11</v>
      </c>
    </row>
    <row r="138" spans="1:16" x14ac:dyDescent="0.2">
      <c r="A138" s="2" t="s">
        <v>141</v>
      </c>
      <c r="B138" s="2" t="str">
        <f t="shared" si="4"/>
        <v>0140</v>
      </c>
      <c r="C138" s="2" t="str">
        <f t="shared" si="5"/>
        <v>1</v>
      </c>
      <c r="D138" s="2" t="s">
        <v>462</v>
      </c>
      <c r="E138" s="3">
        <v>23</v>
      </c>
      <c r="F138" s="2" t="str">
        <f>_xlfn.XLOOKUP(E138,Table1[Age_Min],Table1[Age_Group],,-1,1)</f>
        <v>18-40</v>
      </c>
      <c r="H138" s="3" t="str" cm="1">
        <f t="array" ref="H138">_xlfn.SWITCH(Table2[[#This Row],[Educ]], 1,"Less than High School", 2,"High School Graduate", 3,"Some College", 4,"College Graduate", 5,"Post Graduate", "Unknown")</f>
        <v>Unknown</v>
      </c>
      <c r="L138" s="4" t="str" cm="1">
        <f t="array" ref="L138">_xlfn.IFS(Table2[[#This Row],[CDR]]="", "Unknown", Table2[[#This Row],[CDR]]&gt;0, "Demented", Table2[[#This Row],[CDR]]=0, "Non-demented")</f>
        <v>Unknown</v>
      </c>
      <c r="M138" s="3">
        <v>1375</v>
      </c>
      <c r="N138" s="5">
        <v>0.872</v>
      </c>
      <c r="O138" s="5">
        <v>1.2769999999999999</v>
      </c>
      <c r="P138" s="3" t="s">
        <v>11</v>
      </c>
    </row>
    <row r="139" spans="1:16" x14ac:dyDescent="0.2">
      <c r="A139" s="2" t="s">
        <v>142</v>
      </c>
      <c r="B139" s="2" t="str">
        <f t="shared" si="4"/>
        <v>0141</v>
      </c>
      <c r="C139" s="2" t="str">
        <f t="shared" si="5"/>
        <v>1</v>
      </c>
      <c r="D139" s="2" t="s">
        <v>463</v>
      </c>
      <c r="E139" s="3">
        <v>24</v>
      </c>
      <c r="F139" s="2" t="str">
        <f>_xlfn.XLOOKUP(E139,Table1[Age_Min],Table1[Age_Group],,-1,1)</f>
        <v>18-40</v>
      </c>
      <c r="H139" s="3" t="str" cm="1">
        <f t="array" ref="H139">_xlfn.SWITCH(Table2[[#This Row],[Educ]], 1,"Less than High School", 2,"High School Graduate", 3,"Some College", 4,"College Graduate", 5,"Post Graduate", "Unknown")</f>
        <v>Unknown</v>
      </c>
      <c r="L139" s="4" t="str" cm="1">
        <f t="array" ref="L139">_xlfn.IFS(Table2[[#This Row],[CDR]]="", "Unknown", Table2[[#This Row],[CDR]]&gt;0, "Demented", Table2[[#This Row],[CDR]]=0, "Non-demented")</f>
        <v>Unknown</v>
      </c>
      <c r="M139" s="3">
        <v>1523</v>
      </c>
      <c r="N139" s="5">
        <v>0.84599999999999997</v>
      </c>
      <c r="O139" s="5">
        <v>1.1519999999999999</v>
      </c>
      <c r="P139" s="3" t="s">
        <v>11</v>
      </c>
    </row>
    <row r="140" spans="1:16" x14ac:dyDescent="0.2">
      <c r="A140" s="2" t="s">
        <v>143</v>
      </c>
      <c r="B140" s="2" t="str">
        <f t="shared" si="4"/>
        <v>0142</v>
      </c>
      <c r="C140" s="2" t="str">
        <f t="shared" si="5"/>
        <v>1</v>
      </c>
      <c r="D140" s="2" t="s">
        <v>463</v>
      </c>
      <c r="E140" s="3">
        <v>70</v>
      </c>
      <c r="F140" s="2" t="str">
        <f>_xlfn.XLOOKUP(E140,Table1[Age_Min],Table1[Age_Group],,-1,1)</f>
        <v>66-70</v>
      </c>
      <c r="G140" s="3">
        <v>4</v>
      </c>
      <c r="H140" s="3" t="str" cm="1">
        <f t="array" ref="H140">_xlfn.SWITCH(Table2[[#This Row],[Educ]], 1,"Less than High School", 2,"High School Graduate", 3,"Some College", 4,"College Graduate", 5,"Post Graduate", "Unknown")</f>
        <v>College Graduate</v>
      </c>
      <c r="I140" s="3">
        <v>1</v>
      </c>
      <c r="J140" s="3">
        <v>27</v>
      </c>
      <c r="K140" s="4">
        <v>0.5</v>
      </c>
      <c r="L140" s="4" t="str" cm="1">
        <f t="array" ref="L140">_xlfn.IFS(Table2[[#This Row],[CDR]]="", "Unknown", Table2[[#This Row],[CDR]]&gt;0, "Demented", Table2[[#This Row],[CDR]]=0, "Non-demented")</f>
        <v>Demented</v>
      </c>
      <c r="M140" s="3">
        <v>1581</v>
      </c>
      <c r="N140" s="5">
        <v>0.69499999999999995</v>
      </c>
      <c r="O140" s="5">
        <v>1.1100000000000001</v>
      </c>
      <c r="P140" s="3" t="s">
        <v>11</v>
      </c>
    </row>
    <row r="141" spans="1:16" x14ac:dyDescent="0.2">
      <c r="A141" s="2" t="s">
        <v>144</v>
      </c>
      <c r="B141" s="2" t="str">
        <f t="shared" si="4"/>
        <v>0143</v>
      </c>
      <c r="C141" s="2" t="str">
        <f t="shared" si="5"/>
        <v>1</v>
      </c>
      <c r="D141" s="2" t="s">
        <v>463</v>
      </c>
      <c r="E141" s="3">
        <v>66</v>
      </c>
      <c r="F141" s="2" t="str">
        <f>_xlfn.XLOOKUP(E141,Table1[Age_Min],Table1[Age_Group],,-1,1)</f>
        <v>66-70</v>
      </c>
      <c r="G141" s="3">
        <v>2</v>
      </c>
      <c r="H141" s="3" t="str" cm="1">
        <f t="array" ref="H141">_xlfn.SWITCH(Table2[[#This Row],[Educ]], 1,"Less than High School", 2,"High School Graduate", 3,"Some College", 4,"College Graduate", 5,"Post Graduate", "Unknown")</f>
        <v>High School Graduate</v>
      </c>
      <c r="I141" s="3">
        <v>4</v>
      </c>
      <c r="J141" s="3">
        <v>30</v>
      </c>
      <c r="K141" s="4">
        <v>0.5</v>
      </c>
      <c r="L141" s="4" t="str" cm="1">
        <f t="array" ref="L141">_xlfn.IFS(Table2[[#This Row],[CDR]]="", "Unknown", Table2[[#This Row],[CDR]]&gt;0, "Demented", Table2[[#This Row],[CDR]]=0, "Non-demented")</f>
        <v>Demented</v>
      </c>
      <c r="M141" s="3">
        <v>1446</v>
      </c>
      <c r="N141" s="5">
        <v>0.78400000000000003</v>
      </c>
      <c r="O141" s="5">
        <v>1.214</v>
      </c>
      <c r="P141" s="3" t="s">
        <v>11</v>
      </c>
    </row>
    <row r="142" spans="1:16" x14ac:dyDescent="0.2">
      <c r="A142" s="2" t="s">
        <v>145</v>
      </c>
      <c r="B142" s="2" t="str">
        <f t="shared" si="4"/>
        <v>0144</v>
      </c>
      <c r="C142" s="2" t="str">
        <f t="shared" si="5"/>
        <v>1</v>
      </c>
      <c r="D142" s="2" t="s">
        <v>463</v>
      </c>
      <c r="E142" s="3">
        <v>22</v>
      </c>
      <c r="F142" s="2" t="str">
        <f>_xlfn.XLOOKUP(E142,Table1[Age_Min],Table1[Age_Group],,-1,1)</f>
        <v>18-40</v>
      </c>
      <c r="H142" s="3" t="str" cm="1">
        <f t="array" ref="H142">_xlfn.SWITCH(Table2[[#This Row],[Educ]], 1,"Less than High School", 2,"High School Graduate", 3,"Some College", 4,"College Graduate", 5,"Post Graduate", "Unknown")</f>
        <v>Unknown</v>
      </c>
      <c r="L142" s="4" t="str" cm="1">
        <f t="array" ref="L142">_xlfn.IFS(Table2[[#This Row],[CDR]]="", "Unknown", Table2[[#This Row],[CDR]]&gt;0, "Demented", Table2[[#This Row],[CDR]]=0, "Non-demented")</f>
        <v>Unknown</v>
      </c>
      <c r="M142" s="3">
        <v>1799</v>
      </c>
      <c r="N142" s="5">
        <v>0.86499999999999999</v>
      </c>
      <c r="O142" s="5">
        <v>0.97499999999999998</v>
      </c>
      <c r="P142" s="3" t="s">
        <v>11</v>
      </c>
    </row>
    <row r="143" spans="1:16" x14ac:dyDescent="0.2">
      <c r="A143" s="2" t="s">
        <v>146</v>
      </c>
      <c r="B143" s="2" t="str">
        <f t="shared" si="4"/>
        <v>0145</v>
      </c>
      <c r="C143" s="2" t="str">
        <f t="shared" si="5"/>
        <v>1</v>
      </c>
      <c r="D143" s="2" t="s">
        <v>463</v>
      </c>
      <c r="E143" s="3">
        <v>34</v>
      </c>
      <c r="F143" s="2" t="str">
        <f>_xlfn.XLOOKUP(E143,Table1[Age_Min],Table1[Age_Group],,-1,1)</f>
        <v>18-40</v>
      </c>
      <c r="H143" s="3" t="str" cm="1">
        <f t="array" ref="H143">_xlfn.SWITCH(Table2[[#This Row],[Educ]], 1,"Less than High School", 2,"High School Graduate", 3,"Some College", 4,"College Graduate", 5,"Post Graduate", "Unknown")</f>
        <v>Unknown</v>
      </c>
      <c r="L143" s="4" t="str" cm="1">
        <f t="array" ref="L143">_xlfn.IFS(Table2[[#This Row],[CDR]]="", "Unknown", Table2[[#This Row],[CDR]]&gt;0, "Demented", Table2[[#This Row],[CDR]]=0, "Non-demented")</f>
        <v>Unknown</v>
      </c>
      <c r="M143" s="3">
        <v>1653</v>
      </c>
      <c r="N143" s="5">
        <v>0.83099999999999996</v>
      </c>
      <c r="O143" s="5">
        <v>1.0620000000000001</v>
      </c>
      <c r="P143" s="3" t="s">
        <v>11</v>
      </c>
    </row>
    <row r="144" spans="1:16" x14ac:dyDescent="0.2">
      <c r="A144" s="2" t="s">
        <v>433</v>
      </c>
      <c r="B144" s="2" t="str">
        <f t="shared" si="4"/>
        <v>0145</v>
      </c>
      <c r="C144" s="2" t="str">
        <f t="shared" si="5"/>
        <v>2</v>
      </c>
      <c r="D144" s="2" t="s">
        <v>463</v>
      </c>
      <c r="E144" s="3">
        <v>34</v>
      </c>
      <c r="F144" s="2" t="str">
        <f>_xlfn.XLOOKUP(E144,Table1[Age_Min],Table1[Age_Group],,-1,1)</f>
        <v>18-40</v>
      </c>
      <c r="H144" s="3" t="str" cm="1">
        <f t="array" ref="H144">_xlfn.SWITCH(Table2[[#This Row],[Educ]], 1,"Less than High School", 2,"High School Graduate", 3,"Some College", 4,"College Graduate", 5,"Post Graduate", "Unknown")</f>
        <v>Unknown</v>
      </c>
      <c r="L144" s="4" t="str" cm="1">
        <f t="array" ref="L144">_xlfn.IFS(Table2[[#This Row],[CDR]]="", "Unknown", Table2[[#This Row],[CDR]]&gt;0, "Demented", Table2[[#This Row],[CDR]]=0, "Non-demented")</f>
        <v>Unknown</v>
      </c>
      <c r="M144" s="3">
        <v>1654</v>
      </c>
      <c r="N144" s="5">
        <v>0.83199999999999996</v>
      </c>
      <c r="O144" s="5">
        <v>1.0609999999999999</v>
      </c>
      <c r="P144" s="3">
        <v>10</v>
      </c>
    </row>
    <row r="145" spans="1:16" x14ac:dyDescent="0.2">
      <c r="A145" s="2" t="s">
        <v>147</v>
      </c>
      <c r="B145" s="2" t="str">
        <f t="shared" si="4"/>
        <v>0146</v>
      </c>
      <c r="C145" s="2" t="str">
        <f t="shared" si="5"/>
        <v>1</v>
      </c>
      <c r="D145" s="2" t="s">
        <v>462</v>
      </c>
      <c r="E145" s="3">
        <v>82</v>
      </c>
      <c r="F145" s="2" t="str">
        <f>_xlfn.XLOOKUP(E145,Table1[Age_Min],Table1[Age_Group],,-1,1)</f>
        <v>81-85</v>
      </c>
      <c r="G145" s="3">
        <v>5</v>
      </c>
      <c r="H145" s="3" t="str" cm="1">
        <f t="array" ref="H145">_xlfn.SWITCH(Table2[[#This Row],[Educ]], 1,"Less than High School", 2,"High School Graduate", 3,"Some College", 4,"College Graduate", 5,"Post Graduate", "Unknown")</f>
        <v>Post Graduate</v>
      </c>
      <c r="I145" s="3">
        <v>1</v>
      </c>
      <c r="J145" s="3">
        <v>28</v>
      </c>
      <c r="K145" s="4">
        <v>0</v>
      </c>
      <c r="L145" s="4" t="str" cm="1">
        <f t="array" ref="L145">_xlfn.IFS(Table2[[#This Row],[CDR]]="", "Unknown", Table2[[#This Row],[CDR]]&gt;0, "Demented", Table2[[#This Row],[CDR]]=0, "Non-demented")</f>
        <v>Non-demented</v>
      </c>
      <c r="M145" s="3">
        <v>1513</v>
      </c>
      <c r="N145" s="5">
        <v>0.74199999999999999</v>
      </c>
      <c r="O145" s="5">
        <v>1.1599999999999999</v>
      </c>
      <c r="P145" s="3" t="s">
        <v>11</v>
      </c>
    </row>
    <row r="146" spans="1:16" x14ac:dyDescent="0.2">
      <c r="A146" s="2" t="s">
        <v>148</v>
      </c>
      <c r="B146" s="2" t="str">
        <f t="shared" si="4"/>
        <v>0147</v>
      </c>
      <c r="C146" s="2" t="str">
        <f t="shared" si="5"/>
        <v>1</v>
      </c>
      <c r="D146" s="2" t="s">
        <v>462</v>
      </c>
      <c r="E146" s="3">
        <v>25</v>
      </c>
      <c r="F146" s="2" t="str">
        <f>_xlfn.XLOOKUP(E146,Table1[Age_Min],Table1[Age_Group],,-1,1)</f>
        <v>18-40</v>
      </c>
      <c r="H146" s="3" t="str" cm="1">
        <f t="array" ref="H146">_xlfn.SWITCH(Table2[[#This Row],[Educ]], 1,"Less than High School", 2,"High School Graduate", 3,"Some College", 4,"College Graduate", 5,"Post Graduate", "Unknown")</f>
        <v>Unknown</v>
      </c>
      <c r="L146" s="4" t="str" cm="1">
        <f t="array" ref="L146">_xlfn.IFS(Table2[[#This Row],[CDR]]="", "Unknown", Table2[[#This Row],[CDR]]&gt;0, "Demented", Table2[[#This Row],[CDR]]=0, "Non-demented")</f>
        <v>Unknown</v>
      </c>
      <c r="M146" s="3">
        <v>1663</v>
      </c>
      <c r="N146" s="5">
        <v>0.84499999999999997</v>
      </c>
      <c r="O146" s="5">
        <v>1.0549999999999999</v>
      </c>
      <c r="P146" s="3" t="s">
        <v>11</v>
      </c>
    </row>
    <row r="147" spans="1:16" x14ac:dyDescent="0.2">
      <c r="A147" s="2" t="s">
        <v>149</v>
      </c>
      <c r="B147" s="2" t="str">
        <f t="shared" si="4"/>
        <v>0148</v>
      </c>
      <c r="C147" s="2" t="str">
        <f t="shared" si="5"/>
        <v>1</v>
      </c>
      <c r="D147" s="2" t="s">
        <v>463</v>
      </c>
      <c r="E147" s="3">
        <v>23</v>
      </c>
      <c r="F147" s="2" t="str">
        <f>_xlfn.XLOOKUP(E147,Table1[Age_Min],Table1[Age_Group],,-1,1)</f>
        <v>18-40</v>
      </c>
      <c r="H147" s="3" t="str" cm="1">
        <f t="array" ref="H147">_xlfn.SWITCH(Table2[[#This Row],[Educ]], 1,"Less than High School", 2,"High School Graduate", 3,"Some College", 4,"College Graduate", 5,"Post Graduate", "Unknown")</f>
        <v>Unknown</v>
      </c>
      <c r="L147" s="4" t="str" cm="1">
        <f t="array" ref="L147">_xlfn.IFS(Table2[[#This Row],[CDR]]="", "Unknown", Table2[[#This Row],[CDR]]&gt;0, "Demented", Table2[[#This Row],[CDR]]=0, "Non-demented")</f>
        <v>Unknown</v>
      </c>
      <c r="M147" s="3">
        <v>1497</v>
      </c>
      <c r="N147" s="5">
        <v>0.81100000000000005</v>
      </c>
      <c r="O147" s="5">
        <v>1.1719999999999999</v>
      </c>
      <c r="P147" s="3" t="s">
        <v>11</v>
      </c>
    </row>
    <row r="148" spans="1:16" x14ac:dyDescent="0.2">
      <c r="A148" s="2" t="s">
        <v>150</v>
      </c>
      <c r="B148" s="2" t="str">
        <f t="shared" si="4"/>
        <v>0150</v>
      </c>
      <c r="C148" s="2" t="str">
        <f t="shared" si="5"/>
        <v>1</v>
      </c>
      <c r="D148" s="2" t="s">
        <v>462</v>
      </c>
      <c r="E148" s="3">
        <v>20</v>
      </c>
      <c r="F148" s="2" t="str">
        <f>_xlfn.XLOOKUP(E148,Table1[Age_Min],Table1[Age_Group],,-1,1)</f>
        <v>18-40</v>
      </c>
      <c r="H148" s="3" t="str" cm="1">
        <f t="array" ref="H148">_xlfn.SWITCH(Table2[[#This Row],[Educ]], 1,"Less than High School", 2,"High School Graduate", 3,"Some College", 4,"College Graduate", 5,"Post Graduate", "Unknown")</f>
        <v>Unknown</v>
      </c>
      <c r="L148" s="4" t="str" cm="1">
        <f t="array" ref="L148">_xlfn.IFS(Table2[[#This Row],[CDR]]="", "Unknown", Table2[[#This Row],[CDR]]&gt;0, "Demented", Table2[[#This Row],[CDR]]=0, "Non-demented")</f>
        <v>Unknown</v>
      </c>
      <c r="M148" s="3">
        <v>1510</v>
      </c>
      <c r="N148" s="5">
        <v>0.875</v>
      </c>
      <c r="O148" s="5">
        <v>1.1619999999999999</v>
      </c>
      <c r="P148" s="3" t="s">
        <v>11</v>
      </c>
    </row>
    <row r="149" spans="1:16" x14ac:dyDescent="0.2">
      <c r="A149" s="2" t="s">
        <v>434</v>
      </c>
      <c r="B149" s="2" t="str">
        <f t="shared" si="4"/>
        <v>0150</v>
      </c>
      <c r="C149" s="2" t="str">
        <f t="shared" si="5"/>
        <v>2</v>
      </c>
      <c r="D149" s="2" t="s">
        <v>462</v>
      </c>
      <c r="E149" s="3">
        <v>20</v>
      </c>
      <c r="F149" s="2" t="str">
        <f>_xlfn.XLOOKUP(E149,Table1[Age_Min],Table1[Age_Group],,-1,1)</f>
        <v>18-40</v>
      </c>
      <c r="H149" s="3" t="str" cm="1">
        <f t="array" ref="H149">_xlfn.SWITCH(Table2[[#This Row],[Educ]], 1,"Less than High School", 2,"High School Graduate", 3,"Some College", 4,"College Graduate", 5,"Post Graduate", "Unknown")</f>
        <v>Unknown</v>
      </c>
      <c r="L149" s="4" t="str" cm="1">
        <f t="array" ref="L149">_xlfn.IFS(Table2[[#This Row],[CDR]]="", "Unknown", Table2[[#This Row],[CDR]]&gt;0, "Demented", Table2[[#This Row],[CDR]]=0, "Non-demented")</f>
        <v>Unknown</v>
      </c>
      <c r="M149" s="3">
        <v>1506</v>
      </c>
      <c r="N149" s="5">
        <v>0.876</v>
      </c>
      <c r="O149" s="5">
        <v>1.165</v>
      </c>
      <c r="P149" s="3">
        <v>1</v>
      </c>
    </row>
    <row r="150" spans="1:16" x14ac:dyDescent="0.2">
      <c r="A150" s="2" t="s">
        <v>151</v>
      </c>
      <c r="B150" s="2" t="str">
        <f t="shared" si="4"/>
        <v>0151</v>
      </c>
      <c r="C150" s="2" t="str">
        <f t="shared" si="5"/>
        <v>1</v>
      </c>
      <c r="D150" s="2" t="s">
        <v>462</v>
      </c>
      <c r="E150" s="3">
        <v>25</v>
      </c>
      <c r="F150" s="2" t="str">
        <f>_xlfn.XLOOKUP(E150,Table1[Age_Min],Table1[Age_Group],,-1,1)</f>
        <v>18-40</v>
      </c>
      <c r="H150" s="3" t="str" cm="1">
        <f t="array" ref="H150">_xlfn.SWITCH(Table2[[#This Row],[Educ]], 1,"Less than High School", 2,"High School Graduate", 3,"Some College", 4,"College Graduate", 5,"Post Graduate", "Unknown")</f>
        <v>Unknown</v>
      </c>
      <c r="L150" s="4" t="str" cm="1">
        <f t="array" ref="L150">_xlfn.IFS(Table2[[#This Row],[CDR]]="", "Unknown", Table2[[#This Row],[CDR]]&gt;0, "Demented", Table2[[#This Row],[CDR]]=0, "Non-demented")</f>
        <v>Unknown</v>
      </c>
      <c r="M150" s="3">
        <v>1439</v>
      </c>
      <c r="N150" s="5">
        <v>0.85599999999999998</v>
      </c>
      <c r="O150" s="5">
        <v>1.22</v>
      </c>
      <c r="P150" s="3" t="s">
        <v>11</v>
      </c>
    </row>
    <row r="151" spans="1:16" x14ac:dyDescent="0.2">
      <c r="A151" s="2" t="s">
        <v>152</v>
      </c>
      <c r="B151" s="2" t="str">
        <f t="shared" si="4"/>
        <v>0152</v>
      </c>
      <c r="C151" s="2" t="str">
        <f t="shared" si="5"/>
        <v>1</v>
      </c>
      <c r="D151" s="2" t="s">
        <v>462</v>
      </c>
      <c r="E151" s="3">
        <v>23</v>
      </c>
      <c r="F151" s="2" t="str">
        <f>_xlfn.XLOOKUP(E151,Table1[Age_Min],Table1[Age_Group],,-1,1)</f>
        <v>18-40</v>
      </c>
      <c r="H151" s="3" t="str" cm="1">
        <f t="array" ref="H151">_xlfn.SWITCH(Table2[[#This Row],[Educ]], 1,"Less than High School", 2,"High School Graduate", 3,"Some College", 4,"College Graduate", 5,"Post Graduate", "Unknown")</f>
        <v>Unknown</v>
      </c>
      <c r="L151" s="4" t="str" cm="1">
        <f t="array" ref="L151">_xlfn.IFS(Table2[[#This Row],[CDR]]="", "Unknown", Table2[[#This Row],[CDR]]&gt;0, "Demented", Table2[[#This Row],[CDR]]=0, "Non-demented")</f>
        <v>Unknown</v>
      </c>
      <c r="M151" s="3">
        <v>1471</v>
      </c>
      <c r="N151" s="5">
        <v>0.83</v>
      </c>
      <c r="O151" s="5">
        <v>1.1930000000000001</v>
      </c>
      <c r="P151" s="3" t="s">
        <v>11</v>
      </c>
    </row>
    <row r="152" spans="1:16" x14ac:dyDescent="0.2">
      <c r="A152" s="2" t="s">
        <v>153</v>
      </c>
      <c r="B152" s="2" t="str">
        <f t="shared" si="4"/>
        <v>0153</v>
      </c>
      <c r="C152" s="2" t="str">
        <f t="shared" si="5"/>
        <v>1</v>
      </c>
      <c r="D152" s="2" t="s">
        <v>463</v>
      </c>
      <c r="E152" s="3">
        <v>23</v>
      </c>
      <c r="F152" s="2" t="str">
        <f>_xlfn.XLOOKUP(E152,Table1[Age_Min],Table1[Age_Group],,-1,1)</f>
        <v>18-40</v>
      </c>
      <c r="H152" s="3" t="str" cm="1">
        <f t="array" ref="H152">_xlfn.SWITCH(Table2[[#This Row],[Educ]], 1,"Less than High School", 2,"High School Graduate", 3,"Some College", 4,"College Graduate", 5,"Post Graduate", "Unknown")</f>
        <v>Unknown</v>
      </c>
      <c r="L152" s="4" t="str" cm="1">
        <f t="array" ref="L152">_xlfn.IFS(Table2[[#This Row],[CDR]]="", "Unknown", Table2[[#This Row],[CDR]]&gt;0, "Demented", Table2[[#This Row],[CDR]]=0, "Non-demented")</f>
        <v>Unknown</v>
      </c>
      <c r="M152" s="3">
        <v>1662</v>
      </c>
      <c r="N152" s="5">
        <v>0.85</v>
      </c>
      <c r="O152" s="5">
        <v>1.056</v>
      </c>
      <c r="P152" s="3" t="s">
        <v>11</v>
      </c>
    </row>
    <row r="153" spans="1:16" x14ac:dyDescent="0.2">
      <c r="A153" s="2" t="s">
        <v>154</v>
      </c>
      <c r="B153" s="2" t="str">
        <f t="shared" si="4"/>
        <v>0155</v>
      </c>
      <c r="C153" s="2" t="str">
        <f t="shared" si="5"/>
        <v>1</v>
      </c>
      <c r="D153" s="2" t="s">
        <v>463</v>
      </c>
      <c r="E153" s="3">
        <v>71</v>
      </c>
      <c r="F153" s="2" t="str">
        <f>_xlfn.XLOOKUP(E153,Table1[Age_Min],Table1[Age_Group],,-1,1)</f>
        <v>71-75</v>
      </c>
      <c r="G153" s="3">
        <v>4</v>
      </c>
      <c r="H153" s="3" t="str" cm="1">
        <f t="array" ref="H153">_xlfn.SWITCH(Table2[[#This Row],[Educ]], 1,"Less than High School", 2,"High School Graduate", 3,"Some College", 4,"College Graduate", 5,"Post Graduate", "Unknown")</f>
        <v>College Graduate</v>
      </c>
      <c r="J153" s="3">
        <v>28</v>
      </c>
      <c r="K153" s="4">
        <v>0.5</v>
      </c>
      <c r="L153" s="4" t="str" cm="1">
        <f t="array" ref="L153">_xlfn.IFS(Table2[[#This Row],[CDR]]="", "Unknown", Table2[[#This Row],[CDR]]&gt;0, "Demented", Table2[[#This Row],[CDR]]=0, "Non-demented")</f>
        <v>Demented</v>
      </c>
      <c r="M153" s="3">
        <v>1359</v>
      </c>
      <c r="N153" s="5">
        <v>0.753</v>
      </c>
      <c r="O153" s="5">
        <v>1.2909999999999999</v>
      </c>
      <c r="P153" s="3" t="s">
        <v>11</v>
      </c>
    </row>
    <row r="154" spans="1:16" x14ac:dyDescent="0.2">
      <c r="A154" s="2" t="s">
        <v>155</v>
      </c>
      <c r="B154" s="2" t="str">
        <f t="shared" si="4"/>
        <v>0156</v>
      </c>
      <c r="C154" s="2" t="str">
        <f t="shared" si="5"/>
        <v>1</v>
      </c>
      <c r="D154" s="2" t="s">
        <v>462</v>
      </c>
      <c r="E154" s="3">
        <v>20</v>
      </c>
      <c r="F154" s="2" t="str">
        <f>_xlfn.XLOOKUP(E154,Table1[Age_Min],Table1[Age_Group],,-1,1)</f>
        <v>18-40</v>
      </c>
      <c r="H154" s="3" t="str" cm="1">
        <f t="array" ref="H154">_xlfn.SWITCH(Table2[[#This Row],[Educ]], 1,"Less than High School", 2,"High School Graduate", 3,"Some College", 4,"College Graduate", 5,"Post Graduate", "Unknown")</f>
        <v>Unknown</v>
      </c>
      <c r="L154" s="4" t="str" cm="1">
        <f t="array" ref="L154">_xlfn.IFS(Table2[[#This Row],[CDR]]="", "Unknown", Table2[[#This Row],[CDR]]&gt;0, "Demented", Table2[[#This Row],[CDR]]=0, "Non-demented")</f>
        <v>Unknown</v>
      </c>
      <c r="M154" s="3">
        <v>1591</v>
      </c>
      <c r="N154" s="5">
        <v>0.83399999999999996</v>
      </c>
      <c r="O154" s="5">
        <v>1.103</v>
      </c>
      <c r="P154" s="3" t="s">
        <v>11</v>
      </c>
    </row>
    <row r="155" spans="1:16" x14ac:dyDescent="0.2">
      <c r="A155" s="2" t="s">
        <v>435</v>
      </c>
      <c r="B155" s="2" t="str">
        <f t="shared" si="4"/>
        <v>0156</v>
      </c>
      <c r="C155" s="2" t="str">
        <f t="shared" si="5"/>
        <v>2</v>
      </c>
      <c r="D155" s="2" t="s">
        <v>462</v>
      </c>
      <c r="E155" s="3">
        <v>20</v>
      </c>
      <c r="F155" s="2" t="str">
        <f>_xlfn.XLOOKUP(E155,Table1[Age_Min],Table1[Age_Group],,-1,1)</f>
        <v>18-40</v>
      </c>
      <c r="H155" s="3" t="str" cm="1">
        <f t="array" ref="H155">_xlfn.SWITCH(Table2[[#This Row],[Educ]], 1,"Less than High School", 2,"High School Graduate", 3,"Some College", 4,"College Graduate", 5,"Post Graduate", "Unknown")</f>
        <v>Unknown</v>
      </c>
      <c r="L155" s="4" t="str" cm="1">
        <f t="array" ref="L155">_xlfn.IFS(Table2[[#This Row],[CDR]]="", "Unknown", Table2[[#This Row],[CDR]]&gt;0, "Demented", Table2[[#This Row],[CDR]]=0, "Non-demented")</f>
        <v>Unknown</v>
      </c>
      <c r="M155" s="3">
        <v>1577</v>
      </c>
      <c r="N155" s="5">
        <v>0.83199999999999996</v>
      </c>
      <c r="O155" s="5">
        <v>1.113</v>
      </c>
      <c r="P155" s="3">
        <v>12</v>
      </c>
    </row>
    <row r="156" spans="1:16" x14ac:dyDescent="0.2">
      <c r="A156" s="2" t="s">
        <v>156</v>
      </c>
      <c r="B156" s="2" t="str">
        <f t="shared" si="4"/>
        <v>0157</v>
      </c>
      <c r="C156" s="2" t="str">
        <f t="shared" si="5"/>
        <v>1</v>
      </c>
      <c r="D156" s="2" t="s">
        <v>462</v>
      </c>
      <c r="E156" s="3">
        <v>86</v>
      </c>
      <c r="F156" s="2" t="str">
        <f>_xlfn.XLOOKUP(E156,Table1[Age_Min],Table1[Age_Group],,-1,1)</f>
        <v>86-90</v>
      </c>
      <c r="G156" s="3">
        <v>4</v>
      </c>
      <c r="H156" s="3" t="str" cm="1">
        <f t="array" ref="H156">_xlfn.SWITCH(Table2[[#This Row],[Educ]], 1,"Less than High School", 2,"High School Graduate", 3,"Some College", 4,"College Graduate", 5,"Post Graduate", "Unknown")</f>
        <v>College Graduate</v>
      </c>
      <c r="I156" s="3">
        <v>3</v>
      </c>
      <c r="J156" s="3">
        <v>30</v>
      </c>
      <c r="K156" s="4">
        <v>0</v>
      </c>
      <c r="L156" s="4" t="str" cm="1">
        <f t="array" ref="L156">_xlfn.IFS(Table2[[#This Row],[CDR]]="", "Unknown", Table2[[#This Row],[CDR]]&gt;0, "Demented", Table2[[#This Row],[CDR]]=0, "Non-demented")</f>
        <v>Non-demented</v>
      </c>
      <c r="M156" s="3">
        <v>1293</v>
      </c>
      <c r="N156" s="5">
        <v>0.75600000000000001</v>
      </c>
      <c r="O156" s="5">
        <v>1.357</v>
      </c>
      <c r="P156" s="3" t="s">
        <v>11</v>
      </c>
    </row>
    <row r="157" spans="1:16" x14ac:dyDescent="0.2">
      <c r="A157" s="2" t="s">
        <v>157</v>
      </c>
      <c r="B157" s="2" t="str">
        <f t="shared" si="4"/>
        <v>0158</v>
      </c>
      <c r="C157" s="2" t="str">
        <f t="shared" si="5"/>
        <v>1</v>
      </c>
      <c r="D157" s="2" t="s">
        <v>463</v>
      </c>
      <c r="E157" s="3">
        <v>81</v>
      </c>
      <c r="F157" s="2" t="str">
        <f>_xlfn.XLOOKUP(E157,Table1[Age_Min],Table1[Age_Group],,-1,1)</f>
        <v>81-85</v>
      </c>
      <c r="G157" s="3">
        <v>5</v>
      </c>
      <c r="H157" s="3" t="str" cm="1">
        <f t="array" ref="H157">_xlfn.SWITCH(Table2[[#This Row],[Educ]], 1,"Less than High School", 2,"High School Graduate", 3,"Some College", 4,"College Graduate", 5,"Post Graduate", "Unknown")</f>
        <v>Post Graduate</v>
      </c>
      <c r="I157" s="3">
        <v>1</v>
      </c>
      <c r="J157" s="3">
        <v>26</v>
      </c>
      <c r="K157" s="4">
        <v>0.5</v>
      </c>
      <c r="L157" s="4" t="str" cm="1">
        <f t="array" ref="L157">_xlfn.IFS(Table2[[#This Row],[CDR]]="", "Unknown", Table2[[#This Row],[CDR]]&gt;0, "Demented", Table2[[#This Row],[CDR]]=0, "Non-demented")</f>
        <v>Demented</v>
      </c>
      <c r="M157" s="3">
        <v>1556</v>
      </c>
      <c r="N157" s="5">
        <v>0.68899999999999995</v>
      </c>
      <c r="O157" s="5">
        <v>1.1279999999999999</v>
      </c>
      <c r="P157" s="3" t="s">
        <v>11</v>
      </c>
    </row>
    <row r="158" spans="1:16" x14ac:dyDescent="0.2">
      <c r="A158" s="2" t="s">
        <v>158</v>
      </c>
      <c r="B158" s="2" t="str">
        <f t="shared" si="4"/>
        <v>0159</v>
      </c>
      <c r="C158" s="2" t="str">
        <f t="shared" si="5"/>
        <v>1</v>
      </c>
      <c r="D158" s="2" t="s">
        <v>462</v>
      </c>
      <c r="E158" s="3">
        <v>40</v>
      </c>
      <c r="F158" s="2" t="str">
        <f>_xlfn.XLOOKUP(E158,Table1[Age_Min],Table1[Age_Group],,-1,1)</f>
        <v>18-40</v>
      </c>
      <c r="H158" s="3" t="str" cm="1">
        <f t="array" ref="H158">_xlfn.SWITCH(Table2[[#This Row],[Educ]], 1,"Less than High School", 2,"High School Graduate", 3,"Some College", 4,"College Graduate", 5,"Post Graduate", "Unknown")</f>
        <v>Unknown</v>
      </c>
      <c r="L158" s="4" t="str" cm="1">
        <f t="array" ref="L158">_xlfn.IFS(Table2[[#This Row],[CDR]]="", "Unknown", Table2[[#This Row],[CDR]]&gt;0, "Demented", Table2[[#This Row],[CDR]]=0, "Non-demented")</f>
        <v>Unknown</v>
      </c>
      <c r="M158" s="3">
        <v>1437</v>
      </c>
      <c r="N158" s="5">
        <v>0.82099999999999995</v>
      </c>
      <c r="O158" s="5">
        <v>1.2210000000000001</v>
      </c>
      <c r="P158" s="3" t="s">
        <v>11</v>
      </c>
    </row>
    <row r="159" spans="1:16" x14ac:dyDescent="0.2">
      <c r="A159" s="2" t="s">
        <v>159</v>
      </c>
      <c r="B159" s="2" t="str">
        <f t="shared" si="4"/>
        <v>0160</v>
      </c>
      <c r="C159" s="2" t="str">
        <f t="shared" si="5"/>
        <v>1</v>
      </c>
      <c r="D159" s="2" t="s">
        <v>463</v>
      </c>
      <c r="E159" s="3">
        <v>57</v>
      </c>
      <c r="F159" s="2" t="str">
        <f>_xlfn.XLOOKUP(E159,Table1[Age_Min],Table1[Age_Group],,-1,1)</f>
        <v>41-60</v>
      </c>
      <c r="H159" s="3" t="str" cm="1">
        <f t="array" ref="H159">_xlfn.SWITCH(Table2[[#This Row],[Educ]], 1,"Less than High School", 2,"High School Graduate", 3,"Some College", 4,"College Graduate", 5,"Post Graduate", "Unknown")</f>
        <v>Unknown</v>
      </c>
      <c r="L159" s="4" t="str" cm="1">
        <f t="array" ref="L159">_xlfn.IFS(Table2[[#This Row],[CDR]]="", "Unknown", Table2[[#This Row],[CDR]]&gt;0, "Demented", Table2[[#This Row],[CDR]]=0, "Non-demented")</f>
        <v>Unknown</v>
      </c>
      <c r="M159" s="3">
        <v>1745</v>
      </c>
      <c r="N159" s="5">
        <v>0.81299999999999994</v>
      </c>
      <c r="O159" s="5">
        <v>1.006</v>
      </c>
      <c r="P159" s="3" t="s">
        <v>11</v>
      </c>
    </row>
    <row r="160" spans="1:16" x14ac:dyDescent="0.2">
      <c r="A160" s="2" t="s">
        <v>160</v>
      </c>
      <c r="B160" s="2" t="str">
        <f t="shared" si="4"/>
        <v>0161</v>
      </c>
      <c r="C160" s="2" t="str">
        <f t="shared" si="5"/>
        <v>1</v>
      </c>
      <c r="D160" s="2" t="s">
        <v>462</v>
      </c>
      <c r="E160" s="3">
        <v>84</v>
      </c>
      <c r="F160" s="2" t="str">
        <f>_xlfn.XLOOKUP(E160,Table1[Age_Min],Table1[Age_Group],,-1,1)</f>
        <v>81-85</v>
      </c>
      <c r="G160" s="3">
        <v>2</v>
      </c>
      <c r="H160" s="3" t="str" cm="1">
        <f t="array" ref="H160">_xlfn.SWITCH(Table2[[#This Row],[Educ]], 1,"Less than High School", 2,"High School Graduate", 3,"Some College", 4,"College Graduate", 5,"Post Graduate", "Unknown")</f>
        <v>High School Graduate</v>
      </c>
      <c r="I160" s="3">
        <v>2</v>
      </c>
      <c r="J160" s="3">
        <v>27</v>
      </c>
      <c r="K160" s="4">
        <v>0.5</v>
      </c>
      <c r="L160" s="4" t="str" cm="1">
        <f t="array" ref="L160">_xlfn.IFS(Table2[[#This Row],[CDR]]="", "Unknown", Table2[[#This Row],[CDR]]&gt;0, "Demented", Table2[[#This Row],[CDR]]=0, "Non-demented")</f>
        <v>Demented</v>
      </c>
      <c r="M160" s="3">
        <v>1390</v>
      </c>
      <c r="N160" s="5">
        <v>0.72699999999999998</v>
      </c>
      <c r="O160" s="5">
        <v>1.2629999999999999</v>
      </c>
      <c r="P160" s="3" t="s">
        <v>11</v>
      </c>
    </row>
    <row r="161" spans="1:16" x14ac:dyDescent="0.2">
      <c r="A161" s="2" t="s">
        <v>161</v>
      </c>
      <c r="B161" s="2" t="str">
        <f t="shared" si="4"/>
        <v>0162</v>
      </c>
      <c r="C161" s="2" t="str">
        <f t="shared" si="5"/>
        <v>1</v>
      </c>
      <c r="D161" s="2" t="s">
        <v>462</v>
      </c>
      <c r="E161" s="3">
        <v>20</v>
      </c>
      <c r="F161" s="2" t="str">
        <f>_xlfn.XLOOKUP(E161,Table1[Age_Min],Table1[Age_Group],,-1,1)</f>
        <v>18-40</v>
      </c>
      <c r="H161" s="3" t="str" cm="1">
        <f t="array" ref="H161">_xlfn.SWITCH(Table2[[#This Row],[Educ]], 1,"Less than High School", 2,"High School Graduate", 3,"Some College", 4,"College Graduate", 5,"Post Graduate", "Unknown")</f>
        <v>Unknown</v>
      </c>
      <c r="L161" s="4" t="str" cm="1">
        <f t="array" ref="L161">_xlfn.IFS(Table2[[#This Row],[CDR]]="", "Unknown", Table2[[#This Row],[CDR]]&gt;0, "Demented", Table2[[#This Row],[CDR]]=0, "Non-demented")</f>
        <v>Unknown</v>
      </c>
      <c r="M161" s="3">
        <v>1219</v>
      </c>
      <c r="N161" s="5">
        <v>0.872</v>
      </c>
      <c r="O161" s="5">
        <v>1.44</v>
      </c>
      <c r="P161" s="3" t="s">
        <v>11</v>
      </c>
    </row>
    <row r="162" spans="1:16" x14ac:dyDescent="0.2">
      <c r="A162" s="2" t="s">
        <v>162</v>
      </c>
      <c r="B162" s="2" t="str">
        <f t="shared" si="4"/>
        <v>0163</v>
      </c>
      <c r="C162" s="2" t="str">
        <f t="shared" si="5"/>
        <v>1</v>
      </c>
      <c r="D162" s="2" t="s">
        <v>462</v>
      </c>
      <c r="E162" s="3">
        <v>18</v>
      </c>
      <c r="F162" s="2" t="str">
        <f>_xlfn.XLOOKUP(E162,Table1[Age_Min],Table1[Age_Group],,-1,1)</f>
        <v>18-40</v>
      </c>
      <c r="H162" s="3" t="str" cm="1">
        <f t="array" ref="H162">_xlfn.SWITCH(Table2[[#This Row],[Educ]], 1,"Less than High School", 2,"High School Graduate", 3,"Some College", 4,"College Graduate", 5,"Post Graduate", "Unknown")</f>
        <v>Unknown</v>
      </c>
      <c r="L162" s="4" t="str" cm="1">
        <f t="array" ref="L162">_xlfn.IFS(Table2[[#This Row],[CDR]]="", "Unknown", Table2[[#This Row],[CDR]]&gt;0, "Demented", Table2[[#This Row],[CDR]]=0, "Non-demented")</f>
        <v>Unknown</v>
      </c>
      <c r="M162" s="3">
        <v>1633</v>
      </c>
      <c r="N162" s="5">
        <v>0.85899999999999999</v>
      </c>
      <c r="O162" s="5">
        <v>1.075</v>
      </c>
      <c r="P162" s="3" t="s">
        <v>11</v>
      </c>
    </row>
    <row r="163" spans="1:16" x14ac:dyDescent="0.2">
      <c r="A163" s="2" t="s">
        <v>163</v>
      </c>
      <c r="B163" s="2" t="str">
        <f t="shared" si="4"/>
        <v>0164</v>
      </c>
      <c r="C163" s="2" t="str">
        <f t="shared" si="5"/>
        <v>1</v>
      </c>
      <c r="D163" s="2" t="s">
        <v>462</v>
      </c>
      <c r="E163" s="3">
        <v>81</v>
      </c>
      <c r="F163" s="2" t="str">
        <f>_xlfn.XLOOKUP(E163,Table1[Age_Min],Table1[Age_Group],,-1,1)</f>
        <v>81-85</v>
      </c>
      <c r="G163" s="3">
        <v>2</v>
      </c>
      <c r="H163" s="3" t="str" cm="1">
        <f t="array" ref="H163">_xlfn.SWITCH(Table2[[#This Row],[Educ]], 1,"Less than High School", 2,"High School Graduate", 3,"Some College", 4,"College Graduate", 5,"Post Graduate", "Unknown")</f>
        <v>High School Graduate</v>
      </c>
      <c r="I163" s="3">
        <v>3</v>
      </c>
      <c r="J163" s="3">
        <v>28</v>
      </c>
      <c r="K163" s="4">
        <v>0.5</v>
      </c>
      <c r="L163" s="4" t="str" cm="1">
        <f t="array" ref="L163">_xlfn.IFS(Table2[[#This Row],[CDR]]="", "Unknown", Table2[[#This Row],[CDR]]&gt;0, "Demented", Table2[[#This Row],[CDR]]=0, "Non-demented")</f>
        <v>Demented</v>
      </c>
      <c r="M163" s="3">
        <v>1495</v>
      </c>
      <c r="N163" s="5">
        <v>0.68700000000000006</v>
      </c>
      <c r="O163" s="5">
        <v>1.1739999999999999</v>
      </c>
      <c r="P163" s="3" t="s">
        <v>11</v>
      </c>
    </row>
    <row r="164" spans="1:16" x14ac:dyDescent="0.2">
      <c r="A164" s="2" t="s">
        <v>164</v>
      </c>
      <c r="B164" s="2" t="str">
        <f t="shared" si="4"/>
        <v>0165</v>
      </c>
      <c r="C164" s="2" t="str">
        <f t="shared" si="5"/>
        <v>1</v>
      </c>
      <c r="D164" s="2" t="s">
        <v>462</v>
      </c>
      <c r="E164" s="3">
        <v>74</v>
      </c>
      <c r="F164" s="2" t="str">
        <f>_xlfn.XLOOKUP(E164,Table1[Age_Min],Table1[Age_Group],,-1,1)</f>
        <v>71-75</v>
      </c>
      <c r="G164" s="3">
        <v>2</v>
      </c>
      <c r="H164" s="3" t="str" cm="1">
        <f t="array" ref="H164">_xlfn.SWITCH(Table2[[#This Row],[Educ]], 1,"Less than High School", 2,"High School Graduate", 3,"Some College", 4,"College Graduate", 5,"Post Graduate", "Unknown")</f>
        <v>High School Graduate</v>
      </c>
      <c r="I164" s="3">
        <v>3</v>
      </c>
      <c r="J164" s="3">
        <v>29</v>
      </c>
      <c r="K164" s="4">
        <v>0</v>
      </c>
      <c r="L164" s="4" t="str" cm="1">
        <f t="array" ref="L164">_xlfn.IFS(Table2[[#This Row],[CDR]]="", "Unknown", Table2[[#This Row],[CDR]]&gt;0, "Demented", Table2[[#This Row],[CDR]]=0, "Non-demented")</f>
        <v>Non-demented</v>
      </c>
      <c r="M164" s="3">
        <v>1395</v>
      </c>
      <c r="N164" s="5">
        <v>0.78700000000000003</v>
      </c>
      <c r="O164" s="5">
        <v>1.258</v>
      </c>
      <c r="P164" s="3" t="s">
        <v>11</v>
      </c>
    </row>
    <row r="165" spans="1:16" x14ac:dyDescent="0.2">
      <c r="A165" s="2" t="s">
        <v>165</v>
      </c>
      <c r="B165" s="2" t="str">
        <f t="shared" si="4"/>
        <v>0166</v>
      </c>
      <c r="C165" s="2" t="str">
        <f t="shared" si="5"/>
        <v>1</v>
      </c>
      <c r="D165" s="2" t="s">
        <v>462</v>
      </c>
      <c r="E165" s="3">
        <v>80</v>
      </c>
      <c r="F165" s="2" t="str">
        <f>_xlfn.XLOOKUP(E165,Table1[Age_Min],Table1[Age_Group],,-1,1)</f>
        <v>76-80</v>
      </c>
      <c r="G165" s="3">
        <v>2</v>
      </c>
      <c r="H165" s="3" t="str" cm="1">
        <f t="array" ref="H165">_xlfn.SWITCH(Table2[[#This Row],[Educ]], 1,"Less than High School", 2,"High School Graduate", 3,"Some College", 4,"College Graduate", 5,"Post Graduate", "Unknown")</f>
        <v>High School Graduate</v>
      </c>
      <c r="J165" s="3">
        <v>27</v>
      </c>
      <c r="K165" s="4">
        <v>0.5</v>
      </c>
      <c r="L165" s="4" t="str" cm="1">
        <f t="array" ref="L165">_xlfn.IFS(Table2[[#This Row],[CDR]]="", "Unknown", Table2[[#This Row],[CDR]]&gt;0, "Demented", Table2[[#This Row],[CDR]]=0, "Non-demented")</f>
        <v>Demented</v>
      </c>
      <c r="M165" s="3">
        <v>1475</v>
      </c>
      <c r="N165" s="5">
        <v>0.77100000000000002</v>
      </c>
      <c r="O165" s="5">
        <v>1.19</v>
      </c>
      <c r="P165" s="3" t="s">
        <v>11</v>
      </c>
    </row>
    <row r="166" spans="1:16" x14ac:dyDescent="0.2">
      <c r="A166" s="2" t="s">
        <v>166</v>
      </c>
      <c r="B166" s="2" t="str">
        <f t="shared" si="4"/>
        <v>0167</v>
      </c>
      <c r="C166" s="2" t="str">
        <f t="shared" si="5"/>
        <v>1</v>
      </c>
      <c r="D166" s="2" t="s">
        <v>462</v>
      </c>
      <c r="E166" s="3">
        <v>41</v>
      </c>
      <c r="F166" s="2" t="str">
        <f>_xlfn.XLOOKUP(E166,Table1[Age_Min],Table1[Age_Group],,-1,1)</f>
        <v>41-60</v>
      </c>
      <c r="H166" s="3" t="str" cm="1">
        <f t="array" ref="H166">_xlfn.SWITCH(Table2[[#This Row],[Educ]], 1,"Less than High School", 2,"High School Graduate", 3,"Some College", 4,"College Graduate", 5,"Post Graduate", "Unknown")</f>
        <v>Unknown</v>
      </c>
      <c r="L166" s="4" t="str" cm="1">
        <f t="array" ref="L166">_xlfn.IFS(Table2[[#This Row],[CDR]]="", "Unknown", Table2[[#This Row],[CDR]]&gt;0, "Demented", Table2[[#This Row],[CDR]]=0, "Non-demented")</f>
        <v>Unknown</v>
      </c>
      <c r="M166" s="3">
        <v>1361</v>
      </c>
      <c r="N166" s="5">
        <v>0.84899999999999998</v>
      </c>
      <c r="O166" s="5">
        <v>1.2889999999999999</v>
      </c>
      <c r="P166" s="3" t="s">
        <v>11</v>
      </c>
    </row>
    <row r="167" spans="1:16" x14ac:dyDescent="0.2">
      <c r="A167" s="2" t="s">
        <v>167</v>
      </c>
      <c r="B167" s="2" t="str">
        <f t="shared" si="4"/>
        <v>0168</v>
      </c>
      <c r="C167" s="2" t="str">
        <f t="shared" si="5"/>
        <v>1</v>
      </c>
      <c r="D167" s="2" t="s">
        <v>462</v>
      </c>
      <c r="E167" s="3">
        <v>50</v>
      </c>
      <c r="F167" s="2" t="str">
        <f>_xlfn.XLOOKUP(E167,Table1[Age_Min],Table1[Age_Group],,-1,1)</f>
        <v>41-60</v>
      </c>
      <c r="H167" s="3" t="str" cm="1">
        <f t="array" ref="H167">_xlfn.SWITCH(Table2[[#This Row],[Educ]], 1,"Less than High School", 2,"High School Graduate", 3,"Some College", 4,"College Graduate", 5,"Post Graduate", "Unknown")</f>
        <v>Unknown</v>
      </c>
      <c r="L167" s="4" t="str" cm="1">
        <f t="array" ref="L167">_xlfn.IFS(Table2[[#This Row],[CDR]]="", "Unknown", Table2[[#This Row],[CDR]]&gt;0, "Demented", Table2[[#This Row],[CDR]]=0, "Non-demented")</f>
        <v>Unknown</v>
      </c>
      <c r="M167" s="3">
        <v>1411</v>
      </c>
      <c r="N167" s="5">
        <v>0.84599999999999997</v>
      </c>
      <c r="O167" s="5">
        <v>1.244</v>
      </c>
      <c r="P167" s="3" t="s">
        <v>11</v>
      </c>
    </row>
    <row r="168" spans="1:16" x14ac:dyDescent="0.2">
      <c r="A168" s="2" t="s">
        <v>168</v>
      </c>
      <c r="B168" s="2" t="str">
        <f t="shared" si="4"/>
        <v>0169</v>
      </c>
      <c r="C168" s="2" t="str">
        <f t="shared" si="5"/>
        <v>1</v>
      </c>
      <c r="D168" s="2" t="s">
        <v>462</v>
      </c>
      <c r="E168" s="3">
        <v>88</v>
      </c>
      <c r="F168" s="2" t="str">
        <f>_xlfn.XLOOKUP(E168,Table1[Age_Min],Table1[Age_Group],,-1,1)</f>
        <v>86-90</v>
      </c>
      <c r="G168" s="3">
        <v>2</v>
      </c>
      <c r="H168" s="3" t="str" cm="1">
        <f t="array" ref="H168">_xlfn.SWITCH(Table2[[#This Row],[Educ]], 1,"Less than High School", 2,"High School Graduate", 3,"Some College", 4,"College Graduate", 5,"Post Graduate", "Unknown")</f>
        <v>High School Graduate</v>
      </c>
      <c r="I168" s="3">
        <v>3</v>
      </c>
      <c r="J168" s="3">
        <v>30</v>
      </c>
      <c r="K168" s="4">
        <v>0</v>
      </c>
      <c r="L168" s="4" t="str" cm="1">
        <f t="array" ref="L168">_xlfn.IFS(Table2[[#This Row],[CDR]]="", "Unknown", Table2[[#This Row],[CDR]]&gt;0, "Demented", Table2[[#This Row],[CDR]]=0, "Non-demented")</f>
        <v>Non-demented</v>
      </c>
      <c r="M168" s="3">
        <v>1445</v>
      </c>
      <c r="N168" s="5">
        <v>0.71799999999999997</v>
      </c>
      <c r="O168" s="5">
        <v>1.2150000000000001</v>
      </c>
      <c r="P168" s="3" t="s">
        <v>11</v>
      </c>
    </row>
    <row r="169" spans="1:16" x14ac:dyDescent="0.2">
      <c r="A169" s="2" t="s">
        <v>169</v>
      </c>
      <c r="B169" s="2" t="str">
        <f t="shared" si="4"/>
        <v>0170</v>
      </c>
      <c r="C169" s="2" t="str">
        <f t="shared" si="5"/>
        <v>1</v>
      </c>
      <c r="D169" s="2" t="s">
        <v>463</v>
      </c>
      <c r="E169" s="3">
        <v>71</v>
      </c>
      <c r="F169" s="2" t="str">
        <f>_xlfn.XLOOKUP(E169,Table1[Age_Min],Table1[Age_Group],,-1,1)</f>
        <v>71-75</v>
      </c>
      <c r="G169" s="3">
        <v>2</v>
      </c>
      <c r="H169" s="3" t="str" cm="1">
        <f t="array" ref="H169">_xlfn.SWITCH(Table2[[#This Row],[Educ]], 1,"Less than High School", 2,"High School Graduate", 3,"Some College", 4,"College Graduate", 5,"Post Graduate", "Unknown")</f>
        <v>High School Graduate</v>
      </c>
      <c r="I169" s="3">
        <v>4</v>
      </c>
      <c r="J169" s="3">
        <v>29</v>
      </c>
      <c r="K169" s="4">
        <v>0</v>
      </c>
      <c r="L169" s="4" t="str" cm="1">
        <f t="array" ref="L169">_xlfn.IFS(Table2[[#This Row],[CDR]]="", "Unknown", Table2[[#This Row],[CDR]]&gt;0, "Demented", Table2[[#This Row],[CDR]]=0, "Non-demented")</f>
        <v>Non-demented</v>
      </c>
      <c r="M169" s="3">
        <v>1455</v>
      </c>
      <c r="N169" s="5">
        <v>0.72499999999999998</v>
      </c>
      <c r="O169" s="5">
        <v>1.206</v>
      </c>
      <c r="P169" s="3" t="s">
        <v>11</v>
      </c>
    </row>
    <row r="170" spans="1:16" x14ac:dyDescent="0.2">
      <c r="A170" s="2" t="s">
        <v>170</v>
      </c>
      <c r="B170" s="2" t="str">
        <f t="shared" si="4"/>
        <v>0173</v>
      </c>
      <c r="C170" s="2" t="str">
        <f t="shared" si="5"/>
        <v>1</v>
      </c>
      <c r="D170" s="2" t="s">
        <v>463</v>
      </c>
      <c r="E170" s="3">
        <v>35</v>
      </c>
      <c r="F170" s="2" t="str">
        <f>_xlfn.XLOOKUP(E170,Table1[Age_Min],Table1[Age_Group],,-1,1)</f>
        <v>18-40</v>
      </c>
      <c r="H170" s="3" t="str" cm="1">
        <f t="array" ref="H170">_xlfn.SWITCH(Table2[[#This Row],[Educ]], 1,"Less than High School", 2,"High School Graduate", 3,"Some College", 4,"College Graduate", 5,"Post Graduate", "Unknown")</f>
        <v>Unknown</v>
      </c>
      <c r="L170" s="4" t="str" cm="1">
        <f t="array" ref="L170">_xlfn.IFS(Table2[[#This Row],[CDR]]="", "Unknown", Table2[[#This Row],[CDR]]&gt;0, "Demented", Table2[[#This Row],[CDR]]=0, "Non-demented")</f>
        <v>Unknown</v>
      </c>
      <c r="M170" s="3">
        <v>1475</v>
      </c>
      <c r="N170" s="5">
        <v>0.82899999999999996</v>
      </c>
      <c r="O170" s="5">
        <v>1.19</v>
      </c>
      <c r="P170" s="3" t="s">
        <v>11</v>
      </c>
    </row>
    <row r="171" spans="1:16" x14ac:dyDescent="0.2">
      <c r="A171" s="2" t="s">
        <v>171</v>
      </c>
      <c r="B171" s="2" t="str">
        <f t="shared" si="4"/>
        <v>0174</v>
      </c>
      <c r="C171" s="2" t="str">
        <f t="shared" si="5"/>
        <v>1</v>
      </c>
      <c r="D171" s="2" t="s">
        <v>463</v>
      </c>
      <c r="E171" s="3">
        <v>23</v>
      </c>
      <c r="F171" s="2" t="str">
        <f>_xlfn.XLOOKUP(E171,Table1[Age_Min],Table1[Age_Group],,-1,1)</f>
        <v>18-40</v>
      </c>
      <c r="H171" s="3" t="str" cm="1">
        <f t="array" ref="H171">_xlfn.SWITCH(Table2[[#This Row],[Educ]], 1,"Less than High School", 2,"High School Graduate", 3,"Some College", 4,"College Graduate", 5,"Post Graduate", "Unknown")</f>
        <v>Unknown</v>
      </c>
      <c r="L171" s="4" t="str" cm="1">
        <f t="array" ref="L171">_xlfn.IFS(Table2[[#This Row],[CDR]]="", "Unknown", Table2[[#This Row],[CDR]]&gt;0, "Demented", Table2[[#This Row],[CDR]]=0, "Non-demented")</f>
        <v>Unknown</v>
      </c>
      <c r="M171" s="3">
        <v>1415</v>
      </c>
      <c r="N171" s="5">
        <v>0.86499999999999999</v>
      </c>
      <c r="O171" s="5">
        <v>1.2410000000000001</v>
      </c>
      <c r="P171" s="3" t="s">
        <v>11</v>
      </c>
    </row>
    <row r="172" spans="1:16" x14ac:dyDescent="0.2">
      <c r="A172" s="2" t="s">
        <v>172</v>
      </c>
      <c r="B172" s="2" t="str">
        <f t="shared" si="4"/>
        <v>0176</v>
      </c>
      <c r="C172" s="2" t="str">
        <f t="shared" si="5"/>
        <v>1</v>
      </c>
      <c r="D172" s="2" t="s">
        <v>462</v>
      </c>
      <c r="E172" s="3">
        <v>88</v>
      </c>
      <c r="F172" s="2" t="str">
        <f>_xlfn.XLOOKUP(E172,Table1[Age_Min],Table1[Age_Group],,-1,1)</f>
        <v>86-90</v>
      </c>
      <c r="G172" s="3">
        <v>3</v>
      </c>
      <c r="H172" s="3" t="str" cm="1">
        <f t="array" ref="H172">_xlfn.SWITCH(Table2[[#This Row],[Educ]], 1,"Less than High School", 2,"High School Graduate", 3,"Some College", 4,"College Graduate", 5,"Post Graduate", "Unknown")</f>
        <v>Some College</v>
      </c>
      <c r="I172" s="3">
        <v>1</v>
      </c>
      <c r="J172" s="3">
        <v>29</v>
      </c>
      <c r="K172" s="4">
        <v>0</v>
      </c>
      <c r="L172" s="4" t="str" cm="1">
        <f t="array" ref="L172">_xlfn.IFS(Table2[[#This Row],[CDR]]="", "Unknown", Table2[[#This Row],[CDR]]&gt;0, "Demented", Table2[[#This Row],[CDR]]=0, "Non-demented")</f>
        <v>Non-demented</v>
      </c>
      <c r="M172" s="3">
        <v>1398</v>
      </c>
      <c r="N172" s="5">
        <v>0.71199999999999997</v>
      </c>
      <c r="O172" s="5">
        <v>1.2549999999999999</v>
      </c>
      <c r="P172" s="3" t="s">
        <v>11</v>
      </c>
    </row>
    <row r="173" spans="1:16" x14ac:dyDescent="0.2">
      <c r="A173" s="2" t="s">
        <v>173</v>
      </c>
      <c r="B173" s="2" t="str">
        <f t="shared" si="4"/>
        <v>0177</v>
      </c>
      <c r="C173" s="2" t="str">
        <f t="shared" si="5"/>
        <v>1</v>
      </c>
      <c r="D173" s="2" t="s">
        <v>462</v>
      </c>
      <c r="E173" s="3">
        <v>54</v>
      </c>
      <c r="F173" s="2" t="str">
        <f>_xlfn.XLOOKUP(E173,Table1[Age_Min],Table1[Age_Group],,-1,1)</f>
        <v>41-60</v>
      </c>
      <c r="G173" s="3">
        <v>4</v>
      </c>
      <c r="H173" s="3" t="str" cm="1">
        <f t="array" ref="H173">_xlfn.SWITCH(Table2[[#This Row],[Educ]], 1,"Less than High School", 2,"High School Graduate", 3,"Some College", 4,"College Graduate", 5,"Post Graduate", "Unknown")</f>
        <v>College Graduate</v>
      </c>
      <c r="I173" s="3">
        <v>1</v>
      </c>
      <c r="J173" s="3">
        <v>30</v>
      </c>
      <c r="K173" s="4">
        <v>0</v>
      </c>
      <c r="L173" s="4" t="str" cm="1">
        <f t="array" ref="L173">_xlfn.IFS(Table2[[#This Row],[CDR]]="", "Unknown", Table2[[#This Row],[CDR]]&gt;0, "Demented", Table2[[#This Row],[CDR]]=0, "Non-demented")</f>
        <v>Non-demented</v>
      </c>
      <c r="M173" s="3">
        <v>1494</v>
      </c>
      <c r="N173" s="5">
        <v>0.83799999999999997</v>
      </c>
      <c r="O173" s="5">
        <v>1.1739999999999999</v>
      </c>
      <c r="P173" s="3" t="s">
        <v>11</v>
      </c>
    </row>
    <row r="174" spans="1:16" x14ac:dyDescent="0.2">
      <c r="A174" s="2" t="s">
        <v>174</v>
      </c>
      <c r="B174" s="2" t="str">
        <f t="shared" si="4"/>
        <v>0178</v>
      </c>
      <c r="C174" s="2" t="str">
        <f t="shared" si="5"/>
        <v>1</v>
      </c>
      <c r="D174" s="2" t="s">
        <v>462</v>
      </c>
      <c r="E174" s="3">
        <v>44</v>
      </c>
      <c r="F174" s="2" t="str">
        <f>_xlfn.XLOOKUP(E174,Table1[Age_Min],Table1[Age_Group],,-1,1)</f>
        <v>41-60</v>
      </c>
      <c r="H174" s="3" t="str" cm="1">
        <f t="array" ref="H174">_xlfn.SWITCH(Table2[[#This Row],[Educ]], 1,"Less than High School", 2,"High School Graduate", 3,"Some College", 4,"College Graduate", 5,"Post Graduate", "Unknown")</f>
        <v>Unknown</v>
      </c>
      <c r="L174" s="4" t="str" cm="1">
        <f t="array" ref="L174">_xlfn.IFS(Table2[[#This Row],[CDR]]="", "Unknown", Table2[[#This Row],[CDR]]&gt;0, "Demented", Table2[[#This Row],[CDR]]=0, "Non-demented")</f>
        <v>Unknown</v>
      </c>
      <c r="M174" s="3">
        <v>1272</v>
      </c>
      <c r="N174" s="5">
        <v>0.85299999999999998</v>
      </c>
      <c r="O174" s="5">
        <v>1.38</v>
      </c>
      <c r="P174" s="3" t="s">
        <v>11</v>
      </c>
    </row>
    <row r="175" spans="1:16" x14ac:dyDescent="0.2">
      <c r="A175" s="2" t="s">
        <v>175</v>
      </c>
      <c r="B175" s="2" t="str">
        <f t="shared" si="4"/>
        <v>0179</v>
      </c>
      <c r="C175" s="2" t="str">
        <f t="shared" si="5"/>
        <v>1</v>
      </c>
      <c r="D175" s="2" t="s">
        <v>462</v>
      </c>
      <c r="E175" s="3">
        <v>87</v>
      </c>
      <c r="F175" s="2" t="str">
        <f>_xlfn.XLOOKUP(E175,Table1[Age_Min],Table1[Age_Group],,-1,1)</f>
        <v>86-90</v>
      </c>
      <c r="G175" s="3">
        <v>2</v>
      </c>
      <c r="H175" s="3" t="str" cm="1">
        <f t="array" ref="H175">_xlfn.SWITCH(Table2[[#This Row],[Educ]], 1,"Less than High School", 2,"High School Graduate", 3,"Some College", 4,"College Graduate", 5,"Post Graduate", "Unknown")</f>
        <v>High School Graduate</v>
      </c>
      <c r="I175" s="3">
        <v>4</v>
      </c>
      <c r="J175" s="3">
        <v>21</v>
      </c>
      <c r="K175" s="4">
        <v>0.5</v>
      </c>
      <c r="L175" s="4" t="str" cm="1">
        <f t="array" ref="L175">_xlfn.IFS(Table2[[#This Row],[CDR]]="", "Unknown", Table2[[#This Row],[CDR]]&gt;0, "Demented", Table2[[#This Row],[CDR]]=0, "Non-demented")</f>
        <v>Demented</v>
      </c>
      <c r="M175" s="3">
        <v>1250</v>
      </c>
      <c r="N175" s="5">
        <v>0.65300000000000002</v>
      </c>
      <c r="O175" s="5">
        <v>1.405</v>
      </c>
      <c r="P175" s="3" t="s">
        <v>11</v>
      </c>
    </row>
    <row r="176" spans="1:16" x14ac:dyDescent="0.2">
      <c r="A176" s="2" t="s">
        <v>176</v>
      </c>
      <c r="B176" s="2" t="str">
        <f t="shared" si="4"/>
        <v>0180</v>
      </c>
      <c r="C176" s="2" t="str">
        <f t="shared" si="5"/>
        <v>1</v>
      </c>
      <c r="D176" s="2" t="s">
        <v>462</v>
      </c>
      <c r="E176" s="3">
        <v>80</v>
      </c>
      <c r="F176" s="2" t="str">
        <f>_xlfn.XLOOKUP(E176,Table1[Age_Min],Table1[Age_Group],,-1,1)</f>
        <v>76-80</v>
      </c>
      <c r="G176" s="3">
        <v>4</v>
      </c>
      <c r="H176" s="3" t="str" cm="1">
        <f t="array" ref="H176">_xlfn.SWITCH(Table2[[#This Row],[Educ]], 1,"Less than High School", 2,"High School Graduate", 3,"Some College", 4,"College Graduate", 5,"Post Graduate", "Unknown")</f>
        <v>College Graduate</v>
      </c>
      <c r="I176" s="3">
        <v>2</v>
      </c>
      <c r="J176" s="3">
        <v>30</v>
      </c>
      <c r="K176" s="4">
        <v>0</v>
      </c>
      <c r="L176" s="4" t="str" cm="1">
        <f t="array" ref="L176">_xlfn.IFS(Table2[[#This Row],[CDR]]="", "Unknown", Table2[[#This Row],[CDR]]&gt;0, "Demented", Table2[[#This Row],[CDR]]=0, "Non-demented")</f>
        <v>Non-demented</v>
      </c>
      <c r="M176" s="3">
        <v>1496</v>
      </c>
      <c r="N176" s="5">
        <v>0.745</v>
      </c>
      <c r="O176" s="5">
        <v>1.173</v>
      </c>
      <c r="P176" s="3" t="s">
        <v>11</v>
      </c>
    </row>
    <row r="177" spans="1:16" x14ac:dyDescent="0.2">
      <c r="A177" s="2" t="s">
        <v>177</v>
      </c>
      <c r="B177" s="2" t="str">
        <f t="shared" si="4"/>
        <v>0181</v>
      </c>
      <c r="C177" s="2" t="str">
        <f t="shared" si="5"/>
        <v>1</v>
      </c>
      <c r="D177" s="2" t="s">
        <v>462</v>
      </c>
      <c r="E177" s="3">
        <v>49</v>
      </c>
      <c r="F177" s="2" t="str">
        <f>_xlfn.XLOOKUP(E177,Table1[Age_Min],Table1[Age_Group],,-1,1)</f>
        <v>41-60</v>
      </c>
      <c r="G177" s="3">
        <v>4</v>
      </c>
      <c r="H177" s="3" t="str" cm="1">
        <f t="array" ref="H177">_xlfn.SWITCH(Table2[[#This Row],[Educ]], 1,"Less than High School", 2,"High School Graduate", 3,"Some College", 4,"College Graduate", 5,"Post Graduate", "Unknown")</f>
        <v>College Graduate</v>
      </c>
      <c r="I177" s="3">
        <v>2</v>
      </c>
      <c r="J177" s="3">
        <v>30</v>
      </c>
      <c r="K177" s="4">
        <v>0</v>
      </c>
      <c r="L177" s="4" t="str" cm="1">
        <f t="array" ref="L177">_xlfn.IFS(Table2[[#This Row],[CDR]]="", "Unknown", Table2[[#This Row],[CDR]]&gt;0, "Demented", Table2[[#This Row],[CDR]]=0, "Non-demented")</f>
        <v>Non-demented</v>
      </c>
      <c r="M177" s="3">
        <v>1316</v>
      </c>
      <c r="N177" s="5">
        <v>0.82</v>
      </c>
      <c r="O177" s="5">
        <v>1.3340000000000001</v>
      </c>
      <c r="P177" s="3" t="s">
        <v>11</v>
      </c>
    </row>
    <row r="178" spans="1:16" x14ac:dyDescent="0.2">
      <c r="A178" s="2" t="s">
        <v>178</v>
      </c>
      <c r="B178" s="2" t="str">
        <f t="shared" si="4"/>
        <v>0182</v>
      </c>
      <c r="C178" s="2" t="str">
        <f t="shared" si="5"/>
        <v>1</v>
      </c>
      <c r="D178" s="2" t="s">
        <v>463</v>
      </c>
      <c r="E178" s="3">
        <v>48</v>
      </c>
      <c r="F178" s="2" t="str">
        <f>_xlfn.XLOOKUP(E178,Table1[Age_Min],Table1[Age_Group],,-1,1)</f>
        <v>41-60</v>
      </c>
      <c r="H178" s="3" t="str" cm="1">
        <f t="array" ref="H178">_xlfn.SWITCH(Table2[[#This Row],[Educ]], 1,"Less than High School", 2,"High School Graduate", 3,"Some College", 4,"College Graduate", 5,"Post Graduate", "Unknown")</f>
        <v>Unknown</v>
      </c>
      <c r="L178" s="4" t="str" cm="1">
        <f t="array" ref="L178">_xlfn.IFS(Table2[[#This Row],[CDR]]="", "Unknown", Table2[[#This Row],[CDR]]&gt;0, "Demented", Table2[[#This Row],[CDR]]=0, "Non-demented")</f>
        <v>Unknown</v>
      </c>
      <c r="M178" s="3">
        <v>1561</v>
      </c>
      <c r="N178" s="5">
        <v>0.81599999999999995</v>
      </c>
      <c r="O178" s="5">
        <v>1.1240000000000001</v>
      </c>
      <c r="P178" s="3" t="s">
        <v>11</v>
      </c>
    </row>
    <row r="179" spans="1:16" x14ac:dyDescent="0.2">
      <c r="A179" s="2" t="s">
        <v>179</v>
      </c>
      <c r="B179" s="2" t="str">
        <f t="shared" si="4"/>
        <v>0183</v>
      </c>
      <c r="C179" s="2" t="str">
        <f t="shared" si="5"/>
        <v>1</v>
      </c>
      <c r="D179" s="2" t="s">
        <v>463</v>
      </c>
      <c r="E179" s="3">
        <v>44</v>
      </c>
      <c r="F179" s="2" t="str">
        <f>_xlfn.XLOOKUP(E179,Table1[Age_Min],Table1[Age_Group],,-1,1)</f>
        <v>41-60</v>
      </c>
      <c r="H179" s="3" t="str" cm="1">
        <f t="array" ref="H179">_xlfn.SWITCH(Table2[[#This Row],[Educ]], 1,"Less than High School", 2,"High School Graduate", 3,"Some College", 4,"College Graduate", 5,"Post Graduate", "Unknown")</f>
        <v>Unknown</v>
      </c>
      <c r="L179" s="4" t="str" cm="1">
        <f t="array" ref="L179">_xlfn.IFS(Table2[[#This Row],[CDR]]="", "Unknown", Table2[[#This Row],[CDR]]&gt;0, "Demented", Table2[[#This Row],[CDR]]=0, "Non-demented")</f>
        <v>Unknown</v>
      </c>
      <c r="M179" s="3">
        <v>1908</v>
      </c>
      <c r="N179" s="5">
        <v>0.81599999999999995</v>
      </c>
      <c r="O179" s="5">
        <v>0.92</v>
      </c>
      <c r="P179" s="3" t="s">
        <v>11</v>
      </c>
    </row>
    <row r="180" spans="1:16" x14ac:dyDescent="0.2">
      <c r="A180" s="2" t="s">
        <v>180</v>
      </c>
      <c r="B180" s="2" t="str">
        <f t="shared" si="4"/>
        <v>0184</v>
      </c>
      <c r="C180" s="2" t="str">
        <f t="shared" si="5"/>
        <v>1</v>
      </c>
      <c r="D180" s="2" t="s">
        <v>462</v>
      </c>
      <c r="E180" s="3">
        <v>65</v>
      </c>
      <c r="F180" s="2" t="str">
        <f>_xlfn.XLOOKUP(E180,Table1[Age_Min],Table1[Age_Group],,-1,1)</f>
        <v>61-65</v>
      </c>
      <c r="G180" s="3">
        <v>2</v>
      </c>
      <c r="H180" s="3" t="str" cm="1">
        <f t="array" ref="H180">_xlfn.SWITCH(Table2[[#This Row],[Educ]], 1,"Less than High School", 2,"High School Graduate", 3,"Some College", 4,"College Graduate", 5,"Post Graduate", "Unknown")</f>
        <v>High School Graduate</v>
      </c>
      <c r="J180" s="3">
        <v>16</v>
      </c>
      <c r="K180" s="4">
        <v>1</v>
      </c>
      <c r="L180" s="4" t="str" cm="1">
        <f t="array" ref="L180">_xlfn.IFS(Table2[[#This Row],[CDR]]="", "Unknown", Table2[[#This Row],[CDR]]&gt;0, "Demented", Table2[[#This Row],[CDR]]=0, "Non-demented")</f>
        <v>Demented</v>
      </c>
      <c r="M180" s="3">
        <v>1521</v>
      </c>
      <c r="N180" s="5">
        <v>0.66900000000000004</v>
      </c>
      <c r="O180" s="5">
        <v>1.1539999999999999</v>
      </c>
      <c r="P180" s="3" t="s">
        <v>11</v>
      </c>
    </row>
    <row r="181" spans="1:16" x14ac:dyDescent="0.2">
      <c r="A181" s="2" t="s">
        <v>181</v>
      </c>
      <c r="B181" s="2" t="str">
        <f t="shared" si="4"/>
        <v>0185</v>
      </c>
      <c r="C181" s="2" t="str">
        <f t="shared" si="5"/>
        <v>1</v>
      </c>
      <c r="D181" s="2" t="s">
        <v>462</v>
      </c>
      <c r="E181" s="3">
        <v>78</v>
      </c>
      <c r="F181" s="2" t="str">
        <f>_xlfn.XLOOKUP(E181,Table1[Age_Min],Table1[Age_Group],,-1,1)</f>
        <v>76-80</v>
      </c>
      <c r="G181" s="3">
        <v>2</v>
      </c>
      <c r="H181" s="3" t="str" cm="1">
        <f t="array" ref="H181">_xlfn.SWITCH(Table2[[#This Row],[Educ]], 1,"Less than High School", 2,"High School Graduate", 3,"Some College", 4,"College Graduate", 5,"Post Graduate", "Unknown")</f>
        <v>High School Graduate</v>
      </c>
      <c r="I181" s="3">
        <v>4</v>
      </c>
      <c r="J181" s="3">
        <v>17</v>
      </c>
      <c r="K181" s="4">
        <v>1</v>
      </c>
      <c r="L181" s="4" t="str" cm="1">
        <f t="array" ref="L181">_xlfn.IFS(Table2[[#This Row],[CDR]]="", "Unknown", Table2[[#This Row],[CDR]]&gt;0, "Demented", Table2[[#This Row],[CDR]]=0, "Non-demented")</f>
        <v>Demented</v>
      </c>
      <c r="M181" s="3">
        <v>1314</v>
      </c>
      <c r="N181" s="5">
        <v>0.73899999999999999</v>
      </c>
      <c r="O181" s="5">
        <v>1.3360000000000001</v>
      </c>
      <c r="P181" s="3" t="s">
        <v>11</v>
      </c>
    </row>
    <row r="182" spans="1:16" x14ac:dyDescent="0.2">
      <c r="A182" s="2" t="s">
        <v>182</v>
      </c>
      <c r="B182" s="2" t="str">
        <f t="shared" si="4"/>
        <v>0186</v>
      </c>
      <c r="C182" s="2" t="str">
        <f t="shared" si="5"/>
        <v>1</v>
      </c>
      <c r="D182" s="2" t="s">
        <v>463</v>
      </c>
      <c r="E182" s="3">
        <v>84</v>
      </c>
      <c r="F182" s="2" t="str">
        <f>_xlfn.XLOOKUP(E182,Table1[Age_Min],Table1[Age_Group],,-1,1)</f>
        <v>81-85</v>
      </c>
      <c r="G182" s="3">
        <v>5</v>
      </c>
      <c r="H182" s="3" t="str" cm="1">
        <f t="array" ref="H182">_xlfn.SWITCH(Table2[[#This Row],[Educ]], 1,"Less than High School", 2,"High School Graduate", 3,"Some College", 4,"College Graduate", 5,"Post Graduate", "Unknown")</f>
        <v>Post Graduate</v>
      </c>
      <c r="I182" s="3">
        <v>1</v>
      </c>
      <c r="J182" s="3">
        <v>29</v>
      </c>
      <c r="K182" s="4">
        <v>0</v>
      </c>
      <c r="L182" s="4" t="str" cm="1">
        <f t="array" ref="L182">_xlfn.IFS(Table2[[#This Row],[CDR]]="", "Unknown", Table2[[#This Row],[CDR]]&gt;0, "Demented", Table2[[#This Row],[CDR]]=0, "Non-demented")</f>
        <v>Non-demented</v>
      </c>
      <c r="M182" s="3">
        <v>1707</v>
      </c>
      <c r="N182" s="5">
        <v>0.73099999999999998</v>
      </c>
      <c r="O182" s="5">
        <v>1.028</v>
      </c>
      <c r="P182" s="3" t="s">
        <v>11</v>
      </c>
    </row>
    <row r="183" spans="1:16" x14ac:dyDescent="0.2">
      <c r="A183" s="2" t="s">
        <v>183</v>
      </c>
      <c r="B183" s="2" t="str">
        <f t="shared" si="4"/>
        <v>0188</v>
      </c>
      <c r="C183" s="2" t="str">
        <f t="shared" si="5"/>
        <v>1</v>
      </c>
      <c r="D183" s="2" t="s">
        <v>463</v>
      </c>
      <c r="E183" s="3">
        <v>48</v>
      </c>
      <c r="F183" s="2" t="str">
        <f>_xlfn.XLOOKUP(E183,Table1[Age_Min],Table1[Age_Group],,-1,1)</f>
        <v>41-60</v>
      </c>
      <c r="G183" s="3">
        <v>4</v>
      </c>
      <c r="H183" s="3" t="str" cm="1">
        <f t="array" ref="H183">_xlfn.SWITCH(Table2[[#This Row],[Educ]], 1,"Less than High School", 2,"High School Graduate", 3,"Some College", 4,"College Graduate", 5,"Post Graduate", "Unknown")</f>
        <v>College Graduate</v>
      </c>
      <c r="I183" s="3">
        <v>2</v>
      </c>
      <c r="J183" s="3">
        <v>30</v>
      </c>
      <c r="K183" s="4">
        <v>0</v>
      </c>
      <c r="L183" s="4" t="str" cm="1">
        <f t="array" ref="L183">_xlfn.IFS(Table2[[#This Row],[CDR]]="", "Unknown", Table2[[#This Row],[CDR]]&gt;0, "Demented", Table2[[#This Row],[CDR]]=0, "Non-demented")</f>
        <v>Non-demented</v>
      </c>
      <c r="M183" s="3">
        <v>1464</v>
      </c>
      <c r="N183" s="5">
        <v>0.79</v>
      </c>
      <c r="O183" s="5">
        <v>1.1990000000000001</v>
      </c>
      <c r="P183" s="3" t="s">
        <v>11</v>
      </c>
    </row>
    <row r="184" spans="1:16" x14ac:dyDescent="0.2">
      <c r="A184" s="2" t="s">
        <v>184</v>
      </c>
      <c r="B184" s="2" t="str">
        <f t="shared" si="4"/>
        <v>0189</v>
      </c>
      <c r="C184" s="2" t="str">
        <f t="shared" si="5"/>
        <v>1</v>
      </c>
      <c r="D184" s="2" t="s">
        <v>463</v>
      </c>
      <c r="E184" s="3">
        <v>22</v>
      </c>
      <c r="F184" s="2" t="str">
        <f>_xlfn.XLOOKUP(E184,Table1[Age_Min],Table1[Age_Group],,-1,1)</f>
        <v>18-40</v>
      </c>
      <c r="H184" s="3" t="str" cm="1">
        <f t="array" ref="H184">_xlfn.SWITCH(Table2[[#This Row],[Educ]], 1,"Less than High School", 2,"High School Graduate", 3,"Some College", 4,"College Graduate", 5,"Post Graduate", "Unknown")</f>
        <v>Unknown</v>
      </c>
      <c r="L184" s="4" t="str" cm="1">
        <f t="array" ref="L184">_xlfn.IFS(Table2[[#This Row],[CDR]]="", "Unknown", Table2[[#This Row],[CDR]]&gt;0, "Demented", Table2[[#This Row],[CDR]]=0, "Non-demented")</f>
        <v>Unknown</v>
      </c>
      <c r="M184" s="3">
        <v>1628</v>
      </c>
      <c r="N184" s="5">
        <v>0.85299999999999998</v>
      </c>
      <c r="O184" s="5">
        <v>1.0780000000000001</v>
      </c>
      <c r="P184" s="3" t="s">
        <v>11</v>
      </c>
    </row>
    <row r="185" spans="1:16" x14ac:dyDescent="0.2">
      <c r="A185" s="2" t="s">
        <v>185</v>
      </c>
      <c r="B185" s="2" t="str">
        <f t="shared" si="4"/>
        <v>0190</v>
      </c>
      <c r="C185" s="2" t="str">
        <f t="shared" si="5"/>
        <v>1</v>
      </c>
      <c r="D185" s="2" t="s">
        <v>463</v>
      </c>
      <c r="E185" s="3">
        <v>43</v>
      </c>
      <c r="F185" s="2" t="str">
        <f>_xlfn.XLOOKUP(E185,Table1[Age_Min],Table1[Age_Group],,-1,1)</f>
        <v>41-60</v>
      </c>
      <c r="H185" s="3" t="str" cm="1">
        <f t="array" ref="H185">_xlfn.SWITCH(Table2[[#This Row],[Educ]], 1,"Less than High School", 2,"High School Graduate", 3,"Some College", 4,"College Graduate", 5,"Post Graduate", "Unknown")</f>
        <v>Unknown</v>
      </c>
      <c r="L185" s="4" t="str" cm="1">
        <f t="array" ref="L185">_xlfn.IFS(Table2[[#This Row],[CDR]]="", "Unknown", Table2[[#This Row],[CDR]]&gt;0, "Demented", Table2[[#This Row],[CDR]]=0, "Non-demented")</f>
        <v>Unknown</v>
      </c>
      <c r="M185" s="3">
        <v>1561</v>
      </c>
      <c r="N185" s="5">
        <v>0.81299999999999994</v>
      </c>
      <c r="O185" s="5">
        <v>1.1240000000000001</v>
      </c>
      <c r="P185" s="3" t="s">
        <v>11</v>
      </c>
    </row>
    <row r="186" spans="1:16" x14ac:dyDescent="0.2">
      <c r="A186" s="2" t="s">
        <v>186</v>
      </c>
      <c r="B186" s="2" t="str">
        <f t="shared" si="4"/>
        <v>0191</v>
      </c>
      <c r="C186" s="2" t="str">
        <f t="shared" si="5"/>
        <v>1</v>
      </c>
      <c r="D186" s="2" t="s">
        <v>462</v>
      </c>
      <c r="E186" s="3">
        <v>21</v>
      </c>
      <c r="F186" s="2" t="str">
        <f>_xlfn.XLOOKUP(E186,Table1[Age_Min],Table1[Age_Group],,-1,1)</f>
        <v>18-40</v>
      </c>
      <c r="H186" s="3" t="str" cm="1">
        <f t="array" ref="H186">_xlfn.SWITCH(Table2[[#This Row],[Educ]], 1,"Less than High School", 2,"High School Graduate", 3,"Some College", 4,"College Graduate", 5,"Post Graduate", "Unknown")</f>
        <v>Unknown</v>
      </c>
      <c r="L186" s="4" t="str" cm="1">
        <f t="array" ref="L186">_xlfn.IFS(Table2[[#This Row],[CDR]]="", "Unknown", Table2[[#This Row],[CDR]]&gt;0, "Demented", Table2[[#This Row],[CDR]]=0, "Non-demented")</f>
        <v>Unknown</v>
      </c>
      <c r="M186" s="3">
        <v>1421</v>
      </c>
      <c r="N186" s="5">
        <v>0.83499999999999996</v>
      </c>
      <c r="O186" s="5">
        <v>1.2350000000000001</v>
      </c>
      <c r="P186" s="3" t="s">
        <v>11</v>
      </c>
    </row>
    <row r="187" spans="1:16" x14ac:dyDescent="0.2">
      <c r="A187" s="2" t="s">
        <v>436</v>
      </c>
      <c r="B187" s="2" t="str">
        <f t="shared" si="4"/>
        <v>0191</v>
      </c>
      <c r="C187" s="2" t="str">
        <f t="shared" si="5"/>
        <v>2</v>
      </c>
      <c r="D187" s="2" t="s">
        <v>462</v>
      </c>
      <c r="E187" s="3">
        <v>21</v>
      </c>
      <c r="F187" s="2" t="str">
        <f>_xlfn.XLOOKUP(E187,Table1[Age_Min],Table1[Age_Group],,-1,1)</f>
        <v>18-40</v>
      </c>
      <c r="H187" s="3" t="str" cm="1">
        <f t="array" ref="H187">_xlfn.SWITCH(Table2[[#This Row],[Educ]], 1,"Less than High School", 2,"High School Graduate", 3,"Some College", 4,"College Graduate", 5,"Post Graduate", "Unknown")</f>
        <v>Unknown</v>
      </c>
      <c r="L187" s="4" t="str" cm="1">
        <f t="array" ref="L187">_xlfn.IFS(Table2[[#This Row],[CDR]]="", "Unknown", Table2[[#This Row],[CDR]]&gt;0, "Demented", Table2[[#This Row],[CDR]]=0, "Non-demented")</f>
        <v>Unknown</v>
      </c>
      <c r="M187" s="3">
        <v>1416</v>
      </c>
      <c r="N187" s="5">
        <v>0.83699999999999997</v>
      </c>
      <c r="O187" s="5">
        <v>1.2390000000000001</v>
      </c>
      <c r="P187" s="3">
        <v>28</v>
      </c>
    </row>
    <row r="188" spans="1:16" x14ac:dyDescent="0.2">
      <c r="A188" s="2" t="s">
        <v>187</v>
      </c>
      <c r="B188" s="2" t="str">
        <f t="shared" si="4"/>
        <v>0192</v>
      </c>
      <c r="C188" s="2" t="str">
        <f t="shared" si="5"/>
        <v>1</v>
      </c>
      <c r="D188" s="2" t="s">
        <v>462</v>
      </c>
      <c r="E188" s="3">
        <v>31</v>
      </c>
      <c r="F188" s="2" t="str">
        <f>_xlfn.XLOOKUP(E188,Table1[Age_Min],Table1[Age_Group],,-1,1)</f>
        <v>18-40</v>
      </c>
      <c r="H188" s="3" t="str" cm="1">
        <f t="array" ref="H188">_xlfn.SWITCH(Table2[[#This Row],[Educ]], 1,"Less than High School", 2,"High School Graduate", 3,"Some College", 4,"College Graduate", 5,"Post Graduate", "Unknown")</f>
        <v>Unknown</v>
      </c>
      <c r="L188" s="4" t="str" cm="1">
        <f t="array" ref="L188">_xlfn.IFS(Table2[[#This Row],[CDR]]="", "Unknown", Table2[[#This Row],[CDR]]&gt;0, "Demented", Table2[[#This Row],[CDR]]=0, "Non-demented")</f>
        <v>Unknown</v>
      </c>
      <c r="M188" s="3">
        <v>1294</v>
      </c>
      <c r="N188" s="5">
        <v>0.83899999999999997</v>
      </c>
      <c r="O188" s="5">
        <v>1.357</v>
      </c>
      <c r="P188" s="3" t="s">
        <v>11</v>
      </c>
    </row>
    <row r="189" spans="1:16" x14ac:dyDescent="0.2">
      <c r="A189" s="2" t="s">
        <v>188</v>
      </c>
      <c r="B189" s="2" t="str">
        <f t="shared" si="4"/>
        <v>0193</v>
      </c>
      <c r="C189" s="2" t="str">
        <f t="shared" si="5"/>
        <v>1</v>
      </c>
      <c r="D189" s="2" t="s">
        <v>462</v>
      </c>
      <c r="E189" s="3">
        <v>23</v>
      </c>
      <c r="F189" s="2" t="str">
        <f>_xlfn.XLOOKUP(E189,Table1[Age_Min],Table1[Age_Group],,-1,1)</f>
        <v>18-40</v>
      </c>
      <c r="H189" s="3" t="str" cm="1">
        <f t="array" ref="H189">_xlfn.SWITCH(Table2[[#This Row],[Educ]], 1,"Less than High School", 2,"High School Graduate", 3,"Some College", 4,"College Graduate", 5,"Post Graduate", "Unknown")</f>
        <v>Unknown</v>
      </c>
      <c r="L189" s="4" t="str" cm="1">
        <f t="array" ref="L189">_xlfn.IFS(Table2[[#This Row],[CDR]]="", "Unknown", Table2[[#This Row],[CDR]]&gt;0, "Demented", Table2[[#This Row],[CDR]]=0, "Non-demented")</f>
        <v>Unknown</v>
      </c>
      <c r="M189" s="3">
        <v>1546</v>
      </c>
      <c r="N189" s="5">
        <v>0.83099999999999996</v>
      </c>
      <c r="O189" s="5">
        <v>1.135</v>
      </c>
      <c r="P189" s="3" t="s">
        <v>11</v>
      </c>
    </row>
    <row r="190" spans="1:16" x14ac:dyDescent="0.2">
      <c r="A190" s="2" t="s">
        <v>189</v>
      </c>
      <c r="B190" s="2" t="str">
        <f t="shared" si="4"/>
        <v>0195</v>
      </c>
      <c r="C190" s="2" t="str">
        <f t="shared" si="5"/>
        <v>1</v>
      </c>
      <c r="D190" s="2" t="s">
        <v>462</v>
      </c>
      <c r="E190" s="3">
        <v>76</v>
      </c>
      <c r="F190" s="2" t="str">
        <f>_xlfn.XLOOKUP(E190,Table1[Age_Min],Table1[Age_Group],,-1,1)</f>
        <v>76-80</v>
      </c>
      <c r="G190" s="3">
        <v>4</v>
      </c>
      <c r="H190" s="3" t="str" cm="1">
        <f t="array" ref="H190">_xlfn.SWITCH(Table2[[#This Row],[Educ]], 1,"Less than High School", 2,"High School Graduate", 3,"Some College", 4,"College Graduate", 5,"Post Graduate", "Unknown")</f>
        <v>College Graduate</v>
      </c>
      <c r="I190" s="3">
        <v>1</v>
      </c>
      <c r="J190" s="3">
        <v>28</v>
      </c>
      <c r="K190" s="4">
        <v>0</v>
      </c>
      <c r="L190" s="4" t="str" cm="1">
        <f t="array" ref="L190">_xlfn.IFS(Table2[[#This Row],[CDR]]="", "Unknown", Table2[[#This Row],[CDR]]&gt;0, "Demented", Table2[[#This Row],[CDR]]=0, "Non-demented")</f>
        <v>Non-demented</v>
      </c>
      <c r="M190" s="3">
        <v>1346</v>
      </c>
      <c r="N190" s="5">
        <v>0.76600000000000001</v>
      </c>
      <c r="O190" s="5">
        <v>1.304</v>
      </c>
      <c r="P190" s="3" t="s">
        <v>11</v>
      </c>
    </row>
    <row r="191" spans="1:16" x14ac:dyDescent="0.2">
      <c r="A191" s="2" t="s">
        <v>190</v>
      </c>
      <c r="B191" s="2" t="str">
        <f t="shared" si="4"/>
        <v>0197</v>
      </c>
      <c r="C191" s="2" t="str">
        <f t="shared" si="5"/>
        <v>1</v>
      </c>
      <c r="D191" s="2" t="s">
        <v>462</v>
      </c>
      <c r="E191" s="3">
        <v>89</v>
      </c>
      <c r="F191" s="2" t="str">
        <f>_xlfn.XLOOKUP(E191,Table1[Age_Min],Table1[Age_Group],,-1,1)</f>
        <v>86-90</v>
      </c>
      <c r="G191" s="3">
        <v>3</v>
      </c>
      <c r="H191" s="3" t="str" cm="1">
        <f t="array" ref="H191">_xlfn.SWITCH(Table2[[#This Row],[Educ]], 1,"Less than High School", 2,"High School Graduate", 3,"Some College", 4,"College Graduate", 5,"Post Graduate", "Unknown")</f>
        <v>Some College</v>
      </c>
      <c r="I191" s="3">
        <v>3</v>
      </c>
      <c r="J191" s="3">
        <v>29</v>
      </c>
      <c r="K191" s="4">
        <v>0</v>
      </c>
      <c r="L191" s="4" t="str" cm="1">
        <f t="array" ref="L191">_xlfn.IFS(Table2[[#This Row],[CDR]]="", "Unknown", Table2[[#This Row],[CDR]]&gt;0, "Demented", Table2[[#This Row],[CDR]]=0, "Non-demented")</f>
        <v>Non-demented</v>
      </c>
      <c r="M191" s="3">
        <v>1154</v>
      </c>
      <c r="N191" s="5">
        <v>0.747</v>
      </c>
      <c r="O191" s="5">
        <v>1.5209999999999999</v>
      </c>
      <c r="P191" s="3" t="s">
        <v>11</v>
      </c>
    </row>
    <row r="192" spans="1:16" x14ac:dyDescent="0.2">
      <c r="A192" s="2" t="s">
        <v>191</v>
      </c>
      <c r="B192" s="2" t="str">
        <f t="shared" si="4"/>
        <v>0198</v>
      </c>
      <c r="C192" s="2" t="str">
        <f t="shared" si="5"/>
        <v>1</v>
      </c>
      <c r="D192" s="2" t="s">
        <v>462</v>
      </c>
      <c r="E192" s="3">
        <v>21</v>
      </c>
      <c r="F192" s="2" t="str">
        <f>_xlfn.XLOOKUP(E192,Table1[Age_Min],Table1[Age_Group],,-1,1)</f>
        <v>18-40</v>
      </c>
      <c r="H192" s="3" t="str" cm="1">
        <f t="array" ref="H192">_xlfn.SWITCH(Table2[[#This Row],[Educ]], 1,"Less than High School", 2,"High School Graduate", 3,"Some College", 4,"College Graduate", 5,"Post Graduate", "Unknown")</f>
        <v>Unknown</v>
      </c>
      <c r="L192" s="4" t="str" cm="1">
        <f t="array" ref="L192">_xlfn.IFS(Table2[[#This Row],[CDR]]="", "Unknown", Table2[[#This Row],[CDR]]&gt;0, "Demented", Table2[[#This Row],[CDR]]=0, "Non-demented")</f>
        <v>Unknown</v>
      </c>
      <c r="M192" s="3">
        <v>1332</v>
      </c>
      <c r="N192" s="5">
        <v>0.85199999999999998</v>
      </c>
      <c r="O192" s="5">
        <v>1.3169999999999999</v>
      </c>
      <c r="P192" s="3" t="s">
        <v>11</v>
      </c>
    </row>
    <row r="193" spans="1:16" x14ac:dyDescent="0.2">
      <c r="A193" s="2" t="s">
        <v>192</v>
      </c>
      <c r="B193" s="2" t="str">
        <f t="shared" si="4"/>
        <v>0199</v>
      </c>
      <c r="C193" s="2" t="str">
        <f t="shared" si="5"/>
        <v>1</v>
      </c>
      <c r="D193" s="2" t="s">
        <v>463</v>
      </c>
      <c r="E193" s="3">
        <v>69</v>
      </c>
      <c r="F193" s="2" t="str">
        <f>_xlfn.XLOOKUP(E193,Table1[Age_Min],Table1[Age_Group],,-1,1)</f>
        <v>66-70</v>
      </c>
      <c r="G193" s="3">
        <v>5</v>
      </c>
      <c r="H193" s="3" t="str" cm="1">
        <f t="array" ref="H193">_xlfn.SWITCH(Table2[[#This Row],[Educ]], 1,"Less than High School", 2,"High School Graduate", 3,"Some College", 4,"College Graduate", 5,"Post Graduate", "Unknown")</f>
        <v>Post Graduate</v>
      </c>
      <c r="I193" s="3">
        <v>1</v>
      </c>
      <c r="J193" s="3">
        <v>30</v>
      </c>
      <c r="K193" s="4">
        <v>0</v>
      </c>
      <c r="L193" s="4" t="str" cm="1">
        <f t="array" ref="L193">_xlfn.IFS(Table2[[#This Row],[CDR]]="", "Unknown", Table2[[#This Row],[CDR]]&gt;0, "Demented", Table2[[#This Row],[CDR]]=0, "Non-demented")</f>
        <v>Non-demented</v>
      </c>
      <c r="M193" s="3">
        <v>1601</v>
      </c>
      <c r="N193" s="5">
        <v>0.78400000000000003</v>
      </c>
      <c r="O193" s="5">
        <v>1.0960000000000001</v>
      </c>
      <c r="P193" s="3" t="s">
        <v>11</v>
      </c>
    </row>
    <row r="194" spans="1:16" x14ac:dyDescent="0.2">
      <c r="A194" s="2" t="s">
        <v>193</v>
      </c>
      <c r="B194" s="2" t="str">
        <f t="shared" si="4"/>
        <v>0200</v>
      </c>
      <c r="C194" s="2" t="str">
        <f t="shared" si="5"/>
        <v>1</v>
      </c>
      <c r="D194" s="2" t="s">
        <v>462</v>
      </c>
      <c r="E194" s="3">
        <v>60</v>
      </c>
      <c r="F194" s="2" t="str">
        <f>_xlfn.XLOOKUP(E194,Table1[Age_Min],Table1[Age_Group],,-1,1)</f>
        <v>41-60</v>
      </c>
      <c r="G194" s="3">
        <v>2</v>
      </c>
      <c r="H194" s="3" t="str" cm="1">
        <f t="array" ref="H194">_xlfn.SWITCH(Table2[[#This Row],[Educ]], 1,"Less than High School", 2,"High School Graduate", 3,"Some College", 4,"College Graduate", 5,"Post Graduate", "Unknown")</f>
        <v>High School Graduate</v>
      </c>
      <c r="I194" s="3">
        <v>4</v>
      </c>
      <c r="J194" s="3">
        <v>30</v>
      </c>
      <c r="K194" s="4">
        <v>0</v>
      </c>
      <c r="L194" s="4" t="str" cm="1">
        <f t="array" ref="L194">_xlfn.IFS(Table2[[#This Row],[CDR]]="", "Unknown", Table2[[#This Row],[CDR]]&gt;0, "Demented", Table2[[#This Row],[CDR]]=0, "Non-demented")</f>
        <v>Non-demented</v>
      </c>
      <c r="M194" s="3">
        <v>1366</v>
      </c>
      <c r="N194" s="5">
        <v>0.80700000000000005</v>
      </c>
      <c r="O194" s="5">
        <v>1.2849999999999999</v>
      </c>
      <c r="P194" s="3" t="s">
        <v>11</v>
      </c>
    </row>
    <row r="195" spans="1:16" x14ac:dyDescent="0.2">
      <c r="A195" s="2" t="s">
        <v>194</v>
      </c>
      <c r="B195" s="2" t="str">
        <f t="shared" ref="B195:B258" si="6">_xlfn.TEXTBEFORE(_xlfn.TEXTAFTER(A195,"_"),"_")</f>
        <v>0201</v>
      </c>
      <c r="C195" s="2" t="str">
        <f t="shared" ref="C195:C258" si="7">SUBSTITUTE(_xlfn.TEXTAFTER(A195,"_",-1),"MR","")</f>
        <v>1</v>
      </c>
      <c r="D195" s="2" t="s">
        <v>462</v>
      </c>
      <c r="E195" s="3">
        <v>85</v>
      </c>
      <c r="F195" s="2" t="str">
        <f>_xlfn.XLOOKUP(E195,Table1[Age_Min],Table1[Age_Group],,-1,1)</f>
        <v>81-85</v>
      </c>
      <c r="G195" s="3">
        <v>4</v>
      </c>
      <c r="H195" s="3" t="str" cm="1">
        <f t="array" ref="H195">_xlfn.SWITCH(Table2[[#This Row],[Educ]], 1,"Less than High School", 2,"High School Graduate", 3,"Some College", 4,"College Graduate", 5,"Post Graduate", "Unknown")</f>
        <v>College Graduate</v>
      </c>
      <c r="I195" s="3">
        <v>1</v>
      </c>
      <c r="J195" s="3">
        <v>26</v>
      </c>
      <c r="K195" s="4">
        <v>0</v>
      </c>
      <c r="L195" s="4" t="str" cm="1">
        <f t="array" ref="L195">_xlfn.IFS(Table2[[#This Row],[CDR]]="", "Unknown", Table2[[#This Row],[CDR]]&gt;0, "Demented", Table2[[#This Row],[CDR]]=0, "Non-demented")</f>
        <v>Non-demented</v>
      </c>
      <c r="M195" s="3">
        <v>1460</v>
      </c>
      <c r="N195" s="5">
        <v>0.754</v>
      </c>
      <c r="O195" s="5">
        <v>1.202</v>
      </c>
      <c r="P195" s="3" t="s">
        <v>11</v>
      </c>
    </row>
    <row r="196" spans="1:16" x14ac:dyDescent="0.2">
      <c r="A196" s="2" t="s">
        <v>195</v>
      </c>
      <c r="B196" s="2" t="str">
        <f t="shared" si="6"/>
        <v>0202</v>
      </c>
      <c r="C196" s="2" t="str">
        <f t="shared" si="7"/>
        <v>1</v>
      </c>
      <c r="D196" s="2" t="s">
        <v>462</v>
      </c>
      <c r="E196" s="3">
        <v>23</v>
      </c>
      <c r="F196" s="2" t="str">
        <f>_xlfn.XLOOKUP(E196,Table1[Age_Min],Table1[Age_Group],,-1,1)</f>
        <v>18-40</v>
      </c>
      <c r="H196" s="3" t="str" cm="1">
        <f t="array" ref="H196">_xlfn.SWITCH(Table2[[#This Row],[Educ]], 1,"Less than High School", 2,"High School Graduate", 3,"Some College", 4,"College Graduate", 5,"Post Graduate", "Unknown")</f>
        <v>Unknown</v>
      </c>
      <c r="L196" s="4" t="str" cm="1">
        <f t="array" ref="L196">_xlfn.IFS(Table2[[#This Row],[CDR]]="", "Unknown", Table2[[#This Row],[CDR]]&gt;0, "Demented", Table2[[#This Row],[CDR]]=0, "Non-demented")</f>
        <v>Unknown</v>
      </c>
      <c r="M196" s="3">
        <v>1574</v>
      </c>
      <c r="N196" s="5">
        <v>0.86499999999999999</v>
      </c>
      <c r="O196" s="5">
        <v>1.115</v>
      </c>
      <c r="P196" s="3" t="s">
        <v>11</v>
      </c>
    </row>
    <row r="197" spans="1:16" x14ac:dyDescent="0.2">
      <c r="A197" s="2" t="s">
        <v>437</v>
      </c>
      <c r="B197" s="2" t="str">
        <f t="shared" si="6"/>
        <v>0202</v>
      </c>
      <c r="C197" s="2" t="str">
        <f t="shared" si="7"/>
        <v>2</v>
      </c>
      <c r="D197" s="2" t="s">
        <v>462</v>
      </c>
      <c r="E197" s="3">
        <v>23</v>
      </c>
      <c r="F197" s="2" t="str">
        <f>_xlfn.XLOOKUP(E197,Table1[Age_Min],Table1[Age_Group],,-1,1)</f>
        <v>18-40</v>
      </c>
      <c r="H197" s="3" t="str" cm="1">
        <f t="array" ref="H197">_xlfn.SWITCH(Table2[[#This Row],[Educ]], 1,"Less than High School", 2,"High School Graduate", 3,"Some College", 4,"College Graduate", 5,"Post Graduate", "Unknown")</f>
        <v>Unknown</v>
      </c>
      <c r="L197" s="4" t="str" cm="1">
        <f t="array" ref="L197">_xlfn.IFS(Table2[[#This Row],[CDR]]="", "Unknown", Table2[[#This Row],[CDR]]&gt;0, "Demented", Table2[[#This Row],[CDR]]=0, "Non-demented")</f>
        <v>Unknown</v>
      </c>
      <c r="M197" s="3">
        <v>1548</v>
      </c>
      <c r="N197" s="5">
        <v>0.86099999999999999</v>
      </c>
      <c r="O197" s="5">
        <v>1.1339999999999999</v>
      </c>
      <c r="P197" s="3">
        <v>21</v>
      </c>
    </row>
    <row r="198" spans="1:16" x14ac:dyDescent="0.2">
      <c r="A198" s="2" t="s">
        <v>196</v>
      </c>
      <c r="B198" s="2" t="str">
        <f t="shared" si="6"/>
        <v>0203</v>
      </c>
      <c r="C198" s="2" t="str">
        <f t="shared" si="7"/>
        <v>1</v>
      </c>
      <c r="D198" s="2" t="s">
        <v>462</v>
      </c>
      <c r="E198" s="3">
        <v>71</v>
      </c>
      <c r="F198" s="2" t="str">
        <f>_xlfn.XLOOKUP(E198,Table1[Age_Min],Table1[Age_Group],,-1,1)</f>
        <v>71-75</v>
      </c>
      <c r="G198" s="3">
        <v>2</v>
      </c>
      <c r="H198" s="3" t="str" cm="1">
        <f t="array" ref="H198">_xlfn.SWITCH(Table2[[#This Row],[Educ]], 1,"Less than High School", 2,"High School Graduate", 3,"Some College", 4,"College Graduate", 5,"Post Graduate", "Unknown")</f>
        <v>High School Graduate</v>
      </c>
      <c r="I198" s="3">
        <v>3</v>
      </c>
      <c r="J198" s="3">
        <v>30</v>
      </c>
      <c r="K198" s="4">
        <v>0</v>
      </c>
      <c r="L198" s="4" t="str" cm="1">
        <f t="array" ref="L198">_xlfn.IFS(Table2[[#This Row],[CDR]]="", "Unknown", Table2[[#This Row],[CDR]]&gt;0, "Demented", Table2[[#This Row],[CDR]]=0, "Non-demented")</f>
        <v>Non-demented</v>
      </c>
      <c r="M198" s="3">
        <v>1360</v>
      </c>
      <c r="N198" s="5">
        <v>0.77900000000000003</v>
      </c>
      <c r="O198" s="5">
        <v>1.2909999999999999</v>
      </c>
      <c r="P198" s="3" t="s">
        <v>11</v>
      </c>
    </row>
    <row r="199" spans="1:16" x14ac:dyDescent="0.2">
      <c r="A199" s="2" t="s">
        <v>197</v>
      </c>
      <c r="B199" s="2" t="str">
        <f t="shared" si="6"/>
        <v>0204</v>
      </c>
      <c r="C199" s="2" t="str">
        <f t="shared" si="7"/>
        <v>1</v>
      </c>
      <c r="D199" s="2" t="s">
        <v>463</v>
      </c>
      <c r="E199" s="3">
        <v>48</v>
      </c>
      <c r="F199" s="2" t="str">
        <f>_xlfn.XLOOKUP(E199,Table1[Age_Min],Table1[Age_Group],,-1,1)</f>
        <v>41-60</v>
      </c>
      <c r="G199" s="3">
        <v>4</v>
      </c>
      <c r="H199" s="3" t="str" cm="1">
        <f t="array" ref="H199">_xlfn.SWITCH(Table2[[#This Row],[Educ]], 1,"Less than High School", 2,"High School Graduate", 3,"Some College", 4,"College Graduate", 5,"Post Graduate", "Unknown")</f>
        <v>College Graduate</v>
      </c>
      <c r="I199" s="3">
        <v>1</v>
      </c>
      <c r="J199" s="3">
        <v>29</v>
      </c>
      <c r="K199" s="4">
        <v>0</v>
      </c>
      <c r="L199" s="4" t="str" cm="1">
        <f t="array" ref="L199">_xlfn.IFS(Table2[[#This Row],[CDR]]="", "Unknown", Table2[[#This Row],[CDR]]&gt;0, "Demented", Table2[[#This Row],[CDR]]=0, "Non-demented")</f>
        <v>Non-demented</v>
      </c>
      <c r="M199" s="3">
        <v>1430</v>
      </c>
      <c r="N199" s="5">
        <v>0.79700000000000004</v>
      </c>
      <c r="O199" s="5">
        <v>1.2270000000000001</v>
      </c>
      <c r="P199" s="3" t="s">
        <v>11</v>
      </c>
    </row>
    <row r="200" spans="1:16" x14ac:dyDescent="0.2">
      <c r="A200" s="2" t="s">
        <v>198</v>
      </c>
      <c r="B200" s="2" t="str">
        <f t="shared" si="6"/>
        <v>0205</v>
      </c>
      <c r="C200" s="2" t="str">
        <f t="shared" si="7"/>
        <v>1</v>
      </c>
      <c r="D200" s="2" t="s">
        <v>463</v>
      </c>
      <c r="E200" s="3">
        <v>75</v>
      </c>
      <c r="F200" s="2" t="str">
        <f>_xlfn.XLOOKUP(E200,Table1[Age_Min],Table1[Age_Group],,-1,1)</f>
        <v>71-75</v>
      </c>
      <c r="G200" s="3">
        <v>4</v>
      </c>
      <c r="H200" s="3" t="str" cm="1">
        <f t="array" ref="H200">_xlfn.SWITCH(Table2[[#This Row],[Educ]], 1,"Less than High School", 2,"High School Graduate", 3,"Some College", 4,"College Graduate", 5,"Post Graduate", "Unknown")</f>
        <v>College Graduate</v>
      </c>
      <c r="I200" s="3">
        <v>1</v>
      </c>
      <c r="J200" s="3">
        <v>30</v>
      </c>
      <c r="K200" s="4">
        <v>0.5</v>
      </c>
      <c r="L200" s="4" t="str" cm="1">
        <f t="array" ref="L200">_xlfn.IFS(Table2[[#This Row],[CDR]]="", "Unknown", Table2[[#This Row],[CDR]]&gt;0, "Demented", Table2[[#This Row],[CDR]]=0, "Non-demented")</f>
        <v>Demented</v>
      </c>
      <c r="M200" s="3">
        <v>1891</v>
      </c>
      <c r="N200" s="5">
        <v>0.71599999999999997</v>
      </c>
      <c r="O200" s="5">
        <v>0.92800000000000005</v>
      </c>
      <c r="P200" s="3" t="s">
        <v>11</v>
      </c>
    </row>
    <row r="201" spans="1:16" x14ac:dyDescent="0.2">
      <c r="A201" s="2" t="s">
        <v>199</v>
      </c>
      <c r="B201" s="2" t="str">
        <f t="shared" si="6"/>
        <v>0206</v>
      </c>
      <c r="C201" s="2" t="str">
        <f t="shared" si="7"/>
        <v>1</v>
      </c>
      <c r="D201" s="2" t="s">
        <v>462</v>
      </c>
      <c r="E201" s="3">
        <v>78</v>
      </c>
      <c r="F201" s="2" t="str">
        <f>_xlfn.XLOOKUP(E201,Table1[Age_Min],Table1[Age_Group],,-1,1)</f>
        <v>76-80</v>
      </c>
      <c r="G201" s="3">
        <v>5</v>
      </c>
      <c r="H201" s="3" t="str" cm="1">
        <f t="array" ref="H201">_xlfn.SWITCH(Table2[[#This Row],[Educ]], 1,"Less than High School", 2,"High School Graduate", 3,"Some College", 4,"College Graduate", 5,"Post Graduate", "Unknown")</f>
        <v>Post Graduate</v>
      </c>
      <c r="I201" s="3">
        <v>1</v>
      </c>
      <c r="J201" s="3">
        <v>30</v>
      </c>
      <c r="K201" s="4">
        <v>0</v>
      </c>
      <c r="L201" s="4" t="str" cm="1">
        <f t="array" ref="L201">_xlfn.IFS(Table2[[#This Row],[CDR]]="", "Unknown", Table2[[#This Row],[CDR]]&gt;0, "Demented", Table2[[#This Row],[CDR]]=0, "Non-demented")</f>
        <v>Non-demented</v>
      </c>
      <c r="M201" s="3">
        <v>1243</v>
      </c>
      <c r="N201" s="5">
        <v>0.747</v>
      </c>
      <c r="O201" s="5">
        <v>1.4119999999999999</v>
      </c>
      <c r="P201" s="3" t="s">
        <v>11</v>
      </c>
    </row>
    <row r="202" spans="1:16" x14ac:dyDescent="0.2">
      <c r="A202" s="2" t="s">
        <v>200</v>
      </c>
      <c r="B202" s="2" t="str">
        <f t="shared" si="6"/>
        <v>0207</v>
      </c>
      <c r="C202" s="2" t="str">
        <f t="shared" si="7"/>
        <v>1</v>
      </c>
      <c r="D202" s="2" t="s">
        <v>463</v>
      </c>
      <c r="E202" s="3">
        <v>51</v>
      </c>
      <c r="F202" s="2" t="str">
        <f>_xlfn.XLOOKUP(E202,Table1[Age_Min],Table1[Age_Group],,-1,1)</f>
        <v>41-60</v>
      </c>
      <c r="G202" s="3">
        <v>5</v>
      </c>
      <c r="H202" s="3" t="str" cm="1">
        <f t="array" ref="H202">_xlfn.SWITCH(Table2[[#This Row],[Educ]], 1,"Less than High School", 2,"High School Graduate", 3,"Some College", 4,"College Graduate", 5,"Post Graduate", "Unknown")</f>
        <v>Post Graduate</v>
      </c>
      <c r="I202" s="3">
        <v>2</v>
      </c>
      <c r="J202" s="3">
        <v>29</v>
      </c>
      <c r="K202" s="4">
        <v>0</v>
      </c>
      <c r="L202" s="4" t="str" cm="1">
        <f t="array" ref="L202">_xlfn.IFS(Table2[[#This Row],[CDR]]="", "Unknown", Table2[[#This Row],[CDR]]&gt;0, "Demented", Table2[[#This Row],[CDR]]=0, "Non-demented")</f>
        <v>Non-demented</v>
      </c>
      <c r="M202" s="3">
        <v>1714</v>
      </c>
      <c r="N202" s="5">
        <v>0.81899999999999995</v>
      </c>
      <c r="O202" s="5">
        <v>1.024</v>
      </c>
      <c r="P202" s="3" t="s">
        <v>11</v>
      </c>
    </row>
    <row r="203" spans="1:16" x14ac:dyDescent="0.2">
      <c r="A203" s="2" t="s">
        <v>201</v>
      </c>
      <c r="B203" s="2" t="str">
        <f t="shared" si="6"/>
        <v>0208</v>
      </c>
      <c r="C203" s="2" t="str">
        <f t="shared" si="7"/>
        <v>1</v>
      </c>
      <c r="D203" s="2" t="s">
        <v>462</v>
      </c>
      <c r="E203" s="3">
        <v>55</v>
      </c>
      <c r="F203" s="2" t="str">
        <f>_xlfn.XLOOKUP(E203,Table1[Age_Min],Table1[Age_Group],,-1,1)</f>
        <v>41-60</v>
      </c>
      <c r="G203" s="3">
        <v>5</v>
      </c>
      <c r="H203" s="3" t="str" cm="1">
        <f t="array" ref="H203">_xlfn.SWITCH(Table2[[#This Row],[Educ]], 1,"Less than High School", 2,"High School Graduate", 3,"Some College", 4,"College Graduate", 5,"Post Graduate", "Unknown")</f>
        <v>Post Graduate</v>
      </c>
      <c r="I203" s="3">
        <v>1</v>
      </c>
      <c r="J203" s="3">
        <v>29</v>
      </c>
      <c r="K203" s="4">
        <v>0</v>
      </c>
      <c r="L203" s="4" t="str" cm="1">
        <f t="array" ref="L203">_xlfn.IFS(Table2[[#This Row],[CDR]]="", "Unknown", Table2[[#This Row],[CDR]]&gt;0, "Demented", Table2[[#This Row],[CDR]]=0, "Non-demented")</f>
        <v>Non-demented</v>
      </c>
      <c r="M203" s="3">
        <v>1368</v>
      </c>
      <c r="N203" s="5">
        <v>0.82299999999999995</v>
      </c>
      <c r="O203" s="5">
        <v>1.2829999999999999</v>
      </c>
      <c r="P203" s="3" t="s">
        <v>11</v>
      </c>
    </row>
    <row r="204" spans="1:16" x14ac:dyDescent="0.2">
      <c r="A204" s="2" t="s">
        <v>202</v>
      </c>
      <c r="B204" s="2" t="str">
        <f t="shared" si="6"/>
        <v>0209</v>
      </c>
      <c r="C204" s="2" t="str">
        <f t="shared" si="7"/>
        <v>1</v>
      </c>
      <c r="D204" s="2" t="s">
        <v>462</v>
      </c>
      <c r="E204" s="3">
        <v>22</v>
      </c>
      <c r="F204" s="2" t="str">
        <f>_xlfn.XLOOKUP(E204,Table1[Age_Min],Table1[Age_Group],,-1,1)</f>
        <v>18-40</v>
      </c>
      <c r="H204" s="3" t="str" cm="1">
        <f t="array" ref="H204">_xlfn.SWITCH(Table2[[#This Row],[Educ]], 1,"Less than High School", 2,"High School Graduate", 3,"Some College", 4,"College Graduate", 5,"Post Graduate", "Unknown")</f>
        <v>Unknown</v>
      </c>
      <c r="L204" s="4" t="str" cm="1">
        <f t="array" ref="L204">_xlfn.IFS(Table2[[#This Row],[CDR]]="", "Unknown", Table2[[#This Row],[CDR]]&gt;0, "Demented", Table2[[#This Row],[CDR]]=0, "Non-demented")</f>
        <v>Unknown</v>
      </c>
      <c r="M204" s="3">
        <v>1328</v>
      </c>
      <c r="N204" s="5">
        <v>0.84199999999999997</v>
      </c>
      <c r="O204" s="5">
        <v>1.321</v>
      </c>
      <c r="P204" s="3" t="s">
        <v>11</v>
      </c>
    </row>
    <row r="205" spans="1:16" x14ac:dyDescent="0.2">
      <c r="A205" s="2" t="s">
        <v>203</v>
      </c>
      <c r="B205" s="2" t="str">
        <f t="shared" si="6"/>
        <v>0210</v>
      </c>
      <c r="C205" s="2" t="str">
        <f t="shared" si="7"/>
        <v>1</v>
      </c>
      <c r="D205" s="2" t="s">
        <v>462</v>
      </c>
      <c r="E205" s="3">
        <v>73</v>
      </c>
      <c r="F205" s="2" t="str">
        <f>_xlfn.XLOOKUP(E205,Table1[Age_Min],Table1[Age_Group],,-1,1)</f>
        <v>71-75</v>
      </c>
      <c r="G205" s="3">
        <v>4</v>
      </c>
      <c r="H205" s="3" t="str" cm="1">
        <f t="array" ref="H205">_xlfn.SWITCH(Table2[[#This Row],[Educ]], 1,"Less than High School", 2,"High School Graduate", 3,"Some College", 4,"College Graduate", 5,"Post Graduate", "Unknown")</f>
        <v>College Graduate</v>
      </c>
      <c r="I205" s="3">
        <v>1</v>
      </c>
      <c r="J205" s="3">
        <v>28</v>
      </c>
      <c r="K205" s="4">
        <v>0.5</v>
      </c>
      <c r="L205" s="4" t="str" cm="1">
        <f t="array" ref="L205">_xlfn.IFS(Table2[[#This Row],[CDR]]="", "Unknown", Table2[[#This Row],[CDR]]&gt;0, "Demented", Table2[[#This Row],[CDR]]=0, "Non-demented")</f>
        <v>Demented</v>
      </c>
      <c r="M205" s="3">
        <v>1676</v>
      </c>
      <c r="N205" s="5">
        <v>0.72199999999999998</v>
      </c>
      <c r="O205" s="5">
        <v>1.0469999999999999</v>
      </c>
      <c r="P205" s="3" t="s">
        <v>11</v>
      </c>
    </row>
    <row r="206" spans="1:16" x14ac:dyDescent="0.2">
      <c r="A206" s="2" t="s">
        <v>204</v>
      </c>
      <c r="B206" s="2" t="str">
        <f t="shared" si="6"/>
        <v>0211</v>
      </c>
      <c r="C206" s="2" t="str">
        <f t="shared" si="7"/>
        <v>1</v>
      </c>
      <c r="D206" s="2" t="s">
        <v>463</v>
      </c>
      <c r="E206" s="3">
        <v>20</v>
      </c>
      <c r="F206" s="2" t="str">
        <f>_xlfn.XLOOKUP(E206,Table1[Age_Min],Table1[Age_Group],,-1,1)</f>
        <v>18-40</v>
      </c>
      <c r="H206" s="3" t="str" cm="1">
        <f t="array" ref="H206">_xlfn.SWITCH(Table2[[#This Row],[Educ]], 1,"Less than High School", 2,"High School Graduate", 3,"Some College", 4,"College Graduate", 5,"Post Graduate", "Unknown")</f>
        <v>Unknown</v>
      </c>
      <c r="L206" s="4" t="str" cm="1">
        <f t="array" ref="L206">_xlfn.IFS(Table2[[#This Row],[CDR]]="", "Unknown", Table2[[#This Row],[CDR]]&gt;0, "Demented", Table2[[#This Row],[CDR]]=0, "Non-demented")</f>
        <v>Unknown</v>
      </c>
      <c r="M206" s="3">
        <v>1657</v>
      </c>
      <c r="N206" s="5">
        <v>0.84899999999999998</v>
      </c>
      <c r="O206" s="5">
        <v>1.0589999999999999</v>
      </c>
      <c r="P206" s="3" t="s">
        <v>11</v>
      </c>
    </row>
    <row r="207" spans="1:16" x14ac:dyDescent="0.2">
      <c r="A207" s="2" t="s">
        <v>205</v>
      </c>
      <c r="B207" s="2" t="str">
        <f t="shared" si="6"/>
        <v>0212</v>
      </c>
      <c r="C207" s="2" t="str">
        <f t="shared" si="7"/>
        <v>1</v>
      </c>
      <c r="D207" s="2" t="s">
        <v>462</v>
      </c>
      <c r="E207" s="3">
        <v>74</v>
      </c>
      <c r="F207" s="2" t="str">
        <f>_xlfn.XLOOKUP(E207,Table1[Age_Min],Table1[Age_Group],,-1,1)</f>
        <v>71-75</v>
      </c>
      <c r="G207" s="3">
        <v>3</v>
      </c>
      <c r="H207" s="3" t="str" cm="1">
        <f t="array" ref="H207">_xlfn.SWITCH(Table2[[#This Row],[Educ]], 1,"Less than High School", 2,"High School Graduate", 3,"Some College", 4,"College Graduate", 5,"Post Graduate", "Unknown")</f>
        <v>Some College</v>
      </c>
      <c r="J207" s="3">
        <v>28</v>
      </c>
      <c r="K207" s="4">
        <v>0</v>
      </c>
      <c r="L207" s="4" t="str" cm="1">
        <f t="array" ref="L207">_xlfn.IFS(Table2[[#This Row],[CDR]]="", "Unknown", Table2[[#This Row],[CDR]]&gt;0, "Demented", Table2[[#This Row],[CDR]]=0, "Non-demented")</f>
        <v>Non-demented</v>
      </c>
      <c r="M207" s="3">
        <v>1614</v>
      </c>
      <c r="N207" s="5">
        <v>0.69699999999999995</v>
      </c>
      <c r="O207" s="5">
        <v>1.087</v>
      </c>
      <c r="P207" s="3" t="s">
        <v>11</v>
      </c>
    </row>
    <row r="208" spans="1:16" x14ac:dyDescent="0.2">
      <c r="A208" s="2" t="s">
        <v>206</v>
      </c>
      <c r="B208" s="2" t="str">
        <f t="shared" si="6"/>
        <v>0213</v>
      </c>
      <c r="C208" s="2" t="str">
        <f t="shared" si="7"/>
        <v>1</v>
      </c>
      <c r="D208" s="2" t="s">
        <v>462</v>
      </c>
      <c r="E208" s="3">
        <v>48</v>
      </c>
      <c r="F208" s="2" t="str">
        <f>_xlfn.XLOOKUP(E208,Table1[Age_Min],Table1[Age_Group],,-1,1)</f>
        <v>41-60</v>
      </c>
      <c r="H208" s="3" t="str" cm="1">
        <f t="array" ref="H208">_xlfn.SWITCH(Table2[[#This Row],[Educ]], 1,"Less than High School", 2,"High School Graduate", 3,"Some College", 4,"College Graduate", 5,"Post Graduate", "Unknown")</f>
        <v>Unknown</v>
      </c>
      <c r="L208" s="4" t="str" cm="1">
        <f t="array" ref="L208">_xlfn.IFS(Table2[[#This Row],[CDR]]="", "Unknown", Table2[[#This Row],[CDR]]&gt;0, "Demented", Table2[[#This Row],[CDR]]=0, "Non-demented")</f>
        <v>Unknown</v>
      </c>
      <c r="M208" s="3">
        <v>1332</v>
      </c>
      <c r="N208" s="5">
        <v>0.80100000000000005</v>
      </c>
      <c r="O208" s="5">
        <v>1.3180000000000001</v>
      </c>
      <c r="P208" s="3" t="s">
        <v>11</v>
      </c>
    </row>
    <row r="209" spans="1:16" x14ac:dyDescent="0.2">
      <c r="A209" s="2" t="s">
        <v>207</v>
      </c>
      <c r="B209" s="2" t="str">
        <f t="shared" si="6"/>
        <v>0214</v>
      </c>
      <c r="C209" s="2" t="str">
        <f t="shared" si="7"/>
        <v>1</v>
      </c>
      <c r="D209" s="2" t="s">
        <v>463</v>
      </c>
      <c r="E209" s="3">
        <v>18</v>
      </c>
      <c r="F209" s="2" t="str">
        <f>_xlfn.XLOOKUP(E209,Table1[Age_Min],Table1[Age_Group],,-1,1)</f>
        <v>18-40</v>
      </c>
      <c r="H209" s="3" t="str" cm="1">
        <f t="array" ref="H209">_xlfn.SWITCH(Table2[[#This Row],[Educ]], 1,"Less than High School", 2,"High School Graduate", 3,"Some College", 4,"College Graduate", 5,"Post Graduate", "Unknown")</f>
        <v>Unknown</v>
      </c>
      <c r="L209" s="4" t="str" cm="1">
        <f t="array" ref="L209">_xlfn.IFS(Table2[[#This Row],[CDR]]="", "Unknown", Table2[[#This Row],[CDR]]&gt;0, "Demented", Table2[[#This Row],[CDR]]=0, "Non-demented")</f>
        <v>Unknown</v>
      </c>
      <c r="M209" s="3">
        <v>1854</v>
      </c>
      <c r="N209" s="5">
        <v>0.87</v>
      </c>
      <c r="O209" s="5">
        <v>0.94699999999999995</v>
      </c>
      <c r="P209" s="3" t="s">
        <v>11</v>
      </c>
    </row>
    <row r="210" spans="1:16" x14ac:dyDescent="0.2">
      <c r="A210" s="2" t="s">
        <v>208</v>
      </c>
      <c r="B210" s="2" t="str">
        <f t="shared" si="6"/>
        <v>0216</v>
      </c>
      <c r="C210" s="2" t="str">
        <f t="shared" si="7"/>
        <v>1</v>
      </c>
      <c r="D210" s="2" t="s">
        <v>462</v>
      </c>
      <c r="E210" s="3">
        <v>71</v>
      </c>
      <c r="F210" s="2" t="str">
        <f>_xlfn.XLOOKUP(E210,Table1[Age_Min],Table1[Age_Group],,-1,1)</f>
        <v>71-75</v>
      </c>
      <c r="G210" s="3">
        <v>4</v>
      </c>
      <c r="H210" s="3" t="str" cm="1">
        <f t="array" ref="H210">_xlfn.SWITCH(Table2[[#This Row],[Educ]], 1,"Less than High School", 2,"High School Graduate", 3,"Some College", 4,"College Graduate", 5,"Post Graduate", "Unknown")</f>
        <v>College Graduate</v>
      </c>
      <c r="I210" s="3">
        <v>3</v>
      </c>
      <c r="J210" s="3">
        <v>30</v>
      </c>
      <c r="K210" s="4">
        <v>0</v>
      </c>
      <c r="L210" s="4" t="str" cm="1">
        <f t="array" ref="L210">_xlfn.IFS(Table2[[#This Row],[CDR]]="", "Unknown", Table2[[#This Row],[CDR]]&gt;0, "Demented", Table2[[#This Row],[CDR]]=0, "Non-demented")</f>
        <v>Non-demented</v>
      </c>
      <c r="M210" s="3">
        <v>1503</v>
      </c>
      <c r="N210" s="5">
        <v>0.79200000000000004</v>
      </c>
      <c r="O210" s="5">
        <v>1.1679999999999999</v>
      </c>
      <c r="P210" s="3" t="s">
        <v>11</v>
      </c>
    </row>
    <row r="211" spans="1:16" x14ac:dyDescent="0.2">
      <c r="A211" s="2" t="s">
        <v>209</v>
      </c>
      <c r="B211" s="2" t="str">
        <f t="shared" si="6"/>
        <v>0217</v>
      </c>
      <c r="C211" s="2" t="str">
        <f t="shared" si="7"/>
        <v>1</v>
      </c>
      <c r="D211" s="2" t="s">
        <v>462</v>
      </c>
      <c r="E211" s="3">
        <v>78</v>
      </c>
      <c r="F211" s="2" t="str">
        <f>_xlfn.XLOOKUP(E211,Table1[Age_Min],Table1[Age_Group],,-1,1)</f>
        <v>76-80</v>
      </c>
      <c r="G211" s="3">
        <v>4</v>
      </c>
      <c r="H211" s="3" t="str" cm="1">
        <f t="array" ref="H211">_xlfn.SWITCH(Table2[[#This Row],[Educ]], 1,"Less than High School", 2,"High School Graduate", 3,"Some College", 4,"College Graduate", 5,"Post Graduate", "Unknown")</f>
        <v>College Graduate</v>
      </c>
      <c r="I211" s="3">
        <v>3</v>
      </c>
      <c r="J211" s="3">
        <v>27</v>
      </c>
      <c r="K211" s="4">
        <v>0.5</v>
      </c>
      <c r="L211" s="4" t="str" cm="1">
        <f t="array" ref="L211">_xlfn.IFS(Table2[[#This Row],[CDR]]="", "Unknown", Table2[[#This Row],[CDR]]&gt;0, "Demented", Table2[[#This Row],[CDR]]=0, "Non-demented")</f>
        <v>Demented</v>
      </c>
      <c r="M211" s="3">
        <v>1393</v>
      </c>
      <c r="N211" s="5">
        <v>0.69199999999999995</v>
      </c>
      <c r="O211" s="5">
        <v>1.26</v>
      </c>
      <c r="P211" s="3" t="s">
        <v>11</v>
      </c>
    </row>
    <row r="212" spans="1:16" x14ac:dyDescent="0.2">
      <c r="A212" s="2" t="s">
        <v>210</v>
      </c>
      <c r="B212" s="2" t="str">
        <f t="shared" si="6"/>
        <v>0218</v>
      </c>
      <c r="C212" s="2" t="str">
        <f t="shared" si="7"/>
        <v>1</v>
      </c>
      <c r="D212" s="2" t="s">
        <v>462</v>
      </c>
      <c r="E212" s="3">
        <v>26</v>
      </c>
      <c r="F212" s="2" t="str">
        <f>_xlfn.XLOOKUP(E212,Table1[Age_Min],Table1[Age_Group],,-1,1)</f>
        <v>18-40</v>
      </c>
      <c r="H212" s="3" t="str" cm="1">
        <f t="array" ref="H212">_xlfn.SWITCH(Table2[[#This Row],[Educ]], 1,"Less than High School", 2,"High School Graduate", 3,"Some College", 4,"College Graduate", 5,"Post Graduate", "Unknown")</f>
        <v>Unknown</v>
      </c>
      <c r="L212" s="4" t="str" cm="1">
        <f t="array" ref="L212">_xlfn.IFS(Table2[[#This Row],[CDR]]="", "Unknown", Table2[[#This Row],[CDR]]&gt;0, "Demented", Table2[[#This Row],[CDR]]=0, "Non-demented")</f>
        <v>Unknown</v>
      </c>
      <c r="M212" s="3">
        <v>1291</v>
      </c>
      <c r="N212" s="5">
        <v>0.84299999999999997</v>
      </c>
      <c r="O212" s="5">
        <v>1.36</v>
      </c>
      <c r="P212" s="3" t="s">
        <v>11</v>
      </c>
    </row>
    <row r="213" spans="1:16" x14ac:dyDescent="0.2">
      <c r="A213" s="2" t="s">
        <v>211</v>
      </c>
      <c r="B213" s="2" t="str">
        <f t="shared" si="6"/>
        <v>0220</v>
      </c>
      <c r="C213" s="2" t="str">
        <f t="shared" si="7"/>
        <v>1</v>
      </c>
      <c r="D213" s="2" t="s">
        <v>462</v>
      </c>
      <c r="E213" s="3">
        <v>75</v>
      </c>
      <c r="F213" s="2" t="str">
        <f>_xlfn.XLOOKUP(E213,Table1[Age_Min],Table1[Age_Group],,-1,1)</f>
        <v>71-75</v>
      </c>
      <c r="G213" s="3">
        <v>5</v>
      </c>
      <c r="H213" s="3" t="str" cm="1">
        <f t="array" ref="H213">_xlfn.SWITCH(Table2[[#This Row],[Educ]], 1,"Less than High School", 2,"High School Graduate", 3,"Some College", 4,"College Graduate", 5,"Post Graduate", "Unknown")</f>
        <v>Post Graduate</v>
      </c>
      <c r="I213" s="3">
        <v>1</v>
      </c>
      <c r="J213" s="3">
        <v>30</v>
      </c>
      <c r="K213" s="4">
        <v>0</v>
      </c>
      <c r="L213" s="4" t="str" cm="1">
        <f t="array" ref="L213">_xlfn.IFS(Table2[[#This Row],[CDR]]="", "Unknown", Table2[[#This Row],[CDR]]&gt;0, "Demented", Table2[[#This Row],[CDR]]=0, "Non-demented")</f>
        <v>Non-demented</v>
      </c>
      <c r="M213" s="3">
        <v>1317</v>
      </c>
      <c r="N213" s="5">
        <v>0.74199999999999999</v>
      </c>
      <c r="O213" s="5">
        <v>1.3320000000000001</v>
      </c>
      <c r="P213" s="3" t="s">
        <v>11</v>
      </c>
    </row>
    <row r="214" spans="1:16" x14ac:dyDescent="0.2">
      <c r="A214" s="2" t="s">
        <v>212</v>
      </c>
      <c r="B214" s="2" t="str">
        <f t="shared" si="6"/>
        <v>0221</v>
      </c>
      <c r="C214" s="2" t="str">
        <f t="shared" si="7"/>
        <v>1</v>
      </c>
      <c r="D214" s="2" t="s">
        <v>462</v>
      </c>
      <c r="E214" s="3">
        <v>94</v>
      </c>
      <c r="F214" s="2" t="str">
        <f>_xlfn.XLOOKUP(E214,Table1[Age_Min],Table1[Age_Group],,-1,1)</f>
        <v>91-95</v>
      </c>
      <c r="G214" s="3">
        <v>5</v>
      </c>
      <c r="H214" s="3" t="str" cm="1">
        <f t="array" ref="H214">_xlfn.SWITCH(Table2[[#This Row],[Educ]], 1,"Less than High School", 2,"High School Graduate", 3,"Some College", 4,"College Graduate", 5,"Post Graduate", "Unknown")</f>
        <v>Post Graduate</v>
      </c>
      <c r="I214" s="3">
        <v>1</v>
      </c>
      <c r="J214" s="3">
        <v>29</v>
      </c>
      <c r="K214" s="4">
        <v>0</v>
      </c>
      <c r="L214" s="4" t="str" cm="1">
        <f t="array" ref="L214">_xlfn.IFS(Table2[[#This Row],[CDR]]="", "Unknown", Table2[[#This Row],[CDR]]&gt;0, "Demented", Table2[[#This Row],[CDR]]=0, "Non-demented")</f>
        <v>Non-demented</v>
      </c>
      <c r="M214" s="3">
        <v>1474</v>
      </c>
      <c r="N214" s="5">
        <v>0.69599999999999995</v>
      </c>
      <c r="O214" s="5">
        <v>1.19</v>
      </c>
      <c r="P214" s="3" t="s">
        <v>11</v>
      </c>
    </row>
    <row r="215" spans="1:16" x14ac:dyDescent="0.2">
      <c r="A215" s="2" t="s">
        <v>213</v>
      </c>
      <c r="B215" s="2" t="str">
        <f t="shared" si="6"/>
        <v>0222</v>
      </c>
      <c r="C215" s="2" t="str">
        <f t="shared" si="7"/>
        <v>1</v>
      </c>
      <c r="D215" s="2" t="s">
        <v>462</v>
      </c>
      <c r="E215" s="3">
        <v>49</v>
      </c>
      <c r="F215" s="2" t="str">
        <f>_xlfn.XLOOKUP(E215,Table1[Age_Min],Table1[Age_Group],,-1,1)</f>
        <v>41-60</v>
      </c>
      <c r="H215" s="3" t="str" cm="1">
        <f t="array" ref="H215">_xlfn.SWITCH(Table2[[#This Row],[Educ]], 1,"Less than High School", 2,"High School Graduate", 3,"Some College", 4,"College Graduate", 5,"Post Graduate", "Unknown")</f>
        <v>Unknown</v>
      </c>
      <c r="L215" s="4" t="str" cm="1">
        <f t="array" ref="L215">_xlfn.IFS(Table2[[#This Row],[CDR]]="", "Unknown", Table2[[#This Row],[CDR]]&gt;0, "Demented", Table2[[#This Row],[CDR]]=0, "Non-demented")</f>
        <v>Unknown</v>
      </c>
      <c r="M215" s="3">
        <v>1164</v>
      </c>
      <c r="N215" s="5">
        <v>0.80500000000000005</v>
      </c>
      <c r="O215" s="5">
        <v>1.508</v>
      </c>
      <c r="P215" s="3" t="s">
        <v>11</v>
      </c>
    </row>
    <row r="216" spans="1:16" x14ac:dyDescent="0.2">
      <c r="A216" s="2" t="s">
        <v>214</v>
      </c>
      <c r="B216" s="2" t="str">
        <f t="shared" si="6"/>
        <v>0223</v>
      </c>
      <c r="C216" s="2" t="str">
        <f t="shared" si="7"/>
        <v>1</v>
      </c>
      <c r="D216" s="2" t="s">
        <v>463</v>
      </c>
      <c r="E216" s="3">
        <v>84</v>
      </c>
      <c r="F216" s="2" t="str">
        <f>_xlfn.XLOOKUP(E216,Table1[Age_Min],Table1[Age_Group],,-1,1)</f>
        <v>81-85</v>
      </c>
      <c r="G216" s="3">
        <v>2</v>
      </c>
      <c r="H216" s="3" t="str" cm="1">
        <f t="array" ref="H216">_xlfn.SWITCH(Table2[[#This Row],[Educ]], 1,"Less than High School", 2,"High School Graduate", 3,"Some College", 4,"College Graduate", 5,"Post Graduate", "Unknown")</f>
        <v>High School Graduate</v>
      </c>
      <c r="J216" s="3">
        <v>20</v>
      </c>
      <c r="K216" s="4">
        <v>1</v>
      </c>
      <c r="L216" s="4" t="str" cm="1">
        <f t="array" ref="L216">_xlfn.IFS(Table2[[#This Row],[CDR]]="", "Unknown", Table2[[#This Row],[CDR]]&gt;0, "Demented", Table2[[#This Row],[CDR]]=0, "Non-demented")</f>
        <v>Demented</v>
      </c>
      <c r="M216" s="3">
        <v>1641</v>
      </c>
      <c r="N216" s="5">
        <v>0.70299999999999996</v>
      </c>
      <c r="O216" s="5">
        <v>1.07</v>
      </c>
      <c r="P216" s="3" t="s">
        <v>11</v>
      </c>
    </row>
    <row r="217" spans="1:16" x14ac:dyDescent="0.2">
      <c r="A217" s="2" t="s">
        <v>215</v>
      </c>
      <c r="B217" s="2" t="str">
        <f t="shared" si="6"/>
        <v>0224</v>
      </c>
      <c r="C217" s="2" t="str">
        <f t="shared" si="7"/>
        <v>1</v>
      </c>
      <c r="D217" s="2" t="s">
        <v>462</v>
      </c>
      <c r="E217" s="3">
        <v>22</v>
      </c>
      <c r="F217" s="2" t="str">
        <f>_xlfn.XLOOKUP(E217,Table1[Age_Min],Table1[Age_Group],,-1,1)</f>
        <v>18-40</v>
      </c>
      <c r="H217" s="3" t="str" cm="1">
        <f t="array" ref="H217">_xlfn.SWITCH(Table2[[#This Row],[Educ]], 1,"Less than High School", 2,"High School Graduate", 3,"Some College", 4,"College Graduate", 5,"Post Graduate", "Unknown")</f>
        <v>Unknown</v>
      </c>
      <c r="L217" s="4" t="str" cm="1">
        <f t="array" ref="L217">_xlfn.IFS(Table2[[#This Row],[CDR]]="", "Unknown", Table2[[#This Row],[CDR]]&gt;0, "Demented", Table2[[#This Row],[CDR]]=0, "Non-demented")</f>
        <v>Unknown</v>
      </c>
      <c r="M217" s="3">
        <v>1378</v>
      </c>
      <c r="N217" s="5">
        <v>0.85199999999999998</v>
      </c>
      <c r="O217" s="5">
        <v>1.274</v>
      </c>
      <c r="P217" s="3" t="s">
        <v>11</v>
      </c>
    </row>
    <row r="218" spans="1:16" x14ac:dyDescent="0.2">
      <c r="A218" s="2" t="s">
        <v>216</v>
      </c>
      <c r="B218" s="2" t="str">
        <f t="shared" si="6"/>
        <v>0226</v>
      </c>
      <c r="C218" s="2" t="str">
        <f t="shared" si="7"/>
        <v>1</v>
      </c>
      <c r="D218" s="2" t="s">
        <v>463</v>
      </c>
      <c r="E218" s="3">
        <v>90</v>
      </c>
      <c r="F218" s="2" t="str">
        <f>_xlfn.XLOOKUP(E218,Table1[Age_Min],Table1[Age_Group],,-1,1)</f>
        <v>86-90</v>
      </c>
      <c r="G218" s="3">
        <v>1</v>
      </c>
      <c r="H218" s="3" t="str" cm="1">
        <f t="array" ref="H218">_xlfn.SWITCH(Table2[[#This Row],[Educ]], 1,"Less than High School", 2,"High School Graduate", 3,"Some College", 4,"College Graduate", 5,"Post Graduate", "Unknown")</f>
        <v>Less than High School</v>
      </c>
      <c r="I218" s="3">
        <v>4</v>
      </c>
      <c r="J218" s="3">
        <v>23</v>
      </c>
      <c r="K218" s="4">
        <v>0.5</v>
      </c>
      <c r="L218" s="4" t="str" cm="1">
        <f t="array" ref="L218">_xlfn.IFS(Table2[[#This Row],[CDR]]="", "Unknown", Table2[[#This Row],[CDR]]&gt;0, "Demented", Table2[[#This Row],[CDR]]=0, "Non-demented")</f>
        <v>Demented</v>
      </c>
      <c r="M218" s="3">
        <v>1668</v>
      </c>
      <c r="N218" s="5">
        <v>0.64400000000000002</v>
      </c>
      <c r="O218" s="5">
        <v>1.052</v>
      </c>
      <c r="P218" s="3" t="s">
        <v>11</v>
      </c>
    </row>
    <row r="219" spans="1:16" x14ac:dyDescent="0.2">
      <c r="A219" s="2" t="s">
        <v>217</v>
      </c>
      <c r="B219" s="2" t="str">
        <f t="shared" si="6"/>
        <v>0227</v>
      </c>
      <c r="C219" s="2" t="str">
        <f t="shared" si="7"/>
        <v>1</v>
      </c>
      <c r="D219" s="2" t="s">
        <v>462</v>
      </c>
      <c r="E219" s="3">
        <v>26</v>
      </c>
      <c r="F219" s="2" t="str">
        <f>_xlfn.XLOOKUP(E219,Table1[Age_Min],Table1[Age_Group],,-1,1)</f>
        <v>18-40</v>
      </c>
      <c r="H219" s="3" t="str" cm="1">
        <f t="array" ref="H219">_xlfn.SWITCH(Table2[[#This Row],[Educ]], 1,"Less than High School", 2,"High School Graduate", 3,"Some College", 4,"College Graduate", 5,"Post Graduate", "Unknown")</f>
        <v>Unknown</v>
      </c>
      <c r="L219" s="4" t="str" cm="1">
        <f t="array" ref="L219">_xlfn.IFS(Table2[[#This Row],[CDR]]="", "Unknown", Table2[[#This Row],[CDR]]&gt;0, "Demented", Table2[[#This Row],[CDR]]=0, "Non-demented")</f>
        <v>Unknown</v>
      </c>
      <c r="M219" s="3">
        <v>1288</v>
      </c>
      <c r="N219" s="5">
        <v>0.77700000000000002</v>
      </c>
      <c r="O219" s="5">
        <v>1.3620000000000001</v>
      </c>
      <c r="P219" s="3" t="s">
        <v>11</v>
      </c>
    </row>
    <row r="220" spans="1:16" x14ac:dyDescent="0.2">
      <c r="A220" s="2" t="s">
        <v>218</v>
      </c>
      <c r="B220" s="2" t="str">
        <f t="shared" si="6"/>
        <v>0228</v>
      </c>
      <c r="C220" s="2" t="str">
        <f t="shared" si="7"/>
        <v>1</v>
      </c>
      <c r="D220" s="2" t="s">
        <v>462</v>
      </c>
      <c r="E220" s="3">
        <v>81</v>
      </c>
      <c r="F220" s="2" t="str">
        <f>_xlfn.XLOOKUP(E220,Table1[Age_Min],Table1[Age_Group],,-1,1)</f>
        <v>81-85</v>
      </c>
      <c r="G220" s="3">
        <v>3</v>
      </c>
      <c r="H220" s="3" t="str" cm="1">
        <f t="array" ref="H220">_xlfn.SWITCH(Table2[[#This Row],[Educ]], 1,"Less than High School", 2,"High School Graduate", 3,"Some College", 4,"College Graduate", 5,"Post Graduate", "Unknown")</f>
        <v>Some College</v>
      </c>
      <c r="I220" s="3">
        <v>2</v>
      </c>
      <c r="J220" s="3">
        <v>28</v>
      </c>
      <c r="K220" s="4">
        <v>0</v>
      </c>
      <c r="L220" s="4" t="str" cm="1">
        <f t="array" ref="L220">_xlfn.IFS(Table2[[#This Row],[CDR]]="", "Unknown", Table2[[#This Row],[CDR]]&gt;0, "Demented", Table2[[#This Row],[CDR]]=0, "Non-demented")</f>
        <v>Non-demented</v>
      </c>
      <c r="M220" s="3">
        <v>1486</v>
      </c>
      <c r="N220" s="5">
        <v>0.75900000000000001</v>
      </c>
      <c r="O220" s="5">
        <v>1.181</v>
      </c>
      <c r="P220" s="3" t="s">
        <v>11</v>
      </c>
    </row>
    <row r="221" spans="1:16" x14ac:dyDescent="0.2">
      <c r="A221" s="2" t="s">
        <v>219</v>
      </c>
      <c r="B221" s="2" t="str">
        <f t="shared" si="6"/>
        <v>0229</v>
      </c>
      <c r="C221" s="2" t="str">
        <f t="shared" si="7"/>
        <v>1</v>
      </c>
      <c r="D221" s="2" t="s">
        <v>462</v>
      </c>
      <c r="E221" s="3">
        <v>55</v>
      </c>
      <c r="F221" s="2" t="str">
        <f>_xlfn.XLOOKUP(E221,Table1[Age_Min],Table1[Age_Group],,-1,1)</f>
        <v>41-60</v>
      </c>
      <c r="G221" s="3">
        <v>3</v>
      </c>
      <c r="H221" s="3" t="str" cm="1">
        <f t="array" ref="H221">_xlfn.SWITCH(Table2[[#This Row],[Educ]], 1,"Less than High School", 2,"High School Graduate", 3,"Some College", 4,"College Graduate", 5,"Post Graduate", "Unknown")</f>
        <v>Some College</v>
      </c>
      <c r="I221" s="3">
        <v>3</v>
      </c>
      <c r="J221" s="3">
        <v>30</v>
      </c>
      <c r="K221" s="4">
        <v>0</v>
      </c>
      <c r="L221" s="4" t="str" cm="1">
        <f t="array" ref="L221">_xlfn.IFS(Table2[[#This Row],[CDR]]="", "Unknown", Table2[[#This Row],[CDR]]&gt;0, "Demented", Table2[[#This Row],[CDR]]=0, "Non-demented")</f>
        <v>Non-demented</v>
      </c>
      <c r="M221" s="3">
        <v>1327</v>
      </c>
      <c r="N221" s="5">
        <v>0.83199999999999996</v>
      </c>
      <c r="O221" s="5">
        <v>1.323</v>
      </c>
      <c r="P221" s="3" t="s">
        <v>11</v>
      </c>
    </row>
    <row r="222" spans="1:16" x14ac:dyDescent="0.2">
      <c r="A222" s="2" t="s">
        <v>220</v>
      </c>
      <c r="B222" s="2" t="str">
        <f t="shared" si="6"/>
        <v>0230</v>
      </c>
      <c r="C222" s="2" t="str">
        <f t="shared" si="7"/>
        <v>1</v>
      </c>
      <c r="D222" s="2" t="s">
        <v>462</v>
      </c>
      <c r="E222" s="3">
        <v>19</v>
      </c>
      <c r="F222" s="2" t="str">
        <f>_xlfn.XLOOKUP(E222,Table1[Age_Min],Table1[Age_Group],,-1,1)</f>
        <v>18-40</v>
      </c>
      <c r="H222" s="3" t="str" cm="1">
        <f t="array" ref="H222">_xlfn.SWITCH(Table2[[#This Row],[Educ]], 1,"Less than High School", 2,"High School Graduate", 3,"Some College", 4,"College Graduate", 5,"Post Graduate", "Unknown")</f>
        <v>Unknown</v>
      </c>
      <c r="L222" s="4" t="str" cm="1">
        <f t="array" ref="L222">_xlfn.IFS(Table2[[#This Row],[CDR]]="", "Unknown", Table2[[#This Row],[CDR]]&gt;0, "Demented", Table2[[#This Row],[CDR]]=0, "Non-demented")</f>
        <v>Unknown</v>
      </c>
      <c r="M222" s="3">
        <v>1584</v>
      </c>
      <c r="N222" s="5">
        <v>0.84599999999999997</v>
      </c>
      <c r="O222" s="5">
        <v>1.1080000000000001</v>
      </c>
      <c r="P222" s="3" t="s">
        <v>11</v>
      </c>
    </row>
    <row r="223" spans="1:16" x14ac:dyDescent="0.2">
      <c r="A223" s="2" t="s">
        <v>438</v>
      </c>
      <c r="B223" s="2" t="str">
        <f t="shared" si="6"/>
        <v>0230</v>
      </c>
      <c r="C223" s="2" t="str">
        <f t="shared" si="7"/>
        <v>2</v>
      </c>
      <c r="D223" s="2" t="s">
        <v>462</v>
      </c>
      <c r="E223" s="3">
        <v>19</v>
      </c>
      <c r="F223" s="2" t="str">
        <f>_xlfn.XLOOKUP(E223,Table1[Age_Min],Table1[Age_Group],,-1,1)</f>
        <v>18-40</v>
      </c>
      <c r="H223" s="3" t="str" cm="1">
        <f t="array" ref="H223">_xlfn.SWITCH(Table2[[#This Row],[Educ]], 1,"Less than High School", 2,"High School Graduate", 3,"Some College", 4,"College Graduate", 5,"Post Graduate", "Unknown")</f>
        <v>Unknown</v>
      </c>
      <c r="L223" s="4" t="str" cm="1">
        <f t="array" ref="L223">_xlfn.IFS(Table2[[#This Row],[CDR]]="", "Unknown", Table2[[#This Row],[CDR]]&gt;0, "Demented", Table2[[#This Row],[CDR]]=0, "Non-demented")</f>
        <v>Unknown</v>
      </c>
      <c r="M223" s="3">
        <v>1577</v>
      </c>
      <c r="N223" s="5">
        <v>0.84899999999999998</v>
      </c>
      <c r="O223" s="5">
        <v>1.113</v>
      </c>
      <c r="P223" s="3">
        <v>24</v>
      </c>
    </row>
    <row r="224" spans="1:16" x14ac:dyDescent="0.2">
      <c r="A224" s="2" t="s">
        <v>221</v>
      </c>
      <c r="B224" s="2" t="str">
        <f t="shared" si="6"/>
        <v>0231</v>
      </c>
      <c r="C224" s="2" t="str">
        <f t="shared" si="7"/>
        <v>1</v>
      </c>
      <c r="D224" s="2" t="s">
        <v>462</v>
      </c>
      <c r="E224" s="3">
        <v>20</v>
      </c>
      <c r="F224" s="2" t="str">
        <f>_xlfn.XLOOKUP(E224,Table1[Age_Min],Table1[Age_Group],,-1,1)</f>
        <v>18-40</v>
      </c>
      <c r="H224" s="3" t="str" cm="1">
        <f t="array" ref="H224">_xlfn.SWITCH(Table2[[#This Row],[Educ]], 1,"Less than High School", 2,"High School Graduate", 3,"Some College", 4,"College Graduate", 5,"Post Graduate", "Unknown")</f>
        <v>Unknown</v>
      </c>
      <c r="L224" s="4" t="str" cm="1">
        <f t="array" ref="L224">_xlfn.IFS(Table2[[#This Row],[CDR]]="", "Unknown", Table2[[#This Row],[CDR]]&gt;0, "Demented", Table2[[#This Row],[CDR]]=0, "Non-demented")</f>
        <v>Unknown</v>
      </c>
      <c r="M224" s="3">
        <v>1429</v>
      </c>
      <c r="N224" s="5">
        <v>0.85199999999999998</v>
      </c>
      <c r="O224" s="5">
        <v>1.228</v>
      </c>
      <c r="P224" s="3" t="s">
        <v>11</v>
      </c>
    </row>
    <row r="225" spans="1:16" x14ac:dyDescent="0.2">
      <c r="A225" s="2" t="s">
        <v>222</v>
      </c>
      <c r="B225" s="2" t="str">
        <f t="shared" si="6"/>
        <v>0232</v>
      </c>
      <c r="C225" s="2" t="str">
        <f t="shared" si="7"/>
        <v>1</v>
      </c>
      <c r="D225" s="2" t="s">
        <v>463</v>
      </c>
      <c r="E225" s="3">
        <v>22</v>
      </c>
      <c r="F225" s="2" t="str">
        <f>_xlfn.XLOOKUP(E225,Table1[Age_Min],Table1[Age_Group],,-1,1)</f>
        <v>18-40</v>
      </c>
      <c r="H225" s="3" t="str" cm="1">
        <f t="array" ref="H225">_xlfn.SWITCH(Table2[[#This Row],[Educ]], 1,"Less than High School", 2,"High School Graduate", 3,"Some College", 4,"College Graduate", 5,"Post Graduate", "Unknown")</f>
        <v>Unknown</v>
      </c>
      <c r="L225" s="4" t="str" cm="1">
        <f t="array" ref="L225">_xlfn.IFS(Table2[[#This Row],[CDR]]="", "Unknown", Table2[[#This Row],[CDR]]&gt;0, "Demented", Table2[[#This Row],[CDR]]=0, "Non-demented")</f>
        <v>Unknown</v>
      </c>
      <c r="M225" s="3">
        <v>1582</v>
      </c>
      <c r="N225" s="5">
        <v>0.85699999999999998</v>
      </c>
      <c r="O225" s="5">
        <v>1.1100000000000001</v>
      </c>
      <c r="P225" s="3" t="s">
        <v>11</v>
      </c>
    </row>
    <row r="226" spans="1:16" x14ac:dyDescent="0.2">
      <c r="A226" s="2" t="s">
        <v>223</v>
      </c>
      <c r="B226" s="2" t="str">
        <f t="shared" si="6"/>
        <v>0233</v>
      </c>
      <c r="C226" s="2" t="str">
        <f t="shared" si="7"/>
        <v>1</v>
      </c>
      <c r="D226" s="2" t="s">
        <v>462</v>
      </c>
      <c r="E226" s="3">
        <v>77</v>
      </c>
      <c r="F226" s="2" t="str">
        <f>_xlfn.XLOOKUP(E226,Table1[Age_Min],Table1[Age_Group],,-1,1)</f>
        <v>76-80</v>
      </c>
      <c r="G226" s="3">
        <v>1</v>
      </c>
      <c r="H226" s="3" t="str" cm="1">
        <f t="array" ref="H226">_xlfn.SWITCH(Table2[[#This Row],[Educ]], 1,"Less than High School", 2,"High School Graduate", 3,"Some College", 4,"College Graduate", 5,"Post Graduate", "Unknown")</f>
        <v>Less than High School</v>
      </c>
      <c r="I226" s="3">
        <v>4</v>
      </c>
      <c r="J226" s="3">
        <v>20</v>
      </c>
      <c r="K226" s="4">
        <v>0.5</v>
      </c>
      <c r="L226" s="4" t="str" cm="1">
        <f t="array" ref="L226">_xlfn.IFS(Table2[[#This Row],[CDR]]="", "Unknown", Table2[[#This Row],[CDR]]&gt;0, "Demented", Table2[[#This Row],[CDR]]=0, "Non-demented")</f>
        <v>Demented</v>
      </c>
      <c r="M226" s="3">
        <v>1376</v>
      </c>
      <c r="N226" s="5">
        <v>0.70099999999999996</v>
      </c>
      <c r="O226" s="5">
        <v>1.2749999999999999</v>
      </c>
      <c r="P226" s="3" t="s">
        <v>11</v>
      </c>
    </row>
    <row r="227" spans="1:16" x14ac:dyDescent="0.2">
      <c r="A227" s="2" t="s">
        <v>224</v>
      </c>
      <c r="B227" s="2" t="str">
        <f t="shared" si="6"/>
        <v>0234</v>
      </c>
      <c r="C227" s="2" t="str">
        <f t="shared" si="7"/>
        <v>1</v>
      </c>
      <c r="D227" s="2" t="s">
        <v>463</v>
      </c>
      <c r="E227" s="3">
        <v>75</v>
      </c>
      <c r="F227" s="2" t="str">
        <f>_xlfn.XLOOKUP(E227,Table1[Age_Min],Table1[Age_Group],,-1,1)</f>
        <v>71-75</v>
      </c>
      <c r="G227" s="3">
        <v>5</v>
      </c>
      <c r="H227" s="3" t="str" cm="1">
        <f t="array" ref="H227">_xlfn.SWITCH(Table2[[#This Row],[Educ]], 1,"Less than High School", 2,"High School Graduate", 3,"Some College", 4,"College Graduate", 5,"Post Graduate", "Unknown")</f>
        <v>Post Graduate</v>
      </c>
      <c r="I227" s="3">
        <v>2</v>
      </c>
      <c r="J227" s="3">
        <v>29</v>
      </c>
      <c r="K227" s="4">
        <v>0</v>
      </c>
      <c r="L227" s="4" t="str" cm="1">
        <f t="array" ref="L227">_xlfn.IFS(Table2[[#This Row],[CDR]]="", "Unknown", Table2[[#This Row],[CDR]]&gt;0, "Demented", Table2[[#This Row],[CDR]]=0, "Non-demented")</f>
        <v>Non-demented</v>
      </c>
      <c r="M227" s="3">
        <v>1534</v>
      </c>
      <c r="N227" s="5">
        <v>0.77100000000000002</v>
      </c>
      <c r="O227" s="5">
        <v>1.1439999999999999</v>
      </c>
      <c r="P227" s="3" t="s">
        <v>11</v>
      </c>
    </row>
    <row r="228" spans="1:16" x14ac:dyDescent="0.2">
      <c r="A228" s="2" t="s">
        <v>225</v>
      </c>
      <c r="B228" s="2" t="str">
        <f t="shared" si="6"/>
        <v>0235</v>
      </c>
      <c r="C228" s="2" t="str">
        <f t="shared" si="7"/>
        <v>1</v>
      </c>
      <c r="D228" s="2" t="s">
        <v>463</v>
      </c>
      <c r="E228" s="3">
        <v>37</v>
      </c>
      <c r="F228" s="2" t="str">
        <f>_xlfn.XLOOKUP(E228,Table1[Age_Min],Table1[Age_Group],,-1,1)</f>
        <v>18-40</v>
      </c>
      <c r="H228" s="3" t="str" cm="1">
        <f t="array" ref="H228">_xlfn.SWITCH(Table2[[#This Row],[Educ]], 1,"Less than High School", 2,"High School Graduate", 3,"Some College", 4,"College Graduate", 5,"Post Graduate", "Unknown")</f>
        <v>Unknown</v>
      </c>
      <c r="L228" s="4" t="str" cm="1">
        <f t="array" ref="L228">_xlfn.IFS(Table2[[#This Row],[CDR]]="", "Unknown", Table2[[#This Row],[CDR]]&gt;0, "Demented", Table2[[#This Row],[CDR]]=0, "Non-demented")</f>
        <v>Unknown</v>
      </c>
      <c r="M228" s="3">
        <v>1407</v>
      </c>
      <c r="N228" s="5">
        <v>0.84199999999999997</v>
      </c>
      <c r="O228" s="5">
        <v>1.2470000000000001</v>
      </c>
      <c r="P228" s="3" t="s">
        <v>11</v>
      </c>
    </row>
    <row r="229" spans="1:16" x14ac:dyDescent="0.2">
      <c r="A229" s="2" t="s">
        <v>226</v>
      </c>
      <c r="B229" s="2" t="str">
        <f t="shared" si="6"/>
        <v>0236</v>
      </c>
      <c r="C229" s="2" t="str">
        <f t="shared" si="7"/>
        <v>1</v>
      </c>
      <c r="D229" s="2" t="s">
        <v>462</v>
      </c>
      <c r="E229" s="3">
        <v>20</v>
      </c>
      <c r="F229" s="2" t="str">
        <f>_xlfn.XLOOKUP(E229,Table1[Age_Min],Table1[Age_Group],,-1,1)</f>
        <v>18-40</v>
      </c>
      <c r="H229" s="3" t="str" cm="1">
        <f t="array" ref="H229">_xlfn.SWITCH(Table2[[#This Row],[Educ]], 1,"Less than High School", 2,"High School Graduate", 3,"Some College", 4,"College Graduate", 5,"Post Graduate", "Unknown")</f>
        <v>Unknown</v>
      </c>
      <c r="L229" s="4" t="str" cm="1">
        <f t="array" ref="L229">_xlfn.IFS(Table2[[#This Row],[CDR]]="", "Unknown", Table2[[#This Row],[CDR]]&gt;0, "Demented", Table2[[#This Row],[CDR]]=0, "Non-demented")</f>
        <v>Unknown</v>
      </c>
      <c r="M229" s="3">
        <v>1218</v>
      </c>
      <c r="N229" s="5">
        <v>0.876</v>
      </c>
      <c r="O229" s="5">
        <v>1.4410000000000001</v>
      </c>
      <c r="P229" s="3" t="s">
        <v>11</v>
      </c>
    </row>
    <row r="230" spans="1:16" x14ac:dyDescent="0.2">
      <c r="A230" s="2" t="s">
        <v>439</v>
      </c>
      <c r="B230" s="2" t="str">
        <f t="shared" si="6"/>
        <v>0236</v>
      </c>
      <c r="C230" s="2" t="str">
        <f t="shared" si="7"/>
        <v>2</v>
      </c>
      <c r="D230" s="2" t="s">
        <v>462</v>
      </c>
      <c r="E230" s="3">
        <v>20</v>
      </c>
      <c r="F230" s="2" t="str">
        <f>_xlfn.XLOOKUP(E230,Table1[Age_Min],Table1[Age_Group],,-1,1)</f>
        <v>18-40</v>
      </c>
      <c r="H230" s="3" t="str" cm="1">
        <f t="array" ref="H230">_xlfn.SWITCH(Table2[[#This Row],[Educ]], 1,"Less than High School", 2,"High School Graduate", 3,"Some College", 4,"College Graduate", 5,"Post Graduate", "Unknown")</f>
        <v>Unknown</v>
      </c>
      <c r="L230" s="4" t="str" cm="1">
        <f t="array" ref="L230">_xlfn.IFS(Table2[[#This Row],[CDR]]="", "Unknown", Table2[[#This Row],[CDR]]&gt;0, "Demented", Table2[[#This Row],[CDR]]=0, "Non-demented")</f>
        <v>Unknown</v>
      </c>
      <c r="M230" s="3">
        <v>1222</v>
      </c>
      <c r="N230" s="5">
        <v>0.872</v>
      </c>
      <c r="O230" s="5">
        <v>1.4359999999999999</v>
      </c>
      <c r="P230" s="3">
        <v>3</v>
      </c>
    </row>
    <row r="231" spans="1:16" x14ac:dyDescent="0.2">
      <c r="A231" s="2" t="s">
        <v>227</v>
      </c>
      <c r="B231" s="2" t="str">
        <f t="shared" si="6"/>
        <v>0237</v>
      </c>
      <c r="C231" s="2" t="str">
        <f t="shared" si="7"/>
        <v>1</v>
      </c>
      <c r="D231" s="2" t="s">
        <v>462</v>
      </c>
      <c r="E231" s="3">
        <v>72</v>
      </c>
      <c r="F231" s="2" t="str">
        <f>_xlfn.XLOOKUP(E231,Table1[Age_Min],Table1[Age_Group],,-1,1)</f>
        <v>71-75</v>
      </c>
      <c r="G231" s="3">
        <v>2</v>
      </c>
      <c r="H231" s="3" t="str" cm="1">
        <f t="array" ref="H231">_xlfn.SWITCH(Table2[[#This Row],[Educ]], 1,"Less than High School", 2,"High School Graduate", 3,"Some College", 4,"College Graduate", 5,"Post Graduate", "Unknown")</f>
        <v>High School Graduate</v>
      </c>
      <c r="I231" s="3">
        <v>2</v>
      </c>
      <c r="J231" s="3">
        <v>27</v>
      </c>
      <c r="K231" s="4">
        <v>0</v>
      </c>
      <c r="L231" s="4" t="str" cm="1">
        <f t="array" ref="L231">_xlfn.IFS(Table2[[#This Row],[CDR]]="", "Unknown", Table2[[#This Row],[CDR]]&gt;0, "Demented", Table2[[#This Row],[CDR]]=0, "Non-demented")</f>
        <v>Non-demented</v>
      </c>
      <c r="M231" s="3">
        <v>1322</v>
      </c>
      <c r="N231" s="5">
        <v>0.76400000000000001</v>
      </c>
      <c r="O231" s="5">
        <v>1.3280000000000001</v>
      </c>
      <c r="P231" s="3" t="s">
        <v>11</v>
      </c>
    </row>
    <row r="232" spans="1:16" x14ac:dyDescent="0.2">
      <c r="A232" s="2" t="s">
        <v>228</v>
      </c>
      <c r="B232" s="2" t="str">
        <f t="shared" si="6"/>
        <v>0238</v>
      </c>
      <c r="C232" s="2" t="str">
        <f t="shared" si="7"/>
        <v>1</v>
      </c>
      <c r="D232" s="2" t="s">
        <v>462</v>
      </c>
      <c r="E232" s="3">
        <v>77</v>
      </c>
      <c r="F232" s="2" t="str">
        <f>_xlfn.XLOOKUP(E232,Table1[Age_Min],Table1[Age_Group],,-1,1)</f>
        <v>76-80</v>
      </c>
      <c r="G232" s="3">
        <v>2</v>
      </c>
      <c r="H232" s="3" t="str" cm="1">
        <f t="array" ref="H232">_xlfn.SWITCH(Table2[[#This Row],[Educ]], 1,"Less than High School", 2,"High School Graduate", 3,"Some College", 4,"College Graduate", 5,"Post Graduate", "Unknown")</f>
        <v>High School Graduate</v>
      </c>
      <c r="I232" s="3">
        <v>3</v>
      </c>
      <c r="J232" s="3">
        <v>28</v>
      </c>
      <c r="K232" s="4">
        <v>0.5</v>
      </c>
      <c r="L232" s="4" t="str" cm="1">
        <f t="array" ref="L232">_xlfn.IFS(Table2[[#This Row],[CDR]]="", "Unknown", Table2[[#This Row],[CDR]]&gt;0, "Demented", Table2[[#This Row],[CDR]]=0, "Non-demented")</f>
        <v>Demented</v>
      </c>
      <c r="M232" s="3">
        <v>1484</v>
      </c>
      <c r="N232" s="5">
        <v>0.78600000000000003</v>
      </c>
      <c r="O232" s="5">
        <v>1.1819999999999999</v>
      </c>
      <c r="P232" s="3" t="s">
        <v>11</v>
      </c>
    </row>
    <row r="233" spans="1:16" x14ac:dyDescent="0.2">
      <c r="A233" s="2" t="s">
        <v>229</v>
      </c>
      <c r="B233" s="2" t="str">
        <f t="shared" si="6"/>
        <v>0239</v>
      </c>
      <c r="C233" s="2" t="str">
        <f t="shared" si="7"/>
        <v>1</v>
      </c>
      <c r="D233" s="2" t="s">
        <v>462</v>
      </c>
      <c r="E233" s="3">
        <v>29</v>
      </c>
      <c r="F233" s="2" t="str">
        <f>_xlfn.XLOOKUP(E233,Table1[Age_Min],Table1[Age_Group],,-1,1)</f>
        <v>18-40</v>
      </c>
      <c r="H233" s="3" t="str" cm="1">
        <f t="array" ref="H233">_xlfn.SWITCH(Table2[[#This Row],[Educ]], 1,"Less than High School", 2,"High School Graduate", 3,"Some College", 4,"College Graduate", 5,"Post Graduate", "Unknown")</f>
        <v>Unknown</v>
      </c>
      <c r="L233" s="4" t="str" cm="1">
        <f t="array" ref="L233">_xlfn.IFS(Table2[[#This Row],[CDR]]="", "Unknown", Table2[[#This Row],[CDR]]&gt;0, "Demented", Table2[[#This Row],[CDR]]=0, "Non-demented")</f>
        <v>Unknown</v>
      </c>
      <c r="M233" s="3">
        <v>1439</v>
      </c>
      <c r="N233" s="5">
        <v>0.82299999999999995</v>
      </c>
      <c r="O233" s="5">
        <v>1.22</v>
      </c>
      <c r="P233" s="3" t="s">
        <v>11</v>
      </c>
    </row>
    <row r="234" spans="1:16" x14ac:dyDescent="0.2">
      <c r="A234" s="2" t="s">
        <v>440</v>
      </c>
      <c r="B234" s="2" t="str">
        <f t="shared" si="6"/>
        <v>0239</v>
      </c>
      <c r="C234" s="2" t="str">
        <f t="shared" si="7"/>
        <v>2</v>
      </c>
      <c r="D234" s="2" t="s">
        <v>462</v>
      </c>
      <c r="E234" s="3">
        <v>29</v>
      </c>
      <c r="F234" s="2" t="str">
        <f>_xlfn.XLOOKUP(E234,Table1[Age_Min],Table1[Age_Group],,-1,1)</f>
        <v>18-40</v>
      </c>
      <c r="H234" s="3" t="str" cm="1">
        <f t="array" ref="H234">_xlfn.SWITCH(Table2[[#This Row],[Educ]], 1,"Less than High School", 2,"High School Graduate", 3,"Some College", 4,"College Graduate", 5,"Post Graduate", "Unknown")</f>
        <v>Unknown</v>
      </c>
      <c r="L234" s="4" t="str" cm="1">
        <f t="array" ref="L234">_xlfn.IFS(Table2[[#This Row],[CDR]]="", "Unknown", Table2[[#This Row],[CDR]]&gt;0, "Demented", Table2[[#This Row],[CDR]]=0, "Non-demented")</f>
        <v>Unknown</v>
      </c>
      <c r="M234" s="3">
        <v>1438</v>
      </c>
      <c r="N234" s="5">
        <v>0.82199999999999995</v>
      </c>
      <c r="O234" s="5">
        <v>1.2210000000000001</v>
      </c>
      <c r="P234" s="3">
        <v>40</v>
      </c>
    </row>
    <row r="235" spans="1:16" x14ac:dyDescent="0.2">
      <c r="A235" s="2" t="s">
        <v>230</v>
      </c>
      <c r="B235" s="2" t="str">
        <f t="shared" si="6"/>
        <v>0240</v>
      </c>
      <c r="C235" s="2" t="str">
        <f t="shared" si="7"/>
        <v>1</v>
      </c>
      <c r="D235" s="2" t="s">
        <v>462</v>
      </c>
      <c r="E235" s="3">
        <v>74</v>
      </c>
      <c r="F235" s="2" t="str">
        <f>_xlfn.XLOOKUP(E235,Table1[Age_Min],Table1[Age_Group],,-1,1)</f>
        <v>71-75</v>
      </c>
      <c r="G235" s="3">
        <v>2</v>
      </c>
      <c r="H235" s="3" t="str" cm="1">
        <f t="array" ref="H235">_xlfn.SWITCH(Table2[[#This Row],[Educ]], 1,"Less than High School", 2,"High School Graduate", 3,"Some College", 4,"College Graduate", 5,"Post Graduate", "Unknown")</f>
        <v>High School Graduate</v>
      </c>
      <c r="J235" s="3">
        <v>26</v>
      </c>
      <c r="K235" s="4">
        <v>0.5</v>
      </c>
      <c r="L235" s="4" t="str" cm="1">
        <f t="array" ref="L235">_xlfn.IFS(Table2[[#This Row],[CDR]]="", "Unknown", Table2[[#This Row],[CDR]]&gt;0, "Demented", Table2[[#This Row],[CDR]]=0, "Non-demented")</f>
        <v>Demented</v>
      </c>
      <c r="M235" s="3">
        <v>1171</v>
      </c>
      <c r="N235" s="5">
        <v>0.73599999999999999</v>
      </c>
      <c r="O235" s="5">
        <v>1.4990000000000001</v>
      </c>
      <c r="P235" s="3" t="s">
        <v>11</v>
      </c>
    </row>
    <row r="236" spans="1:16" x14ac:dyDescent="0.2">
      <c r="A236" s="2" t="s">
        <v>231</v>
      </c>
      <c r="B236" s="2" t="str">
        <f t="shared" si="6"/>
        <v>0241</v>
      </c>
      <c r="C236" s="2" t="str">
        <f t="shared" si="7"/>
        <v>1</v>
      </c>
      <c r="D236" s="2" t="s">
        <v>462</v>
      </c>
      <c r="E236" s="3">
        <v>74</v>
      </c>
      <c r="F236" s="2" t="str">
        <f>_xlfn.XLOOKUP(E236,Table1[Age_Min],Table1[Age_Group],,-1,1)</f>
        <v>71-75</v>
      </c>
      <c r="G236" s="3">
        <v>5</v>
      </c>
      <c r="H236" s="3" t="str" cm="1">
        <f t="array" ref="H236">_xlfn.SWITCH(Table2[[#This Row],[Educ]], 1,"Less than High School", 2,"High School Graduate", 3,"Some College", 4,"College Graduate", 5,"Post Graduate", "Unknown")</f>
        <v>Post Graduate</v>
      </c>
      <c r="I236" s="3">
        <v>2</v>
      </c>
      <c r="J236" s="3">
        <v>30</v>
      </c>
      <c r="K236" s="4">
        <v>0</v>
      </c>
      <c r="L236" s="4" t="str" cm="1">
        <f t="array" ref="L236">_xlfn.IFS(Table2[[#This Row],[CDR]]="", "Unknown", Table2[[#This Row],[CDR]]&gt;0, "Demented", Table2[[#This Row],[CDR]]=0, "Non-demented")</f>
        <v>Non-demented</v>
      </c>
      <c r="M236" s="3">
        <v>1400</v>
      </c>
      <c r="N236" s="5">
        <v>0.754</v>
      </c>
      <c r="O236" s="5">
        <v>1.254</v>
      </c>
      <c r="P236" s="3" t="s">
        <v>11</v>
      </c>
    </row>
    <row r="237" spans="1:16" x14ac:dyDescent="0.2">
      <c r="A237" s="2" t="s">
        <v>232</v>
      </c>
      <c r="B237" s="2" t="str">
        <f t="shared" si="6"/>
        <v>0243</v>
      </c>
      <c r="C237" s="2" t="str">
        <f t="shared" si="7"/>
        <v>1</v>
      </c>
      <c r="D237" s="2" t="s">
        <v>463</v>
      </c>
      <c r="E237" s="3">
        <v>64</v>
      </c>
      <c r="F237" s="2" t="str">
        <f>_xlfn.XLOOKUP(E237,Table1[Age_Min],Table1[Age_Group],,-1,1)</f>
        <v>61-65</v>
      </c>
      <c r="G237" s="3">
        <v>5</v>
      </c>
      <c r="H237" s="3" t="str" cm="1">
        <f t="array" ref="H237">_xlfn.SWITCH(Table2[[#This Row],[Educ]], 1,"Less than High School", 2,"High School Graduate", 3,"Some College", 4,"College Graduate", 5,"Post Graduate", "Unknown")</f>
        <v>Post Graduate</v>
      </c>
      <c r="I237" s="3">
        <v>2</v>
      </c>
      <c r="J237" s="3">
        <v>22</v>
      </c>
      <c r="K237" s="4">
        <v>0.5</v>
      </c>
      <c r="L237" s="4" t="str" cm="1">
        <f t="array" ref="L237">_xlfn.IFS(Table2[[#This Row],[CDR]]="", "Unknown", Table2[[#This Row],[CDR]]&gt;0, "Demented", Table2[[#This Row],[CDR]]=0, "Non-demented")</f>
        <v>Demented</v>
      </c>
      <c r="M237" s="3">
        <v>1547</v>
      </c>
      <c r="N237" s="5">
        <v>0.74199999999999999</v>
      </c>
      <c r="O237" s="5">
        <v>1.1339999999999999</v>
      </c>
      <c r="P237" s="3" t="s">
        <v>11</v>
      </c>
    </row>
    <row r="238" spans="1:16" x14ac:dyDescent="0.2">
      <c r="A238" s="2" t="s">
        <v>233</v>
      </c>
      <c r="B238" s="2" t="str">
        <f t="shared" si="6"/>
        <v>0244</v>
      </c>
      <c r="C238" s="2" t="str">
        <f t="shared" si="7"/>
        <v>1</v>
      </c>
      <c r="D238" s="2" t="s">
        <v>462</v>
      </c>
      <c r="E238" s="3">
        <v>80</v>
      </c>
      <c r="F238" s="2" t="str">
        <f>_xlfn.XLOOKUP(E238,Table1[Age_Min],Table1[Age_Group],,-1,1)</f>
        <v>76-80</v>
      </c>
      <c r="G238" s="3">
        <v>4</v>
      </c>
      <c r="H238" s="3" t="str" cm="1">
        <f t="array" ref="H238">_xlfn.SWITCH(Table2[[#This Row],[Educ]], 1,"Less than High School", 2,"High School Graduate", 3,"Some College", 4,"College Graduate", 5,"Post Graduate", "Unknown")</f>
        <v>College Graduate</v>
      </c>
      <c r="I238" s="3">
        <v>2</v>
      </c>
      <c r="J238" s="3">
        <v>29</v>
      </c>
      <c r="K238" s="4">
        <v>0</v>
      </c>
      <c r="L238" s="4" t="str" cm="1">
        <f t="array" ref="L238">_xlfn.IFS(Table2[[#This Row],[CDR]]="", "Unknown", Table2[[#This Row],[CDR]]&gt;0, "Demented", Table2[[#This Row],[CDR]]=0, "Non-demented")</f>
        <v>Non-demented</v>
      </c>
      <c r="M238" s="3">
        <v>1341</v>
      </c>
      <c r="N238" s="5">
        <v>0.73699999999999999</v>
      </c>
      <c r="O238" s="5">
        <v>1.3089999999999999</v>
      </c>
      <c r="P238" s="3" t="s">
        <v>11</v>
      </c>
    </row>
    <row r="239" spans="1:16" x14ac:dyDescent="0.2">
      <c r="A239" s="2" t="s">
        <v>234</v>
      </c>
      <c r="B239" s="2" t="str">
        <f t="shared" si="6"/>
        <v>0246</v>
      </c>
      <c r="C239" s="2" t="str">
        <f t="shared" si="7"/>
        <v>1</v>
      </c>
      <c r="D239" s="2" t="s">
        <v>462</v>
      </c>
      <c r="E239" s="3">
        <v>22</v>
      </c>
      <c r="F239" s="2" t="str">
        <f>_xlfn.XLOOKUP(E239,Table1[Age_Min],Table1[Age_Group],,-1,1)</f>
        <v>18-40</v>
      </c>
      <c r="H239" s="3" t="str" cm="1">
        <f t="array" ref="H239">_xlfn.SWITCH(Table2[[#This Row],[Educ]], 1,"Less than High School", 2,"High School Graduate", 3,"Some College", 4,"College Graduate", 5,"Post Graduate", "Unknown")</f>
        <v>Unknown</v>
      </c>
      <c r="L239" s="4" t="str" cm="1">
        <f t="array" ref="L239">_xlfn.IFS(Table2[[#This Row],[CDR]]="", "Unknown", Table2[[#This Row],[CDR]]&gt;0, "Demented", Table2[[#This Row],[CDR]]=0, "Non-demented")</f>
        <v>Unknown</v>
      </c>
      <c r="M239" s="3">
        <v>1522</v>
      </c>
      <c r="N239" s="5">
        <v>0.84099999999999997</v>
      </c>
      <c r="O239" s="5">
        <v>1.153</v>
      </c>
      <c r="P239" s="3" t="s">
        <v>11</v>
      </c>
    </row>
    <row r="240" spans="1:16" x14ac:dyDescent="0.2">
      <c r="A240" s="2" t="s">
        <v>235</v>
      </c>
      <c r="B240" s="2" t="str">
        <f t="shared" si="6"/>
        <v>0247</v>
      </c>
      <c r="C240" s="2" t="str">
        <f t="shared" si="7"/>
        <v>1</v>
      </c>
      <c r="D240" s="2" t="s">
        <v>463</v>
      </c>
      <c r="E240" s="3">
        <v>90</v>
      </c>
      <c r="F240" s="2" t="str">
        <f>_xlfn.XLOOKUP(E240,Table1[Age_Min],Table1[Age_Group],,-1,1)</f>
        <v>86-90</v>
      </c>
      <c r="G240" s="3">
        <v>2</v>
      </c>
      <c r="H240" s="3" t="str" cm="1">
        <f t="array" ref="H240">_xlfn.SWITCH(Table2[[#This Row],[Educ]], 1,"Less than High School", 2,"High School Graduate", 3,"Some College", 4,"College Graduate", 5,"Post Graduate", "Unknown")</f>
        <v>High School Graduate</v>
      </c>
      <c r="I240" s="3">
        <v>3</v>
      </c>
      <c r="J240" s="3">
        <v>21</v>
      </c>
      <c r="K240" s="4">
        <v>0.5</v>
      </c>
      <c r="L240" s="4" t="str" cm="1">
        <f t="array" ref="L240">_xlfn.IFS(Table2[[#This Row],[CDR]]="", "Unknown", Table2[[#This Row],[CDR]]&gt;0, "Demented", Table2[[#This Row],[CDR]]=0, "Non-demented")</f>
        <v>Demented</v>
      </c>
      <c r="M240" s="3">
        <v>1307</v>
      </c>
      <c r="N240" s="5">
        <v>0.68899999999999995</v>
      </c>
      <c r="O240" s="5">
        <v>1.3420000000000001</v>
      </c>
      <c r="P240" s="3" t="s">
        <v>11</v>
      </c>
    </row>
    <row r="241" spans="1:16" x14ac:dyDescent="0.2">
      <c r="A241" s="2" t="s">
        <v>236</v>
      </c>
      <c r="B241" s="2" t="str">
        <f t="shared" si="6"/>
        <v>0249</v>
      </c>
      <c r="C241" s="2" t="str">
        <f t="shared" si="7"/>
        <v>1</v>
      </c>
      <c r="D241" s="2" t="s">
        <v>462</v>
      </c>
      <c r="E241" s="3">
        <v>28</v>
      </c>
      <c r="F241" s="2" t="str">
        <f>_xlfn.XLOOKUP(E241,Table1[Age_Min],Table1[Age_Group],,-1,1)</f>
        <v>18-40</v>
      </c>
      <c r="H241" s="3" t="str" cm="1">
        <f t="array" ref="H241">_xlfn.SWITCH(Table2[[#This Row],[Educ]], 1,"Less than High School", 2,"High School Graduate", 3,"Some College", 4,"College Graduate", 5,"Post Graduate", "Unknown")</f>
        <v>Unknown</v>
      </c>
      <c r="L241" s="4" t="str" cm="1">
        <f t="array" ref="L241">_xlfn.IFS(Table2[[#This Row],[CDR]]="", "Unknown", Table2[[#This Row],[CDR]]&gt;0, "Demented", Table2[[#This Row],[CDR]]=0, "Non-demented")</f>
        <v>Unknown</v>
      </c>
      <c r="M241" s="3">
        <v>1217</v>
      </c>
      <c r="N241" s="5">
        <v>0.871</v>
      </c>
      <c r="O241" s="5">
        <v>1.4430000000000001</v>
      </c>
      <c r="P241" s="3" t="s">
        <v>11</v>
      </c>
    </row>
    <row r="242" spans="1:16" x14ac:dyDescent="0.2">
      <c r="A242" s="2" t="s">
        <v>441</v>
      </c>
      <c r="B242" s="2" t="str">
        <f t="shared" si="6"/>
        <v>0249</v>
      </c>
      <c r="C242" s="2" t="str">
        <f t="shared" si="7"/>
        <v>2</v>
      </c>
      <c r="D242" s="2" t="s">
        <v>462</v>
      </c>
      <c r="E242" s="3">
        <v>28</v>
      </c>
      <c r="F242" s="2" t="str">
        <f>_xlfn.XLOOKUP(E242,Table1[Age_Min],Table1[Age_Group],,-1,1)</f>
        <v>18-40</v>
      </c>
      <c r="H242" s="3" t="str" cm="1">
        <f t="array" ref="H242">_xlfn.SWITCH(Table2[[#This Row],[Educ]], 1,"Less than High School", 2,"High School Graduate", 3,"Some College", 4,"College Graduate", 5,"Post Graduate", "Unknown")</f>
        <v>Unknown</v>
      </c>
      <c r="L242" s="4" t="str" cm="1">
        <f t="array" ref="L242">_xlfn.IFS(Table2[[#This Row],[CDR]]="", "Unknown", Table2[[#This Row],[CDR]]&gt;0, "Demented", Table2[[#This Row],[CDR]]=0, "Non-demented")</f>
        <v>Unknown</v>
      </c>
      <c r="M242" s="3">
        <v>1215</v>
      </c>
      <c r="N242" s="5">
        <v>0.86499999999999999</v>
      </c>
      <c r="O242" s="5">
        <v>1.444</v>
      </c>
      <c r="P242" s="3">
        <v>3</v>
      </c>
    </row>
    <row r="243" spans="1:16" x14ac:dyDescent="0.2">
      <c r="A243" s="2" t="s">
        <v>237</v>
      </c>
      <c r="B243" s="2" t="str">
        <f t="shared" si="6"/>
        <v>0250</v>
      </c>
      <c r="C243" s="2" t="str">
        <f t="shared" si="7"/>
        <v>1</v>
      </c>
      <c r="D243" s="2" t="s">
        <v>463</v>
      </c>
      <c r="E243" s="3">
        <v>21</v>
      </c>
      <c r="F243" s="2" t="str">
        <f>_xlfn.XLOOKUP(E243,Table1[Age_Min],Table1[Age_Group],,-1,1)</f>
        <v>18-40</v>
      </c>
      <c r="H243" s="3" t="str" cm="1">
        <f t="array" ref="H243">_xlfn.SWITCH(Table2[[#This Row],[Educ]], 1,"Less than High School", 2,"High School Graduate", 3,"Some College", 4,"College Graduate", 5,"Post Graduate", "Unknown")</f>
        <v>Unknown</v>
      </c>
      <c r="L243" s="4" t="str" cm="1">
        <f t="array" ref="L243">_xlfn.IFS(Table2[[#This Row],[CDR]]="", "Unknown", Table2[[#This Row],[CDR]]&gt;0, "Demented", Table2[[#This Row],[CDR]]=0, "Non-demented")</f>
        <v>Unknown</v>
      </c>
      <c r="M243" s="3">
        <v>1500</v>
      </c>
      <c r="N243" s="5">
        <v>0.83699999999999997</v>
      </c>
      <c r="O243" s="5">
        <v>1.17</v>
      </c>
      <c r="P243" s="3" t="s">
        <v>11</v>
      </c>
    </row>
    <row r="244" spans="1:16" x14ac:dyDescent="0.2">
      <c r="A244" s="2" t="s">
        <v>238</v>
      </c>
      <c r="B244" s="2" t="str">
        <f t="shared" si="6"/>
        <v>0253</v>
      </c>
      <c r="C244" s="2" t="str">
        <f t="shared" si="7"/>
        <v>1</v>
      </c>
      <c r="D244" s="2" t="s">
        <v>462</v>
      </c>
      <c r="E244" s="3">
        <v>20</v>
      </c>
      <c r="F244" s="2" t="str">
        <f>_xlfn.XLOOKUP(E244,Table1[Age_Min],Table1[Age_Group],,-1,1)</f>
        <v>18-40</v>
      </c>
      <c r="H244" s="3" t="str" cm="1">
        <f t="array" ref="H244">_xlfn.SWITCH(Table2[[#This Row],[Educ]], 1,"Less than High School", 2,"High School Graduate", 3,"Some College", 4,"College Graduate", 5,"Post Graduate", "Unknown")</f>
        <v>Unknown</v>
      </c>
      <c r="L244" s="4" t="str" cm="1">
        <f t="array" ref="L244">_xlfn.IFS(Table2[[#This Row],[CDR]]="", "Unknown", Table2[[#This Row],[CDR]]&gt;0, "Demented", Table2[[#This Row],[CDR]]=0, "Non-demented")</f>
        <v>Unknown</v>
      </c>
      <c r="M244" s="3">
        <v>1751</v>
      </c>
      <c r="N244" s="5">
        <v>0.85199999999999998</v>
      </c>
      <c r="O244" s="5">
        <v>1.002</v>
      </c>
      <c r="P244" s="3" t="s">
        <v>11</v>
      </c>
    </row>
    <row r="245" spans="1:16" x14ac:dyDescent="0.2">
      <c r="A245" s="2" t="s">
        <v>239</v>
      </c>
      <c r="B245" s="2" t="str">
        <f t="shared" si="6"/>
        <v>0254</v>
      </c>
      <c r="C245" s="2" t="str">
        <f t="shared" si="7"/>
        <v>1</v>
      </c>
      <c r="D245" s="2" t="s">
        <v>462</v>
      </c>
      <c r="E245" s="3">
        <v>85</v>
      </c>
      <c r="F245" s="2" t="str">
        <f>_xlfn.XLOOKUP(E245,Table1[Age_Min],Table1[Age_Group],,-1,1)</f>
        <v>81-85</v>
      </c>
      <c r="G245" s="3">
        <v>5</v>
      </c>
      <c r="H245" s="3" t="str" cm="1">
        <f t="array" ref="H245">_xlfn.SWITCH(Table2[[#This Row],[Educ]], 1,"Less than High School", 2,"High School Graduate", 3,"Some College", 4,"College Graduate", 5,"Post Graduate", "Unknown")</f>
        <v>Post Graduate</v>
      </c>
      <c r="I245" s="3">
        <v>1</v>
      </c>
      <c r="J245" s="3">
        <v>29</v>
      </c>
      <c r="K245" s="4">
        <v>0</v>
      </c>
      <c r="L245" s="4" t="str" cm="1">
        <f t="array" ref="L245">_xlfn.IFS(Table2[[#This Row],[CDR]]="", "Unknown", Table2[[#This Row],[CDR]]&gt;0, "Demented", Table2[[#This Row],[CDR]]=0, "Non-demented")</f>
        <v>Non-demented</v>
      </c>
      <c r="M245" s="3">
        <v>1264</v>
      </c>
      <c r="N245" s="5">
        <v>0.70499999999999996</v>
      </c>
      <c r="O245" s="5">
        <v>1.3879999999999999</v>
      </c>
      <c r="P245" s="3" t="s">
        <v>11</v>
      </c>
    </row>
    <row r="246" spans="1:16" x14ac:dyDescent="0.2">
      <c r="A246" s="2" t="s">
        <v>240</v>
      </c>
      <c r="B246" s="2" t="str">
        <f t="shared" si="6"/>
        <v>0255</v>
      </c>
      <c r="C246" s="2" t="str">
        <f t="shared" si="7"/>
        <v>1</v>
      </c>
      <c r="D246" s="2" t="s">
        <v>462</v>
      </c>
      <c r="E246" s="3">
        <v>71</v>
      </c>
      <c r="F246" s="2" t="str">
        <f>_xlfn.XLOOKUP(E246,Table1[Age_Min],Table1[Age_Group],,-1,1)</f>
        <v>71-75</v>
      </c>
      <c r="G246" s="3">
        <v>5</v>
      </c>
      <c r="H246" s="3" t="str" cm="1">
        <f t="array" ref="H246">_xlfn.SWITCH(Table2[[#This Row],[Educ]], 1,"Less than High School", 2,"High School Graduate", 3,"Some College", 4,"College Graduate", 5,"Post Graduate", "Unknown")</f>
        <v>Post Graduate</v>
      </c>
      <c r="I246" s="3">
        <v>1</v>
      </c>
      <c r="J246" s="3">
        <v>30</v>
      </c>
      <c r="K246" s="4">
        <v>0</v>
      </c>
      <c r="L246" s="4" t="str" cm="1">
        <f t="array" ref="L246">_xlfn.IFS(Table2[[#This Row],[CDR]]="", "Unknown", Table2[[#This Row],[CDR]]&gt;0, "Demented", Table2[[#This Row],[CDR]]=0, "Non-demented")</f>
        <v>Non-demented</v>
      </c>
      <c r="M246" s="3">
        <v>1426</v>
      </c>
      <c r="N246" s="5">
        <v>0.73699999999999999</v>
      </c>
      <c r="O246" s="5">
        <v>1.2310000000000001</v>
      </c>
      <c r="P246" s="3" t="s">
        <v>11</v>
      </c>
    </row>
    <row r="247" spans="1:16" x14ac:dyDescent="0.2">
      <c r="A247" s="2" t="s">
        <v>241</v>
      </c>
      <c r="B247" s="2" t="str">
        <f t="shared" si="6"/>
        <v>0256</v>
      </c>
      <c r="C247" s="2" t="str">
        <f t="shared" si="7"/>
        <v>1</v>
      </c>
      <c r="D247" s="2" t="s">
        <v>463</v>
      </c>
      <c r="E247" s="3">
        <v>70</v>
      </c>
      <c r="F247" s="2" t="str">
        <f>_xlfn.XLOOKUP(E247,Table1[Age_Min],Table1[Age_Group],,-1,1)</f>
        <v>66-70</v>
      </c>
      <c r="G247" s="3">
        <v>5</v>
      </c>
      <c r="H247" s="3" t="str" cm="1">
        <f t="array" ref="H247">_xlfn.SWITCH(Table2[[#This Row],[Educ]], 1,"Less than High School", 2,"High School Graduate", 3,"Some College", 4,"College Graduate", 5,"Post Graduate", "Unknown")</f>
        <v>Post Graduate</v>
      </c>
      <c r="I247" s="3">
        <v>1</v>
      </c>
      <c r="J247" s="3">
        <v>30</v>
      </c>
      <c r="K247" s="4">
        <v>0</v>
      </c>
      <c r="L247" s="4" t="str" cm="1">
        <f t="array" ref="L247">_xlfn.IFS(Table2[[#This Row],[CDR]]="", "Unknown", Table2[[#This Row],[CDR]]&gt;0, "Demented", Table2[[#This Row],[CDR]]=0, "Non-demented")</f>
        <v>Non-demented</v>
      </c>
      <c r="M247" s="3">
        <v>1660</v>
      </c>
      <c r="N247" s="5">
        <v>0.73899999999999999</v>
      </c>
      <c r="O247" s="5">
        <v>1.0569999999999999</v>
      </c>
      <c r="P247" s="3" t="s">
        <v>11</v>
      </c>
    </row>
    <row r="248" spans="1:16" x14ac:dyDescent="0.2">
      <c r="A248" s="2" t="s">
        <v>242</v>
      </c>
      <c r="B248" s="2" t="str">
        <f t="shared" si="6"/>
        <v>0258</v>
      </c>
      <c r="C248" s="2" t="str">
        <f t="shared" si="7"/>
        <v>1</v>
      </c>
      <c r="D248" s="2" t="s">
        <v>462</v>
      </c>
      <c r="E248" s="3">
        <v>21</v>
      </c>
      <c r="F248" s="2" t="str">
        <f>_xlfn.XLOOKUP(E248,Table1[Age_Min],Table1[Age_Group],,-1,1)</f>
        <v>18-40</v>
      </c>
      <c r="H248" s="3" t="str" cm="1">
        <f t="array" ref="H248">_xlfn.SWITCH(Table2[[#This Row],[Educ]], 1,"Less than High School", 2,"High School Graduate", 3,"Some College", 4,"College Graduate", 5,"Post Graduate", "Unknown")</f>
        <v>Unknown</v>
      </c>
      <c r="L248" s="4" t="str" cm="1">
        <f t="array" ref="L248">_xlfn.IFS(Table2[[#This Row],[CDR]]="", "Unknown", Table2[[#This Row],[CDR]]&gt;0, "Demented", Table2[[#This Row],[CDR]]=0, "Non-demented")</f>
        <v>Unknown</v>
      </c>
      <c r="M248" s="3">
        <v>1516</v>
      </c>
      <c r="N248" s="5">
        <v>0.87</v>
      </c>
      <c r="O248" s="5">
        <v>1.1579999999999999</v>
      </c>
      <c r="P248" s="3" t="s">
        <v>11</v>
      </c>
    </row>
    <row r="249" spans="1:16" x14ac:dyDescent="0.2">
      <c r="A249" s="2" t="s">
        <v>243</v>
      </c>
      <c r="B249" s="2" t="str">
        <f t="shared" si="6"/>
        <v>0259</v>
      </c>
      <c r="C249" s="2" t="str">
        <f t="shared" si="7"/>
        <v>1</v>
      </c>
      <c r="D249" s="2" t="s">
        <v>462</v>
      </c>
      <c r="E249" s="3">
        <v>78</v>
      </c>
      <c r="F249" s="2" t="str">
        <f>_xlfn.XLOOKUP(E249,Table1[Age_Min],Table1[Age_Group],,-1,1)</f>
        <v>76-80</v>
      </c>
      <c r="G249" s="3">
        <v>3</v>
      </c>
      <c r="H249" s="3" t="str" cm="1">
        <f t="array" ref="H249">_xlfn.SWITCH(Table2[[#This Row],[Educ]], 1,"Less than High School", 2,"High School Graduate", 3,"Some College", 4,"College Graduate", 5,"Post Graduate", "Unknown")</f>
        <v>Some College</v>
      </c>
      <c r="I249" s="3">
        <v>2</v>
      </c>
      <c r="J249" s="3">
        <v>29</v>
      </c>
      <c r="K249" s="4">
        <v>0</v>
      </c>
      <c r="L249" s="4" t="str" cm="1">
        <f t="array" ref="L249">_xlfn.IFS(Table2[[#This Row],[CDR]]="", "Unknown", Table2[[#This Row],[CDR]]&gt;0, "Demented", Table2[[#This Row],[CDR]]=0, "Non-demented")</f>
        <v>Non-demented</v>
      </c>
      <c r="M249" s="3">
        <v>1334</v>
      </c>
      <c r="N249" s="5">
        <v>0.77300000000000002</v>
      </c>
      <c r="O249" s="5">
        <v>1.3160000000000001</v>
      </c>
      <c r="P249" s="3" t="s">
        <v>11</v>
      </c>
    </row>
    <row r="250" spans="1:16" x14ac:dyDescent="0.2">
      <c r="A250" s="2" t="s">
        <v>244</v>
      </c>
      <c r="B250" s="2" t="str">
        <f t="shared" si="6"/>
        <v>0260</v>
      </c>
      <c r="C250" s="2" t="str">
        <f t="shared" si="7"/>
        <v>1</v>
      </c>
      <c r="D250" s="2" t="s">
        <v>463</v>
      </c>
      <c r="E250" s="3">
        <v>87</v>
      </c>
      <c r="F250" s="2" t="str">
        <f>_xlfn.XLOOKUP(E250,Table1[Age_Min],Table1[Age_Group],,-1,1)</f>
        <v>86-90</v>
      </c>
      <c r="G250" s="3">
        <v>2</v>
      </c>
      <c r="H250" s="3" t="str" cm="1">
        <f t="array" ref="H250">_xlfn.SWITCH(Table2[[#This Row],[Educ]], 1,"Less than High School", 2,"High School Graduate", 3,"Some College", 4,"College Graduate", 5,"Post Graduate", "Unknown")</f>
        <v>High School Graduate</v>
      </c>
      <c r="I250" s="3">
        <v>4</v>
      </c>
      <c r="J250" s="3">
        <v>30</v>
      </c>
      <c r="K250" s="4">
        <v>0</v>
      </c>
      <c r="L250" s="4" t="str" cm="1">
        <f t="array" ref="L250">_xlfn.IFS(Table2[[#This Row],[CDR]]="", "Unknown", Table2[[#This Row],[CDR]]&gt;0, "Demented", Table2[[#This Row],[CDR]]=0, "Non-demented")</f>
        <v>Non-demented</v>
      </c>
      <c r="M250" s="3">
        <v>1762</v>
      </c>
      <c r="N250" s="5">
        <v>0.71899999999999997</v>
      </c>
      <c r="O250" s="5">
        <v>0.996</v>
      </c>
      <c r="P250" s="3" t="s">
        <v>11</v>
      </c>
    </row>
    <row r="251" spans="1:16" x14ac:dyDescent="0.2">
      <c r="A251" s="2" t="s">
        <v>245</v>
      </c>
      <c r="B251" s="2" t="str">
        <f t="shared" si="6"/>
        <v>0261</v>
      </c>
      <c r="C251" s="2" t="str">
        <f t="shared" si="7"/>
        <v>1</v>
      </c>
      <c r="D251" s="2" t="s">
        <v>463</v>
      </c>
      <c r="E251" s="3">
        <v>28</v>
      </c>
      <c r="F251" s="2" t="str">
        <f>_xlfn.XLOOKUP(E251,Table1[Age_Min],Table1[Age_Group],,-1,1)</f>
        <v>18-40</v>
      </c>
      <c r="H251" s="3" t="str" cm="1">
        <f t="array" ref="H251">_xlfn.SWITCH(Table2[[#This Row],[Educ]], 1,"Less than High School", 2,"High School Graduate", 3,"Some College", 4,"College Graduate", 5,"Post Graduate", "Unknown")</f>
        <v>Unknown</v>
      </c>
      <c r="L251" s="4" t="str" cm="1">
        <f t="array" ref="L251">_xlfn.IFS(Table2[[#This Row],[CDR]]="", "Unknown", Table2[[#This Row],[CDR]]&gt;0, "Demented", Table2[[#This Row],[CDR]]=0, "Non-demented")</f>
        <v>Unknown</v>
      </c>
      <c r="M251" s="3">
        <v>1417</v>
      </c>
      <c r="N251" s="5">
        <v>0.84499999999999997</v>
      </c>
      <c r="O251" s="5">
        <v>1.238</v>
      </c>
      <c r="P251" s="3" t="s">
        <v>11</v>
      </c>
    </row>
    <row r="252" spans="1:16" x14ac:dyDescent="0.2">
      <c r="A252" s="2" t="s">
        <v>246</v>
      </c>
      <c r="B252" s="2" t="str">
        <f t="shared" si="6"/>
        <v>0262</v>
      </c>
      <c r="C252" s="2" t="str">
        <f t="shared" si="7"/>
        <v>1</v>
      </c>
      <c r="D252" s="2" t="s">
        <v>463</v>
      </c>
      <c r="E252" s="3">
        <v>46</v>
      </c>
      <c r="F252" s="2" t="str">
        <f>_xlfn.XLOOKUP(E252,Table1[Age_Min],Table1[Age_Group],,-1,1)</f>
        <v>41-60</v>
      </c>
      <c r="G252" s="3">
        <v>2</v>
      </c>
      <c r="H252" s="3" t="str" cm="1">
        <f t="array" ref="H252">_xlfn.SWITCH(Table2[[#This Row],[Educ]], 1,"Less than High School", 2,"High School Graduate", 3,"Some College", 4,"College Graduate", 5,"Post Graduate", "Unknown")</f>
        <v>High School Graduate</v>
      </c>
      <c r="I252" s="3">
        <v>3</v>
      </c>
      <c r="J252" s="3">
        <v>30</v>
      </c>
      <c r="K252" s="4">
        <v>0</v>
      </c>
      <c r="L252" s="4" t="str" cm="1">
        <f t="array" ref="L252">_xlfn.IFS(Table2[[#This Row],[CDR]]="", "Unknown", Table2[[#This Row],[CDR]]&gt;0, "Demented", Table2[[#This Row],[CDR]]=0, "Non-demented")</f>
        <v>Non-demented</v>
      </c>
      <c r="M252" s="3">
        <v>1604</v>
      </c>
      <c r="N252" s="5">
        <v>0.78400000000000003</v>
      </c>
      <c r="O252" s="5">
        <v>1.0940000000000001</v>
      </c>
      <c r="P252" s="3" t="s">
        <v>11</v>
      </c>
    </row>
    <row r="253" spans="1:16" x14ac:dyDescent="0.2">
      <c r="A253" s="2" t="s">
        <v>247</v>
      </c>
      <c r="B253" s="2" t="str">
        <f t="shared" si="6"/>
        <v>0263</v>
      </c>
      <c r="C253" s="2" t="str">
        <f t="shared" si="7"/>
        <v>1</v>
      </c>
      <c r="D253" s="2" t="s">
        <v>463</v>
      </c>
      <c r="E253" s="3">
        <v>79</v>
      </c>
      <c r="F253" s="2" t="str">
        <f>_xlfn.XLOOKUP(E253,Table1[Age_Min],Table1[Age_Group],,-1,1)</f>
        <v>76-80</v>
      </c>
      <c r="G253" s="3">
        <v>4</v>
      </c>
      <c r="H253" s="3" t="str" cm="1">
        <f t="array" ref="H253">_xlfn.SWITCH(Table2[[#This Row],[Educ]], 1,"Less than High School", 2,"High School Graduate", 3,"Some College", 4,"College Graduate", 5,"Post Graduate", "Unknown")</f>
        <v>College Graduate</v>
      </c>
      <c r="I253" s="3">
        <v>1</v>
      </c>
      <c r="J253" s="3">
        <v>30</v>
      </c>
      <c r="K253" s="4">
        <v>0.5</v>
      </c>
      <c r="L253" s="4" t="str" cm="1">
        <f t="array" ref="L253">_xlfn.IFS(Table2[[#This Row],[CDR]]="", "Unknown", Table2[[#This Row],[CDR]]&gt;0, "Demented", Table2[[#This Row],[CDR]]=0, "Non-demented")</f>
        <v>Demented</v>
      </c>
      <c r="M253" s="3">
        <v>1722</v>
      </c>
      <c r="N253" s="5">
        <v>0.70899999999999996</v>
      </c>
      <c r="O253" s="5">
        <v>1.0189999999999999</v>
      </c>
      <c r="P253" s="3" t="s">
        <v>11</v>
      </c>
    </row>
    <row r="254" spans="1:16" x14ac:dyDescent="0.2">
      <c r="A254" s="2" t="s">
        <v>248</v>
      </c>
      <c r="B254" s="2" t="str">
        <f t="shared" si="6"/>
        <v>0264</v>
      </c>
      <c r="C254" s="2" t="str">
        <f t="shared" si="7"/>
        <v>1</v>
      </c>
      <c r="D254" s="2" t="s">
        <v>463</v>
      </c>
      <c r="E254" s="3">
        <v>24</v>
      </c>
      <c r="F254" s="2" t="str">
        <f>_xlfn.XLOOKUP(E254,Table1[Age_Min],Table1[Age_Group],,-1,1)</f>
        <v>18-40</v>
      </c>
      <c r="H254" s="3" t="str" cm="1">
        <f t="array" ref="H254">_xlfn.SWITCH(Table2[[#This Row],[Educ]], 1,"Less than High School", 2,"High School Graduate", 3,"Some College", 4,"College Graduate", 5,"Post Graduate", "Unknown")</f>
        <v>Unknown</v>
      </c>
      <c r="L254" s="4" t="str" cm="1">
        <f t="array" ref="L254">_xlfn.IFS(Table2[[#This Row],[CDR]]="", "Unknown", Table2[[#This Row],[CDR]]&gt;0, "Demented", Table2[[#This Row],[CDR]]=0, "Non-demented")</f>
        <v>Unknown</v>
      </c>
      <c r="M254" s="3">
        <v>1591</v>
      </c>
      <c r="N254" s="5">
        <v>0.84899999999999998</v>
      </c>
      <c r="O254" s="5">
        <v>1.103</v>
      </c>
      <c r="P254" s="3" t="s">
        <v>11</v>
      </c>
    </row>
    <row r="255" spans="1:16" x14ac:dyDescent="0.2">
      <c r="A255" s="2" t="s">
        <v>249</v>
      </c>
      <c r="B255" s="2" t="str">
        <f t="shared" si="6"/>
        <v>0265</v>
      </c>
      <c r="C255" s="2" t="str">
        <f t="shared" si="7"/>
        <v>1</v>
      </c>
      <c r="D255" s="2" t="s">
        <v>462</v>
      </c>
      <c r="E255" s="3">
        <v>54</v>
      </c>
      <c r="F255" s="2" t="str">
        <f>_xlfn.XLOOKUP(E255,Table1[Age_Min],Table1[Age_Group],,-1,1)</f>
        <v>41-60</v>
      </c>
      <c r="H255" s="3" t="str" cm="1">
        <f t="array" ref="H255">_xlfn.SWITCH(Table2[[#This Row],[Educ]], 1,"Less than High School", 2,"High School Graduate", 3,"Some College", 4,"College Graduate", 5,"Post Graduate", "Unknown")</f>
        <v>Unknown</v>
      </c>
      <c r="L255" s="4" t="str" cm="1">
        <f t="array" ref="L255">_xlfn.IFS(Table2[[#This Row],[CDR]]="", "Unknown", Table2[[#This Row],[CDR]]&gt;0, "Demented", Table2[[#This Row],[CDR]]=0, "Non-demented")</f>
        <v>Unknown</v>
      </c>
      <c r="M255" s="3">
        <v>1410</v>
      </c>
      <c r="N255" s="5">
        <v>0.81299999999999994</v>
      </c>
      <c r="O255" s="5">
        <v>1.2450000000000001</v>
      </c>
      <c r="P255" s="3" t="s">
        <v>11</v>
      </c>
    </row>
    <row r="256" spans="1:16" x14ac:dyDescent="0.2">
      <c r="A256" s="2" t="s">
        <v>250</v>
      </c>
      <c r="B256" s="2" t="str">
        <f t="shared" si="6"/>
        <v>0266</v>
      </c>
      <c r="C256" s="2" t="str">
        <f t="shared" si="7"/>
        <v>1</v>
      </c>
      <c r="D256" s="2" t="s">
        <v>463</v>
      </c>
      <c r="E256" s="3">
        <v>51</v>
      </c>
      <c r="F256" s="2" t="str">
        <f>_xlfn.XLOOKUP(E256,Table1[Age_Min],Table1[Age_Group],,-1,1)</f>
        <v>41-60</v>
      </c>
      <c r="G256" s="3">
        <v>5</v>
      </c>
      <c r="H256" s="3" t="str" cm="1">
        <f t="array" ref="H256">_xlfn.SWITCH(Table2[[#This Row],[Educ]], 1,"Less than High School", 2,"High School Graduate", 3,"Some College", 4,"College Graduate", 5,"Post Graduate", "Unknown")</f>
        <v>Post Graduate</v>
      </c>
      <c r="I256" s="3">
        <v>1</v>
      </c>
      <c r="J256" s="3">
        <v>30</v>
      </c>
      <c r="K256" s="4">
        <v>0</v>
      </c>
      <c r="L256" s="4" t="str" cm="1">
        <f t="array" ref="L256">_xlfn.IFS(Table2[[#This Row],[CDR]]="", "Unknown", Table2[[#This Row],[CDR]]&gt;0, "Demented", Table2[[#This Row],[CDR]]=0, "Non-demented")</f>
        <v>Non-demented</v>
      </c>
      <c r="M256" s="3">
        <v>1793</v>
      </c>
      <c r="N256" s="5">
        <v>0.83399999999999996</v>
      </c>
      <c r="O256" s="5">
        <v>0.97899999999999998</v>
      </c>
      <c r="P256" s="3" t="s">
        <v>11</v>
      </c>
    </row>
    <row r="257" spans="1:16" x14ac:dyDescent="0.2">
      <c r="A257" s="2" t="s">
        <v>251</v>
      </c>
      <c r="B257" s="2" t="str">
        <f t="shared" si="6"/>
        <v>0267</v>
      </c>
      <c r="C257" s="2" t="str">
        <f t="shared" si="7"/>
        <v>1</v>
      </c>
      <c r="D257" s="2" t="s">
        <v>463</v>
      </c>
      <c r="E257" s="3">
        <v>80</v>
      </c>
      <c r="F257" s="2" t="str">
        <f>_xlfn.XLOOKUP(E257,Table1[Age_Min],Table1[Age_Group],,-1,1)</f>
        <v>76-80</v>
      </c>
      <c r="G257" s="3">
        <v>5</v>
      </c>
      <c r="H257" s="3" t="str" cm="1">
        <f t="array" ref="H257">_xlfn.SWITCH(Table2[[#This Row],[Educ]], 1,"Less than High School", 2,"High School Graduate", 3,"Some College", 4,"College Graduate", 5,"Post Graduate", "Unknown")</f>
        <v>Post Graduate</v>
      </c>
      <c r="I257" s="3">
        <v>2</v>
      </c>
      <c r="J257" s="3">
        <v>28</v>
      </c>
      <c r="K257" s="4">
        <v>0.5</v>
      </c>
      <c r="L257" s="4" t="str" cm="1">
        <f t="array" ref="L257">_xlfn.IFS(Table2[[#This Row],[CDR]]="", "Unknown", Table2[[#This Row],[CDR]]&gt;0, "Demented", Table2[[#This Row],[CDR]]=0, "Non-demented")</f>
        <v>Demented</v>
      </c>
      <c r="M257" s="3">
        <v>1506</v>
      </c>
      <c r="N257" s="5">
        <v>0.67900000000000005</v>
      </c>
      <c r="O257" s="5">
        <v>1.1659999999999999</v>
      </c>
      <c r="P257" s="3" t="s">
        <v>11</v>
      </c>
    </row>
    <row r="258" spans="1:16" x14ac:dyDescent="0.2">
      <c r="A258" s="2" t="s">
        <v>252</v>
      </c>
      <c r="B258" s="2" t="str">
        <f t="shared" si="6"/>
        <v>0268</v>
      </c>
      <c r="C258" s="2" t="str">
        <f t="shared" si="7"/>
        <v>1</v>
      </c>
      <c r="D258" s="2" t="s">
        <v>463</v>
      </c>
      <c r="E258" s="3">
        <v>78</v>
      </c>
      <c r="F258" s="2" t="str">
        <f>_xlfn.XLOOKUP(E258,Table1[Age_Min],Table1[Age_Group],,-1,1)</f>
        <v>76-80</v>
      </c>
      <c r="G258" s="3">
        <v>2</v>
      </c>
      <c r="H258" s="3" t="str" cm="1">
        <f t="array" ref="H258">_xlfn.SWITCH(Table2[[#This Row],[Educ]], 1,"Less than High School", 2,"High School Graduate", 3,"Some College", 4,"College Graduate", 5,"Post Graduate", "Unknown")</f>
        <v>High School Graduate</v>
      </c>
      <c r="I258" s="3">
        <v>3</v>
      </c>
      <c r="J258" s="3">
        <v>23</v>
      </c>
      <c r="K258" s="4">
        <v>1</v>
      </c>
      <c r="L258" s="4" t="str" cm="1">
        <f t="array" ref="L258">_xlfn.IFS(Table2[[#This Row],[CDR]]="", "Unknown", Table2[[#This Row],[CDR]]&gt;0, "Demented", Table2[[#This Row],[CDR]]=0, "Non-demented")</f>
        <v>Demented</v>
      </c>
      <c r="M258" s="3">
        <v>1491</v>
      </c>
      <c r="N258" s="5">
        <v>0.71499999999999997</v>
      </c>
      <c r="O258" s="5">
        <v>1.177</v>
      </c>
      <c r="P258" s="3" t="s">
        <v>11</v>
      </c>
    </row>
    <row r="259" spans="1:16" x14ac:dyDescent="0.2">
      <c r="A259" s="2" t="s">
        <v>253</v>
      </c>
      <c r="B259" s="2" t="str">
        <f t="shared" ref="B259:B322" si="8">_xlfn.TEXTBEFORE(_xlfn.TEXTAFTER(A259,"_"),"_")</f>
        <v>0269</v>
      </c>
      <c r="C259" s="2" t="str">
        <f t="shared" ref="C259:C322" si="9">SUBSTITUTE(_xlfn.TEXTAFTER(A259,"_",-1),"MR","")</f>
        <v>1</v>
      </c>
      <c r="D259" s="2" t="s">
        <v>462</v>
      </c>
      <c r="E259" s="3">
        <v>72</v>
      </c>
      <c r="F259" s="2" t="str">
        <f>_xlfn.XLOOKUP(E259,Table1[Age_Min],Table1[Age_Group],,-1,1)</f>
        <v>71-75</v>
      </c>
      <c r="G259" s="3">
        <v>1</v>
      </c>
      <c r="H259" s="3" t="str" cm="1">
        <f t="array" ref="H259">_xlfn.SWITCH(Table2[[#This Row],[Educ]], 1,"Less than High School", 2,"High School Graduate", 3,"Some College", 4,"College Graduate", 5,"Post Graduate", "Unknown")</f>
        <v>Less than High School</v>
      </c>
      <c r="I259" s="3">
        <v>4</v>
      </c>
      <c r="J259" s="3">
        <v>21</v>
      </c>
      <c r="K259" s="4">
        <v>1</v>
      </c>
      <c r="L259" s="4" t="str" cm="1">
        <f t="array" ref="L259">_xlfn.IFS(Table2[[#This Row],[CDR]]="", "Unknown", Table2[[#This Row],[CDR]]&gt;0, "Demented", Table2[[#This Row],[CDR]]=0, "Non-demented")</f>
        <v>Demented</v>
      </c>
      <c r="M259" s="3">
        <v>1489</v>
      </c>
      <c r="N259" s="5">
        <v>0.68300000000000005</v>
      </c>
      <c r="O259" s="5">
        <v>1.179</v>
      </c>
      <c r="P259" s="3" t="s">
        <v>11</v>
      </c>
    </row>
    <row r="260" spans="1:16" x14ac:dyDescent="0.2">
      <c r="A260" s="2" t="s">
        <v>254</v>
      </c>
      <c r="B260" s="2" t="str">
        <f t="shared" si="8"/>
        <v>0270</v>
      </c>
      <c r="C260" s="2" t="str">
        <f t="shared" si="9"/>
        <v>1</v>
      </c>
      <c r="D260" s="2" t="s">
        <v>462</v>
      </c>
      <c r="E260" s="3">
        <v>93</v>
      </c>
      <c r="F260" s="2" t="str">
        <f>_xlfn.XLOOKUP(E260,Table1[Age_Min],Table1[Age_Group],,-1,1)</f>
        <v>91-95</v>
      </c>
      <c r="G260" s="3">
        <v>3</v>
      </c>
      <c r="H260" s="3" t="str" cm="1">
        <f t="array" ref="H260">_xlfn.SWITCH(Table2[[#This Row],[Educ]], 1,"Less than High School", 2,"High School Graduate", 3,"Some College", 4,"College Graduate", 5,"Post Graduate", "Unknown")</f>
        <v>Some College</v>
      </c>
      <c r="I260" s="3">
        <v>2</v>
      </c>
      <c r="J260" s="3">
        <v>30</v>
      </c>
      <c r="K260" s="4">
        <v>0</v>
      </c>
      <c r="L260" s="4" t="str" cm="1">
        <f t="array" ref="L260">_xlfn.IFS(Table2[[#This Row],[CDR]]="", "Unknown", Table2[[#This Row],[CDR]]&gt;0, "Demented", Table2[[#This Row],[CDR]]=0, "Non-demented")</f>
        <v>Non-demented</v>
      </c>
      <c r="M260" s="3">
        <v>1272</v>
      </c>
      <c r="N260" s="5">
        <v>0.70299999999999996</v>
      </c>
      <c r="O260" s="5">
        <v>1.38</v>
      </c>
      <c r="P260" s="3" t="s">
        <v>11</v>
      </c>
    </row>
    <row r="261" spans="1:16" x14ac:dyDescent="0.2">
      <c r="A261" s="2" t="s">
        <v>255</v>
      </c>
      <c r="B261" s="2" t="str">
        <f t="shared" si="8"/>
        <v>0271</v>
      </c>
      <c r="C261" s="2" t="str">
        <f t="shared" si="9"/>
        <v>1</v>
      </c>
      <c r="D261" s="2" t="s">
        <v>462</v>
      </c>
      <c r="E261" s="3">
        <v>89</v>
      </c>
      <c r="F261" s="2" t="str">
        <f>_xlfn.XLOOKUP(E261,Table1[Age_Min],Table1[Age_Group],,-1,1)</f>
        <v>86-90</v>
      </c>
      <c r="G261" s="3">
        <v>2</v>
      </c>
      <c r="H261" s="3" t="str" cm="1">
        <f t="array" ref="H261">_xlfn.SWITCH(Table2[[#This Row],[Educ]], 1,"Less than High School", 2,"High School Graduate", 3,"Some College", 4,"College Graduate", 5,"Post Graduate", "Unknown")</f>
        <v>High School Graduate</v>
      </c>
      <c r="I261" s="3">
        <v>4</v>
      </c>
      <c r="J261" s="3">
        <v>27</v>
      </c>
      <c r="K261" s="4">
        <v>0</v>
      </c>
      <c r="L261" s="4" t="str" cm="1">
        <f t="array" ref="L261">_xlfn.IFS(Table2[[#This Row],[CDR]]="", "Unknown", Table2[[#This Row],[CDR]]&gt;0, "Demented", Table2[[#This Row],[CDR]]=0, "Non-demented")</f>
        <v>Non-demented</v>
      </c>
      <c r="M261" s="3">
        <v>1329</v>
      </c>
      <c r="N261" s="5">
        <v>0.74</v>
      </c>
      <c r="O261" s="5">
        <v>1.32</v>
      </c>
      <c r="P261" s="3" t="s">
        <v>11</v>
      </c>
    </row>
    <row r="262" spans="1:16" x14ac:dyDescent="0.2">
      <c r="A262" s="2" t="s">
        <v>256</v>
      </c>
      <c r="B262" s="2" t="str">
        <f t="shared" si="8"/>
        <v>0272</v>
      </c>
      <c r="C262" s="2" t="str">
        <f t="shared" si="9"/>
        <v>1</v>
      </c>
      <c r="D262" s="2" t="s">
        <v>462</v>
      </c>
      <c r="E262" s="3">
        <v>75</v>
      </c>
      <c r="F262" s="2" t="str">
        <f>_xlfn.XLOOKUP(E262,Table1[Age_Min],Table1[Age_Group],,-1,1)</f>
        <v>71-75</v>
      </c>
      <c r="G262" s="3">
        <v>3</v>
      </c>
      <c r="H262" s="3" t="str" cm="1">
        <f t="array" ref="H262">_xlfn.SWITCH(Table2[[#This Row],[Educ]], 1,"Less than High School", 2,"High School Graduate", 3,"Some College", 4,"College Graduate", 5,"Post Graduate", "Unknown")</f>
        <v>Some College</v>
      </c>
      <c r="I262" s="3">
        <v>2</v>
      </c>
      <c r="J262" s="3">
        <v>26</v>
      </c>
      <c r="K262" s="4">
        <v>0.5</v>
      </c>
      <c r="L262" s="4" t="str" cm="1">
        <f t="array" ref="L262">_xlfn.IFS(Table2[[#This Row],[CDR]]="", "Unknown", Table2[[#This Row],[CDR]]&gt;0, "Demented", Table2[[#This Row],[CDR]]=0, "Non-demented")</f>
        <v>Demented</v>
      </c>
      <c r="M262" s="3">
        <v>1355</v>
      </c>
      <c r="N262" s="5">
        <v>0.745</v>
      </c>
      <c r="O262" s="5">
        <v>1.296</v>
      </c>
      <c r="P262" s="3" t="s">
        <v>11</v>
      </c>
    </row>
    <row r="263" spans="1:16" x14ac:dyDescent="0.2">
      <c r="A263" s="2" t="s">
        <v>257</v>
      </c>
      <c r="B263" s="2" t="str">
        <f t="shared" si="8"/>
        <v>0273</v>
      </c>
      <c r="C263" s="2" t="str">
        <f t="shared" si="9"/>
        <v>1</v>
      </c>
      <c r="D263" s="2" t="s">
        <v>462</v>
      </c>
      <c r="E263" s="3">
        <v>89</v>
      </c>
      <c r="F263" s="2" t="str">
        <f>_xlfn.XLOOKUP(E263,Table1[Age_Min],Table1[Age_Group],,-1,1)</f>
        <v>86-90</v>
      </c>
      <c r="G263" s="3">
        <v>1</v>
      </c>
      <c r="H263" s="3" t="str" cm="1">
        <f t="array" ref="H263">_xlfn.SWITCH(Table2[[#This Row],[Educ]], 1,"Less than High School", 2,"High School Graduate", 3,"Some College", 4,"College Graduate", 5,"Post Graduate", "Unknown")</f>
        <v>Less than High School</v>
      </c>
      <c r="I263" s="3">
        <v>4</v>
      </c>
      <c r="J263" s="3">
        <v>18</v>
      </c>
      <c r="K263" s="4">
        <v>0.5</v>
      </c>
      <c r="L263" s="4" t="str" cm="1">
        <f t="array" ref="L263">_xlfn.IFS(Table2[[#This Row],[CDR]]="", "Unknown", Table2[[#This Row],[CDR]]&gt;0, "Demented", Table2[[#This Row],[CDR]]=0, "Non-demented")</f>
        <v>Demented</v>
      </c>
      <c r="M263" s="3">
        <v>1480</v>
      </c>
      <c r="N263" s="5">
        <v>0.67600000000000005</v>
      </c>
      <c r="O263" s="5">
        <v>1.1859999999999999</v>
      </c>
      <c r="P263" s="3" t="s">
        <v>11</v>
      </c>
    </row>
    <row r="264" spans="1:16" x14ac:dyDescent="0.2">
      <c r="A264" s="2" t="s">
        <v>258</v>
      </c>
      <c r="B264" s="2" t="str">
        <f t="shared" si="8"/>
        <v>0274</v>
      </c>
      <c r="C264" s="2" t="str">
        <f t="shared" si="9"/>
        <v>1</v>
      </c>
      <c r="D264" s="2" t="s">
        <v>462</v>
      </c>
      <c r="E264" s="3">
        <v>58</v>
      </c>
      <c r="F264" s="2" t="str">
        <f>_xlfn.XLOOKUP(E264,Table1[Age_Min],Table1[Age_Group],,-1,1)</f>
        <v>41-60</v>
      </c>
      <c r="G264" s="3">
        <v>3</v>
      </c>
      <c r="H264" s="3" t="str" cm="1">
        <f t="array" ref="H264">_xlfn.SWITCH(Table2[[#This Row],[Educ]], 1,"Less than High School", 2,"High School Graduate", 3,"Some College", 4,"College Graduate", 5,"Post Graduate", "Unknown")</f>
        <v>Some College</v>
      </c>
      <c r="I264" s="3">
        <v>3</v>
      </c>
      <c r="J264" s="3">
        <v>30</v>
      </c>
      <c r="K264" s="4">
        <v>0</v>
      </c>
      <c r="L264" s="4" t="str" cm="1">
        <f t="array" ref="L264">_xlfn.IFS(Table2[[#This Row],[CDR]]="", "Unknown", Table2[[#This Row],[CDR]]&gt;0, "Demented", Table2[[#This Row],[CDR]]=0, "Non-demented")</f>
        <v>Non-demented</v>
      </c>
      <c r="M264" s="3">
        <v>1373</v>
      </c>
      <c r="N264" s="5">
        <v>0.81499999999999995</v>
      </c>
      <c r="O264" s="5">
        <v>1.278</v>
      </c>
      <c r="P264" s="3" t="s">
        <v>11</v>
      </c>
    </row>
    <row r="265" spans="1:16" x14ac:dyDescent="0.2">
      <c r="A265" s="2" t="s">
        <v>259</v>
      </c>
      <c r="B265" s="2" t="str">
        <f t="shared" si="8"/>
        <v>0275</v>
      </c>
      <c r="C265" s="2" t="str">
        <f t="shared" si="9"/>
        <v>1</v>
      </c>
      <c r="D265" s="2" t="s">
        <v>463</v>
      </c>
      <c r="E265" s="3">
        <v>50</v>
      </c>
      <c r="F265" s="2" t="str">
        <f>_xlfn.XLOOKUP(E265,Table1[Age_Min],Table1[Age_Group],,-1,1)</f>
        <v>41-60</v>
      </c>
      <c r="H265" s="3" t="str" cm="1">
        <f t="array" ref="H265">_xlfn.SWITCH(Table2[[#This Row],[Educ]], 1,"Less than High School", 2,"High School Graduate", 3,"Some College", 4,"College Graduate", 5,"Post Graduate", "Unknown")</f>
        <v>Unknown</v>
      </c>
      <c r="L265" s="4" t="str" cm="1">
        <f t="array" ref="L265">_xlfn.IFS(Table2[[#This Row],[CDR]]="", "Unknown", Table2[[#This Row],[CDR]]&gt;0, "Demented", Table2[[#This Row],[CDR]]=0, "Non-demented")</f>
        <v>Unknown</v>
      </c>
      <c r="M265" s="3">
        <v>1635</v>
      </c>
      <c r="N265" s="5">
        <v>0.80200000000000005</v>
      </c>
      <c r="O265" s="5">
        <v>1.073</v>
      </c>
      <c r="P265" s="3" t="s">
        <v>11</v>
      </c>
    </row>
    <row r="266" spans="1:16" x14ac:dyDescent="0.2">
      <c r="A266" s="2" t="s">
        <v>260</v>
      </c>
      <c r="B266" s="2" t="str">
        <f t="shared" si="8"/>
        <v>0277</v>
      </c>
      <c r="C266" s="2" t="str">
        <f t="shared" si="9"/>
        <v>1</v>
      </c>
      <c r="D266" s="2" t="s">
        <v>463</v>
      </c>
      <c r="E266" s="3">
        <v>22</v>
      </c>
      <c r="F266" s="2" t="str">
        <f>_xlfn.XLOOKUP(E266,Table1[Age_Min],Table1[Age_Group],,-1,1)</f>
        <v>18-40</v>
      </c>
      <c r="H266" s="3" t="str" cm="1">
        <f t="array" ref="H266">_xlfn.SWITCH(Table2[[#This Row],[Educ]], 1,"Less than High School", 2,"High School Graduate", 3,"Some College", 4,"College Graduate", 5,"Post Graduate", "Unknown")</f>
        <v>Unknown</v>
      </c>
      <c r="L266" s="4" t="str" cm="1">
        <f t="array" ref="L266">_xlfn.IFS(Table2[[#This Row],[CDR]]="", "Unknown", Table2[[#This Row],[CDR]]&gt;0, "Demented", Table2[[#This Row],[CDR]]=0, "Non-demented")</f>
        <v>Unknown</v>
      </c>
      <c r="M266" s="3">
        <v>1913</v>
      </c>
      <c r="N266" s="5">
        <v>0.84099999999999997</v>
      </c>
      <c r="O266" s="5">
        <v>0.91700000000000004</v>
      </c>
      <c r="P266" s="3" t="s">
        <v>11</v>
      </c>
    </row>
    <row r="267" spans="1:16" x14ac:dyDescent="0.2">
      <c r="A267" s="2" t="s">
        <v>261</v>
      </c>
      <c r="B267" s="2" t="str">
        <f t="shared" si="8"/>
        <v>0278</v>
      </c>
      <c r="C267" s="2" t="str">
        <f t="shared" si="9"/>
        <v>1</v>
      </c>
      <c r="D267" s="2" t="s">
        <v>462</v>
      </c>
      <c r="E267" s="3">
        <v>96</v>
      </c>
      <c r="F267" s="2" t="str">
        <f>_xlfn.XLOOKUP(E267,Table1[Age_Min],Table1[Age_Group],,-1,1)</f>
        <v>96-100</v>
      </c>
      <c r="G267" s="3">
        <v>5</v>
      </c>
      <c r="H267" s="3" t="str" cm="1">
        <f t="array" ref="H267">_xlfn.SWITCH(Table2[[#This Row],[Educ]], 1,"Less than High School", 2,"High School Graduate", 3,"Some College", 4,"College Graduate", 5,"Post Graduate", "Unknown")</f>
        <v>Post Graduate</v>
      </c>
      <c r="I267" s="3">
        <v>1</v>
      </c>
      <c r="J267" s="3">
        <v>26</v>
      </c>
      <c r="K267" s="4">
        <v>1</v>
      </c>
      <c r="L267" s="4" t="str" cm="1">
        <f t="array" ref="L267">_xlfn.IFS(Table2[[#This Row],[CDR]]="", "Unknown", Table2[[#This Row],[CDR]]&gt;0, "Demented", Table2[[#This Row],[CDR]]=0, "Non-demented")</f>
        <v>Demented</v>
      </c>
      <c r="M267" s="3">
        <v>1465</v>
      </c>
      <c r="N267" s="5">
        <v>0.68400000000000005</v>
      </c>
      <c r="O267" s="5">
        <v>1.198</v>
      </c>
      <c r="P267" s="3" t="s">
        <v>11</v>
      </c>
    </row>
    <row r="268" spans="1:16" x14ac:dyDescent="0.2">
      <c r="A268" s="2" t="s">
        <v>262</v>
      </c>
      <c r="B268" s="2" t="str">
        <f t="shared" si="8"/>
        <v>0279</v>
      </c>
      <c r="C268" s="2" t="str">
        <f t="shared" si="9"/>
        <v>1</v>
      </c>
      <c r="D268" s="2" t="s">
        <v>462</v>
      </c>
      <c r="E268" s="3">
        <v>73</v>
      </c>
      <c r="F268" s="2" t="str">
        <f>_xlfn.XLOOKUP(E268,Table1[Age_Min],Table1[Age_Group],,-1,1)</f>
        <v>71-75</v>
      </c>
      <c r="G268" s="3">
        <v>1</v>
      </c>
      <c r="H268" s="3" t="str" cm="1">
        <f t="array" ref="H268">_xlfn.SWITCH(Table2[[#This Row],[Educ]], 1,"Less than High School", 2,"High School Graduate", 3,"Some College", 4,"College Graduate", 5,"Post Graduate", "Unknown")</f>
        <v>Less than High School</v>
      </c>
      <c r="I268" s="3">
        <v>4</v>
      </c>
      <c r="J268" s="3">
        <v>30</v>
      </c>
      <c r="K268" s="4">
        <v>0</v>
      </c>
      <c r="L268" s="4" t="str" cm="1">
        <f t="array" ref="L268">_xlfn.IFS(Table2[[#This Row],[CDR]]="", "Unknown", Table2[[#This Row],[CDR]]&gt;0, "Demented", Table2[[#This Row],[CDR]]=0, "Non-demented")</f>
        <v>Non-demented</v>
      </c>
      <c r="M268" s="3">
        <v>1475</v>
      </c>
      <c r="N268" s="5">
        <v>0.72099999999999997</v>
      </c>
      <c r="O268" s="5">
        <v>1.19</v>
      </c>
      <c r="P268" s="3" t="s">
        <v>11</v>
      </c>
    </row>
    <row r="269" spans="1:16" x14ac:dyDescent="0.2">
      <c r="A269" s="2" t="s">
        <v>263</v>
      </c>
      <c r="B269" s="2" t="str">
        <f t="shared" si="8"/>
        <v>0280</v>
      </c>
      <c r="C269" s="2" t="str">
        <f t="shared" si="9"/>
        <v>1</v>
      </c>
      <c r="D269" s="2" t="s">
        <v>462</v>
      </c>
      <c r="E269" s="3">
        <v>78</v>
      </c>
      <c r="F269" s="2" t="str">
        <f>_xlfn.XLOOKUP(E269,Table1[Age_Min],Table1[Age_Group],,-1,1)</f>
        <v>76-80</v>
      </c>
      <c r="G269" s="3">
        <v>5</v>
      </c>
      <c r="H269" s="3" t="str" cm="1">
        <f t="array" ref="H269">_xlfn.SWITCH(Table2[[#This Row],[Educ]], 1,"Less than High School", 2,"High School Graduate", 3,"Some College", 4,"College Graduate", 5,"Post Graduate", "Unknown")</f>
        <v>Post Graduate</v>
      </c>
      <c r="I269" s="3">
        <v>1</v>
      </c>
      <c r="J269" s="3">
        <v>30</v>
      </c>
      <c r="K269" s="4">
        <v>0</v>
      </c>
      <c r="L269" s="4" t="str" cm="1">
        <f t="array" ref="L269">_xlfn.IFS(Table2[[#This Row],[CDR]]="", "Unknown", Table2[[#This Row],[CDR]]&gt;0, "Demented", Table2[[#This Row],[CDR]]=0, "Non-demented")</f>
        <v>Non-demented</v>
      </c>
      <c r="M269" s="3">
        <v>1440</v>
      </c>
      <c r="N269" s="5">
        <v>0.67</v>
      </c>
      <c r="O269" s="5">
        <v>1.2190000000000001</v>
      </c>
      <c r="P269" s="3" t="s">
        <v>11</v>
      </c>
    </row>
    <row r="270" spans="1:16" x14ac:dyDescent="0.2">
      <c r="A270" s="2" t="s">
        <v>264</v>
      </c>
      <c r="B270" s="2" t="str">
        <f t="shared" si="8"/>
        <v>0281</v>
      </c>
      <c r="C270" s="2" t="str">
        <f t="shared" si="9"/>
        <v>1</v>
      </c>
      <c r="D270" s="2" t="s">
        <v>463</v>
      </c>
      <c r="E270" s="3">
        <v>28</v>
      </c>
      <c r="F270" s="2" t="str">
        <f>_xlfn.XLOOKUP(E270,Table1[Age_Min],Table1[Age_Group],,-1,1)</f>
        <v>18-40</v>
      </c>
      <c r="H270" s="3" t="str" cm="1">
        <f t="array" ref="H270">_xlfn.SWITCH(Table2[[#This Row],[Educ]], 1,"Less than High School", 2,"High School Graduate", 3,"Some College", 4,"College Graduate", 5,"Post Graduate", "Unknown")</f>
        <v>Unknown</v>
      </c>
      <c r="L270" s="4" t="str" cm="1">
        <f t="array" ref="L270">_xlfn.IFS(Table2[[#This Row],[CDR]]="", "Unknown", Table2[[#This Row],[CDR]]&gt;0, "Demented", Table2[[#This Row],[CDR]]=0, "Non-demented")</f>
        <v>Unknown</v>
      </c>
      <c r="M270" s="3">
        <v>1538</v>
      </c>
      <c r="N270" s="5">
        <v>0.83499999999999996</v>
      </c>
      <c r="O270" s="5">
        <v>1.141</v>
      </c>
      <c r="P270" s="3" t="s">
        <v>11</v>
      </c>
    </row>
    <row r="271" spans="1:16" x14ac:dyDescent="0.2">
      <c r="A271" s="2" t="s">
        <v>265</v>
      </c>
      <c r="B271" s="2" t="str">
        <f t="shared" si="8"/>
        <v>0282</v>
      </c>
      <c r="C271" s="2" t="str">
        <f t="shared" si="9"/>
        <v>1</v>
      </c>
      <c r="D271" s="2" t="s">
        <v>462</v>
      </c>
      <c r="E271" s="3">
        <v>45</v>
      </c>
      <c r="F271" s="2" t="str">
        <f>_xlfn.XLOOKUP(E271,Table1[Age_Min],Table1[Age_Group],,-1,1)</f>
        <v>41-60</v>
      </c>
      <c r="H271" s="3" t="str" cm="1">
        <f t="array" ref="H271">_xlfn.SWITCH(Table2[[#This Row],[Educ]], 1,"Less than High School", 2,"High School Graduate", 3,"Some College", 4,"College Graduate", 5,"Post Graduate", "Unknown")</f>
        <v>Unknown</v>
      </c>
      <c r="L271" s="4" t="str" cm="1">
        <f t="array" ref="L271">_xlfn.IFS(Table2[[#This Row],[CDR]]="", "Unknown", Table2[[#This Row],[CDR]]&gt;0, "Demented", Table2[[#This Row],[CDR]]=0, "Non-demented")</f>
        <v>Unknown</v>
      </c>
      <c r="M271" s="3">
        <v>1478</v>
      </c>
      <c r="N271" s="5">
        <v>0.81899999999999995</v>
      </c>
      <c r="O271" s="5">
        <v>1.1879999999999999</v>
      </c>
      <c r="P271" s="3" t="s">
        <v>11</v>
      </c>
    </row>
    <row r="272" spans="1:16" x14ac:dyDescent="0.2">
      <c r="A272" s="2" t="s">
        <v>266</v>
      </c>
      <c r="B272" s="2" t="str">
        <f t="shared" si="8"/>
        <v>0283</v>
      </c>
      <c r="C272" s="2" t="str">
        <f t="shared" si="9"/>
        <v>1</v>
      </c>
      <c r="D272" s="2" t="s">
        <v>462</v>
      </c>
      <c r="E272" s="3">
        <v>18</v>
      </c>
      <c r="F272" s="2" t="str">
        <f>_xlfn.XLOOKUP(E272,Table1[Age_Min],Table1[Age_Group],,-1,1)</f>
        <v>18-40</v>
      </c>
      <c r="H272" s="3" t="str" cm="1">
        <f t="array" ref="H272">_xlfn.SWITCH(Table2[[#This Row],[Educ]], 1,"Less than High School", 2,"High School Graduate", 3,"Some College", 4,"College Graduate", 5,"Post Graduate", "Unknown")</f>
        <v>Unknown</v>
      </c>
      <c r="L272" s="4" t="str" cm="1">
        <f t="array" ref="L272">_xlfn.IFS(Table2[[#This Row],[CDR]]="", "Unknown", Table2[[#This Row],[CDR]]&gt;0, "Demented", Table2[[#This Row],[CDR]]=0, "Non-demented")</f>
        <v>Unknown</v>
      </c>
      <c r="M272" s="3">
        <v>1578</v>
      </c>
      <c r="N272" s="5">
        <v>0.83599999999999997</v>
      </c>
      <c r="O272" s="5">
        <v>1.1120000000000001</v>
      </c>
      <c r="P272" s="3" t="s">
        <v>11</v>
      </c>
    </row>
    <row r="273" spans="1:16" x14ac:dyDescent="0.2">
      <c r="A273" s="2" t="s">
        <v>267</v>
      </c>
      <c r="B273" s="2" t="str">
        <f t="shared" si="8"/>
        <v>0284</v>
      </c>
      <c r="C273" s="2" t="str">
        <f t="shared" si="9"/>
        <v>1</v>
      </c>
      <c r="D273" s="2" t="s">
        <v>462</v>
      </c>
      <c r="E273" s="3">
        <v>91</v>
      </c>
      <c r="F273" s="2" t="str">
        <f>_xlfn.XLOOKUP(E273,Table1[Age_Min],Table1[Age_Group],,-1,1)</f>
        <v>91-95</v>
      </c>
      <c r="G273" s="3">
        <v>5</v>
      </c>
      <c r="H273" s="3" t="str" cm="1">
        <f t="array" ref="H273">_xlfn.SWITCH(Table2[[#This Row],[Educ]], 1,"Less than High School", 2,"High School Graduate", 3,"Some College", 4,"College Graduate", 5,"Post Graduate", "Unknown")</f>
        <v>Post Graduate</v>
      </c>
      <c r="I273" s="3">
        <v>2</v>
      </c>
      <c r="J273" s="3">
        <v>30</v>
      </c>
      <c r="K273" s="4">
        <v>0</v>
      </c>
      <c r="L273" s="4" t="str" cm="1">
        <f t="array" ref="L273">_xlfn.IFS(Table2[[#This Row],[CDR]]="", "Unknown", Table2[[#This Row],[CDR]]&gt;0, "Demented", Table2[[#This Row],[CDR]]=0, "Non-demented")</f>
        <v>Non-demented</v>
      </c>
      <c r="M273" s="3">
        <v>1714</v>
      </c>
      <c r="N273" s="5">
        <v>0.746</v>
      </c>
      <c r="O273" s="5">
        <v>1.024</v>
      </c>
      <c r="P273" s="3" t="s">
        <v>11</v>
      </c>
    </row>
    <row r="274" spans="1:16" x14ac:dyDescent="0.2">
      <c r="A274" s="2" t="s">
        <v>268</v>
      </c>
      <c r="B274" s="2" t="str">
        <f t="shared" si="8"/>
        <v>0285</v>
      </c>
      <c r="C274" s="2" t="str">
        <f t="shared" si="9"/>
        <v>1</v>
      </c>
      <c r="D274" s="2" t="s">
        <v>463</v>
      </c>
      <c r="E274" s="3">
        <v>20</v>
      </c>
      <c r="F274" s="2" t="str">
        <f>_xlfn.XLOOKUP(E274,Table1[Age_Min],Table1[Age_Group],,-1,1)</f>
        <v>18-40</v>
      </c>
      <c r="H274" s="3" t="str" cm="1">
        <f t="array" ref="H274">_xlfn.SWITCH(Table2[[#This Row],[Educ]], 1,"Less than High School", 2,"High School Graduate", 3,"Some College", 4,"College Graduate", 5,"Post Graduate", "Unknown")</f>
        <v>Unknown</v>
      </c>
      <c r="L274" s="4" t="str" cm="1">
        <f t="array" ref="L274">_xlfn.IFS(Table2[[#This Row],[CDR]]="", "Unknown", Table2[[#This Row],[CDR]]&gt;0, "Demented", Table2[[#This Row],[CDR]]=0, "Non-demented")</f>
        <v>Unknown</v>
      </c>
      <c r="M274" s="3">
        <v>1470</v>
      </c>
      <c r="N274" s="5">
        <v>0.84299999999999997</v>
      </c>
      <c r="O274" s="5">
        <v>1.194</v>
      </c>
      <c r="P274" s="3" t="s">
        <v>11</v>
      </c>
    </row>
    <row r="275" spans="1:16" x14ac:dyDescent="0.2">
      <c r="A275" s="2" t="s">
        <v>442</v>
      </c>
      <c r="B275" s="2" t="str">
        <f t="shared" si="8"/>
        <v>0285</v>
      </c>
      <c r="C275" s="2" t="str">
        <f t="shared" si="9"/>
        <v>2</v>
      </c>
      <c r="D275" s="2" t="s">
        <v>463</v>
      </c>
      <c r="E275" s="3">
        <v>20</v>
      </c>
      <c r="F275" s="2" t="str">
        <f>_xlfn.XLOOKUP(E275,Table1[Age_Min],Table1[Age_Group],,-1,1)</f>
        <v>18-40</v>
      </c>
      <c r="H275" s="3" t="str" cm="1">
        <f t="array" ref="H275">_xlfn.SWITCH(Table2[[#This Row],[Educ]], 1,"Less than High School", 2,"High School Graduate", 3,"Some College", 4,"College Graduate", 5,"Post Graduate", "Unknown")</f>
        <v>Unknown</v>
      </c>
      <c r="L275" s="4" t="str" cm="1">
        <f t="array" ref="L275">_xlfn.IFS(Table2[[#This Row],[CDR]]="", "Unknown", Table2[[#This Row],[CDR]]&gt;0, "Demented", Table2[[#This Row],[CDR]]=0, "Non-demented")</f>
        <v>Unknown</v>
      </c>
      <c r="M275" s="3">
        <v>1469</v>
      </c>
      <c r="N275" s="5">
        <v>0.84699999999999998</v>
      </c>
      <c r="O275" s="5">
        <v>1.1950000000000001</v>
      </c>
      <c r="P275" s="3">
        <v>2</v>
      </c>
    </row>
    <row r="276" spans="1:16" x14ac:dyDescent="0.2">
      <c r="A276" s="2" t="s">
        <v>269</v>
      </c>
      <c r="B276" s="2" t="str">
        <f t="shared" si="8"/>
        <v>0286</v>
      </c>
      <c r="C276" s="2" t="str">
        <f t="shared" si="9"/>
        <v>1</v>
      </c>
      <c r="D276" s="2" t="s">
        <v>462</v>
      </c>
      <c r="E276" s="3">
        <v>83</v>
      </c>
      <c r="F276" s="2" t="str">
        <f>_xlfn.XLOOKUP(E276,Table1[Age_Min],Table1[Age_Group],,-1,1)</f>
        <v>81-85</v>
      </c>
      <c r="G276" s="3">
        <v>3</v>
      </c>
      <c r="H276" s="3" t="str" cm="1">
        <f t="array" ref="H276">_xlfn.SWITCH(Table2[[#This Row],[Educ]], 1,"Less than High School", 2,"High School Graduate", 3,"Some College", 4,"College Graduate", 5,"Post Graduate", "Unknown")</f>
        <v>Some College</v>
      </c>
      <c r="I276" s="3">
        <v>2</v>
      </c>
      <c r="J276" s="3">
        <v>20</v>
      </c>
      <c r="K276" s="4">
        <v>0.5</v>
      </c>
      <c r="L276" s="4" t="str" cm="1">
        <f t="array" ref="L276">_xlfn.IFS(Table2[[#This Row],[CDR]]="", "Unknown", Table2[[#This Row],[CDR]]&gt;0, "Demented", Table2[[#This Row],[CDR]]=0, "Non-demented")</f>
        <v>Demented</v>
      </c>
      <c r="M276" s="3">
        <v>1476</v>
      </c>
      <c r="N276" s="5">
        <v>0.751</v>
      </c>
      <c r="O276" s="5">
        <v>1.1890000000000001</v>
      </c>
      <c r="P276" s="3" t="s">
        <v>11</v>
      </c>
    </row>
    <row r="277" spans="1:16" x14ac:dyDescent="0.2">
      <c r="A277" s="2" t="s">
        <v>270</v>
      </c>
      <c r="B277" s="2" t="str">
        <f t="shared" si="8"/>
        <v>0287</v>
      </c>
      <c r="C277" s="2" t="str">
        <f t="shared" si="9"/>
        <v>1</v>
      </c>
      <c r="D277" s="2" t="s">
        <v>462</v>
      </c>
      <c r="E277" s="3">
        <v>78</v>
      </c>
      <c r="F277" s="2" t="str">
        <f>_xlfn.XLOOKUP(E277,Table1[Age_Min],Table1[Age_Group],,-1,1)</f>
        <v>76-80</v>
      </c>
      <c r="G277" s="3">
        <v>3</v>
      </c>
      <c r="H277" s="3" t="str" cm="1">
        <f t="array" ref="H277">_xlfn.SWITCH(Table2[[#This Row],[Educ]], 1,"Less than High School", 2,"High School Graduate", 3,"Some College", 4,"College Graduate", 5,"Post Graduate", "Unknown")</f>
        <v>Some College</v>
      </c>
      <c r="I277" s="3">
        <v>3</v>
      </c>
      <c r="J277" s="3">
        <v>21</v>
      </c>
      <c r="K277" s="4">
        <v>0.5</v>
      </c>
      <c r="L277" s="4" t="str" cm="1">
        <f t="array" ref="L277">_xlfn.IFS(Table2[[#This Row],[CDR]]="", "Unknown", Table2[[#This Row],[CDR]]&gt;0, "Demented", Table2[[#This Row],[CDR]]=0, "Non-demented")</f>
        <v>Demented</v>
      </c>
      <c r="M277" s="3">
        <v>1194</v>
      </c>
      <c r="N277" s="5">
        <v>0.69399999999999995</v>
      </c>
      <c r="O277" s="5">
        <v>1.47</v>
      </c>
      <c r="P277" s="3" t="s">
        <v>11</v>
      </c>
    </row>
    <row r="278" spans="1:16" x14ac:dyDescent="0.2">
      <c r="A278" s="2" t="s">
        <v>271</v>
      </c>
      <c r="B278" s="2" t="str">
        <f t="shared" si="8"/>
        <v>0288</v>
      </c>
      <c r="C278" s="2" t="str">
        <f t="shared" si="9"/>
        <v>1</v>
      </c>
      <c r="D278" s="2" t="s">
        <v>463</v>
      </c>
      <c r="E278" s="3">
        <v>71</v>
      </c>
      <c r="F278" s="2" t="str">
        <f>_xlfn.XLOOKUP(E278,Table1[Age_Min],Table1[Age_Group],,-1,1)</f>
        <v>71-75</v>
      </c>
      <c r="G278" s="3">
        <v>2</v>
      </c>
      <c r="H278" s="3" t="str" cm="1">
        <f t="array" ref="H278">_xlfn.SWITCH(Table2[[#This Row],[Educ]], 1,"Less than High School", 2,"High School Graduate", 3,"Some College", 4,"College Graduate", 5,"Post Graduate", "Unknown")</f>
        <v>High School Graduate</v>
      </c>
      <c r="I278" s="3">
        <v>4</v>
      </c>
      <c r="J278" s="3">
        <v>20</v>
      </c>
      <c r="K278" s="4">
        <v>0.5</v>
      </c>
      <c r="L278" s="4" t="str" cm="1">
        <f t="array" ref="L278">_xlfn.IFS(Table2[[#This Row],[CDR]]="", "Unknown", Table2[[#This Row],[CDR]]&gt;0, "Demented", Table2[[#This Row],[CDR]]=0, "Non-demented")</f>
        <v>Demented</v>
      </c>
      <c r="M278" s="3">
        <v>1461</v>
      </c>
      <c r="N278" s="5">
        <v>0.72699999999999998</v>
      </c>
      <c r="O278" s="5">
        <v>1.202</v>
      </c>
      <c r="P278" s="3" t="s">
        <v>11</v>
      </c>
    </row>
    <row r="279" spans="1:16" x14ac:dyDescent="0.2">
      <c r="A279" s="2" t="s">
        <v>272</v>
      </c>
      <c r="B279" s="2" t="str">
        <f t="shared" si="8"/>
        <v>0289</v>
      </c>
      <c r="C279" s="2" t="str">
        <f t="shared" si="9"/>
        <v>1</v>
      </c>
      <c r="D279" s="2" t="s">
        <v>462</v>
      </c>
      <c r="E279" s="3">
        <v>59</v>
      </c>
      <c r="F279" s="2" t="str">
        <f>_xlfn.XLOOKUP(E279,Table1[Age_Min],Table1[Age_Group],,-1,1)</f>
        <v>41-60</v>
      </c>
      <c r="G279" s="3">
        <v>3</v>
      </c>
      <c r="H279" s="3" t="str" cm="1">
        <f t="array" ref="H279">_xlfn.SWITCH(Table2[[#This Row],[Educ]], 1,"Less than High School", 2,"High School Graduate", 3,"Some College", 4,"College Graduate", 5,"Post Graduate", "Unknown")</f>
        <v>Some College</v>
      </c>
      <c r="I279" s="3">
        <v>2</v>
      </c>
      <c r="J279" s="3">
        <v>28</v>
      </c>
      <c r="K279" s="4">
        <v>0</v>
      </c>
      <c r="L279" s="4" t="str" cm="1">
        <f t="array" ref="L279">_xlfn.IFS(Table2[[#This Row],[CDR]]="", "Unknown", Table2[[#This Row],[CDR]]&gt;0, "Demented", Table2[[#This Row],[CDR]]=0, "Non-demented")</f>
        <v>Non-demented</v>
      </c>
      <c r="M279" s="3">
        <v>1334</v>
      </c>
      <c r="N279" s="5">
        <v>0.76700000000000002</v>
      </c>
      <c r="O279" s="5">
        <v>1.3160000000000001</v>
      </c>
      <c r="P279" s="3" t="s">
        <v>11</v>
      </c>
    </row>
    <row r="280" spans="1:16" x14ac:dyDescent="0.2">
      <c r="A280" s="2" t="s">
        <v>273</v>
      </c>
      <c r="B280" s="2" t="str">
        <f t="shared" si="8"/>
        <v>0290</v>
      </c>
      <c r="C280" s="2" t="str">
        <f t="shared" si="9"/>
        <v>1</v>
      </c>
      <c r="D280" s="2" t="s">
        <v>463</v>
      </c>
      <c r="E280" s="3">
        <v>83</v>
      </c>
      <c r="F280" s="2" t="str">
        <f>_xlfn.XLOOKUP(E280,Table1[Age_Min],Table1[Age_Group],,-1,1)</f>
        <v>81-85</v>
      </c>
      <c r="G280" s="3">
        <v>3</v>
      </c>
      <c r="H280" s="3" t="str" cm="1">
        <f t="array" ref="H280">_xlfn.SWITCH(Table2[[#This Row],[Educ]], 1,"Less than High School", 2,"High School Graduate", 3,"Some College", 4,"College Graduate", 5,"Post Graduate", "Unknown")</f>
        <v>Some College</v>
      </c>
      <c r="I280" s="3">
        <v>2</v>
      </c>
      <c r="J280" s="3">
        <v>26</v>
      </c>
      <c r="K280" s="4">
        <v>0.5</v>
      </c>
      <c r="L280" s="4" t="str" cm="1">
        <f t="array" ref="L280">_xlfn.IFS(Table2[[#This Row],[CDR]]="", "Unknown", Table2[[#This Row],[CDR]]&gt;0, "Demented", Table2[[#This Row],[CDR]]=0, "Non-demented")</f>
        <v>Demented</v>
      </c>
      <c r="M280" s="3">
        <v>1992</v>
      </c>
      <c r="N280" s="5">
        <v>0.70599999999999996</v>
      </c>
      <c r="O280" s="5">
        <v>0.88100000000000001</v>
      </c>
      <c r="P280" s="3" t="s">
        <v>11</v>
      </c>
    </row>
    <row r="281" spans="1:16" x14ac:dyDescent="0.2">
      <c r="A281" s="2" t="s">
        <v>274</v>
      </c>
      <c r="B281" s="2" t="str">
        <f t="shared" si="8"/>
        <v>0291</v>
      </c>
      <c r="C281" s="2" t="str">
        <f t="shared" si="9"/>
        <v>1</v>
      </c>
      <c r="D281" s="2" t="s">
        <v>462</v>
      </c>
      <c r="E281" s="3">
        <v>73</v>
      </c>
      <c r="F281" s="2" t="str">
        <f>_xlfn.XLOOKUP(E281,Table1[Age_Min],Table1[Age_Group],,-1,1)</f>
        <v>71-75</v>
      </c>
      <c r="G281" s="3">
        <v>2</v>
      </c>
      <c r="H281" s="3" t="str" cm="1">
        <f t="array" ref="H281">_xlfn.SWITCH(Table2[[#This Row],[Educ]], 1,"Less than High School", 2,"High School Graduate", 3,"Some College", 4,"College Graduate", 5,"Post Graduate", "Unknown")</f>
        <v>High School Graduate</v>
      </c>
      <c r="I281" s="3">
        <v>2</v>
      </c>
      <c r="J281" s="3">
        <v>19</v>
      </c>
      <c r="K281" s="4">
        <v>1</v>
      </c>
      <c r="L281" s="4" t="str" cm="1">
        <f t="array" ref="L281">_xlfn.IFS(Table2[[#This Row],[CDR]]="", "Unknown", Table2[[#This Row],[CDR]]&gt;0, "Demented", Table2[[#This Row],[CDR]]=0, "Non-demented")</f>
        <v>Demented</v>
      </c>
      <c r="M281" s="3">
        <v>1274</v>
      </c>
      <c r="N281" s="5">
        <v>0.745</v>
      </c>
      <c r="O281" s="5">
        <v>1.377</v>
      </c>
      <c r="P281" s="3" t="s">
        <v>11</v>
      </c>
    </row>
    <row r="282" spans="1:16" x14ac:dyDescent="0.2">
      <c r="A282" s="2" t="s">
        <v>275</v>
      </c>
      <c r="B282" s="2" t="str">
        <f t="shared" si="8"/>
        <v>0292</v>
      </c>
      <c r="C282" s="2" t="str">
        <f t="shared" si="9"/>
        <v>1</v>
      </c>
      <c r="D282" s="2" t="s">
        <v>462</v>
      </c>
      <c r="E282" s="3">
        <v>64</v>
      </c>
      <c r="F282" s="2" t="str">
        <f>_xlfn.XLOOKUP(E282,Table1[Age_Min],Table1[Age_Group],,-1,1)</f>
        <v>61-65</v>
      </c>
      <c r="G282" s="3">
        <v>4</v>
      </c>
      <c r="H282" s="3" t="str" cm="1">
        <f t="array" ref="H282">_xlfn.SWITCH(Table2[[#This Row],[Educ]], 1,"Less than High School", 2,"High School Graduate", 3,"Some College", 4,"College Graduate", 5,"Post Graduate", "Unknown")</f>
        <v>College Graduate</v>
      </c>
      <c r="I282" s="3">
        <v>2</v>
      </c>
      <c r="J282" s="3">
        <v>30</v>
      </c>
      <c r="K282" s="4">
        <v>0</v>
      </c>
      <c r="L282" s="4" t="str" cm="1">
        <f t="array" ref="L282">_xlfn.IFS(Table2[[#This Row],[CDR]]="", "Unknown", Table2[[#This Row],[CDR]]&gt;0, "Demented", Table2[[#This Row],[CDR]]=0, "Non-demented")</f>
        <v>Non-demented</v>
      </c>
      <c r="M282" s="3">
        <v>1415</v>
      </c>
      <c r="N282" s="5">
        <v>0.76600000000000001</v>
      </c>
      <c r="O282" s="5">
        <v>1.24</v>
      </c>
      <c r="P282" s="3" t="s">
        <v>11</v>
      </c>
    </row>
    <row r="283" spans="1:16" x14ac:dyDescent="0.2">
      <c r="A283" s="2" t="s">
        <v>276</v>
      </c>
      <c r="B283" s="2" t="str">
        <f t="shared" si="8"/>
        <v>0293</v>
      </c>
      <c r="C283" s="2" t="str">
        <f t="shared" si="9"/>
        <v>1</v>
      </c>
      <c r="D283" s="2" t="s">
        <v>462</v>
      </c>
      <c r="E283" s="3">
        <v>69</v>
      </c>
      <c r="F283" s="2" t="str">
        <f>_xlfn.XLOOKUP(E283,Table1[Age_Min],Table1[Age_Group],,-1,1)</f>
        <v>66-70</v>
      </c>
      <c r="G283" s="3">
        <v>1</v>
      </c>
      <c r="H283" s="3" t="str" cm="1">
        <f t="array" ref="H283">_xlfn.SWITCH(Table2[[#This Row],[Educ]], 1,"Less than High School", 2,"High School Graduate", 3,"Some College", 4,"College Graduate", 5,"Post Graduate", "Unknown")</f>
        <v>Less than High School</v>
      </c>
      <c r="I283" s="3">
        <v>2</v>
      </c>
      <c r="J283" s="3">
        <v>26</v>
      </c>
      <c r="K283" s="4">
        <v>0</v>
      </c>
      <c r="L283" s="4" t="str" cm="1">
        <f t="array" ref="L283">_xlfn.IFS(Table2[[#This Row],[CDR]]="", "Unknown", Table2[[#This Row],[CDR]]&gt;0, "Demented", Table2[[#This Row],[CDR]]=0, "Non-demented")</f>
        <v>Non-demented</v>
      </c>
      <c r="M283" s="3">
        <v>1384</v>
      </c>
      <c r="N283" s="5">
        <v>0.78300000000000003</v>
      </c>
      <c r="O283" s="5">
        <v>1.268</v>
      </c>
      <c r="P283" s="3" t="s">
        <v>11</v>
      </c>
    </row>
    <row r="284" spans="1:16" x14ac:dyDescent="0.2">
      <c r="A284" s="2" t="s">
        <v>277</v>
      </c>
      <c r="B284" s="2" t="str">
        <f t="shared" si="8"/>
        <v>0294</v>
      </c>
      <c r="C284" s="2" t="str">
        <f t="shared" si="9"/>
        <v>1</v>
      </c>
      <c r="D284" s="2" t="s">
        <v>462</v>
      </c>
      <c r="E284" s="3">
        <v>20</v>
      </c>
      <c r="F284" s="2" t="str">
        <f>_xlfn.XLOOKUP(E284,Table1[Age_Min],Table1[Age_Group],,-1,1)</f>
        <v>18-40</v>
      </c>
      <c r="H284" s="3" t="str" cm="1">
        <f t="array" ref="H284">_xlfn.SWITCH(Table2[[#This Row],[Educ]], 1,"Less than High School", 2,"High School Graduate", 3,"Some College", 4,"College Graduate", 5,"Post Graduate", "Unknown")</f>
        <v>Unknown</v>
      </c>
      <c r="L284" s="4" t="str" cm="1">
        <f t="array" ref="L284">_xlfn.IFS(Table2[[#This Row],[CDR]]="", "Unknown", Table2[[#This Row],[CDR]]&gt;0, "Demented", Table2[[#This Row],[CDR]]=0, "Non-demented")</f>
        <v>Unknown</v>
      </c>
      <c r="M284" s="3">
        <v>1439</v>
      </c>
      <c r="N284" s="5">
        <v>0.84099999999999997</v>
      </c>
      <c r="O284" s="5">
        <v>1.22</v>
      </c>
      <c r="P284" s="3" t="s">
        <v>11</v>
      </c>
    </row>
    <row r="285" spans="1:16" x14ac:dyDescent="0.2">
      <c r="A285" s="2" t="s">
        <v>278</v>
      </c>
      <c r="B285" s="2" t="str">
        <f t="shared" si="8"/>
        <v>0295</v>
      </c>
      <c r="C285" s="2" t="str">
        <f t="shared" si="9"/>
        <v>1</v>
      </c>
      <c r="D285" s="2" t="s">
        <v>462</v>
      </c>
      <c r="E285" s="3">
        <v>20</v>
      </c>
      <c r="F285" s="2" t="str">
        <f>_xlfn.XLOOKUP(E285,Table1[Age_Min],Table1[Age_Group],,-1,1)</f>
        <v>18-40</v>
      </c>
      <c r="H285" s="3" t="str" cm="1">
        <f t="array" ref="H285">_xlfn.SWITCH(Table2[[#This Row],[Educ]], 1,"Less than High School", 2,"High School Graduate", 3,"Some College", 4,"College Graduate", 5,"Post Graduate", "Unknown")</f>
        <v>Unknown</v>
      </c>
      <c r="L285" s="4" t="str" cm="1">
        <f t="array" ref="L285">_xlfn.IFS(Table2[[#This Row],[CDR]]="", "Unknown", Table2[[#This Row],[CDR]]&gt;0, "Demented", Table2[[#This Row],[CDR]]=0, "Non-demented")</f>
        <v>Unknown</v>
      </c>
      <c r="M285" s="3">
        <v>1412</v>
      </c>
      <c r="N285" s="5">
        <v>0.80300000000000005</v>
      </c>
      <c r="O285" s="5">
        <v>1.2430000000000001</v>
      </c>
      <c r="P285" s="3" t="s">
        <v>11</v>
      </c>
    </row>
    <row r="286" spans="1:16" x14ac:dyDescent="0.2">
      <c r="A286" s="2" t="s">
        <v>279</v>
      </c>
      <c r="B286" s="2" t="str">
        <f t="shared" si="8"/>
        <v>0296</v>
      </c>
      <c r="C286" s="2" t="str">
        <f t="shared" si="9"/>
        <v>1</v>
      </c>
      <c r="D286" s="2" t="s">
        <v>462</v>
      </c>
      <c r="E286" s="3">
        <v>28</v>
      </c>
      <c r="F286" s="2" t="str">
        <f>_xlfn.XLOOKUP(E286,Table1[Age_Min],Table1[Age_Group],,-1,1)</f>
        <v>18-40</v>
      </c>
      <c r="H286" s="3" t="str" cm="1">
        <f t="array" ref="H286">_xlfn.SWITCH(Table2[[#This Row],[Educ]], 1,"Less than High School", 2,"High School Graduate", 3,"Some College", 4,"College Graduate", 5,"Post Graduate", "Unknown")</f>
        <v>Unknown</v>
      </c>
      <c r="L286" s="4" t="str" cm="1">
        <f t="array" ref="L286">_xlfn.IFS(Table2[[#This Row],[CDR]]="", "Unknown", Table2[[#This Row],[CDR]]&gt;0, "Demented", Table2[[#This Row],[CDR]]=0, "Non-demented")</f>
        <v>Unknown</v>
      </c>
      <c r="M286" s="3">
        <v>1428</v>
      </c>
      <c r="N286" s="5">
        <v>0.86899999999999999</v>
      </c>
      <c r="O286" s="5">
        <v>1.2290000000000001</v>
      </c>
      <c r="P286" s="3" t="s">
        <v>11</v>
      </c>
    </row>
    <row r="287" spans="1:16" x14ac:dyDescent="0.2">
      <c r="A287" s="2" t="s">
        <v>280</v>
      </c>
      <c r="B287" s="2" t="str">
        <f t="shared" si="8"/>
        <v>0298</v>
      </c>
      <c r="C287" s="2" t="str">
        <f t="shared" si="9"/>
        <v>1</v>
      </c>
      <c r="D287" s="2" t="s">
        <v>462</v>
      </c>
      <c r="E287" s="3">
        <v>72</v>
      </c>
      <c r="F287" s="2" t="str">
        <f>_xlfn.XLOOKUP(E287,Table1[Age_Min],Table1[Age_Group],,-1,1)</f>
        <v>71-75</v>
      </c>
      <c r="G287" s="3">
        <v>4</v>
      </c>
      <c r="H287" s="3" t="str" cm="1">
        <f t="array" ref="H287">_xlfn.SWITCH(Table2[[#This Row],[Educ]], 1,"Less than High School", 2,"High School Graduate", 3,"Some College", 4,"College Graduate", 5,"Post Graduate", "Unknown")</f>
        <v>College Graduate</v>
      </c>
      <c r="I287" s="3">
        <v>3</v>
      </c>
      <c r="J287" s="3">
        <v>24</v>
      </c>
      <c r="K287" s="4">
        <v>0.5</v>
      </c>
      <c r="L287" s="4" t="str" cm="1">
        <f t="array" ref="L287">_xlfn.IFS(Table2[[#This Row],[CDR]]="", "Unknown", Table2[[#This Row],[CDR]]&gt;0, "Demented", Table2[[#This Row],[CDR]]=0, "Non-demented")</f>
        <v>Demented</v>
      </c>
      <c r="M287" s="3">
        <v>1354</v>
      </c>
      <c r="N287" s="5">
        <v>0.73799999999999999</v>
      </c>
      <c r="O287" s="5">
        <v>1.296</v>
      </c>
      <c r="P287" s="3" t="s">
        <v>11</v>
      </c>
    </row>
    <row r="288" spans="1:16" x14ac:dyDescent="0.2">
      <c r="A288" s="2" t="s">
        <v>281</v>
      </c>
      <c r="B288" s="2" t="str">
        <f t="shared" si="8"/>
        <v>0299</v>
      </c>
      <c r="C288" s="2" t="str">
        <f t="shared" si="9"/>
        <v>1</v>
      </c>
      <c r="D288" s="2" t="s">
        <v>462</v>
      </c>
      <c r="E288" s="3">
        <v>90</v>
      </c>
      <c r="F288" s="2" t="str">
        <f>_xlfn.XLOOKUP(E288,Table1[Age_Min],Table1[Age_Group],,-1,1)</f>
        <v>86-90</v>
      </c>
      <c r="G288" s="3">
        <v>2</v>
      </c>
      <c r="H288" s="3" t="str" cm="1">
        <f t="array" ref="H288">_xlfn.SWITCH(Table2[[#This Row],[Educ]], 1,"Less than High School", 2,"High School Graduate", 3,"Some College", 4,"College Graduate", 5,"Post Graduate", "Unknown")</f>
        <v>High School Graduate</v>
      </c>
      <c r="I288" s="3">
        <v>3</v>
      </c>
      <c r="J288" s="3">
        <v>29</v>
      </c>
      <c r="K288" s="4">
        <v>0</v>
      </c>
      <c r="L288" s="4" t="str" cm="1">
        <f t="array" ref="L288">_xlfn.IFS(Table2[[#This Row],[CDR]]="", "Unknown", Table2[[#This Row],[CDR]]&gt;0, "Demented", Table2[[#This Row],[CDR]]=0, "Non-demented")</f>
        <v>Non-demented</v>
      </c>
      <c r="M288" s="3">
        <v>1475</v>
      </c>
      <c r="N288" s="5">
        <v>0.67100000000000004</v>
      </c>
      <c r="O288" s="5">
        <v>1.19</v>
      </c>
      <c r="P288" s="3" t="s">
        <v>11</v>
      </c>
    </row>
    <row r="289" spans="1:16" x14ac:dyDescent="0.2">
      <c r="A289" s="2" t="s">
        <v>282</v>
      </c>
      <c r="B289" s="2" t="str">
        <f t="shared" si="8"/>
        <v>0300</v>
      </c>
      <c r="C289" s="2" t="str">
        <f t="shared" si="9"/>
        <v>1</v>
      </c>
      <c r="D289" s="2" t="s">
        <v>463</v>
      </c>
      <c r="E289" s="3">
        <v>68</v>
      </c>
      <c r="F289" s="2" t="str">
        <f>_xlfn.XLOOKUP(E289,Table1[Age_Min],Table1[Age_Group],,-1,1)</f>
        <v>66-70</v>
      </c>
      <c r="G289" s="3">
        <v>3</v>
      </c>
      <c r="H289" s="3" t="str" cm="1">
        <f t="array" ref="H289">_xlfn.SWITCH(Table2[[#This Row],[Educ]], 1,"Less than High School", 2,"High School Graduate", 3,"Some College", 4,"College Graduate", 5,"Post Graduate", "Unknown")</f>
        <v>Some College</v>
      </c>
      <c r="I289" s="3">
        <v>2</v>
      </c>
      <c r="J289" s="3">
        <v>30</v>
      </c>
      <c r="K289" s="4">
        <v>0.5</v>
      </c>
      <c r="L289" s="4" t="str" cm="1">
        <f t="array" ref="L289">_xlfn.IFS(Table2[[#This Row],[CDR]]="", "Unknown", Table2[[#This Row],[CDR]]&gt;0, "Demented", Table2[[#This Row],[CDR]]=0, "Non-demented")</f>
        <v>Demented</v>
      </c>
      <c r="M289" s="3">
        <v>1556</v>
      </c>
      <c r="N289" s="5">
        <v>0.72299999999999998</v>
      </c>
      <c r="O289" s="5">
        <v>1.1279999999999999</v>
      </c>
      <c r="P289" s="3" t="s">
        <v>11</v>
      </c>
    </row>
    <row r="290" spans="1:16" x14ac:dyDescent="0.2">
      <c r="A290" s="2" t="s">
        <v>283</v>
      </c>
      <c r="B290" s="2" t="str">
        <f t="shared" si="8"/>
        <v>0301</v>
      </c>
      <c r="C290" s="2" t="str">
        <f t="shared" si="9"/>
        <v>1</v>
      </c>
      <c r="D290" s="2" t="s">
        <v>462</v>
      </c>
      <c r="E290" s="3">
        <v>90</v>
      </c>
      <c r="F290" s="2" t="str">
        <f>_xlfn.XLOOKUP(E290,Table1[Age_Min],Table1[Age_Group],,-1,1)</f>
        <v>86-90</v>
      </c>
      <c r="G290" s="3">
        <v>3</v>
      </c>
      <c r="H290" s="3" t="str" cm="1">
        <f t="array" ref="H290">_xlfn.SWITCH(Table2[[#This Row],[Educ]], 1,"Less than High School", 2,"High School Graduate", 3,"Some College", 4,"College Graduate", 5,"Post Graduate", "Unknown")</f>
        <v>Some College</v>
      </c>
      <c r="I290" s="3">
        <v>2</v>
      </c>
      <c r="J290" s="3">
        <v>28</v>
      </c>
      <c r="K290" s="4">
        <v>0</v>
      </c>
      <c r="L290" s="4" t="str" cm="1">
        <f t="array" ref="L290">_xlfn.IFS(Table2[[#This Row],[CDR]]="", "Unknown", Table2[[#This Row],[CDR]]&gt;0, "Demented", Table2[[#This Row],[CDR]]=0, "Non-demented")</f>
        <v>Non-demented</v>
      </c>
      <c r="M290" s="3">
        <v>1495</v>
      </c>
      <c r="N290" s="5">
        <v>0.76100000000000001</v>
      </c>
      <c r="O290" s="5">
        <v>1.1739999999999999</v>
      </c>
      <c r="P290" s="3" t="s">
        <v>11</v>
      </c>
    </row>
    <row r="291" spans="1:16" x14ac:dyDescent="0.2">
      <c r="A291" s="2" t="s">
        <v>284</v>
      </c>
      <c r="B291" s="2" t="str">
        <f t="shared" si="8"/>
        <v>0302</v>
      </c>
      <c r="C291" s="2" t="str">
        <f t="shared" si="9"/>
        <v>1</v>
      </c>
      <c r="D291" s="2" t="s">
        <v>463</v>
      </c>
      <c r="E291" s="3">
        <v>22</v>
      </c>
      <c r="F291" s="2" t="str">
        <f>_xlfn.XLOOKUP(E291,Table1[Age_Min],Table1[Age_Group],,-1,1)</f>
        <v>18-40</v>
      </c>
      <c r="H291" s="3" t="str" cm="1">
        <f t="array" ref="H291">_xlfn.SWITCH(Table2[[#This Row],[Educ]], 1,"Less than High School", 2,"High School Graduate", 3,"Some College", 4,"College Graduate", 5,"Post Graduate", "Unknown")</f>
        <v>Unknown</v>
      </c>
      <c r="L291" s="4" t="str" cm="1">
        <f t="array" ref="L291">_xlfn.IFS(Table2[[#This Row],[CDR]]="", "Unknown", Table2[[#This Row],[CDR]]&gt;0, "Demented", Table2[[#This Row],[CDR]]=0, "Non-demented")</f>
        <v>Unknown</v>
      </c>
      <c r="M291" s="3">
        <v>1570</v>
      </c>
      <c r="N291" s="5">
        <v>0.83099999999999996</v>
      </c>
      <c r="O291" s="5">
        <v>1.1180000000000001</v>
      </c>
      <c r="P291" s="3" t="s">
        <v>11</v>
      </c>
    </row>
    <row r="292" spans="1:16" x14ac:dyDescent="0.2">
      <c r="A292" s="2" t="s">
        <v>285</v>
      </c>
      <c r="B292" s="2" t="str">
        <f t="shared" si="8"/>
        <v>0303</v>
      </c>
      <c r="C292" s="2" t="str">
        <f t="shared" si="9"/>
        <v>1</v>
      </c>
      <c r="D292" s="2" t="s">
        <v>462</v>
      </c>
      <c r="E292" s="3">
        <v>67</v>
      </c>
      <c r="F292" s="2" t="str">
        <f>_xlfn.XLOOKUP(E292,Table1[Age_Min],Table1[Age_Group],,-1,1)</f>
        <v>66-70</v>
      </c>
      <c r="G292" s="3">
        <v>2</v>
      </c>
      <c r="H292" s="3" t="str" cm="1">
        <f t="array" ref="H292">_xlfn.SWITCH(Table2[[#This Row],[Educ]], 1,"Less than High School", 2,"High School Graduate", 3,"Some College", 4,"College Graduate", 5,"Post Graduate", "Unknown")</f>
        <v>High School Graduate</v>
      </c>
      <c r="I292" s="3">
        <v>4</v>
      </c>
      <c r="J292" s="3">
        <v>30</v>
      </c>
      <c r="K292" s="4">
        <v>0</v>
      </c>
      <c r="L292" s="4" t="str" cm="1">
        <f t="array" ref="L292">_xlfn.IFS(Table2[[#This Row],[CDR]]="", "Unknown", Table2[[#This Row],[CDR]]&gt;0, "Demented", Table2[[#This Row],[CDR]]=0, "Non-demented")</f>
        <v>Non-demented</v>
      </c>
      <c r="M292" s="3">
        <v>1221</v>
      </c>
      <c r="N292" s="5">
        <v>0.83099999999999996</v>
      </c>
      <c r="O292" s="5">
        <v>1.4379999999999999</v>
      </c>
      <c r="P292" s="3" t="s">
        <v>11</v>
      </c>
    </row>
    <row r="293" spans="1:16" x14ac:dyDescent="0.2">
      <c r="A293" s="2" t="s">
        <v>286</v>
      </c>
      <c r="B293" s="2" t="str">
        <f t="shared" si="8"/>
        <v>0304</v>
      </c>
      <c r="C293" s="2" t="str">
        <f t="shared" si="9"/>
        <v>1</v>
      </c>
      <c r="D293" s="2" t="s">
        <v>463</v>
      </c>
      <c r="E293" s="3">
        <v>84</v>
      </c>
      <c r="F293" s="2" t="str">
        <f>_xlfn.XLOOKUP(E293,Table1[Age_Min],Table1[Age_Group],,-1,1)</f>
        <v>81-85</v>
      </c>
      <c r="G293" s="3">
        <v>3</v>
      </c>
      <c r="H293" s="3" t="str" cm="1">
        <f t="array" ref="H293">_xlfn.SWITCH(Table2[[#This Row],[Educ]], 1,"Less than High School", 2,"High School Graduate", 3,"Some College", 4,"College Graduate", 5,"Post Graduate", "Unknown")</f>
        <v>Some College</v>
      </c>
      <c r="I293" s="3">
        <v>3</v>
      </c>
      <c r="J293" s="3">
        <v>29</v>
      </c>
      <c r="K293" s="4">
        <v>0.5</v>
      </c>
      <c r="L293" s="4" t="str" cm="1">
        <f t="array" ref="L293">_xlfn.IFS(Table2[[#This Row],[CDR]]="", "Unknown", Table2[[#This Row],[CDR]]&gt;0, "Demented", Table2[[#This Row],[CDR]]=0, "Non-demented")</f>
        <v>Demented</v>
      </c>
      <c r="M293" s="3">
        <v>1497</v>
      </c>
      <c r="N293" s="5">
        <v>0.69299999999999995</v>
      </c>
      <c r="O293" s="5">
        <v>1.1719999999999999</v>
      </c>
      <c r="P293" s="3" t="s">
        <v>11</v>
      </c>
    </row>
    <row r="294" spans="1:16" x14ac:dyDescent="0.2">
      <c r="A294" s="2" t="s">
        <v>287</v>
      </c>
      <c r="B294" s="2" t="str">
        <f t="shared" si="8"/>
        <v>0305</v>
      </c>
      <c r="C294" s="2" t="str">
        <f t="shared" si="9"/>
        <v>1</v>
      </c>
      <c r="D294" s="2" t="s">
        <v>463</v>
      </c>
      <c r="E294" s="3">
        <v>48</v>
      </c>
      <c r="F294" s="2" t="str">
        <f>_xlfn.XLOOKUP(E294,Table1[Age_Min],Table1[Age_Group],,-1,1)</f>
        <v>41-60</v>
      </c>
      <c r="H294" s="3" t="str" cm="1">
        <f t="array" ref="H294">_xlfn.SWITCH(Table2[[#This Row],[Educ]], 1,"Less than High School", 2,"High School Graduate", 3,"Some College", 4,"College Graduate", 5,"Post Graduate", "Unknown")</f>
        <v>Unknown</v>
      </c>
      <c r="L294" s="4" t="str" cm="1">
        <f t="array" ref="L294">_xlfn.IFS(Table2[[#This Row],[CDR]]="", "Unknown", Table2[[#This Row],[CDR]]&gt;0, "Demented", Table2[[#This Row],[CDR]]=0, "Non-demented")</f>
        <v>Unknown</v>
      </c>
      <c r="M294" s="3">
        <v>1454</v>
      </c>
      <c r="N294" s="5">
        <v>0.85</v>
      </c>
      <c r="O294" s="5">
        <v>1.2070000000000001</v>
      </c>
      <c r="P294" s="3" t="s">
        <v>11</v>
      </c>
    </row>
    <row r="295" spans="1:16" x14ac:dyDescent="0.2">
      <c r="A295" s="2" t="s">
        <v>288</v>
      </c>
      <c r="B295" s="2" t="str">
        <f t="shared" si="8"/>
        <v>0307</v>
      </c>
      <c r="C295" s="2" t="str">
        <f t="shared" si="9"/>
        <v>1</v>
      </c>
      <c r="D295" s="2" t="s">
        <v>463</v>
      </c>
      <c r="E295" s="3">
        <v>67</v>
      </c>
      <c r="F295" s="2" t="str">
        <f>_xlfn.XLOOKUP(E295,Table1[Age_Min],Table1[Age_Group],,-1,1)</f>
        <v>66-70</v>
      </c>
      <c r="G295" s="3">
        <v>4</v>
      </c>
      <c r="H295" s="3" t="str" cm="1">
        <f t="array" ref="H295">_xlfn.SWITCH(Table2[[#This Row],[Educ]], 1,"Less than High School", 2,"High School Graduate", 3,"Some College", 4,"College Graduate", 5,"Post Graduate", "Unknown")</f>
        <v>College Graduate</v>
      </c>
      <c r="I295" s="3">
        <v>2</v>
      </c>
      <c r="J295" s="3">
        <v>23</v>
      </c>
      <c r="K295" s="4">
        <v>0.5</v>
      </c>
      <c r="L295" s="4" t="str" cm="1">
        <f t="array" ref="L295">_xlfn.IFS(Table2[[#This Row],[CDR]]="", "Unknown", Table2[[#This Row],[CDR]]&gt;0, "Demented", Table2[[#This Row],[CDR]]=0, "Non-demented")</f>
        <v>Demented</v>
      </c>
      <c r="M295" s="3">
        <v>1399</v>
      </c>
      <c r="N295" s="5">
        <v>0.73499999999999999</v>
      </c>
      <c r="O295" s="5">
        <v>1.2549999999999999</v>
      </c>
      <c r="P295" s="3" t="s">
        <v>11</v>
      </c>
    </row>
    <row r="296" spans="1:16" x14ac:dyDescent="0.2">
      <c r="A296" s="2" t="s">
        <v>289</v>
      </c>
      <c r="B296" s="2" t="str">
        <f t="shared" si="8"/>
        <v>0308</v>
      </c>
      <c r="C296" s="2" t="str">
        <f t="shared" si="9"/>
        <v>1</v>
      </c>
      <c r="D296" s="2" t="s">
        <v>462</v>
      </c>
      <c r="E296" s="3">
        <v>78</v>
      </c>
      <c r="F296" s="2" t="str">
        <f>_xlfn.XLOOKUP(E296,Table1[Age_Min],Table1[Age_Group],,-1,1)</f>
        <v>76-80</v>
      </c>
      <c r="G296" s="3">
        <v>3</v>
      </c>
      <c r="H296" s="3" t="str" cm="1">
        <f t="array" ref="H296">_xlfn.SWITCH(Table2[[#This Row],[Educ]], 1,"Less than High School", 2,"High School Graduate", 3,"Some College", 4,"College Graduate", 5,"Post Graduate", "Unknown")</f>
        <v>Some College</v>
      </c>
      <c r="I296" s="3">
        <v>3</v>
      </c>
      <c r="J296" s="3">
        <v>15</v>
      </c>
      <c r="K296" s="4">
        <v>2</v>
      </c>
      <c r="L296" s="4" t="str" cm="1">
        <f t="array" ref="L296">_xlfn.IFS(Table2[[#This Row],[CDR]]="", "Unknown", Table2[[#This Row],[CDR]]&gt;0, "Demented", Table2[[#This Row],[CDR]]=0, "Non-demented")</f>
        <v>Demented</v>
      </c>
      <c r="M296" s="3">
        <v>1401</v>
      </c>
      <c r="N296" s="5">
        <v>0.70299999999999996</v>
      </c>
      <c r="O296" s="5">
        <v>1.2529999999999999</v>
      </c>
      <c r="P296" s="3" t="s">
        <v>11</v>
      </c>
    </row>
    <row r="297" spans="1:16" x14ac:dyDescent="0.2">
      <c r="A297" s="2" t="s">
        <v>290</v>
      </c>
      <c r="B297" s="2" t="str">
        <f t="shared" si="8"/>
        <v>0309</v>
      </c>
      <c r="C297" s="2" t="str">
        <f t="shared" si="9"/>
        <v>1</v>
      </c>
      <c r="D297" s="2" t="s">
        <v>462</v>
      </c>
      <c r="E297" s="3">
        <v>54</v>
      </c>
      <c r="F297" s="2" t="str">
        <f>_xlfn.XLOOKUP(E297,Table1[Age_Min],Table1[Age_Group],,-1,1)</f>
        <v>41-60</v>
      </c>
      <c r="G297" s="3">
        <v>2</v>
      </c>
      <c r="H297" s="3" t="str" cm="1">
        <f t="array" ref="H297">_xlfn.SWITCH(Table2[[#This Row],[Educ]], 1,"Less than High School", 2,"High School Graduate", 3,"Some College", 4,"College Graduate", 5,"Post Graduate", "Unknown")</f>
        <v>High School Graduate</v>
      </c>
      <c r="I297" s="3">
        <v>2</v>
      </c>
      <c r="J297" s="3">
        <v>30</v>
      </c>
      <c r="K297" s="4">
        <v>0</v>
      </c>
      <c r="L297" s="4" t="str" cm="1">
        <f t="array" ref="L297">_xlfn.IFS(Table2[[#This Row],[CDR]]="", "Unknown", Table2[[#This Row],[CDR]]&gt;0, "Demented", Table2[[#This Row],[CDR]]=0, "Non-demented")</f>
        <v>Non-demented</v>
      </c>
      <c r="M297" s="3">
        <v>1441</v>
      </c>
      <c r="N297" s="5">
        <v>0.78600000000000003</v>
      </c>
      <c r="O297" s="5">
        <v>1.218</v>
      </c>
      <c r="P297" s="3" t="s">
        <v>11</v>
      </c>
    </row>
    <row r="298" spans="1:16" x14ac:dyDescent="0.2">
      <c r="A298" s="2" t="s">
        <v>291</v>
      </c>
      <c r="B298" s="2" t="str">
        <f t="shared" si="8"/>
        <v>0310</v>
      </c>
      <c r="C298" s="2" t="str">
        <f t="shared" si="9"/>
        <v>1</v>
      </c>
      <c r="D298" s="2" t="s">
        <v>462</v>
      </c>
      <c r="E298" s="3">
        <v>20</v>
      </c>
      <c r="F298" s="2" t="str">
        <f>_xlfn.XLOOKUP(E298,Table1[Age_Min],Table1[Age_Group],,-1,1)</f>
        <v>18-40</v>
      </c>
      <c r="H298" s="3" t="str" cm="1">
        <f t="array" ref="H298">_xlfn.SWITCH(Table2[[#This Row],[Educ]], 1,"Less than High School", 2,"High School Graduate", 3,"Some College", 4,"College Graduate", 5,"Post Graduate", "Unknown")</f>
        <v>Unknown</v>
      </c>
      <c r="L298" s="4" t="str" cm="1">
        <f t="array" ref="L298">_xlfn.IFS(Table2[[#This Row],[CDR]]="", "Unknown", Table2[[#This Row],[CDR]]&gt;0, "Demented", Table2[[#This Row],[CDR]]=0, "Non-demented")</f>
        <v>Unknown</v>
      </c>
      <c r="M298" s="3">
        <v>1388</v>
      </c>
      <c r="N298" s="5">
        <v>0.86299999999999999</v>
      </c>
      <c r="O298" s="5">
        <v>1.2649999999999999</v>
      </c>
      <c r="P298" s="3" t="s">
        <v>11</v>
      </c>
    </row>
    <row r="299" spans="1:16" x14ac:dyDescent="0.2">
      <c r="A299" s="2" t="s">
        <v>292</v>
      </c>
      <c r="B299" s="2" t="str">
        <f t="shared" si="8"/>
        <v>0311</v>
      </c>
      <c r="C299" s="2" t="str">
        <f t="shared" si="9"/>
        <v>1</v>
      </c>
      <c r="D299" s="2" t="s">
        <v>462</v>
      </c>
      <c r="E299" s="3">
        <v>22</v>
      </c>
      <c r="F299" s="2" t="str">
        <f>_xlfn.XLOOKUP(E299,Table1[Age_Min],Table1[Age_Group],,-1,1)</f>
        <v>18-40</v>
      </c>
      <c r="H299" s="3" t="str" cm="1">
        <f t="array" ref="H299">_xlfn.SWITCH(Table2[[#This Row],[Educ]], 1,"Less than High School", 2,"High School Graduate", 3,"Some College", 4,"College Graduate", 5,"Post Graduate", "Unknown")</f>
        <v>Unknown</v>
      </c>
      <c r="L299" s="4" t="str" cm="1">
        <f t="array" ref="L299">_xlfn.IFS(Table2[[#This Row],[CDR]]="", "Unknown", Table2[[#This Row],[CDR]]&gt;0, "Demented", Table2[[#This Row],[CDR]]=0, "Non-demented")</f>
        <v>Unknown</v>
      </c>
      <c r="M299" s="3">
        <v>1366</v>
      </c>
      <c r="N299" s="5">
        <v>0.83</v>
      </c>
      <c r="O299" s="5">
        <v>1.2849999999999999</v>
      </c>
      <c r="P299" s="3" t="s">
        <v>11</v>
      </c>
    </row>
    <row r="300" spans="1:16" x14ac:dyDescent="0.2">
      <c r="A300" s="2" t="s">
        <v>293</v>
      </c>
      <c r="B300" s="2" t="str">
        <f t="shared" si="8"/>
        <v>0312</v>
      </c>
      <c r="C300" s="2" t="str">
        <f t="shared" si="9"/>
        <v>1</v>
      </c>
      <c r="D300" s="2" t="s">
        <v>462</v>
      </c>
      <c r="E300" s="3">
        <v>73</v>
      </c>
      <c r="F300" s="2" t="str">
        <f>_xlfn.XLOOKUP(E300,Table1[Age_Min],Table1[Age_Group],,-1,1)</f>
        <v>71-75</v>
      </c>
      <c r="G300" s="3">
        <v>3</v>
      </c>
      <c r="H300" s="3" t="str" cm="1">
        <f t="array" ref="H300">_xlfn.SWITCH(Table2[[#This Row],[Educ]], 1,"Less than High School", 2,"High School Graduate", 3,"Some College", 4,"College Graduate", 5,"Post Graduate", "Unknown")</f>
        <v>Some College</v>
      </c>
      <c r="J300" s="3">
        <v>26</v>
      </c>
      <c r="K300" s="4">
        <v>0.5</v>
      </c>
      <c r="L300" s="4" t="str" cm="1">
        <f t="array" ref="L300">_xlfn.IFS(Table2[[#This Row],[CDR]]="", "Unknown", Table2[[#This Row],[CDR]]&gt;0, "Demented", Table2[[#This Row],[CDR]]=0, "Non-demented")</f>
        <v>Demented</v>
      </c>
      <c r="M300" s="3">
        <v>1311</v>
      </c>
      <c r="N300" s="5">
        <v>0.75600000000000001</v>
      </c>
      <c r="O300" s="5">
        <v>1.339</v>
      </c>
      <c r="P300" s="3" t="s">
        <v>11</v>
      </c>
    </row>
    <row r="301" spans="1:16" x14ac:dyDescent="0.2">
      <c r="A301" s="2" t="s">
        <v>294</v>
      </c>
      <c r="B301" s="2" t="str">
        <f t="shared" si="8"/>
        <v>0313</v>
      </c>
      <c r="C301" s="2" t="str">
        <f t="shared" si="9"/>
        <v>1</v>
      </c>
      <c r="D301" s="2" t="s">
        <v>462</v>
      </c>
      <c r="E301" s="3">
        <v>20</v>
      </c>
      <c r="F301" s="2" t="str">
        <f>_xlfn.XLOOKUP(E301,Table1[Age_Min],Table1[Age_Group],,-1,1)</f>
        <v>18-40</v>
      </c>
      <c r="H301" s="3" t="str" cm="1">
        <f t="array" ref="H301">_xlfn.SWITCH(Table2[[#This Row],[Educ]], 1,"Less than High School", 2,"High School Graduate", 3,"Some College", 4,"College Graduate", 5,"Post Graduate", "Unknown")</f>
        <v>Unknown</v>
      </c>
      <c r="L301" s="4" t="str" cm="1">
        <f t="array" ref="L301">_xlfn.IFS(Table2[[#This Row],[CDR]]="", "Unknown", Table2[[#This Row],[CDR]]&gt;0, "Demented", Table2[[#This Row],[CDR]]=0, "Non-demented")</f>
        <v>Unknown</v>
      </c>
      <c r="M301" s="3">
        <v>1516</v>
      </c>
      <c r="N301" s="5">
        <v>0.83799999999999997</v>
      </c>
      <c r="O301" s="5">
        <v>1.1579999999999999</v>
      </c>
      <c r="P301" s="3" t="s">
        <v>11</v>
      </c>
    </row>
    <row r="302" spans="1:16" x14ac:dyDescent="0.2">
      <c r="A302" s="2" t="s">
        <v>295</v>
      </c>
      <c r="B302" s="2" t="str">
        <f t="shared" si="8"/>
        <v>0314</v>
      </c>
      <c r="C302" s="2" t="str">
        <f t="shared" si="9"/>
        <v>1</v>
      </c>
      <c r="D302" s="2" t="s">
        <v>463</v>
      </c>
      <c r="E302" s="3">
        <v>27</v>
      </c>
      <c r="F302" s="2" t="str">
        <f>_xlfn.XLOOKUP(E302,Table1[Age_Min],Table1[Age_Group],,-1,1)</f>
        <v>18-40</v>
      </c>
      <c r="H302" s="3" t="str" cm="1">
        <f t="array" ref="H302">_xlfn.SWITCH(Table2[[#This Row],[Educ]], 1,"Less than High School", 2,"High School Graduate", 3,"Some College", 4,"College Graduate", 5,"Post Graduate", "Unknown")</f>
        <v>Unknown</v>
      </c>
      <c r="L302" s="4" t="str" cm="1">
        <f t="array" ref="L302">_xlfn.IFS(Table2[[#This Row],[CDR]]="", "Unknown", Table2[[#This Row],[CDR]]&gt;0, "Demented", Table2[[#This Row],[CDR]]=0, "Non-demented")</f>
        <v>Unknown</v>
      </c>
      <c r="M302" s="3">
        <v>1720</v>
      </c>
      <c r="N302" s="5">
        <v>0.84</v>
      </c>
      <c r="O302" s="5">
        <v>1.02</v>
      </c>
      <c r="P302" s="3" t="s">
        <v>11</v>
      </c>
    </row>
    <row r="303" spans="1:16" x14ac:dyDescent="0.2">
      <c r="A303" s="2" t="s">
        <v>296</v>
      </c>
      <c r="B303" s="2" t="str">
        <f t="shared" si="8"/>
        <v>0315</v>
      </c>
      <c r="C303" s="2" t="str">
        <f t="shared" si="9"/>
        <v>1</v>
      </c>
      <c r="D303" s="2" t="s">
        <v>463</v>
      </c>
      <c r="E303" s="3">
        <v>77</v>
      </c>
      <c r="F303" s="2" t="str">
        <f>_xlfn.XLOOKUP(E303,Table1[Age_Min],Table1[Age_Group],,-1,1)</f>
        <v>76-80</v>
      </c>
      <c r="G303" s="3">
        <v>5</v>
      </c>
      <c r="H303" s="3" t="str" cm="1">
        <f t="array" ref="H303">_xlfn.SWITCH(Table2[[#This Row],[Educ]], 1,"Less than High School", 2,"High School Graduate", 3,"Some College", 4,"College Graduate", 5,"Post Graduate", "Unknown")</f>
        <v>Post Graduate</v>
      </c>
      <c r="I303" s="3">
        <v>1</v>
      </c>
      <c r="J303" s="3">
        <v>25</v>
      </c>
      <c r="K303" s="4">
        <v>0.5</v>
      </c>
      <c r="L303" s="4" t="str" cm="1">
        <f t="array" ref="L303">_xlfn.IFS(Table2[[#This Row],[CDR]]="", "Unknown", Table2[[#This Row],[CDR]]&gt;0, "Demented", Table2[[#This Row],[CDR]]=0, "Non-demented")</f>
        <v>Demented</v>
      </c>
      <c r="M303" s="3">
        <v>1604</v>
      </c>
      <c r="N303" s="5">
        <v>0.77300000000000002</v>
      </c>
      <c r="O303" s="5">
        <v>1.0940000000000001</v>
      </c>
      <c r="P303" s="3" t="s">
        <v>11</v>
      </c>
    </row>
    <row r="304" spans="1:16" x14ac:dyDescent="0.2">
      <c r="A304" s="2" t="s">
        <v>297</v>
      </c>
      <c r="B304" s="2" t="str">
        <f t="shared" si="8"/>
        <v>0316</v>
      </c>
      <c r="C304" s="2" t="str">
        <f t="shared" si="9"/>
        <v>1</v>
      </c>
      <c r="D304" s="2" t="s">
        <v>462</v>
      </c>
      <c r="E304" s="3">
        <v>72</v>
      </c>
      <c r="F304" s="2" t="str">
        <f>_xlfn.XLOOKUP(E304,Table1[Age_Min],Table1[Age_Group],,-1,1)</f>
        <v>71-75</v>
      </c>
      <c r="G304" s="3">
        <v>4</v>
      </c>
      <c r="H304" s="3" t="str" cm="1">
        <f t="array" ref="H304">_xlfn.SWITCH(Table2[[#This Row],[Educ]], 1,"Less than High School", 2,"High School Graduate", 3,"Some College", 4,"College Graduate", 5,"Post Graduate", "Unknown")</f>
        <v>College Graduate</v>
      </c>
      <c r="I304" s="3">
        <v>2</v>
      </c>
      <c r="J304" s="3">
        <v>22</v>
      </c>
      <c r="K304" s="4">
        <v>1</v>
      </c>
      <c r="L304" s="4" t="str" cm="1">
        <f t="array" ref="L304">_xlfn.IFS(Table2[[#This Row],[CDR]]="", "Unknown", Table2[[#This Row],[CDR]]&gt;0, "Demented", Table2[[#This Row],[CDR]]=0, "Non-demented")</f>
        <v>Demented</v>
      </c>
      <c r="M304" s="3">
        <v>1493</v>
      </c>
      <c r="N304" s="5">
        <v>0.69</v>
      </c>
      <c r="O304" s="5">
        <v>1.1759999999999999</v>
      </c>
      <c r="P304" s="3" t="s">
        <v>11</v>
      </c>
    </row>
    <row r="305" spans="1:16" x14ac:dyDescent="0.2">
      <c r="A305" s="2" t="s">
        <v>298</v>
      </c>
      <c r="B305" s="2" t="str">
        <f t="shared" si="8"/>
        <v>0317</v>
      </c>
      <c r="C305" s="2" t="str">
        <f t="shared" si="9"/>
        <v>1</v>
      </c>
      <c r="D305" s="2" t="s">
        <v>463</v>
      </c>
      <c r="E305" s="3">
        <v>86</v>
      </c>
      <c r="F305" s="2" t="str">
        <f>_xlfn.XLOOKUP(E305,Table1[Age_Min],Table1[Age_Group],,-1,1)</f>
        <v>86-90</v>
      </c>
      <c r="G305" s="3">
        <v>4</v>
      </c>
      <c r="H305" s="3" t="str" cm="1">
        <f t="array" ref="H305">_xlfn.SWITCH(Table2[[#This Row],[Educ]], 1,"Less than High School", 2,"High School Graduate", 3,"Some College", 4,"College Graduate", 5,"Post Graduate", "Unknown")</f>
        <v>College Graduate</v>
      </c>
      <c r="I305" s="3">
        <v>1</v>
      </c>
      <c r="J305" s="3">
        <v>26</v>
      </c>
      <c r="K305" s="4">
        <v>0</v>
      </c>
      <c r="L305" s="4" t="str" cm="1">
        <f t="array" ref="L305">_xlfn.IFS(Table2[[#This Row],[CDR]]="", "Unknown", Table2[[#This Row],[CDR]]&gt;0, "Demented", Table2[[#This Row],[CDR]]=0, "Non-demented")</f>
        <v>Non-demented</v>
      </c>
      <c r="M305" s="3">
        <v>1501</v>
      </c>
      <c r="N305" s="5">
        <v>0.70199999999999996</v>
      </c>
      <c r="O305" s="5">
        <v>1.169</v>
      </c>
      <c r="P305" s="3" t="s">
        <v>11</v>
      </c>
    </row>
    <row r="306" spans="1:16" x14ac:dyDescent="0.2">
      <c r="A306" s="2" t="s">
        <v>299</v>
      </c>
      <c r="B306" s="2" t="str">
        <f t="shared" si="8"/>
        <v>0318</v>
      </c>
      <c r="C306" s="2" t="str">
        <f t="shared" si="9"/>
        <v>1</v>
      </c>
      <c r="D306" s="2" t="s">
        <v>463</v>
      </c>
      <c r="E306" s="3">
        <v>33</v>
      </c>
      <c r="F306" s="2" t="str">
        <f>_xlfn.XLOOKUP(E306,Table1[Age_Min],Table1[Age_Group],,-1,1)</f>
        <v>18-40</v>
      </c>
      <c r="H306" s="3" t="str" cm="1">
        <f t="array" ref="H306">_xlfn.SWITCH(Table2[[#This Row],[Educ]], 1,"Less than High School", 2,"High School Graduate", 3,"Some College", 4,"College Graduate", 5,"Post Graduate", "Unknown")</f>
        <v>Unknown</v>
      </c>
      <c r="L306" s="4" t="str" cm="1">
        <f t="array" ref="L306">_xlfn.IFS(Table2[[#This Row],[CDR]]="", "Unknown", Table2[[#This Row],[CDR]]&gt;0, "Demented", Table2[[#This Row],[CDR]]=0, "Non-demented")</f>
        <v>Unknown</v>
      </c>
      <c r="M306" s="3">
        <v>1634</v>
      </c>
      <c r="N306" s="5">
        <v>0.83599999999999997</v>
      </c>
      <c r="O306" s="5">
        <v>1.0740000000000001</v>
      </c>
      <c r="P306" s="3" t="s">
        <v>11</v>
      </c>
    </row>
    <row r="307" spans="1:16" x14ac:dyDescent="0.2">
      <c r="A307" s="2" t="s">
        <v>300</v>
      </c>
      <c r="B307" s="2" t="str">
        <f t="shared" si="8"/>
        <v>0319</v>
      </c>
      <c r="C307" s="2" t="str">
        <f t="shared" si="9"/>
        <v>1</v>
      </c>
      <c r="D307" s="2" t="s">
        <v>463</v>
      </c>
      <c r="E307" s="3">
        <v>31</v>
      </c>
      <c r="F307" s="2" t="str">
        <f>_xlfn.XLOOKUP(E307,Table1[Age_Min],Table1[Age_Group],,-1,1)</f>
        <v>18-40</v>
      </c>
      <c r="H307" s="3" t="str" cm="1">
        <f t="array" ref="H307">_xlfn.SWITCH(Table2[[#This Row],[Educ]], 1,"Less than High School", 2,"High School Graduate", 3,"Some College", 4,"College Graduate", 5,"Post Graduate", "Unknown")</f>
        <v>Unknown</v>
      </c>
      <c r="L307" s="4" t="str" cm="1">
        <f t="array" ref="L307">_xlfn.IFS(Table2[[#This Row],[CDR]]="", "Unknown", Table2[[#This Row],[CDR]]&gt;0, "Demented", Table2[[#This Row],[CDR]]=0, "Non-demented")</f>
        <v>Unknown</v>
      </c>
      <c r="M307" s="3">
        <v>1527</v>
      </c>
      <c r="N307" s="5">
        <v>0.82099999999999995</v>
      </c>
      <c r="O307" s="5">
        <v>1.149</v>
      </c>
      <c r="P307" s="3" t="s">
        <v>11</v>
      </c>
    </row>
    <row r="308" spans="1:16" x14ac:dyDescent="0.2">
      <c r="A308" s="2" t="s">
        <v>301</v>
      </c>
      <c r="B308" s="2" t="str">
        <f t="shared" si="8"/>
        <v>0321</v>
      </c>
      <c r="C308" s="2" t="str">
        <f t="shared" si="9"/>
        <v>1</v>
      </c>
      <c r="D308" s="2" t="s">
        <v>463</v>
      </c>
      <c r="E308" s="3">
        <v>19</v>
      </c>
      <c r="F308" s="2" t="str">
        <f>_xlfn.XLOOKUP(E308,Table1[Age_Min],Table1[Age_Group],,-1,1)</f>
        <v>18-40</v>
      </c>
      <c r="H308" s="3" t="str" cm="1">
        <f t="array" ref="H308">_xlfn.SWITCH(Table2[[#This Row],[Educ]], 1,"Less than High School", 2,"High School Graduate", 3,"Some College", 4,"College Graduate", 5,"Post Graduate", "Unknown")</f>
        <v>Unknown</v>
      </c>
      <c r="L308" s="4" t="str" cm="1">
        <f t="array" ref="L308">_xlfn.IFS(Table2[[#This Row],[CDR]]="", "Unknown", Table2[[#This Row],[CDR]]&gt;0, "Demented", Table2[[#This Row],[CDR]]=0, "Non-demented")</f>
        <v>Unknown</v>
      </c>
      <c r="M308" s="3">
        <v>1478</v>
      </c>
      <c r="N308" s="5">
        <v>0.84299999999999997</v>
      </c>
      <c r="O308" s="5">
        <v>1.1870000000000001</v>
      </c>
      <c r="P308" s="3" t="s">
        <v>11</v>
      </c>
    </row>
    <row r="309" spans="1:16" x14ac:dyDescent="0.2">
      <c r="A309" s="2" t="s">
        <v>302</v>
      </c>
      <c r="B309" s="2" t="str">
        <f t="shared" si="8"/>
        <v>0322</v>
      </c>
      <c r="C309" s="2" t="str">
        <f t="shared" si="9"/>
        <v>1</v>
      </c>
      <c r="D309" s="2" t="s">
        <v>462</v>
      </c>
      <c r="E309" s="3">
        <v>65</v>
      </c>
      <c r="F309" s="2" t="str">
        <f>_xlfn.XLOOKUP(E309,Table1[Age_Min],Table1[Age_Group],,-1,1)</f>
        <v>61-65</v>
      </c>
      <c r="G309" s="3">
        <v>3</v>
      </c>
      <c r="H309" s="3" t="str" cm="1">
        <f t="array" ref="H309">_xlfn.SWITCH(Table2[[#This Row],[Educ]], 1,"Less than High School", 2,"High School Graduate", 3,"Some College", 4,"College Graduate", 5,"Post Graduate", "Unknown")</f>
        <v>Some College</v>
      </c>
      <c r="I309" s="3">
        <v>4</v>
      </c>
      <c r="J309" s="3">
        <v>29</v>
      </c>
      <c r="K309" s="4">
        <v>0</v>
      </c>
      <c r="L309" s="4" t="str" cm="1">
        <f t="array" ref="L309">_xlfn.IFS(Table2[[#This Row],[CDR]]="", "Unknown", Table2[[#This Row],[CDR]]&gt;0, "Demented", Table2[[#This Row],[CDR]]=0, "Non-demented")</f>
        <v>Non-demented</v>
      </c>
      <c r="M309" s="3">
        <v>1335</v>
      </c>
      <c r="N309" s="5">
        <v>0.77600000000000002</v>
      </c>
      <c r="O309" s="5">
        <v>1.3149999999999999</v>
      </c>
      <c r="P309" s="3" t="s">
        <v>11</v>
      </c>
    </row>
    <row r="310" spans="1:16" x14ac:dyDescent="0.2">
      <c r="A310" s="2" t="s">
        <v>303</v>
      </c>
      <c r="B310" s="2" t="str">
        <f t="shared" si="8"/>
        <v>0323</v>
      </c>
      <c r="C310" s="2" t="str">
        <f t="shared" si="9"/>
        <v>1</v>
      </c>
      <c r="D310" s="2" t="s">
        <v>462</v>
      </c>
      <c r="E310" s="3">
        <v>50</v>
      </c>
      <c r="F310" s="2" t="str">
        <f>_xlfn.XLOOKUP(E310,Table1[Age_Min],Table1[Age_Group],,-1,1)</f>
        <v>41-60</v>
      </c>
      <c r="G310" s="3">
        <v>5</v>
      </c>
      <c r="H310" s="3" t="str" cm="1">
        <f t="array" ref="H310">_xlfn.SWITCH(Table2[[#This Row],[Educ]], 1,"Less than High School", 2,"High School Graduate", 3,"Some College", 4,"College Graduate", 5,"Post Graduate", "Unknown")</f>
        <v>Post Graduate</v>
      </c>
      <c r="I310" s="3">
        <v>1</v>
      </c>
      <c r="J310" s="3">
        <v>30</v>
      </c>
      <c r="K310" s="4">
        <v>0</v>
      </c>
      <c r="L310" s="4" t="str" cm="1">
        <f t="array" ref="L310">_xlfn.IFS(Table2[[#This Row],[CDR]]="", "Unknown", Table2[[#This Row],[CDR]]&gt;0, "Demented", Table2[[#This Row],[CDR]]=0, "Non-demented")</f>
        <v>Non-demented</v>
      </c>
      <c r="M310" s="3">
        <v>1370</v>
      </c>
      <c r="N310" s="5">
        <v>0.82599999999999996</v>
      </c>
      <c r="O310" s="5">
        <v>1.2809999999999999</v>
      </c>
      <c r="P310" s="3" t="s">
        <v>11</v>
      </c>
    </row>
    <row r="311" spans="1:16" x14ac:dyDescent="0.2">
      <c r="A311" s="2" t="s">
        <v>304</v>
      </c>
      <c r="B311" s="2" t="str">
        <f t="shared" si="8"/>
        <v>0325</v>
      </c>
      <c r="C311" s="2" t="str">
        <f t="shared" si="9"/>
        <v>1</v>
      </c>
      <c r="D311" s="2" t="s">
        <v>462</v>
      </c>
      <c r="E311" s="3">
        <v>27</v>
      </c>
      <c r="F311" s="2" t="str">
        <f>_xlfn.XLOOKUP(E311,Table1[Age_Min],Table1[Age_Group],,-1,1)</f>
        <v>18-40</v>
      </c>
      <c r="H311" s="3" t="str" cm="1">
        <f t="array" ref="H311">_xlfn.SWITCH(Table2[[#This Row],[Educ]], 1,"Less than High School", 2,"High School Graduate", 3,"Some College", 4,"College Graduate", 5,"Post Graduate", "Unknown")</f>
        <v>Unknown</v>
      </c>
      <c r="L311" s="4" t="str" cm="1">
        <f t="array" ref="L311">_xlfn.IFS(Table2[[#This Row],[CDR]]="", "Unknown", Table2[[#This Row],[CDR]]&gt;0, "Demented", Table2[[#This Row],[CDR]]=0, "Non-demented")</f>
        <v>Unknown</v>
      </c>
      <c r="M311" s="3">
        <v>1422</v>
      </c>
      <c r="N311" s="5">
        <v>0.86899999999999999</v>
      </c>
      <c r="O311" s="5">
        <v>1.234</v>
      </c>
      <c r="P311" s="3" t="s">
        <v>11</v>
      </c>
    </row>
    <row r="312" spans="1:16" x14ac:dyDescent="0.2">
      <c r="A312" s="2" t="s">
        <v>305</v>
      </c>
      <c r="B312" s="2" t="str">
        <f t="shared" si="8"/>
        <v>0326</v>
      </c>
      <c r="C312" s="2" t="str">
        <f t="shared" si="9"/>
        <v>1</v>
      </c>
      <c r="D312" s="2" t="s">
        <v>462</v>
      </c>
      <c r="E312" s="3">
        <v>73</v>
      </c>
      <c r="F312" s="2" t="str">
        <f>_xlfn.XLOOKUP(E312,Table1[Age_Min],Table1[Age_Group],,-1,1)</f>
        <v>71-75</v>
      </c>
      <c r="G312" s="3">
        <v>3</v>
      </c>
      <c r="H312" s="3" t="str" cm="1">
        <f t="array" ref="H312">_xlfn.SWITCH(Table2[[#This Row],[Educ]], 1,"Less than High School", 2,"High School Graduate", 3,"Some College", 4,"College Graduate", 5,"Post Graduate", "Unknown")</f>
        <v>Some College</v>
      </c>
      <c r="I312" s="3">
        <v>4</v>
      </c>
      <c r="J312" s="3">
        <v>29</v>
      </c>
      <c r="K312" s="4">
        <v>0</v>
      </c>
      <c r="L312" s="4" t="str" cm="1">
        <f t="array" ref="L312">_xlfn.IFS(Table2[[#This Row],[CDR]]="", "Unknown", Table2[[#This Row],[CDR]]&gt;0, "Demented", Table2[[#This Row],[CDR]]=0, "Non-demented")</f>
        <v>Non-demented</v>
      </c>
      <c r="M312" s="3">
        <v>1272</v>
      </c>
      <c r="N312" s="5">
        <v>0.7</v>
      </c>
      <c r="O312" s="5">
        <v>1.38</v>
      </c>
      <c r="P312" s="3" t="s">
        <v>11</v>
      </c>
    </row>
    <row r="313" spans="1:16" x14ac:dyDescent="0.2">
      <c r="A313" s="2" t="s">
        <v>306</v>
      </c>
      <c r="B313" s="2" t="str">
        <f t="shared" si="8"/>
        <v>0327</v>
      </c>
      <c r="C313" s="2" t="str">
        <f t="shared" si="9"/>
        <v>1</v>
      </c>
      <c r="D313" s="2" t="s">
        <v>463</v>
      </c>
      <c r="E313" s="3">
        <v>50</v>
      </c>
      <c r="F313" s="2" t="str">
        <f>_xlfn.XLOOKUP(E313,Table1[Age_Min],Table1[Age_Group],,-1,1)</f>
        <v>41-60</v>
      </c>
      <c r="H313" s="3" t="str" cm="1">
        <f t="array" ref="H313">_xlfn.SWITCH(Table2[[#This Row],[Educ]], 1,"Less than High School", 2,"High School Graduate", 3,"Some College", 4,"College Graduate", 5,"Post Graduate", "Unknown")</f>
        <v>Unknown</v>
      </c>
      <c r="L313" s="4" t="str" cm="1">
        <f t="array" ref="L313">_xlfn.IFS(Table2[[#This Row],[CDR]]="", "Unknown", Table2[[#This Row],[CDR]]&gt;0, "Demented", Table2[[#This Row],[CDR]]=0, "Non-demented")</f>
        <v>Unknown</v>
      </c>
      <c r="M313" s="3">
        <v>1740</v>
      </c>
      <c r="N313" s="5">
        <v>0.79400000000000004</v>
      </c>
      <c r="O313" s="5">
        <v>1.008</v>
      </c>
      <c r="P313" s="3" t="s">
        <v>11</v>
      </c>
    </row>
    <row r="314" spans="1:16" x14ac:dyDescent="0.2">
      <c r="A314" s="2" t="s">
        <v>307</v>
      </c>
      <c r="B314" s="2" t="str">
        <f t="shared" si="8"/>
        <v>0328</v>
      </c>
      <c r="C314" s="2" t="str">
        <f t="shared" si="9"/>
        <v>1</v>
      </c>
      <c r="D314" s="2" t="s">
        <v>463</v>
      </c>
      <c r="E314" s="3">
        <v>19</v>
      </c>
      <c r="F314" s="2" t="str">
        <f>_xlfn.XLOOKUP(E314,Table1[Age_Min],Table1[Age_Group],,-1,1)</f>
        <v>18-40</v>
      </c>
      <c r="H314" s="3" t="str" cm="1">
        <f t="array" ref="H314">_xlfn.SWITCH(Table2[[#This Row],[Educ]], 1,"Less than High School", 2,"High School Graduate", 3,"Some College", 4,"College Graduate", 5,"Post Graduate", "Unknown")</f>
        <v>Unknown</v>
      </c>
      <c r="L314" s="4" t="str" cm="1">
        <f t="array" ref="L314">_xlfn.IFS(Table2[[#This Row],[CDR]]="", "Unknown", Table2[[#This Row],[CDR]]&gt;0, "Demented", Table2[[#This Row],[CDR]]=0, "Non-demented")</f>
        <v>Unknown</v>
      </c>
      <c r="M314" s="3">
        <v>1453</v>
      </c>
      <c r="N314" s="5">
        <v>0.878</v>
      </c>
      <c r="O314" s="5">
        <v>1.208</v>
      </c>
      <c r="P314" s="3" t="s">
        <v>11</v>
      </c>
    </row>
    <row r="315" spans="1:16" x14ac:dyDescent="0.2">
      <c r="A315" s="2" t="s">
        <v>308</v>
      </c>
      <c r="B315" s="2" t="str">
        <f t="shared" si="8"/>
        <v>0329</v>
      </c>
      <c r="C315" s="2" t="str">
        <f t="shared" si="9"/>
        <v>1</v>
      </c>
      <c r="D315" s="2" t="s">
        <v>462</v>
      </c>
      <c r="E315" s="3">
        <v>80</v>
      </c>
      <c r="F315" s="2" t="str">
        <f>_xlfn.XLOOKUP(E315,Table1[Age_Min],Table1[Age_Group],,-1,1)</f>
        <v>76-80</v>
      </c>
      <c r="G315" s="3">
        <v>2</v>
      </c>
      <c r="H315" s="3" t="str" cm="1">
        <f t="array" ref="H315">_xlfn.SWITCH(Table2[[#This Row],[Educ]], 1,"Less than High School", 2,"High School Graduate", 3,"Some College", 4,"College Graduate", 5,"Post Graduate", "Unknown")</f>
        <v>High School Graduate</v>
      </c>
      <c r="I315" s="3">
        <v>3</v>
      </c>
      <c r="J315" s="3">
        <v>29</v>
      </c>
      <c r="K315" s="4">
        <v>0.5</v>
      </c>
      <c r="L315" s="4" t="str" cm="1">
        <f t="array" ref="L315">_xlfn.IFS(Table2[[#This Row],[CDR]]="", "Unknown", Table2[[#This Row],[CDR]]&gt;0, "Demented", Table2[[#This Row],[CDR]]=0, "Non-demented")</f>
        <v>Demented</v>
      </c>
      <c r="M315" s="3">
        <v>1209</v>
      </c>
      <c r="N315" s="5">
        <v>0.76</v>
      </c>
      <c r="O315" s="5">
        <v>1.4510000000000001</v>
      </c>
      <c r="P315" s="3" t="s">
        <v>11</v>
      </c>
    </row>
    <row r="316" spans="1:16" x14ac:dyDescent="0.2">
      <c r="A316" s="2" t="s">
        <v>309</v>
      </c>
      <c r="B316" s="2" t="str">
        <f t="shared" si="8"/>
        <v>0330</v>
      </c>
      <c r="C316" s="2" t="str">
        <f t="shared" si="9"/>
        <v>1</v>
      </c>
      <c r="D316" s="2" t="s">
        <v>462</v>
      </c>
      <c r="E316" s="3">
        <v>80</v>
      </c>
      <c r="F316" s="2" t="str">
        <f>_xlfn.XLOOKUP(E316,Table1[Age_Min],Table1[Age_Group],,-1,1)</f>
        <v>76-80</v>
      </c>
      <c r="G316" s="3">
        <v>1</v>
      </c>
      <c r="H316" s="3" t="str" cm="1">
        <f t="array" ref="H316">_xlfn.SWITCH(Table2[[#This Row],[Educ]], 1,"Less than High School", 2,"High School Graduate", 3,"Some College", 4,"College Graduate", 5,"Post Graduate", "Unknown")</f>
        <v>Less than High School</v>
      </c>
      <c r="I316" s="3">
        <v>5</v>
      </c>
      <c r="J316" s="3">
        <v>27</v>
      </c>
      <c r="K316" s="4">
        <v>0</v>
      </c>
      <c r="L316" s="4" t="str" cm="1">
        <f t="array" ref="L316">_xlfn.IFS(Table2[[#This Row],[CDR]]="", "Unknown", Table2[[#This Row],[CDR]]&gt;0, "Demented", Table2[[#This Row],[CDR]]=0, "Non-demented")</f>
        <v>Non-demented</v>
      </c>
      <c r="M316" s="3">
        <v>1381</v>
      </c>
      <c r="N316" s="5">
        <v>0.752</v>
      </c>
      <c r="O316" s="5">
        <v>1.27</v>
      </c>
      <c r="P316" s="3" t="s">
        <v>11</v>
      </c>
    </row>
    <row r="317" spans="1:16" x14ac:dyDescent="0.2">
      <c r="A317" s="2" t="s">
        <v>310</v>
      </c>
      <c r="B317" s="2" t="str">
        <f t="shared" si="8"/>
        <v>0331</v>
      </c>
      <c r="C317" s="2" t="str">
        <f t="shared" si="9"/>
        <v>1</v>
      </c>
      <c r="D317" s="2" t="s">
        <v>462</v>
      </c>
      <c r="E317" s="3">
        <v>54</v>
      </c>
      <c r="F317" s="2" t="str">
        <f>_xlfn.XLOOKUP(E317,Table1[Age_Min],Table1[Age_Group],,-1,1)</f>
        <v>41-60</v>
      </c>
      <c r="H317" s="3" t="str" cm="1">
        <f t="array" ref="H317">_xlfn.SWITCH(Table2[[#This Row],[Educ]], 1,"Less than High School", 2,"High School Graduate", 3,"Some College", 4,"College Graduate", 5,"Post Graduate", "Unknown")</f>
        <v>Unknown</v>
      </c>
      <c r="L317" s="4" t="str" cm="1">
        <f t="array" ref="L317">_xlfn.IFS(Table2[[#This Row],[CDR]]="", "Unknown", Table2[[#This Row],[CDR]]&gt;0, "Demented", Table2[[#This Row],[CDR]]=0, "Non-demented")</f>
        <v>Unknown</v>
      </c>
      <c r="M317" s="3">
        <v>1467</v>
      </c>
      <c r="N317" s="5">
        <v>0.82099999999999995</v>
      </c>
      <c r="O317" s="5">
        <v>1.196</v>
      </c>
      <c r="P317" s="3" t="s">
        <v>11</v>
      </c>
    </row>
    <row r="318" spans="1:16" x14ac:dyDescent="0.2">
      <c r="A318" s="2" t="s">
        <v>311</v>
      </c>
      <c r="B318" s="2" t="str">
        <f t="shared" si="8"/>
        <v>0332</v>
      </c>
      <c r="C318" s="2" t="str">
        <f t="shared" si="9"/>
        <v>1</v>
      </c>
      <c r="D318" s="2" t="s">
        <v>463</v>
      </c>
      <c r="E318" s="3">
        <v>72</v>
      </c>
      <c r="F318" s="2" t="str">
        <f>_xlfn.XLOOKUP(E318,Table1[Age_Min],Table1[Age_Group],,-1,1)</f>
        <v>71-75</v>
      </c>
      <c r="G318" s="3">
        <v>1</v>
      </c>
      <c r="H318" s="3" t="str" cm="1">
        <f t="array" ref="H318">_xlfn.SWITCH(Table2[[#This Row],[Educ]], 1,"Less than High School", 2,"High School Graduate", 3,"Some College", 4,"College Graduate", 5,"Post Graduate", "Unknown")</f>
        <v>Less than High School</v>
      </c>
      <c r="I318" s="3">
        <v>3</v>
      </c>
      <c r="J318" s="3">
        <v>29</v>
      </c>
      <c r="K318" s="4">
        <v>0</v>
      </c>
      <c r="L318" s="4" t="str" cm="1">
        <f t="array" ref="L318">_xlfn.IFS(Table2[[#This Row],[CDR]]="", "Unknown", Table2[[#This Row],[CDR]]&gt;0, "Demented", Table2[[#This Row],[CDR]]=0, "Non-demented")</f>
        <v>Non-demented</v>
      </c>
      <c r="M318" s="3">
        <v>1734</v>
      </c>
      <c r="N318" s="5">
        <v>0.76200000000000001</v>
      </c>
      <c r="O318" s="5">
        <v>1.012</v>
      </c>
      <c r="P318" s="3" t="s">
        <v>11</v>
      </c>
    </row>
    <row r="319" spans="1:16" x14ac:dyDescent="0.2">
      <c r="A319" s="2" t="s">
        <v>312</v>
      </c>
      <c r="B319" s="2" t="str">
        <f t="shared" si="8"/>
        <v>0333</v>
      </c>
      <c r="C319" s="2" t="str">
        <f t="shared" si="9"/>
        <v>1</v>
      </c>
      <c r="D319" s="2" t="s">
        <v>463</v>
      </c>
      <c r="E319" s="3">
        <v>26</v>
      </c>
      <c r="F319" s="2" t="str">
        <f>_xlfn.XLOOKUP(E319,Table1[Age_Min],Table1[Age_Group],,-1,1)</f>
        <v>18-40</v>
      </c>
      <c r="H319" s="3" t="str" cm="1">
        <f t="array" ref="H319">_xlfn.SWITCH(Table2[[#This Row],[Educ]], 1,"Less than High School", 2,"High School Graduate", 3,"Some College", 4,"College Graduate", 5,"Post Graduate", "Unknown")</f>
        <v>Unknown</v>
      </c>
      <c r="L319" s="4" t="str" cm="1">
        <f t="array" ref="L319">_xlfn.IFS(Table2[[#This Row],[CDR]]="", "Unknown", Table2[[#This Row],[CDR]]&gt;0, "Demented", Table2[[#This Row],[CDR]]=0, "Non-demented")</f>
        <v>Unknown</v>
      </c>
      <c r="M319" s="3">
        <v>1607</v>
      </c>
      <c r="N319" s="5">
        <v>0.85</v>
      </c>
      <c r="O319" s="5">
        <v>1.0920000000000001</v>
      </c>
      <c r="P319" s="3" t="s">
        <v>11</v>
      </c>
    </row>
    <row r="320" spans="1:16" x14ac:dyDescent="0.2">
      <c r="A320" s="2" t="s">
        <v>313</v>
      </c>
      <c r="B320" s="2" t="str">
        <f t="shared" si="8"/>
        <v>0335</v>
      </c>
      <c r="C320" s="2" t="str">
        <f t="shared" si="9"/>
        <v>1</v>
      </c>
      <c r="D320" s="2" t="s">
        <v>462</v>
      </c>
      <c r="E320" s="3">
        <v>80</v>
      </c>
      <c r="F320" s="2" t="str">
        <f>_xlfn.XLOOKUP(E320,Table1[Age_Min],Table1[Age_Group],,-1,1)</f>
        <v>76-80</v>
      </c>
      <c r="G320" s="3">
        <v>1</v>
      </c>
      <c r="H320" s="3" t="str" cm="1">
        <f t="array" ref="H320">_xlfn.SWITCH(Table2[[#This Row],[Educ]], 1,"Less than High School", 2,"High School Graduate", 3,"Some College", 4,"College Graduate", 5,"Post Graduate", "Unknown")</f>
        <v>Less than High School</v>
      </c>
      <c r="I320" s="3">
        <v>4</v>
      </c>
      <c r="J320" s="3">
        <v>27</v>
      </c>
      <c r="K320" s="4">
        <v>0.5</v>
      </c>
      <c r="L320" s="4" t="str" cm="1">
        <f t="array" ref="L320">_xlfn.IFS(Table2[[#This Row],[CDR]]="", "Unknown", Table2[[#This Row],[CDR]]&gt;0, "Demented", Table2[[#This Row],[CDR]]=0, "Non-demented")</f>
        <v>Demented</v>
      </c>
      <c r="M320" s="3">
        <v>1654</v>
      </c>
      <c r="N320" s="5">
        <v>0.67800000000000005</v>
      </c>
      <c r="O320" s="5">
        <v>1.0609999999999999</v>
      </c>
      <c r="P320" s="3" t="s">
        <v>11</v>
      </c>
    </row>
    <row r="321" spans="1:16" x14ac:dyDescent="0.2">
      <c r="A321" s="2" t="s">
        <v>314</v>
      </c>
      <c r="B321" s="2" t="str">
        <f t="shared" si="8"/>
        <v>0336</v>
      </c>
      <c r="C321" s="2" t="str">
        <f t="shared" si="9"/>
        <v>1</v>
      </c>
      <c r="D321" s="2" t="s">
        <v>462</v>
      </c>
      <c r="E321" s="3">
        <v>41</v>
      </c>
      <c r="F321" s="2" t="str">
        <f>_xlfn.XLOOKUP(E321,Table1[Age_Min],Table1[Age_Group],,-1,1)</f>
        <v>41-60</v>
      </c>
      <c r="H321" s="3" t="str" cm="1">
        <f t="array" ref="H321">_xlfn.SWITCH(Table2[[#This Row],[Educ]], 1,"Less than High School", 2,"High School Graduate", 3,"Some College", 4,"College Graduate", 5,"Post Graduate", "Unknown")</f>
        <v>Unknown</v>
      </c>
      <c r="L321" s="4" t="str" cm="1">
        <f t="array" ref="L321">_xlfn.IFS(Table2[[#This Row],[CDR]]="", "Unknown", Table2[[#This Row],[CDR]]&gt;0, "Demented", Table2[[#This Row],[CDR]]=0, "Non-demented")</f>
        <v>Unknown</v>
      </c>
      <c r="M321" s="3">
        <v>1528</v>
      </c>
      <c r="N321" s="5">
        <v>0.85199999999999998</v>
      </c>
      <c r="O321" s="5">
        <v>1.149</v>
      </c>
      <c r="P321" s="3" t="s">
        <v>11</v>
      </c>
    </row>
    <row r="322" spans="1:16" x14ac:dyDescent="0.2">
      <c r="A322" s="2" t="s">
        <v>315</v>
      </c>
      <c r="B322" s="2" t="str">
        <f t="shared" si="8"/>
        <v>0337</v>
      </c>
      <c r="C322" s="2" t="str">
        <f t="shared" si="9"/>
        <v>1</v>
      </c>
      <c r="D322" s="2" t="s">
        <v>463</v>
      </c>
      <c r="E322" s="3">
        <v>81</v>
      </c>
      <c r="F322" s="2" t="str">
        <f>_xlfn.XLOOKUP(E322,Table1[Age_Min],Table1[Age_Group],,-1,1)</f>
        <v>81-85</v>
      </c>
      <c r="G322" s="3">
        <v>1</v>
      </c>
      <c r="H322" s="3" t="str" cm="1">
        <f t="array" ref="H322">_xlfn.SWITCH(Table2[[#This Row],[Educ]], 1,"Less than High School", 2,"High School Graduate", 3,"Some College", 4,"College Graduate", 5,"Post Graduate", "Unknown")</f>
        <v>Less than High School</v>
      </c>
      <c r="I322" s="3">
        <v>4</v>
      </c>
      <c r="J322" s="3">
        <v>28</v>
      </c>
      <c r="K322" s="4">
        <v>0</v>
      </c>
      <c r="L322" s="4" t="str" cm="1">
        <f t="array" ref="L322">_xlfn.IFS(Table2[[#This Row],[CDR]]="", "Unknown", Table2[[#This Row],[CDR]]&gt;0, "Demented", Table2[[#This Row],[CDR]]=0, "Non-demented")</f>
        <v>Non-demented</v>
      </c>
      <c r="M322" s="3">
        <v>1750</v>
      </c>
      <c r="N322" s="5">
        <v>0.67600000000000005</v>
      </c>
      <c r="O322" s="5">
        <v>1.0029999999999999</v>
      </c>
      <c r="P322" s="3" t="s">
        <v>11</v>
      </c>
    </row>
    <row r="323" spans="1:16" x14ac:dyDescent="0.2">
      <c r="A323" s="2" t="s">
        <v>316</v>
      </c>
      <c r="B323" s="2" t="str">
        <f t="shared" ref="B323:B386" si="10">_xlfn.TEXTBEFORE(_xlfn.TEXTAFTER(A323,"_"),"_")</f>
        <v>0338</v>
      </c>
      <c r="C323" s="2" t="str">
        <f t="shared" ref="C323:C386" si="11">SUBSTITUTE(_xlfn.TEXTAFTER(A323,"_",-1),"MR","")</f>
        <v>1</v>
      </c>
      <c r="D323" s="2" t="s">
        <v>463</v>
      </c>
      <c r="E323" s="3">
        <v>77</v>
      </c>
      <c r="F323" s="2" t="str">
        <f>_xlfn.XLOOKUP(E323,Table1[Age_Min],Table1[Age_Group],,-1,1)</f>
        <v>76-80</v>
      </c>
      <c r="G323" s="3">
        <v>4</v>
      </c>
      <c r="H323" s="3" t="str" cm="1">
        <f t="array" ref="H323">_xlfn.SWITCH(Table2[[#This Row],[Educ]], 1,"Less than High School", 2,"High School Graduate", 3,"Some College", 4,"College Graduate", 5,"Post Graduate", "Unknown")</f>
        <v>College Graduate</v>
      </c>
      <c r="I323" s="3">
        <v>1</v>
      </c>
      <c r="J323" s="3">
        <v>29</v>
      </c>
      <c r="K323" s="4">
        <v>0</v>
      </c>
      <c r="L323" s="4" t="str" cm="1">
        <f t="array" ref="L323">_xlfn.IFS(Table2[[#This Row],[CDR]]="", "Unknown", Table2[[#This Row],[CDR]]&gt;0, "Demented", Table2[[#This Row],[CDR]]=0, "Non-demented")</f>
        <v>Non-demented</v>
      </c>
      <c r="M323" s="3">
        <v>1818</v>
      </c>
      <c r="N323" s="5">
        <v>0.73599999999999999</v>
      </c>
      <c r="O323" s="5">
        <v>0.96499999999999997</v>
      </c>
      <c r="P323" s="3" t="s">
        <v>11</v>
      </c>
    </row>
    <row r="324" spans="1:16" x14ac:dyDescent="0.2">
      <c r="A324" s="2" t="s">
        <v>317</v>
      </c>
      <c r="B324" s="2" t="str">
        <f t="shared" si="10"/>
        <v>0339</v>
      </c>
      <c r="C324" s="2" t="str">
        <f t="shared" si="11"/>
        <v>1</v>
      </c>
      <c r="D324" s="2" t="s">
        <v>462</v>
      </c>
      <c r="E324" s="3">
        <v>79</v>
      </c>
      <c r="F324" s="2" t="str">
        <f>_xlfn.XLOOKUP(E324,Table1[Age_Min],Table1[Age_Group],,-1,1)</f>
        <v>76-80</v>
      </c>
      <c r="G324" s="3">
        <v>2</v>
      </c>
      <c r="H324" s="3" t="str" cm="1">
        <f t="array" ref="H324">_xlfn.SWITCH(Table2[[#This Row],[Educ]], 1,"Less than High School", 2,"High School Graduate", 3,"Some College", 4,"College Graduate", 5,"Post Graduate", "Unknown")</f>
        <v>High School Graduate</v>
      </c>
      <c r="J324" s="3">
        <v>24</v>
      </c>
      <c r="K324" s="4">
        <v>0.5</v>
      </c>
      <c r="L324" s="4" t="str" cm="1">
        <f t="array" ref="L324">_xlfn.IFS(Table2[[#This Row],[CDR]]="", "Unknown", Table2[[#This Row],[CDR]]&gt;0, "Demented", Table2[[#This Row],[CDR]]=0, "Non-demented")</f>
        <v>Demented</v>
      </c>
      <c r="M324" s="3">
        <v>1211</v>
      </c>
      <c r="N324" s="5">
        <v>0.69399999999999995</v>
      </c>
      <c r="O324" s="5">
        <v>1.4490000000000001</v>
      </c>
      <c r="P324" s="3" t="s">
        <v>11</v>
      </c>
    </row>
    <row r="325" spans="1:16" x14ac:dyDescent="0.2">
      <c r="A325" s="2" t="s">
        <v>318</v>
      </c>
      <c r="B325" s="2" t="str">
        <f t="shared" si="10"/>
        <v>0340</v>
      </c>
      <c r="C325" s="2" t="str">
        <f t="shared" si="11"/>
        <v>1</v>
      </c>
      <c r="D325" s="2" t="s">
        <v>463</v>
      </c>
      <c r="E325" s="3">
        <v>19</v>
      </c>
      <c r="F325" s="2" t="str">
        <f>_xlfn.XLOOKUP(E325,Table1[Age_Min],Table1[Age_Group],,-1,1)</f>
        <v>18-40</v>
      </c>
      <c r="H325" s="3" t="str" cm="1">
        <f t="array" ref="H325">_xlfn.SWITCH(Table2[[#This Row],[Educ]], 1,"Less than High School", 2,"High School Graduate", 3,"Some College", 4,"College Graduate", 5,"Post Graduate", "Unknown")</f>
        <v>Unknown</v>
      </c>
      <c r="L325" s="4" t="str" cm="1">
        <f t="array" ref="L325">_xlfn.IFS(Table2[[#This Row],[CDR]]="", "Unknown", Table2[[#This Row],[CDR]]&gt;0, "Demented", Table2[[#This Row],[CDR]]=0, "Non-demented")</f>
        <v>Unknown</v>
      </c>
      <c r="M325" s="3">
        <v>1650</v>
      </c>
      <c r="N325" s="5">
        <v>0.85299999999999998</v>
      </c>
      <c r="O325" s="5">
        <v>1.0629999999999999</v>
      </c>
      <c r="P325" s="3" t="s">
        <v>11</v>
      </c>
    </row>
    <row r="326" spans="1:16" x14ac:dyDescent="0.2">
      <c r="A326" s="2" t="s">
        <v>319</v>
      </c>
      <c r="B326" s="2" t="str">
        <f t="shared" si="10"/>
        <v>0341</v>
      </c>
      <c r="C326" s="2" t="str">
        <f t="shared" si="11"/>
        <v>1</v>
      </c>
      <c r="D326" s="2" t="s">
        <v>462</v>
      </c>
      <c r="E326" s="3">
        <v>71</v>
      </c>
      <c r="F326" s="2" t="str">
        <f>_xlfn.XLOOKUP(E326,Table1[Age_Min],Table1[Age_Group],,-1,1)</f>
        <v>71-75</v>
      </c>
      <c r="G326" s="3">
        <v>2</v>
      </c>
      <c r="H326" s="3" t="str" cm="1">
        <f t="array" ref="H326">_xlfn.SWITCH(Table2[[#This Row],[Educ]], 1,"Less than High School", 2,"High School Graduate", 3,"Some College", 4,"College Graduate", 5,"Post Graduate", "Unknown")</f>
        <v>High School Graduate</v>
      </c>
      <c r="I326" s="3">
        <v>4</v>
      </c>
      <c r="J326" s="3">
        <v>30</v>
      </c>
      <c r="K326" s="4">
        <v>0</v>
      </c>
      <c r="L326" s="4" t="str" cm="1">
        <f t="array" ref="L326">_xlfn.IFS(Table2[[#This Row],[CDR]]="", "Unknown", Table2[[#This Row],[CDR]]&gt;0, "Demented", Table2[[#This Row],[CDR]]=0, "Non-demented")</f>
        <v>Non-demented</v>
      </c>
      <c r="M326" s="3">
        <v>1479</v>
      </c>
      <c r="N326" s="5">
        <v>0.77200000000000002</v>
      </c>
      <c r="O326" s="5">
        <v>1.1870000000000001</v>
      </c>
      <c r="P326" s="3" t="s">
        <v>11</v>
      </c>
    </row>
    <row r="327" spans="1:16" x14ac:dyDescent="0.2">
      <c r="A327" s="2" t="s">
        <v>320</v>
      </c>
      <c r="B327" s="2" t="str">
        <f t="shared" si="10"/>
        <v>0342</v>
      </c>
      <c r="C327" s="2" t="str">
        <f t="shared" si="11"/>
        <v>1</v>
      </c>
      <c r="D327" s="2" t="s">
        <v>462</v>
      </c>
      <c r="E327" s="3">
        <v>88</v>
      </c>
      <c r="F327" s="2" t="str">
        <f>_xlfn.XLOOKUP(E327,Table1[Age_Min],Table1[Age_Group],,-1,1)</f>
        <v>86-90</v>
      </c>
      <c r="G327" s="3">
        <v>2</v>
      </c>
      <c r="H327" s="3" t="str" cm="1">
        <f t="array" ref="H327">_xlfn.SWITCH(Table2[[#This Row],[Educ]], 1,"Less than High School", 2,"High School Graduate", 3,"Some College", 4,"College Graduate", 5,"Post Graduate", "Unknown")</f>
        <v>High School Graduate</v>
      </c>
      <c r="I327" s="3">
        <v>3</v>
      </c>
      <c r="J327" s="3">
        <v>28</v>
      </c>
      <c r="K327" s="4">
        <v>0</v>
      </c>
      <c r="L327" s="4" t="str" cm="1">
        <f t="array" ref="L327">_xlfn.IFS(Table2[[#This Row],[CDR]]="", "Unknown", Table2[[#This Row],[CDR]]&gt;0, "Demented", Table2[[#This Row],[CDR]]=0, "Non-demented")</f>
        <v>Non-demented</v>
      </c>
      <c r="M327" s="3">
        <v>1370</v>
      </c>
      <c r="N327" s="5">
        <v>0.76500000000000001</v>
      </c>
      <c r="O327" s="5">
        <v>1.2809999999999999</v>
      </c>
      <c r="P327" s="3" t="s">
        <v>11</v>
      </c>
    </row>
    <row r="328" spans="1:16" x14ac:dyDescent="0.2">
      <c r="A328" s="2" t="s">
        <v>321</v>
      </c>
      <c r="B328" s="2" t="str">
        <f t="shared" si="10"/>
        <v>0343</v>
      </c>
      <c r="C328" s="2" t="str">
        <f t="shared" si="11"/>
        <v>1</v>
      </c>
      <c r="D328" s="2" t="s">
        <v>463</v>
      </c>
      <c r="E328" s="3">
        <v>68</v>
      </c>
      <c r="F328" s="2" t="str">
        <f>_xlfn.XLOOKUP(E328,Table1[Age_Min],Table1[Age_Group],,-1,1)</f>
        <v>66-70</v>
      </c>
      <c r="G328" s="3">
        <v>3</v>
      </c>
      <c r="H328" s="3" t="str" cm="1">
        <f t="array" ref="H328">_xlfn.SWITCH(Table2[[#This Row],[Educ]], 1,"Less than High School", 2,"High School Graduate", 3,"Some College", 4,"College Graduate", 5,"Post Graduate", "Unknown")</f>
        <v>Some College</v>
      </c>
      <c r="I328" s="3">
        <v>3</v>
      </c>
      <c r="J328" s="3">
        <v>30</v>
      </c>
      <c r="K328" s="4">
        <v>0</v>
      </c>
      <c r="L328" s="4" t="str" cm="1">
        <f t="array" ref="L328">_xlfn.IFS(Table2[[#This Row],[CDR]]="", "Unknown", Table2[[#This Row],[CDR]]&gt;0, "Demented", Table2[[#This Row],[CDR]]=0, "Non-demented")</f>
        <v>Non-demented</v>
      </c>
      <c r="M328" s="3">
        <v>1441</v>
      </c>
      <c r="N328" s="5">
        <v>0.81100000000000005</v>
      </c>
      <c r="O328" s="5">
        <v>1.2170000000000001</v>
      </c>
      <c r="P328" s="3" t="s">
        <v>11</v>
      </c>
    </row>
    <row r="329" spans="1:16" x14ac:dyDescent="0.2">
      <c r="A329" s="2" t="s">
        <v>322</v>
      </c>
      <c r="B329" s="2" t="str">
        <f t="shared" si="10"/>
        <v>0344</v>
      </c>
      <c r="C329" s="2" t="str">
        <f t="shared" si="11"/>
        <v>1</v>
      </c>
      <c r="D329" s="2" t="s">
        <v>463</v>
      </c>
      <c r="E329" s="3">
        <v>20</v>
      </c>
      <c r="F329" s="2" t="str">
        <f>_xlfn.XLOOKUP(E329,Table1[Age_Min],Table1[Age_Group],,-1,1)</f>
        <v>18-40</v>
      </c>
      <c r="H329" s="3" t="str" cm="1">
        <f t="array" ref="H329">_xlfn.SWITCH(Table2[[#This Row],[Educ]], 1,"Less than High School", 2,"High School Graduate", 3,"Some College", 4,"College Graduate", 5,"Post Graduate", "Unknown")</f>
        <v>Unknown</v>
      </c>
      <c r="L329" s="4" t="str" cm="1">
        <f t="array" ref="L329">_xlfn.IFS(Table2[[#This Row],[CDR]]="", "Unknown", Table2[[#This Row],[CDR]]&gt;0, "Demented", Table2[[#This Row],[CDR]]=0, "Non-demented")</f>
        <v>Unknown</v>
      </c>
      <c r="M329" s="3">
        <v>1510</v>
      </c>
      <c r="N329" s="5">
        <v>0.85099999999999998</v>
      </c>
      <c r="O329" s="5">
        <v>1.163</v>
      </c>
      <c r="P329" s="3" t="s">
        <v>11</v>
      </c>
    </row>
    <row r="330" spans="1:16" x14ac:dyDescent="0.2">
      <c r="A330" s="2" t="s">
        <v>323</v>
      </c>
      <c r="B330" s="2" t="str">
        <f t="shared" si="10"/>
        <v>0345</v>
      </c>
      <c r="C330" s="2" t="str">
        <f t="shared" si="11"/>
        <v>1</v>
      </c>
      <c r="D330" s="2" t="s">
        <v>462</v>
      </c>
      <c r="E330" s="3">
        <v>54</v>
      </c>
      <c r="F330" s="2" t="str">
        <f>_xlfn.XLOOKUP(E330,Table1[Age_Min],Table1[Age_Group],,-1,1)</f>
        <v>41-60</v>
      </c>
      <c r="G330" s="3">
        <v>4</v>
      </c>
      <c r="H330" s="3" t="str" cm="1">
        <f t="array" ref="H330">_xlfn.SWITCH(Table2[[#This Row],[Educ]], 1,"Less than High School", 2,"High School Graduate", 3,"Some College", 4,"College Graduate", 5,"Post Graduate", "Unknown")</f>
        <v>College Graduate</v>
      </c>
      <c r="I330" s="3">
        <v>2</v>
      </c>
      <c r="J330" s="3">
        <v>30</v>
      </c>
      <c r="K330" s="4">
        <v>0</v>
      </c>
      <c r="L330" s="4" t="str" cm="1">
        <f t="array" ref="L330">_xlfn.IFS(Table2[[#This Row],[CDR]]="", "Unknown", Table2[[#This Row],[CDR]]&gt;0, "Demented", Table2[[#This Row],[CDR]]=0, "Non-demented")</f>
        <v>Non-demented</v>
      </c>
      <c r="M330" s="3">
        <v>1389</v>
      </c>
      <c r="N330" s="5">
        <v>0.83099999999999996</v>
      </c>
      <c r="O330" s="5">
        <v>1.264</v>
      </c>
      <c r="P330" s="3" t="s">
        <v>11</v>
      </c>
    </row>
    <row r="331" spans="1:16" x14ac:dyDescent="0.2">
      <c r="A331" s="2" t="s">
        <v>324</v>
      </c>
      <c r="B331" s="2" t="str">
        <f t="shared" si="10"/>
        <v>0346</v>
      </c>
      <c r="C331" s="2" t="str">
        <f t="shared" si="11"/>
        <v>1</v>
      </c>
      <c r="D331" s="2" t="s">
        <v>463</v>
      </c>
      <c r="E331" s="3">
        <v>23</v>
      </c>
      <c r="F331" s="2" t="str">
        <f>_xlfn.XLOOKUP(E331,Table1[Age_Min],Table1[Age_Group],,-1,1)</f>
        <v>18-40</v>
      </c>
      <c r="H331" s="3" t="str" cm="1">
        <f t="array" ref="H331">_xlfn.SWITCH(Table2[[#This Row],[Educ]], 1,"Less than High School", 2,"High School Graduate", 3,"Some College", 4,"College Graduate", 5,"Post Graduate", "Unknown")</f>
        <v>Unknown</v>
      </c>
      <c r="L331" s="4" t="str" cm="1">
        <f t="array" ref="L331">_xlfn.IFS(Table2[[#This Row],[CDR]]="", "Unknown", Table2[[#This Row],[CDR]]&gt;0, "Demented", Table2[[#This Row],[CDR]]=0, "Non-demented")</f>
        <v>Unknown</v>
      </c>
      <c r="M331" s="3">
        <v>1485</v>
      </c>
      <c r="N331" s="5">
        <v>0.84299999999999997</v>
      </c>
      <c r="O331" s="5">
        <v>1.181</v>
      </c>
      <c r="P331" s="3" t="s">
        <v>11</v>
      </c>
    </row>
    <row r="332" spans="1:16" x14ac:dyDescent="0.2">
      <c r="A332" s="2" t="s">
        <v>325</v>
      </c>
      <c r="B332" s="2" t="str">
        <f t="shared" si="10"/>
        <v>0348</v>
      </c>
      <c r="C332" s="2" t="str">
        <f t="shared" si="11"/>
        <v>1</v>
      </c>
      <c r="D332" s="2" t="s">
        <v>462</v>
      </c>
      <c r="E332" s="3">
        <v>22</v>
      </c>
      <c r="F332" s="2" t="str">
        <f>_xlfn.XLOOKUP(E332,Table1[Age_Min],Table1[Age_Group],,-1,1)</f>
        <v>18-40</v>
      </c>
      <c r="H332" s="3" t="str" cm="1">
        <f t="array" ref="H332">_xlfn.SWITCH(Table2[[#This Row],[Educ]], 1,"Less than High School", 2,"High School Graduate", 3,"Some College", 4,"College Graduate", 5,"Post Graduate", "Unknown")</f>
        <v>Unknown</v>
      </c>
      <c r="L332" s="4" t="str" cm="1">
        <f t="array" ref="L332">_xlfn.IFS(Table2[[#This Row],[CDR]]="", "Unknown", Table2[[#This Row],[CDR]]&gt;0, "Demented", Table2[[#This Row],[CDR]]=0, "Non-demented")</f>
        <v>Unknown</v>
      </c>
      <c r="M332" s="3">
        <v>1473</v>
      </c>
      <c r="N332" s="5">
        <v>0.84099999999999997</v>
      </c>
      <c r="O332" s="5">
        <v>1.1910000000000001</v>
      </c>
      <c r="P332" s="3" t="s">
        <v>11</v>
      </c>
    </row>
    <row r="333" spans="1:16" x14ac:dyDescent="0.2">
      <c r="A333" s="2" t="s">
        <v>326</v>
      </c>
      <c r="B333" s="2" t="str">
        <f t="shared" si="10"/>
        <v>0349</v>
      </c>
      <c r="C333" s="2" t="str">
        <f t="shared" si="11"/>
        <v>1</v>
      </c>
      <c r="D333" s="2" t="s">
        <v>462</v>
      </c>
      <c r="E333" s="3">
        <v>43</v>
      </c>
      <c r="F333" s="2" t="str">
        <f>_xlfn.XLOOKUP(E333,Table1[Age_Min],Table1[Age_Group],,-1,1)</f>
        <v>41-60</v>
      </c>
      <c r="H333" s="3" t="str" cm="1">
        <f t="array" ref="H333">_xlfn.SWITCH(Table2[[#This Row],[Educ]], 1,"Less than High School", 2,"High School Graduate", 3,"Some College", 4,"College Graduate", 5,"Post Graduate", "Unknown")</f>
        <v>Unknown</v>
      </c>
      <c r="L333" s="4" t="str" cm="1">
        <f t="array" ref="L333">_xlfn.IFS(Table2[[#This Row],[CDR]]="", "Unknown", Table2[[#This Row],[CDR]]&gt;0, "Demented", Table2[[#This Row],[CDR]]=0, "Non-demented")</f>
        <v>Unknown</v>
      </c>
      <c r="M333" s="3">
        <v>1227</v>
      </c>
      <c r="N333" s="5">
        <v>0.85799999999999998</v>
      </c>
      <c r="O333" s="5">
        <v>1.43</v>
      </c>
      <c r="P333" s="3" t="s">
        <v>11</v>
      </c>
    </row>
    <row r="334" spans="1:16" x14ac:dyDescent="0.2">
      <c r="A334" s="2" t="s">
        <v>327</v>
      </c>
      <c r="B334" s="2" t="str">
        <f t="shared" si="10"/>
        <v>0350</v>
      </c>
      <c r="C334" s="2" t="str">
        <f t="shared" si="11"/>
        <v>1</v>
      </c>
      <c r="D334" s="2" t="s">
        <v>463</v>
      </c>
      <c r="E334" s="3">
        <v>21</v>
      </c>
      <c r="F334" s="2" t="str">
        <f>_xlfn.XLOOKUP(E334,Table1[Age_Min],Table1[Age_Group],,-1,1)</f>
        <v>18-40</v>
      </c>
      <c r="H334" s="3" t="str" cm="1">
        <f t="array" ref="H334">_xlfn.SWITCH(Table2[[#This Row],[Educ]], 1,"Less than High School", 2,"High School Graduate", 3,"Some College", 4,"College Graduate", 5,"Post Graduate", "Unknown")</f>
        <v>Unknown</v>
      </c>
      <c r="L334" s="4" t="str" cm="1">
        <f t="array" ref="L334">_xlfn.IFS(Table2[[#This Row],[CDR]]="", "Unknown", Table2[[#This Row],[CDR]]&gt;0, "Demented", Table2[[#This Row],[CDR]]=0, "Non-demented")</f>
        <v>Unknown</v>
      </c>
      <c r="M334" s="3">
        <v>1577</v>
      </c>
      <c r="N334" s="5">
        <v>0.86899999999999999</v>
      </c>
      <c r="O334" s="5">
        <v>1.113</v>
      </c>
      <c r="P334" s="3" t="s">
        <v>11</v>
      </c>
    </row>
    <row r="335" spans="1:16" x14ac:dyDescent="0.2">
      <c r="A335" s="2" t="s">
        <v>328</v>
      </c>
      <c r="B335" s="2" t="str">
        <f t="shared" si="10"/>
        <v>0351</v>
      </c>
      <c r="C335" s="2" t="str">
        <f t="shared" si="11"/>
        <v>1</v>
      </c>
      <c r="D335" s="2" t="s">
        <v>463</v>
      </c>
      <c r="E335" s="3">
        <v>86</v>
      </c>
      <c r="F335" s="2" t="str">
        <f>_xlfn.XLOOKUP(E335,Table1[Age_Min],Table1[Age_Group],,-1,1)</f>
        <v>86-90</v>
      </c>
      <c r="G335" s="3">
        <v>1</v>
      </c>
      <c r="H335" s="3" t="str" cm="1">
        <f t="array" ref="H335">_xlfn.SWITCH(Table2[[#This Row],[Educ]], 1,"Less than High School", 2,"High School Graduate", 3,"Some College", 4,"College Graduate", 5,"Post Graduate", "Unknown")</f>
        <v>Less than High School</v>
      </c>
      <c r="I335" s="3">
        <v>4</v>
      </c>
      <c r="J335" s="3">
        <v>15</v>
      </c>
      <c r="K335" s="4">
        <v>2</v>
      </c>
      <c r="L335" s="4" t="str" cm="1">
        <f t="array" ref="L335">_xlfn.IFS(Table2[[#This Row],[CDR]]="", "Unknown", Table2[[#This Row],[CDR]]&gt;0, "Demented", Table2[[#This Row],[CDR]]=0, "Non-demented")</f>
        <v>Demented</v>
      </c>
      <c r="M335" s="3">
        <v>1512</v>
      </c>
      <c r="N335" s="5">
        <v>0.66500000000000004</v>
      </c>
      <c r="O335" s="5">
        <v>1.161</v>
      </c>
      <c r="P335" s="3" t="s">
        <v>11</v>
      </c>
    </row>
    <row r="336" spans="1:16" x14ac:dyDescent="0.2">
      <c r="A336" s="2" t="s">
        <v>329</v>
      </c>
      <c r="B336" s="2" t="str">
        <f t="shared" si="10"/>
        <v>0352</v>
      </c>
      <c r="C336" s="2" t="str">
        <f t="shared" si="11"/>
        <v>1</v>
      </c>
      <c r="D336" s="2" t="s">
        <v>462</v>
      </c>
      <c r="E336" s="3">
        <v>81</v>
      </c>
      <c r="F336" s="2" t="str">
        <f>_xlfn.XLOOKUP(E336,Table1[Age_Min],Table1[Age_Group],,-1,1)</f>
        <v>81-85</v>
      </c>
      <c r="G336" s="3">
        <v>5</v>
      </c>
      <c r="H336" s="3" t="str" cm="1">
        <f t="array" ref="H336">_xlfn.SWITCH(Table2[[#This Row],[Educ]], 1,"Less than High School", 2,"High School Graduate", 3,"Some College", 4,"College Graduate", 5,"Post Graduate", "Unknown")</f>
        <v>Post Graduate</v>
      </c>
      <c r="I336" s="3">
        <v>2</v>
      </c>
      <c r="J336" s="3">
        <v>26</v>
      </c>
      <c r="K336" s="4">
        <v>0.5</v>
      </c>
      <c r="L336" s="4" t="str" cm="1">
        <f t="array" ref="L336">_xlfn.IFS(Table2[[#This Row],[CDR]]="", "Unknown", Table2[[#This Row],[CDR]]&gt;0, "Demented", Table2[[#This Row],[CDR]]=0, "Non-demented")</f>
        <v>Demented</v>
      </c>
      <c r="M336" s="3">
        <v>1174</v>
      </c>
      <c r="N336" s="5">
        <v>0.74299999999999999</v>
      </c>
      <c r="O336" s="5">
        <v>1.4950000000000001</v>
      </c>
      <c r="P336" s="3" t="s">
        <v>11</v>
      </c>
    </row>
    <row r="337" spans="1:16" x14ac:dyDescent="0.2">
      <c r="A337" s="2" t="s">
        <v>330</v>
      </c>
      <c r="B337" s="2" t="str">
        <f t="shared" si="10"/>
        <v>0353</v>
      </c>
      <c r="C337" s="2" t="str">
        <f t="shared" si="11"/>
        <v>1</v>
      </c>
      <c r="D337" s="2" t="s">
        <v>463</v>
      </c>
      <c r="E337" s="3">
        <v>22</v>
      </c>
      <c r="F337" s="2" t="str">
        <f>_xlfn.XLOOKUP(E337,Table1[Age_Min],Table1[Age_Group],,-1,1)</f>
        <v>18-40</v>
      </c>
      <c r="H337" s="3" t="str" cm="1">
        <f t="array" ref="H337">_xlfn.SWITCH(Table2[[#This Row],[Educ]], 1,"Less than High School", 2,"High School Graduate", 3,"Some College", 4,"College Graduate", 5,"Post Graduate", "Unknown")</f>
        <v>Unknown</v>
      </c>
      <c r="L337" s="4" t="str" cm="1">
        <f t="array" ref="L337">_xlfn.IFS(Table2[[#This Row],[CDR]]="", "Unknown", Table2[[#This Row],[CDR]]&gt;0, "Demented", Table2[[#This Row],[CDR]]=0, "Non-demented")</f>
        <v>Unknown</v>
      </c>
      <c r="M337" s="3">
        <v>1680</v>
      </c>
      <c r="N337" s="5">
        <v>0.8</v>
      </c>
      <c r="O337" s="5">
        <v>1.044</v>
      </c>
      <c r="P337" s="3" t="s">
        <v>11</v>
      </c>
    </row>
    <row r="338" spans="1:16" x14ac:dyDescent="0.2">
      <c r="A338" s="2" t="s">
        <v>443</v>
      </c>
      <c r="B338" s="2" t="str">
        <f t="shared" si="10"/>
        <v>0353</v>
      </c>
      <c r="C338" s="2" t="str">
        <f t="shared" si="11"/>
        <v>2</v>
      </c>
      <c r="D338" s="2" t="s">
        <v>463</v>
      </c>
      <c r="E338" s="3">
        <v>22</v>
      </c>
      <c r="F338" s="2" t="str">
        <f>_xlfn.XLOOKUP(E338,Table1[Age_Min],Table1[Age_Group],,-1,1)</f>
        <v>18-40</v>
      </c>
      <c r="H338" s="3" t="str" cm="1">
        <f t="array" ref="H338">_xlfn.SWITCH(Table2[[#This Row],[Educ]], 1,"Less than High School", 2,"High School Graduate", 3,"Some College", 4,"College Graduate", 5,"Post Graduate", "Unknown")</f>
        <v>Unknown</v>
      </c>
      <c r="L338" s="4" t="str" cm="1">
        <f t="array" ref="L338">_xlfn.IFS(Table2[[#This Row],[CDR]]="", "Unknown", Table2[[#This Row],[CDR]]&gt;0, "Demented", Table2[[#This Row],[CDR]]=0, "Non-demented")</f>
        <v>Unknown</v>
      </c>
      <c r="M338" s="3">
        <v>1684</v>
      </c>
      <c r="N338" s="5">
        <v>0.79</v>
      </c>
      <c r="O338" s="5">
        <v>1.042</v>
      </c>
      <c r="P338" s="3">
        <v>40</v>
      </c>
    </row>
    <row r="339" spans="1:16" x14ac:dyDescent="0.2">
      <c r="A339" s="2" t="s">
        <v>331</v>
      </c>
      <c r="B339" s="2" t="str">
        <f t="shared" si="10"/>
        <v>0354</v>
      </c>
      <c r="C339" s="2" t="str">
        <f t="shared" si="11"/>
        <v>1</v>
      </c>
      <c r="D339" s="2" t="s">
        <v>463</v>
      </c>
      <c r="E339" s="3">
        <v>74</v>
      </c>
      <c r="F339" s="2" t="str">
        <f>_xlfn.XLOOKUP(E339,Table1[Age_Min],Table1[Age_Group],,-1,1)</f>
        <v>71-75</v>
      </c>
      <c r="G339" s="3">
        <v>1</v>
      </c>
      <c r="H339" s="3" t="str" cm="1">
        <f t="array" ref="H339">_xlfn.SWITCH(Table2[[#This Row],[Educ]], 1,"Less than High School", 2,"High School Graduate", 3,"Some College", 4,"College Graduate", 5,"Post Graduate", "Unknown")</f>
        <v>Less than High School</v>
      </c>
      <c r="I339" s="3">
        <v>3</v>
      </c>
      <c r="J339" s="3">
        <v>26</v>
      </c>
      <c r="K339" s="4">
        <v>0</v>
      </c>
      <c r="L339" s="4" t="str" cm="1">
        <f t="array" ref="L339">_xlfn.IFS(Table2[[#This Row],[CDR]]="", "Unknown", Table2[[#This Row],[CDR]]&gt;0, "Demented", Table2[[#This Row],[CDR]]=0, "Non-demented")</f>
        <v>Non-demented</v>
      </c>
      <c r="M339" s="3">
        <v>1367</v>
      </c>
      <c r="N339" s="5">
        <v>0.77600000000000002</v>
      </c>
      <c r="O339" s="5">
        <v>1.284</v>
      </c>
      <c r="P339" s="3" t="s">
        <v>11</v>
      </c>
    </row>
    <row r="340" spans="1:16" x14ac:dyDescent="0.2">
      <c r="A340" s="2" t="s">
        <v>332</v>
      </c>
      <c r="B340" s="2" t="str">
        <f t="shared" si="10"/>
        <v>0355</v>
      </c>
      <c r="C340" s="2" t="str">
        <f t="shared" si="11"/>
        <v>1</v>
      </c>
      <c r="D340" s="2" t="s">
        <v>462</v>
      </c>
      <c r="E340" s="3">
        <v>73</v>
      </c>
      <c r="F340" s="2" t="str">
        <f>_xlfn.XLOOKUP(E340,Table1[Age_Min],Table1[Age_Group],,-1,1)</f>
        <v>71-75</v>
      </c>
      <c r="G340" s="3">
        <v>4</v>
      </c>
      <c r="H340" s="3" t="str" cm="1">
        <f t="array" ref="H340">_xlfn.SWITCH(Table2[[#This Row],[Educ]], 1,"Less than High School", 2,"High School Graduate", 3,"Some College", 4,"College Graduate", 5,"Post Graduate", "Unknown")</f>
        <v>College Graduate</v>
      </c>
      <c r="I340" s="3">
        <v>2</v>
      </c>
      <c r="J340" s="3">
        <v>29</v>
      </c>
      <c r="K340" s="4">
        <v>0</v>
      </c>
      <c r="L340" s="4" t="str" cm="1">
        <f t="array" ref="L340">_xlfn.IFS(Table2[[#This Row],[CDR]]="", "Unknown", Table2[[#This Row],[CDR]]&gt;0, "Demented", Table2[[#This Row],[CDR]]=0, "Non-demented")</f>
        <v>Non-demented</v>
      </c>
      <c r="M340" s="3">
        <v>1123</v>
      </c>
      <c r="N340" s="5">
        <v>0.79</v>
      </c>
      <c r="O340" s="5">
        <v>1.5629999999999999</v>
      </c>
      <c r="P340" s="3" t="s">
        <v>11</v>
      </c>
    </row>
    <row r="341" spans="1:16" x14ac:dyDescent="0.2">
      <c r="A341" s="2" t="s">
        <v>333</v>
      </c>
      <c r="B341" s="2" t="str">
        <f t="shared" si="10"/>
        <v>0356</v>
      </c>
      <c r="C341" s="2" t="str">
        <f t="shared" si="11"/>
        <v>1</v>
      </c>
      <c r="D341" s="2" t="s">
        <v>462</v>
      </c>
      <c r="E341" s="3">
        <v>68</v>
      </c>
      <c r="F341" s="2" t="str">
        <f>_xlfn.XLOOKUP(E341,Table1[Age_Min],Table1[Age_Group],,-1,1)</f>
        <v>66-70</v>
      </c>
      <c r="G341" s="3">
        <v>3</v>
      </c>
      <c r="H341" s="3" t="str" cm="1">
        <f t="array" ref="H341">_xlfn.SWITCH(Table2[[#This Row],[Educ]], 1,"Less than High School", 2,"High School Graduate", 3,"Some College", 4,"College Graduate", 5,"Post Graduate", "Unknown")</f>
        <v>Some College</v>
      </c>
      <c r="I341" s="3">
        <v>2</v>
      </c>
      <c r="J341" s="3">
        <v>30</v>
      </c>
      <c r="K341" s="4">
        <v>0</v>
      </c>
      <c r="L341" s="4" t="str" cm="1">
        <f t="array" ref="L341">_xlfn.IFS(Table2[[#This Row],[CDR]]="", "Unknown", Table2[[#This Row],[CDR]]&gt;0, "Demented", Table2[[#This Row],[CDR]]=0, "Non-demented")</f>
        <v>Non-demented</v>
      </c>
      <c r="M341" s="3">
        <v>1506</v>
      </c>
      <c r="N341" s="5">
        <v>0.74</v>
      </c>
      <c r="O341" s="5">
        <v>1.165</v>
      </c>
      <c r="P341" s="3" t="s">
        <v>11</v>
      </c>
    </row>
    <row r="342" spans="1:16" x14ac:dyDescent="0.2">
      <c r="A342" s="2" t="s">
        <v>334</v>
      </c>
      <c r="B342" s="2" t="str">
        <f t="shared" si="10"/>
        <v>0357</v>
      </c>
      <c r="C342" s="2" t="str">
        <f t="shared" si="11"/>
        <v>1</v>
      </c>
      <c r="D342" s="2" t="s">
        <v>462</v>
      </c>
      <c r="E342" s="3">
        <v>55</v>
      </c>
      <c r="F342" s="2" t="str">
        <f>_xlfn.XLOOKUP(E342,Table1[Age_Min],Table1[Age_Group],,-1,1)</f>
        <v>41-60</v>
      </c>
      <c r="G342" s="3">
        <v>4</v>
      </c>
      <c r="H342" s="3" t="str" cm="1">
        <f t="array" ref="H342">_xlfn.SWITCH(Table2[[#This Row],[Educ]], 1,"Less than High School", 2,"High School Graduate", 3,"Some College", 4,"College Graduate", 5,"Post Graduate", "Unknown")</f>
        <v>College Graduate</v>
      </c>
      <c r="I342" s="3">
        <v>3</v>
      </c>
      <c r="J342" s="3">
        <v>30</v>
      </c>
      <c r="K342" s="4">
        <v>0</v>
      </c>
      <c r="L342" s="4" t="str" cm="1">
        <f t="array" ref="L342">_xlfn.IFS(Table2[[#This Row],[CDR]]="", "Unknown", Table2[[#This Row],[CDR]]&gt;0, "Demented", Table2[[#This Row],[CDR]]=0, "Non-demented")</f>
        <v>Non-demented</v>
      </c>
      <c r="M342" s="3">
        <v>1450</v>
      </c>
      <c r="N342" s="5">
        <v>0.82</v>
      </c>
      <c r="O342" s="5">
        <v>1.21</v>
      </c>
      <c r="P342" s="3" t="s">
        <v>11</v>
      </c>
    </row>
    <row r="343" spans="1:16" x14ac:dyDescent="0.2">
      <c r="A343" s="2" t="s">
        <v>335</v>
      </c>
      <c r="B343" s="2" t="str">
        <f t="shared" si="10"/>
        <v>0358</v>
      </c>
      <c r="C343" s="2" t="str">
        <f t="shared" si="11"/>
        <v>1</v>
      </c>
      <c r="D343" s="2" t="s">
        <v>463</v>
      </c>
      <c r="E343" s="3">
        <v>65</v>
      </c>
      <c r="F343" s="2" t="str">
        <f>_xlfn.XLOOKUP(E343,Table1[Age_Min],Table1[Age_Group],,-1,1)</f>
        <v>61-65</v>
      </c>
      <c r="G343" s="3">
        <v>3</v>
      </c>
      <c r="H343" s="3" t="str" cm="1">
        <f t="array" ref="H343">_xlfn.SWITCH(Table2[[#This Row],[Educ]], 1,"Less than High School", 2,"High School Graduate", 3,"Some College", 4,"College Graduate", 5,"Post Graduate", "Unknown")</f>
        <v>Some College</v>
      </c>
      <c r="I343" s="3">
        <v>3</v>
      </c>
      <c r="J343" s="3">
        <v>29</v>
      </c>
      <c r="K343" s="4">
        <v>0</v>
      </c>
      <c r="L343" s="4" t="str" cm="1">
        <f t="array" ref="L343">_xlfn.IFS(Table2[[#This Row],[CDR]]="", "Unknown", Table2[[#This Row],[CDR]]&gt;0, "Demented", Table2[[#This Row],[CDR]]=0, "Non-demented")</f>
        <v>Non-demented</v>
      </c>
      <c r="M343" s="3">
        <v>1362</v>
      </c>
      <c r="N343" s="5">
        <v>0.83899999999999997</v>
      </c>
      <c r="O343" s="5">
        <v>1.2889999999999999</v>
      </c>
      <c r="P343" s="3" t="s">
        <v>11</v>
      </c>
    </row>
    <row r="344" spans="1:16" x14ac:dyDescent="0.2">
      <c r="A344" s="2" t="s">
        <v>336</v>
      </c>
      <c r="B344" s="2" t="str">
        <f t="shared" si="10"/>
        <v>0359</v>
      </c>
      <c r="C344" s="2" t="str">
        <f t="shared" si="11"/>
        <v>1</v>
      </c>
      <c r="D344" s="2" t="s">
        <v>463</v>
      </c>
      <c r="E344" s="3">
        <v>21</v>
      </c>
      <c r="F344" s="2" t="str">
        <f>_xlfn.XLOOKUP(E344,Table1[Age_Min],Table1[Age_Group],,-1,1)</f>
        <v>18-40</v>
      </c>
      <c r="H344" s="3" t="str" cm="1">
        <f t="array" ref="H344">_xlfn.SWITCH(Table2[[#This Row],[Educ]], 1,"Less than High School", 2,"High School Graduate", 3,"Some College", 4,"College Graduate", 5,"Post Graduate", "Unknown")</f>
        <v>Unknown</v>
      </c>
      <c r="L344" s="4" t="str" cm="1">
        <f t="array" ref="L344">_xlfn.IFS(Table2[[#This Row],[CDR]]="", "Unknown", Table2[[#This Row],[CDR]]&gt;0, "Demented", Table2[[#This Row],[CDR]]=0, "Non-demented")</f>
        <v>Unknown</v>
      </c>
      <c r="M344" s="3">
        <v>1714</v>
      </c>
      <c r="N344" s="5">
        <v>0.86399999999999999</v>
      </c>
      <c r="O344" s="5">
        <v>1.024</v>
      </c>
      <c r="P344" s="3" t="s">
        <v>11</v>
      </c>
    </row>
    <row r="345" spans="1:16" x14ac:dyDescent="0.2">
      <c r="A345" s="2" t="s">
        <v>337</v>
      </c>
      <c r="B345" s="2" t="str">
        <f t="shared" si="10"/>
        <v>0361</v>
      </c>
      <c r="C345" s="2" t="str">
        <f t="shared" si="11"/>
        <v>1</v>
      </c>
      <c r="D345" s="2" t="s">
        <v>463</v>
      </c>
      <c r="E345" s="3">
        <v>20</v>
      </c>
      <c r="F345" s="2" t="str">
        <f>_xlfn.XLOOKUP(E345,Table1[Age_Min],Table1[Age_Group],,-1,1)</f>
        <v>18-40</v>
      </c>
      <c r="H345" s="3" t="str" cm="1">
        <f t="array" ref="H345">_xlfn.SWITCH(Table2[[#This Row],[Educ]], 1,"Less than High School", 2,"High School Graduate", 3,"Some College", 4,"College Graduate", 5,"Post Graduate", "Unknown")</f>
        <v>Unknown</v>
      </c>
      <c r="L345" s="4" t="str" cm="1">
        <f t="array" ref="L345">_xlfn.IFS(Table2[[#This Row],[CDR]]="", "Unknown", Table2[[#This Row],[CDR]]&gt;0, "Demented", Table2[[#This Row],[CDR]]=0, "Non-demented")</f>
        <v>Unknown</v>
      </c>
      <c r="M345" s="3">
        <v>1485</v>
      </c>
      <c r="N345" s="5">
        <v>0.84199999999999997</v>
      </c>
      <c r="O345" s="5">
        <v>1.1819999999999999</v>
      </c>
      <c r="P345" s="3" t="s">
        <v>11</v>
      </c>
    </row>
    <row r="346" spans="1:16" x14ac:dyDescent="0.2">
      <c r="A346" s="2" t="s">
        <v>338</v>
      </c>
      <c r="B346" s="2" t="str">
        <f t="shared" si="10"/>
        <v>0362</v>
      </c>
      <c r="C346" s="2" t="str">
        <f t="shared" si="11"/>
        <v>1</v>
      </c>
      <c r="D346" s="2" t="s">
        <v>462</v>
      </c>
      <c r="E346" s="3">
        <v>63</v>
      </c>
      <c r="F346" s="2" t="str">
        <f>_xlfn.XLOOKUP(E346,Table1[Age_Min],Table1[Age_Group],,-1,1)</f>
        <v>61-65</v>
      </c>
      <c r="G346" s="3">
        <v>3</v>
      </c>
      <c r="H346" s="3" t="str" cm="1">
        <f t="array" ref="H346">_xlfn.SWITCH(Table2[[#This Row],[Educ]], 1,"Less than High School", 2,"High School Graduate", 3,"Some College", 4,"College Graduate", 5,"Post Graduate", "Unknown")</f>
        <v>Some College</v>
      </c>
      <c r="J346" s="3">
        <v>14</v>
      </c>
      <c r="K346" s="4">
        <v>0.5</v>
      </c>
      <c r="L346" s="4" t="str" cm="1">
        <f t="array" ref="L346">_xlfn.IFS(Table2[[#This Row],[CDR]]="", "Unknown", Table2[[#This Row],[CDR]]&gt;0, "Demented", Table2[[#This Row],[CDR]]=0, "Non-demented")</f>
        <v>Demented</v>
      </c>
      <c r="M346" s="3">
        <v>1439</v>
      </c>
      <c r="N346" s="5">
        <v>0.71599999999999997</v>
      </c>
      <c r="O346" s="5">
        <v>1.2190000000000001</v>
      </c>
      <c r="P346" s="3" t="s">
        <v>11</v>
      </c>
    </row>
    <row r="347" spans="1:16" x14ac:dyDescent="0.2">
      <c r="A347" s="2" t="s">
        <v>339</v>
      </c>
      <c r="B347" s="2" t="str">
        <f t="shared" si="10"/>
        <v>0363</v>
      </c>
      <c r="C347" s="2" t="str">
        <f t="shared" si="11"/>
        <v>1</v>
      </c>
      <c r="D347" s="2" t="s">
        <v>463</v>
      </c>
      <c r="E347" s="3">
        <v>87</v>
      </c>
      <c r="F347" s="2" t="str">
        <f>_xlfn.XLOOKUP(E347,Table1[Age_Min],Table1[Age_Group],,-1,1)</f>
        <v>86-90</v>
      </c>
      <c r="G347" s="3">
        <v>4</v>
      </c>
      <c r="H347" s="3" t="str" cm="1">
        <f t="array" ref="H347">_xlfn.SWITCH(Table2[[#This Row],[Educ]], 1,"Less than High School", 2,"High School Graduate", 3,"Some College", 4,"College Graduate", 5,"Post Graduate", "Unknown")</f>
        <v>College Graduate</v>
      </c>
      <c r="I347" s="3">
        <v>2</v>
      </c>
      <c r="J347" s="3">
        <v>30</v>
      </c>
      <c r="K347" s="4">
        <v>0</v>
      </c>
      <c r="L347" s="4" t="str" cm="1">
        <f t="array" ref="L347">_xlfn.IFS(Table2[[#This Row],[CDR]]="", "Unknown", Table2[[#This Row],[CDR]]&gt;0, "Demented", Table2[[#This Row],[CDR]]=0, "Non-demented")</f>
        <v>Non-demented</v>
      </c>
      <c r="M347" s="3">
        <v>1398</v>
      </c>
      <c r="N347" s="5">
        <v>0.70199999999999996</v>
      </c>
      <c r="O347" s="5">
        <v>1.2549999999999999</v>
      </c>
      <c r="P347" s="3" t="s">
        <v>11</v>
      </c>
    </row>
    <row r="348" spans="1:16" x14ac:dyDescent="0.2">
      <c r="A348" s="2" t="s">
        <v>340</v>
      </c>
      <c r="B348" s="2" t="str">
        <f t="shared" si="10"/>
        <v>0365</v>
      </c>
      <c r="C348" s="2" t="str">
        <f t="shared" si="11"/>
        <v>1</v>
      </c>
      <c r="D348" s="2" t="s">
        <v>463</v>
      </c>
      <c r="E348" s="3">
        <v>74</v>
      </c>
      <c r="F348" s="2" t="str">
        <f>_xlfn.XLOOKUP(E348,Table1[Age_Min],Table1[Age_Group],,-1,1)</f>
        <v>71-75</v>
      </c>
      <c r="G348" s="3">
        <v>5</v>
      </c>
      <c r="H348" s="3" t="str" cm="1">
        <f t="array" ref="H348">_xlfn.SWITCH(Table2[[#This Row],[Educ]], 1,"Less than High School", 2,"High School Graduate", 3,"Some College", 4,"College Graduate", 5,"Post Graduate", "Unknown")</f>
        <v>Post Graduate</v>
      </c>
      <c r="I348" s="3">
        <v>2</v>
      </c>
      <c r="J348" s="3">
        <v>30</v>
      </c>
      <c r="K348" s="4">
        <v>0</v>
      </c>
      <c r="L348" s="4" t="str" cm="1">
        <f t="array" ref="L348">_xlfn.IFS(Table2[[#This Row],[CDR]]="", "Unknown", Table2[[#This Row],[CDR]]&gt;0, "Demented", Table2[[#This Row],[CDR]]=0, "Non-demented")</f>
        <v>Non-demented</v>
      </c>
      <c r="M348" s="3">
        <v>1806</v>
      </c>
      <c r="N348" s="5">
        <v>0.754</v>
      </c>
      <c r="O348" s="5">
        <v>0.97199999999999998</v>
      </c>
      <c r="P348" s="3" t="s">
        <v>11</v>
      </c>
    </row>
    <row r="349" spans="1:16" x14ac:dyDescent="0.2">
      <c r="A349" s="2" t="s">
        <v>341</v>
      </c>
      <c r="B349" s="2" t="str">
        <f t="shared" si="10"/>
        <v>0366</v>
      </c>
      <c r="C349" s="2" t="str">
        <f t="shared" si="11"/>
        <v>1</v>
      </c>
      <c r="D349" s="2" t="s">
        <v>462</v>
      </c>
      <c r="E349" s="3">
        <v>45</v>
      </c>
      <c r="F349" s="2" t="str">
        <f>_xlfn.XLOOKUP(E349,Table1[Age_Min],Table1[Age_Group],,-1,1)</f>
        <v>41-60</v>
      </c>
      <c r="G349" s="3">
        <v>5</v>
      </c>
      <c r="H349" s="3" t="str" cm="1">
        <f t="array" ref="H349">_xlfn.SWITCH(Table2[[#This Row],[Educ]], 1,"Less than High School", 2,"High School Graduate", 3,"Some College", 4,"College Graduate", 5,"Post Graduate", "Unknown")</f>
        <v>Post Graduate</v>
      </c>
      <c r="I349" s="3">
        <v>2</v>
      </c>
      <c r="J349" s="3">
        <v>29</v>
      </c>
      <c r="K349" s="4">
        <v>0</v>
      </c>
      <c r="L349" s="4" t="str" cm="1">
        <f t="array" ref="L349">_xlfn.IFS(Table2[[#This Row],[CDR]]="", "Unknown", Table2[[#This Row],[CDR]]&gt;0, "Demented", Table2[[#This Row],[CDR]]=0, "Non-demented")</f>
        <v>Non-demented</v>
      </c>
      <c r="M349" s="3">
        <v>1549</v>
      </c>
      <c r="N349" s="5">
        <v>0.81299999999999994</v>
      </c>
      <c r="O349" s="5">
        <v>1.133</v>
      </c>
      <c r="P349" s="3" t="s">
        <v>11</v>
      </c>
    </row>
    <row r="350" spans="1:16" x14ac:dyDescent="0.2">
      <c r="A350" s="2" t="s">
        <v>342</v>
      </c>
      <c r="B350" s="2" t="str">
        <f t="shared" si="10"/>
        <v>0367</v>
      </c>
      <c r="C350" s="2" t="str">
        <f t="shared" si="11"/>
        <v>1</v>
      </c>
      <c r="D350" s="2" t="s">
        <v>462</v>
      </c>
      <c r="E350" s="3">
        <v>46</v>
      </c>
      <c r="F350" s="2" t="str">
        <f>_xlfn.XLOOKUP(E350,Table1[Age_Min],Table1[Age_Group],,-1,1)</f>
        <v>41-60</v>
      </c>
      <c r="G350" s="3">
        <v>2</v>
      </c>
      <c r="H350" s="3" t="str" cm="1">
        <f t="array" ref="H350">_xlfn.SWITCH(Table2[[#This Row],[Educ]], 1,"Less than High School", 2,"High School Graduate", 3,"Some College", 4,"College Graduate", 5,"Post Graduate", "Unknown")</f>
        <v>High School Graduate</v>
      </c>
      <c r="I350" s="3">
        <v>2</v>
      </c>
      <c r="J350" s="3">
        <v>28</v>
      </c>
      <c r="K350" s="4">
        <v>0</v>
      </c>
      <c r="L350" s="4" t="str" cm="1">
        <f t="array" ref="L350">_xlfn.IFS(Table2[[#This Row],[CDR]]="", "Unknown", Table2[[#This Row],[CDR]]&gt;0, "Demented", Table2[[#This Row],[CDR]]=0, "Non-demented")</f>
        <v>Non-demented</v>
      </c>
      <c r="M350" s="3">
        <v>1161</v>
      </c>
      <c r="N350" s="5">
        <v>0.84099999999999997</v>
      </c>
      <c r="O350" s="5">
        <v>1.5109999999999999</v>
      </c>
      <c r="P350" s="3" t="s">
        <v>11</v>
      </c>
    </row>
    <row r="351" spans="1:16" x14ac:dyDescent="0.2">
      <c r="A351" s="2" t="s">
        <v>343</v>
      </c>
      <c r="B351" s="2" t="str">
        <f t="shared" si="10"/>
        <v>0368</v>
      </c>
      <c r="C351" s="2" t="str">
        <f t="shared" si="11"/>
        <v>1</v>
      </c>
      <c r="D351" s="2" t="s">
        <v>463</v>
      </c>
      <c r="E351" s="3">
        <v>22</v>
      </c>
      <c r="F351" s="2" t="str">
        <f>_xlfn.XLOOKUP(E351,Table1[Age_Min],Table1[Age_Group],,-1,1)</f>
        <v>18-40</v>
      </c>
      <c r="H351" s="3" t="str" cm="1">
        <f t="array" ref="H351">_xlfn.SWITCH(Table2[[#This Row],[Educ]], 1,"Less than High School", 2,"High School Graduate", 3,"Some College", 4,"College Graduate", 5,"Post Graduate", "Unknown")</f>
        <v>Unknown</v>
      </c>
      <c r="L351" s="4" t="str" cm="1">
        <f t="array" ref="L351">_xlfn.IFS(Table2[[#This Row],[CDR]]="", "Unknown", Table2[[#This Row],[CDR]]&gt;0, "Demented", Table2[[#This Row],[CDR]]=0, "Non-demented")</f>
        <v>Unknown</v>
      </c>
      <c r="M351" s="3">
        <v>1572</v>
      </c>
      <c r="N351" s="5">
        <v>0.85599999999999998</v>
      </c>
      <c r="O351" s="5">
        <v>1.1160000000000001</v>
      </c>
      <c r="P351" s="3" t="s">
        <v>11</v>
      </c>
    </row>
    <row r="352" spans="1:16" x14ac:dyDescent="0.2">
      <c r="A352" s="2" t="s">
        <v>444</v>
      </c>
      <c r="B352" s="2" t="str">
        <f t="shared" si="10"/>
        <v>0368</v>
      </c>
      <c r="C352" s="2" t="str">
        <f t="shared" si="11"/>
        <v>2</v>
      </c>
      <c r="D352" s="2" t="s">
        <v>463</v>
      </c>
      <c r="E352" s="3">
        <v>22</v>
      </c>
      <c r="F352" s="2" t="str">
        <f>_xlfn.XLOOKUP(E352,Table1[Age_Min],Table1[Age_Group],,-1,1)</f>
        <v>18-40</v>
      </c>
      <c r="H352" s="3" t="str" cm="1">
        <f t="array" ref="H352">_xlfn.SWITCH(Table2[[#This Row],[Educ]], 1,"Less than High School", 2,"High School Graduate", 3,"Some College", 4,"College Graduate", 5,"Post Graduate", "Unknown")</f>
        <v>Unknown</v>
      </c>
      <c r="L352" s="4" t="str" cm="1">
        <f t="array" ref="L352">_xlfn.IFS(Table2[[#This Row],[CDR]]="", "Unknown", Table2[[#This Row],[CDR]]&gt;0, "Demented", Table2[[#This Row],[CDR]]=0, "Non-demented")</f>
        <v>Unknown</v>
      </c>
      <c r="M352" s="3">
        <v>1580</v>
      </c>
      <c r="N352" s="5">
        <v>0.85599999999999998</v>
      </c>
      <c r="O352" s="5">
        <v>1.111</v>
      </c>
      <c r="P352" s="3">
        <v>89</v>
      </c>
    </row>
    <row r="353" spans="1:16" x14ac:dyDescent="0.2">
      <c r="A353" s="2" t="s">
        <v>344</v>
      </c>
      <c r="B353" s="2" t="str">
        <f t="shared" si="10"/>
        <v>0369</v>
      </c>
      <c r="C353" s="2" t="str">
        <f t="shared" si="11"/>
        <v>1</v>
      </c>
      <c r="D353" s="2" t="s">
        <v>462</v>
      </c>
      <c r="E353" s="3">
        <v>73</v>
      </c>
      <c r="F353" s="2" t="str">
        <f>_xlfn.XLOOKUP(E353,Table1[Age_Min],Table1[Age_Group],,-1,1)</f>
        <v>71-75</v>
      </c>
      <c r="G353" s="3">
        <v>4</v>
      </c>
      <c r="H353" s="3" t="str" cm="1">
        <f t="array" ref="H353">_xlfn.SWITCH(Table2[[#This Row],[Educ]], 1,"Less than High School", 2,"High School Graduate", 3,"Some College", 4,"College Graduate", 5,"Post Graduate", "Unknown")</f>
        <v>College Graduate</v>
      </c>
      <c r="I353" s="3">
        <v>1</v>
      </c>
      <c r="J353" s="3">
        <v>28</v>
      </c>
      <c r="K353" s="4">
        <v>0</v>
      </c>
      <c r="L353" s="4" t="str" cm="1">
        <f t="array" ref="L353">_xlfn.IFS(Table2[[#This Row],[CDR]]="", "Unknown", Table2[[#This Row],[CDR]]&gt;0, "Demented", Table2[[#This Row],[CDR]]=0, "Non-demented")</f>
        <v>Non-demented</v>
      </c>
      <c r="M353" s="3">
        <v>1295</v>
      </c>
      <c r="N353" s="5">
        <v>0.77200000000000002</v>
      </c>
      <c r="O353" s="5">
        <v>1.3560000000000001</v>
      </c>
      <c r="P353" s="3" t="s">
        <v>11</v>
      </c>
    </row>
    <row r="354" spans="1:16" x14ac:dyDescent="0.2">
      <c r="A354" s="2" t="s">
        <v>345</v>
      </c>
      <c r="B354" s="2" t="str">
        <f t="shared" si="10"/>
        <v>0370</v>
      </c>
      <c r="C354" s="2" t="str">
        <f t="shared" si="11"/>
        <v>1</v>
      </c>
      <c r="D354" s="2" t="s">
        <v>463</v>
      </c>
      <c r="E354" s="3">
        <v>23</v>
      </c>
      <c r="F354" s="2" t="str">
        <f>_xlfn.XLOOKUP(E354,Table1[Age_Min],Table1[Age_Group],,-1,1)</f>
        <v>18-40</v>
      </c>
      <c r="H354" s="3" t="str" cm="1">
        <f t="array" ref="H354">_xlfn.SWITCH(Table2[[#This Row],[Educ]], 1,"Less than High School", 2,"High School Graduate", 3,"Some College", 4,"College Graduate", 5,"Post Graduate", "Unknown")</f>
        <v>Unknown</v>
      </c>
      <c r="L354" s="4" t="str" cm="1">
        <f t="array" ref="L354">_xlfn.IFS(Table2[[#This Row],[CDR]]="", "Unknown", Table2[[#This Row],[CDR]]&gt;0, "Demented", Table2[[#This Row],[CDR]]=0, "Non-demented")</f>
        <v>Unknown</v>
      </c>
      <c r="M354" s="3">
        <v>1734</v>
      </c>
      <c r="N354" s="5">
        <v>0.84699999999999998</v>
      </c>
      <c r="O354" s="5">
        <v>1.012</v>
      </c>
      <c r="P354" s="3" t="s">
        <v>11</v>
      </c>
    </row>
    <row r="355" spans="1:16" x14ac:dyDescent="0.2">
      <c r="A355" s="2" t="s">
        <v>346</v>
      </c>
      <c r="B355" s="2" t="str">
        <f t="shared" si="10"/>
        <v>0371</v>
      </c>
      <c r="C355" s="2" t="str">
        <f t="shared" si="11"/>
        <v>1</v>
      </c>
      <c r="D355" s="2" t="s">
        <v>462</v>
      </c>
      <c r="E355" s="3">
        <v>70</v>
      </c>
      <c r="F355" s="2" t="str">
        <f>_xlfn.XLOOKUP(E355,Table1[Age_Min],Table1[Age_Group],,-1,1)</f>
        <v>66-70</v>
      </c>
      <c r="G355" s="3">
        <v>3</v>
      </c>
      <c r="H355" s="3" t="str" cm="1">
        <f t="array" ref="H355">_xlfn.SWITCH(Table2[[#This Row],[Educ]], 1,"Less than High School", 2,"High School Graduate", 3,"Some College", 4,"College Graduate", 5,"Post Graduate", "Unknown")</f>
        <v>Some College</v>
      </c>
      <c r="I355" s="3">
        <v>4</v>
      </c>
      <c r="J355" s="3">
        <v>30</v>
      </c>
      <c r="K355" s="4">
        <v>0</v>
      </c>
      <c r="L355" s="4" t="str" cm="1">
        <f t="array" ref="L355">_xlfn.IFS(Table2[[#This Row],[CDR]]="", "Unknown", Table2[[#This Row],[CDR]]&gt;0, "Demented", Table2[[#This Row],[CDR]]=0, "Non-demented")</f>
        <v>Non-demented</v>
      </c>
      <c r="M355" s="3">
        <v>1361</v>
      </c>
      <c r="N355" s="5">
        <v>0.78300000000000003</v>
      </c>
      <c r="O355" s="5">
        <v>1.29</v>
      </c>
      <c r="P355" s="3" t="s">
        <v>11</v>
      </c>
    </row>
    <row r="356" spans="1:16" x14ac:dyDescent="0.2">
      <c r="A356" s="2" t="s">
        <v>347</v>
      </c>
      <c r="B356" s="2" t="str">
        <f t="shared" si="10"/>
        <v>0372</v>
      </c>
      <c r="C356" s="2" t="str">
        <f t="shared" si="11"/>
        <v>1</v>
      </c>
      <c r="D356" s="2" t="s">
        <v>463</v>
      </c>
      <c r="E356" s="3">
        <v>59</v>
      </c>
      <c r="F356" s="2" t="str">
        <f>_xlfn.XLOOKUP(E356,Table1[Age_Min],Table1[Age_Group],,-1,1)</f>
        <v>41-60</v>
      </c>
      <c r="G356" s="3">
        <v>3</v>
      </c>
      <c r="H356" s="3" t="str" cm="1">
        <f t="array" ref="H356">_xlfn.SWITCH(Table2[[#This Row],[Educ]], 1,"Less than High School", 2,"High School Graduate", 3,"Some College", 4,"College Graduate", 5,"Post Graduate", "Unknown")</f>
        <v>Some College</v>
      </c>
      <c r="I356" s="3">
        <v>2</v>
      </c>
      <c r="J356" s="3">
        <v>29</v>
      </c>
      <c r="K356" s="4">
        <v>0</v>
      </c>
      <c r="L356" s="4" t="str" cm="1">
        <f t="array" ref="L356">_xlfn.IFS(Table2[[#This Row],[CDR]]="", "Unknown", Table2[[#This Row],[CDR]]&gt;0, "Demented", Table2[[#This Row],[CDR]]=0, "Non-demented")</f>
        <v>Non-demented</v>
      </c>
      <c r="M356" s="3">
        <v>1596</v>
      </c>
      <c r="N356" s="5">
        <v>0.81699999999999995</v>
      </c>
      <c r="O356" s="5">
        <v>1.1000000000000001</v>
      </c>
      <c r="P356" s="3" t="s">
        <v>11</v>
      </c>
    </row>
    <row r="357" spans="1:16" x14ac:dyDescent="0.2">
      <c r="A357" s="2" t="s">
        <v>348</v>
      </c>
      <c r="B357" s="2" t="str">
        <f t="shared" si="10"/>
        <v>0373</v>
      </c>
      <c r="C357" s="2" t="str">
        <f t="shared" si="11"/>
        <v>1</v>
      </c>
      <c r="D357" s="2" t="s">
        <v>462</v>
      </c>
      <c r="E357" s="3">
        <v>80</v>
      </c>
      <c r="F357" s="2" t="str">
        <f>_xlfn.XLOOKUP(E357,Table1[Age_Min],Table1[Age_Group],,-1,1)</f>
        <v>76-80</v>
      </c>
      <c r="G357" s="3">
        <v>3</v>
      </c>
      <c r="H357" s="3" t="str" cm="1">
        <f t="array" ref="H357">_xlfn.SWITCH(Table2[[#This Row],[Educ]], 1,"Less than High School", 2,"High School Graduate", 3,"Some College", 4,"College Graduate", 5,"Post Graduate", "Unknown")</f>
        <v>Some College</v>
      </c>
      <c r="I357" s="3">
        <v>2</v>
      </c>
      <c r="J357" s="3">
        <v>20</v>
      </c>
      <c r="K357" s="4">
        <v>1</v>
      </c>
      <c r="L357" s="4" t="str" cm="1">
        <f t="array" ref="L357">_xlfn.IFS(Table2[[#This Row],[CDR]]="", "Unknown", Table2[[#This Row],[CDR]]&gt;0, "Demented", Table2[[#This Row],[CDR]]=0, "Non-demented")</f>
        <v>Demented</v>
      </c>
      <c r="M357" s="3">
        <v>1732</v>
      </c>
      <c r="N357" s="5">
        <v>0.69199999999999995</v>
      </c>
      <c r="O357" s="5">
        <v>1.0129999999999999</v>
      </c>
      <c r="P357" s="3" t="s">
        <v>11</v>
      </c>
    </row>
    <row r="358" spans="1:16" x14ac:dyDescent="0.2">
      <c r="A358" s="2" t="s">
        <v>349</v>
      </c>
      <c r="B358" s="2" t="str">
        <f t="shared" si="10"/>
        <v>0374</v>
      </c>
      <c r="C358" s="2" t="str">
        <f t="shared" si="11"/>
        <v>1</v>
      </c>
      <c r="D358" s="2" t="s">
        <v>462</v>
      </c>
      <c r="E358" s="3">
        <v>73</v>
      </c>
      <c r="F358" s="2" t="str">
        <f>_xlfn.XLOOKUP(E358,Table1[Age_Min],Table1[Age_Group],,-1,1)</f>
        <v>71-75</v>
      </c>
      <c r="G358" s="3">
        <v>3</v>
      </c>
      <c r="H358" s="3" t="str" cm="1">
        <f t="array" ref="H358">_xlfn.SWITCH(Table2[[#This Row],[Educ]], 1,"Less than High School", 2,"High School Graduate", 3,"Some College", 4,"College Graduate", 5,"Post Graduate", "Unknown")</f>
        <v>Some College</v>
      </c>
      <c r="I358" s="3">
        <v>3</v>
      </c>
      <c r="J358" s="3">
        <v>29</v>
      </c>
      <c r="K358" s="4">
        <v>0.5</v>
      </c>
      <c r="L358" s="4" t="str" cm="1">
        <f t="array" ref="L358">_xlfn.IFS(Table2[[#This Row],[CDR]]="", "Unknown", Table2[[#This Row],[CDR]]&gt;0, "Demented", Table2[[#This Row],[CDR]]=0, "Non-demented")</f>
        <v>Demented</v>
      </c>
      <c r="M358" s="3">
        <v>1238</v>
      </c>
      <c r="N358" s="5">
        <v>0.76</v>
      </c>
      <c r="O358" s="5">
        <v>1.4179999999999999</v>
      </c>
      <c r="P358" s="3" t="s">
        <v>11</v>
      </c>
    </row>
    <row r="359" spans="1:16" x14ac:dyDescent="0.2">
      <c r="A359" s="2" t="s">
        <v>350</v>
      </c>
      <c r="B359" s="2" t="str">
        <f t="shared" si="10"/>
        <v>0375</v>
      </c>
      <c r="C359" s="2" t="str">
        <f t="shared" si="11"/>
        <v>1</v>
      </c>
      <c r="D359" s="2" t="s">
        <v>463</v>
      </c>
      <c r="E359" s="3">
        <v>46</v>
      </c>
      <c r="F359" s="2" t="str">
        <f>_xlfn.XLOOKUP(E359,Table1[Age_Min],Table1[Age_Group],,-1,1)</f>
        <v>41-60</v>
      </c>
      <c r="H359" s="3" t="str" cm="1">
        <f t="array" ref="H359">_xlfn.SWITCH(Table2[[#This Row],[Educ]], 1,"Less than High School", 2,"High School Graduate", 3,"Some College", 4,"College Graduate", 5,"Post Graduate", "Unknown")</f>
        <v>Unknown</v>
      </c>
      <c r="L359" s="4" t="str" cm="1">
        <f t="array" ref="L359">_xlfn.IFS(Table2[[#This Row],[CDR]]="", "Unknown", Table2[[#This Row],[CDR]]&gt;0, "Demented", Table2[[#This Row],[CDR]]=0, "Non-demented")</f>
        <v>Unknown</v>
      </c>
      <c r="M359" s="3">
        <v>1617</v>
      </c>
      <c r="N359" s="5">
        <v>0.77500000000000002</v>
      </c>
      <c r="O359" s="5">
        <v>1.0860000000000001</v>
      </c>
      <c r="P359" s="3" t="s">
        <v>11</v>
      </c>
    </row>
    <row r="360" spans="1:16" x14ac:dyDescent="0.2">
      <c r="A360" s="2" t="s">
        <v>351</v>
      </c>
      <c r="B360" s="2" t="str">
        <f t="shared" si="10"/>
        <v>0376</v>
      </c>
      <c r="C360" s="2" t="str">
        <f t="shared" si="11"/>
        <v>1</v>
      </c>
      <c r="D360" s="2" t="s">
        <v>463</v>
      </c>
      <c r="E360" s="3">
        <v>31</v>
      </c>
      <c r="F360" s="2" t="str">
        <f>_xlfn.XLOOKUP(E360,Table1[Age_Min],Table1[Age_Group],,-1,1)</f>
        <v>18-40</v>
      </c>
      <c r="H360" s="3" t="str" cm="1">
        <f t="array" ref="H360">_xlfn.SWITCH(Table2[[#This Row],[Educ]], 1,"Less than High School", 2,"High School Graduate", 3,"Some College", 4,"College Graduate", 5,"Post Graduate", "Unknown")</f>
        <v>Unknown</v>
      </c>
      <c r="L360" s="4" t="str" cm="1">
        <f t="array" ref="L360">_xlfn.IFS(Table2[[#This Row],[CDR]]="", "Unknown", Table2[[#This Row],[CDR]]&gt;0, "Demented", Table2[[#This Row],[CDR]]=0, "Non-demented")</f>
        <v>Unknown</v>
      </c>
      <c r="M360" s="3">
        <v>1579</v>
      </c>
      <c r="N360" s="5">
        <v>0.81699999999999995</v>
      </c>
      <c r="O360" s="5">
        <v>1.111</v>
      </c>
      <c r="P360" s="3" t="s">
        <v>11</v>
      </c>
    </row>
    <row r="361" spans="1:16" x14ac:dyDescent="0.2">
      <c r="A361" s="2" t="s">
        <v>352</v>
      </c>
      <c r="B361" s="2" t="str">
        <f t="shared" si="10"/>
        <v>0377</v>
      </c>
      <c r="C361" s="2" t="str">
        <f t="shared" si="11"/>
        <v>1</v>
      </c>
      <c r="D361" s="2" t="s">
        <v>463</v>
      </c>
      <c r="E361" s="3">
        <v>25</v>
      </c>
      <c r="F361" s="2" t="str">
        <f>_xlfn.XLOOKUP(E361,Table1[Age_Min],Table1[Age_Group],,-1,1)</f>
        <v>18-40</v>
      </c>
      <c r="H361" s="3" t="str" cm="1">
        <f t="array" ref="H361">_xlfn.SWITCH(Table2[[#This Row],[Educ]], 1,"Less than High School", 2,"High School Graduate", 3,"Some College", 4,"College Graduate", 5,"Post Graduate", "Unknown")</f>
        <v>Unknown</v>
      </c>
      <c r="L361" s="4" t="str" cm="1">
        <f t="array" ref="L361">_xlfn.IFS(Table2[[#This Row],[CDR]]="", "Unknown", Table2[[#This Row],[CDR]]&gt;0, "Demented", Table2[[#This Row],[CDR]]=0, "Non-demented")</f>
        <v>Unknown</v>
      </c>
      <c r="M361" s="3">
        <v>1567</v>
      </c>
      <c r="N361" s="5">
        <v>0.83099999999999996</v>
      </c>
      <c r="O361" s="5">
        <v>1.1200000000000001</v>
      </c>
      <c r="P361" s="3" t="s">
        <v>11</v>
      </c>
    </row>
    <row r="362" spans="1:16" x14ac:dyDescent="0.2">
      <c r="A362" s="2" t="s">
        <v>353</v>
      </c>
      <c r="B362" s="2" t="str">
        <f t="shared" si="10"/>
        <v>0378</v>
      </c>
      <c r="C362" s="2" t="str">
        <f t="shared" si="11"/>
        <v>1</v>
      </c>
      <c r="D362" s="2" t="s">
        <v>462</v>
      </c>
      <c r="E362" s="3">
        <v>58</v>
      </c>
      <c r="F362" s="2" t="str">
        <f>_xlfn.XLOOKUP(E362,Table1[Age_Min],Table1[Age_Group],,-1,1)</f>
        <v>41-60</v>
      </c>
      <c r="G362" s="3">
        <v>2</v>
      </c>
      <c r="H362" s="3" t="str" cm="1">
        <f t="array" ref="H362">_xlfn.SWITCH(Table2[[#This Row],[Educ]], 1,"Less than High School", 2,"High School Graduate", 3,"Some College", 4,"College Graduate", 5,"Post Graduate", "Unknown")</f>
        <v>High School Graduate</v>
      </c>
      <c r="I362" s="3">
        <v>2</v>
      </c>
      <c r="J362" s="3">
        <v>30</v>
      </c>
      <c r="K362" s="4">
        <v>0</v>
      </c>
      <c r="L362" s="4" t="str" cm="1">
        <f t="array" ref="L362">_xlfn.IFS(Table2[[#This Row],[CDR]]="", "Unknown", Table2[[#This Row],[CDR]]&gt;0, "Demented", Table2[[#This Row],[CDR]]=0, "Non-demented")</f>
        <v>Non-demented</v>
      </c>
      <c r="M362" s="3">
        <v>1418</v>
      </c>
      <c r="N362" s="5">
        <v>0.82099999999999995</v>
      </c>
      <c r="O362" s="5">
        <v>1.238</v>
      </c>
      <c r="P362" s="3" t="s">
        <v>11</v>
      </c>
    </row>
    <row r="363" spans="1:16" x14ac:dyDescent="0.2">
      <c r="A363" s="2" t="s">
        <v>354</v>
      </c>
      <c r="B363" s="2" t="str">
        <f t="shared" si="10"/>
        <v>0379</v>
      </c>
      <c r="C363" s="2" t="str">
        <f t="shared" si="11"/>
        <v>1</v>
      </c>
      <c r="D363" s="2" t="s">
        <v>462</v>
      </c>
      <c r="E363" s="3">
        <v>20</v>
      </c>
      <c r="F363" s="2" t="str">
        <f>_xlfn.XLOOKUP(E363,Table1[Age_Min],Table1[Age_Group],,-1,1)</f>
        <v>18-40</v>
      </c>
      <c r="H363" s="3" t="str" cm="1">
        <f t="array" ref="H363">_xlfn.SWITCH(Table2[[#This Row],[Educ]], 1,"Less than High School", 2,"High School Graduate", 3,"Some College", 4,"College Graduate", 5,"Post Graduate", "Unknown")</f>
        <v>Unknown</v>
      </c>
      <c r="L363" s="4" t="str" cm="1">
        <f t="array" ref="L363">_xlfn.IFS(Table2[[#This Row],[CDR]]="", "Unknown", Table2[[#This Row],[CDR]]&gt;0, "Demented", Table2[[#This Row],[CDR]]=0, "Non-demented")</f>
        <v>Unknown</v>
      </c>
      <c r="M363" s="3">
        <v>1255</v>
      </c>
      <c r="N363" s="5">
        <v>0.86599999999999999</v>
      </c>
      <c r="O363" s="5">
        <v>1.3979999999999999</v>
      </c>
      <c r="P363" s="3" t="s">
        <v>11</v>
      </c>
    </row>
    <row r="364" spans="1:16" x14ac:dyDescent="0.2">
      <c r="A364" s="2" t="s">
        <v>445</v>
      </c>
      <c r="B364" s="2" t="str">
        <f t="shared" si="10"/>
        <v>0379</v>
      </c>
      <c r="C364" s="2" t="str">
        <f t="shared" si="11"/>
        <v>2</v>
      </c>
      <c r="D364" s="2" t="s">
        <v>462</v>
      </c>
      <c r="E364" s="3">
        <v>20</v>
      </c>
      <c r="F364" s="2" t="str">
        <f>_xlfn.XLOOKUP(E364,Table1[Age_Min],Table1[Age_Group],,-1,1)</f>
        <v>18-40</v>
      </c>
      <c r="H364" s="3" t="str" cm="1">
        <f t="array" ref="H364">_xlfn.SWITCH(Table2[[#This Row],[Educ]], 1,"Less than High School", 2,"High School Graduate", 3,"Some College", 4,"College Graduate", 5,"Post Graduate", "Unknown")</f>
        <v>Unknown</v>
      </c>
      <c r="L364" s="4" t="str" cm="1">
        <f t="array" ref="L364">_xlfn.IFS(Table2[[#This Row],[CDR]]="", "Unknown", Table2[[#This Row],[CDR]]&gt;0, "Demented", Table2[[#This Row],[CDR]]=0, "Non-demented")</f>
        <v>Unknown</v>
      </c>
      <c r="M364" s="3">
        <v>1262</v>
      </c>
      <c r="N364" s="5">
        <v>0.86099999999999999</v>
      </c>
      <c r="O364" s="5">
        <v>1.39</v>
      </c>
      <c r="P364" s="3">
        <v>2</v>
      </c>
    </row>
    <row r="365" spans="1:16" x14ac:dyDescent="0.2">
      <c r="A365" s="2" t="s">
        <v>355</v>
      </c>
      <c r="B365" s="2" t="str">
        <f t="shared" si="10"/>
        <v>0380</v>
      </c>
      <c r="C365" s="2" t="str">
        <f t="shared" si="11"/>
        <v>1</v>
      </c>
      <c r="D365" s="2" t="s">
        <v>462</v>
      </c>
      <c r="E365" s="3">
        <v>83</v>
      </c>
      <c r="F365" s="2" t="str">
        <f>_xlfn.XLOOKUP(E365,Table1[Age_Min],Table1[Age_Group],,-1,1)</f>
        <v>81-85</v>
      </c>
      <c r="G365" s="3">
        <v>1</v>
      </c>
      <c r="H365" s="3" t="str" cm="1">
        <f t="array" ref="H365">_xlfn.SWITCH(Table2[[#This Row],[Educ]], 1,"Less than High School", 2,"High School Graduate", 3,"Some College", 4,"College Graduate", 5,"Post Graduate", "Unknown")</f>
        <v>Less than High School</v>
      </c>
      <c r="I365" s="3">
        <v>5</v>
      </c>
      <c r="J365" s="3">
        <v>18</v>
      </c>
      <c r="K365" s="4">
        <v>0.5</v>
      </c>
      <c r="L365" s="4" t="str" cm="1">
        <f t="array" ref="L365">_xlfn.IFS(Table2[[#This Row],[CDR]]="", "Unknown", Table2[[#This Row],[CDR]]&gt;0, "Demented", Table2[[#This Row],[CDR]]=0, "Non-demented")</f>
        <v>Demented</v>
      </c>
      <c r="M365" s="3">
        <v>1313</v>
      </c>
      <c r="N365" s="5">
        <v>0.70499999999999996</v>
      </c>
      <c r="O365" s="5">
        <v>1.337</v>
      </c>
      <c r="P365" s="3" t="s">
        <v>11</v>
      </c>
    </row>
    <row r="366" spans="1:16" x14ac:dyDescent="0.2">
      <c r="A366" s="2" t="s">
        <v>356</v>
      </c>
      <c r="B366" s="2" t="str">
        <f t="shared" si="10"/>
        <v>0381</v>
      </c>
      <c r="C366" s="2" t="str">
        <f t="shared" si="11"/>
        <v>1</v>
      </c>
      <c r="D366" s="2" t="s">
        <v>463</v>
      </c>
      <c r="E366" s="3">
        <v>59</v>
      </c>
      <c r="F366" s="2" t="str">
        <f>_xlfn.XLOOKUP(E366,Table1[Age_Min],Table1[Age_Group],,-1,1)</f>
        <v>41-60</v>
      </c>
      <c r="G366" s="3">
        <v>4</v>
      </c>
      <c r="H366" s="3" t="str" cm="1">
        <f t="array" ref="H366">_xlfn.SWITCH(Table2[[#This Row],[Educ]], 1,"Less than High School", 2,"High School Graduate", 3,"Some College", 4,"College Graduate", 5,"Post Graduate", "Unknown")</f>
        <v>College Graduate</v>
      </c>
      <c r="I366" s="3">
        <v>2</v>
      </c>
      <c r="J366" s="3">
        <v>29</v>
      </c>
      <c r="K366" s="4">
        <v>0</v>
      </c>
      <c r="L366" s="4" t="str" cm="1">
        <f t="array" ref="L366">_xlfn.IFS(Table2[[#This Row],[CDR]]="", "Unknown", Table2[[#This Row],[CDR]]&gt;0, "Demented", Table2[[#This Row],[CDR]]=0, "Non-demented")</f>
        <v>Non-demented</v>
      </c>
      <c r="M366" s="3">
        <v>1795</v>
      </c>
      <c r="N366" s="5">
        <v>0.80900000000000005</v>
      </c>
      <c r="O366" s="5">
        <v>0.97799999999999998</v>
      </c>
      <c r="P366" s="3" t="s">
        <v>11</v>
      </c>
    </row>
    <row r="367" spans="1:16" x14ac:dyDescent="0.2">
      <c r="A367" s="2" t="s">
        <v>357</v>
      </c>
      <c r="B367" s="2" t="str">
        <f t="shared" si="10"/>
        <v>0382</v>
      </c>
      <c r="C367" s="2" t="str">
        <f t="shared" si="11"/>
        <v>1</v>
      </c>
      <c r="D367" s="2" t="s">
        <v>462</v>
      </c>
      <c r="E367" s="3">
        <v>67</v>
      </c>
      <c r="F367" s="2" t="str">
        <f>_xlfn.XLOOKUP(E367,Table1[Age_Min],Table1[Age_Group],,-1,1)</f>
        <v>66-70</v>
      </c>
      <c r="G367" s="3">
        <v>4</v>
      </c>
      <c r="H367" s="3" t="str" cm="1">
        <f t="array" ref="H367">_xlfn.SWITCH(Table2[[#This Row],[Educ]], 1,"Less than High School", 2,"High School Graduate", 3,"Some College", 4,"College Graduate", 5,"Post Graduate", "Unknown")</f>
        <v>College Graduate</v>
      </c>
      <c r="J367" s="3">
        <v>15</v>
      </c>
      <c r="K367" s="4">
        <v>1</v>
      </c>
      <c r="L367" s="4" t="str" cm="1">
        <f t="array" ref="L367">_xlfn.IFS(Table2[[#This Row],[CDR]]="", "Unknown", Table2[[#This Row],[CDR]]&gt;0, "Demented", Table2[[#This Row],[CDR]]=0, "Non-demented")</f>
        <v>Demented</v>
      </c>
      <c r="M367" s="3">
        <v>1288</v>
      </c>
      <c r="N367" s="5">
        <v>0.76300000000000001</v>
      </c>
      <c r="O367" s="5">
        <v>1.3620000000000001</v>
      </c>
      <c r="P367" s="3" t="s">
        <v>11</v>
      </c>
    </row>
    <row r="368" spans="1:16" x14ac:dyDescent="0.2">
      <c r="A368" s="2" t="s">
        <v>358</v>
      </c>
      <c r="B368" s="2" t="str">
        <f t="shared" si="10"/>
        <v>0383</v>
      </c>
      <c r="C368" s="2" t="str">
        <f t="shared" si="11"/>
        <v>1</v>
      </c>
      <c r="D368" s="2" t="s">
        <v>463</v>
      </c>
      <c r="E368" s="3">
        <v>58</v>
      </c>
      <c r="F368" s="2" t="str">
        <f>_xlfn.XLOOKUP(E368,Table1[Age_Min],Table1[Age_Group],,-1,1)</f>
        <v>41-60</v>
      </c>
      <c r="H368" s="3" t="str" cm="1">
        <f t="array" ref="H368">_xlfn.SWITCH(Table2[[#This Row],[Educ]], 1,"Less than High School", 2,"High School Graduate", 3,"Some College", 4,"College Graduate", 5,"Post Graduate", "Unknown")</f>
        <v>Unknown</v>
      </c>
      <c r="L368" s="4" t="str" cm="1">
        <f t="array" ref="L368">_xlfn.IFS(Table2[[#This Row],[CDR]]="", "Unknown", Table2[[#This Row],[CDR]]&gt;0, "Demented", Table2[[#This Row],[CDR]]=0, "Non-demented")</f>
        <v>Unknown</v>
      </c>
      <c r="M368" s="3">
        <v>1590</v>
      </c>
      <c r="N368" s="5">
        <v>0.746</v>
      </c>
      <c r="O368" s="5">
        <v>1.1040000000000001</v>
      </c>
      <c r="P368" s="3" t="s">
        <v>11</v>
      </c>
    </row>
    <row r="369" spans="1:16" x14ac:dyDescent="0.2">
      <c r="A369" s="2" t="s">
        <v>359</v>
      </c>
      <c r="B369" s="2" t="str">
        <f t="shared" si="10"/>
        <v>0384</v>
      </c>
      <c r="C369" s="2" t="str">
        <f t="shared" si="11"/>
        <v>1</v>
      </c>
      <c r="D369" s="2" t="s">
        <v>462</v>
      </c>
      <c r="E369" s="3">
        <v>38</v>
      </c>
      <c r="F369" s="2" t="str">
        <f>_xlfn.XLOOKUP(E369,Table1[Age_Min],Table1[Age_Group],,-1,1)</f>
        <v>18-40</v>
      </c>
      <c r="H369" s="3" t="str" cm="1">
        <f t="array" ref="H369">_xlfn.SWITCH(Table2[[#This Row],[Educ]], 1,"Less than High School", 2,"High School Graduate", 3,"Some College", 4,"College Graduate", 5,"Post Graduate", "Unknown")</f>
        <v>Unknown</v>
      </c>
      <c r="L369" s="4" t="str" cm="1">
        <f t="array" ref="L369">_xlfn.IFS(Table2[[#This Row],[CDR]]="", "Unknown", Table2[[#This Row],[CDR]]&gt;0, "Demented", Table2[[#This Row],[CDR]]=0, "Non-demented")</f>
        <v>Unknown</v>
      </c>
      <c r="M369" s="3">
        <v>1562</v>
      </c>
      <c r="N369" s="5">
        <v>0.84399999999999997</v>
      </c>
      <c r="O369" s="5">
        <v>1.123</v>
      </c>
      <c r="P369" s="3" t="s">
        <v>11</v>
      </c>
    </row>
    <row r="370" spans="1:16" x14ac:dyDescent="0.2">
      <c r="A370" s="2" t="s">
        <v>360</v>
      </c>
      <c r="B370" s="2" t="str">
        <f t="shared" si="10"/>
        <v>0385</v>
      </c>
      <c r="C370" s="2" t="str">
        <f t="shared" si="11"/>
        <v>1</v>
      </c>
      <c r="D370" s="2" t="s">
        <v>463</v>
      </c>
      <c r="E370" s="3">
        <v>22</v>
      </c>
      <c r="F370" s="2" t="str">
        <f>_xlfn.XLOOKUP(E370,Table1[Age_Min],Table1[Age_Group],,-1,1)</f>
        <v>18-40</v>
      </c>
      <c r="H370" s="3" t="str" cm="1">
        <f t="array" ref="H370">_xlfn.SWITCH(Table2[[#This Row],[Educ]], 1,"Less than High School", 2,"High School Graduate", 3,"Some College", 4,"College Graduate", 5,"Post Graduate", "Unknown")</f>
        <v>Unknown</v>
      </c>
      <c r="L370" s="4" t="str" cm="1">
        <f t="array" ref="L370">_xlfn.IFS(Table2[[#This Row],[CDR]]="", "Unknown", Table2[[#This Row],[CDR]]&gt;0, "Demented", Table2[[#This Row],[CDR]]=0, "Non-demented")</f>
        <v>Unknown</v>
      </c>
      <c r="M370" s="3">
        <v>1643</v>
      </c>
      <c r="N370" s="5">
        <v>0.84099999999999997</v>
      </c>
      <c r="O370" s="5">
        <v>1.0680000000000001</v>
      </c>
      <c r="P370" s="3" t="s">
        <v>11</v>
      </c>
    </row>
    <row r="371" spans="1:16" x14ac:dyDescent="0.2">
      <c r="A371" s="2" t="s">
        <v>361</v>
      </c>
      <c r="B371" s="2" t="str">
        <f t="shared" si="10"/>
        <v>0386</v>
      </c>
      <c r="C371" s="2" t="str">
        <f t="shared" si="11"/>
        <v>1</v>
      </c>
      <c r="D371" s="2" t="s">
        <v>462</v>
      </c>
      <c r="E371" s="3">
        <v>26</v>
      </c>
      <c r="F371" s="2" t="str">
        <f>_xlfn.XLOOKUP(E371,Table1[Age_Min],Table1[Age_Group],,-1,1)</f>
        <v>18-40</v>
      </c>
      <c r="H371" s="3" t="str" cm="1">
        <f t="array" ref="H371">_xlfn.SWITCH(Table2[[#This Row],[Educ]], 1,"Less than High School", 2,"High School Graduate", 3,"Some College", 4,"College Graduate", 5,"Post Graduate", "Unknown")</f>
        <v>Unknown</v>
      </c>
      <c r="L371" s="4" t="str" cm="1">
        <f t="array" ref="L371">_xlfn.IFS(Table2[[#This Row],[CDR]]="", "Unknown", Table2[[#This Row],[CDR]]&gt;0, "Demented", Table2[[#This Row],[CDR]]=0, "Non-demented")</f>
        <v>Unknown</v>
      </c>
      <c r="M371" s="3">
        <v>1490</v>
      </c>
      <c r="N371" s="5">
        <v>0.83799999999999997</v>
      </c>
      <c r="O371" s="5">
        <v>1.1779999999999999</v>
      </c>
      <c r="P371" s="3" t="s">
        <v>11</v>
      </c>
    </row>
    <row r="372" spans="1:16" x14ac:dyDescent="0.2">
      <c r="A372" s="2" t="s">
        <v>362</v>
      </c>
      <c r="B372" s="2" t="str">
        <f t="shared" si="10"/>
        <v>0387</v>
      </c>
      <c r="C372" s="2" t="str">
        <f t="shared" si="11"/>
        <v>1</v>
      </c>
      <c r="D372" s="2" t="s">
        <v>462</v>
      </c>
      <c r="E372" s="3">
        <v>26</v>
      </c>
      <c r="F372" s="2" t="str">
        <f>_xlfn.XLOOKUP(E372,Table1[Age_Min],Table1[Age_Group],,-1,1)</f>
        <v>18-40</v>
      </c>
      <c r="H372" s="3" t="str" cm="1">
        <f t="array" ref="H372">_xlfn.SWITCH(Table2[[#This Row],[Educ]], 1,"Less than High School", 2,"High School Graduate", 3,"Some College", 4,"College Graduate", 5,"Post Graduate", "Unknown")</f>
        <v>Unknown</v>
      </c>
      <c r="L372" s="4" t="str" cm="1">
        <f t="array" ref="L372">_xlfn.IFS(Table2[[#This Row],[CDR]]="", "Unknown", Table2[[#This Row],[CDR]]&gt;0, "Demented", Table2[[#This Row],[CDR]]=0, "Non-demented")</f>
        <v>Unknown</v>
      </c>
      <c r="M372" s="3">
        <v>1149</v>
      </c>
      <c r="N372" s="5">
        <v>0.85099999999999998</v>
      </c>
      <c r="O372" s="5">
        <v>1.5269999999999999</v>
      </c>
      <c r="P372" s="3" t="s">
        <v>11</v>
      </c>
    </row>
    <row r="373" spans="1:16" x14ac:dyDescent="0.2">
      <c r="A373" s="2" t="s">
        <v>363</v>
      </c>
      <c r="B373" s="2" t="str">
        <f t="shared" si="10"/>
        <v>0388</v>
      </c>
      <c r="C373" s="2" t="str">
        <f t="shared" si="11"/>
        <v>1</v>
      </c>
      <c r="D373" s="2" t="s">
        <v>462</v>
      </c>
      <c r="E373" s="3">
        <v>77</v>
      </c>
      <c r="F373" s="2" t="str">
        <f>_xlfn.XLOOKUP(E373,Table1[Age_Min],Table1[Age_Group],,-1,1)</f>
        <v>76-80</v>
      </c>
      <c r="G373" s="3">
        <v>2</v>
      </c>
      <c r="H373" s="3" t="str" cm="1">
        <f t="array" ref="H373">_xlfn.SWITCH(Table2[[#This Row],[Educ]], 1,"Less than High School", 2,"High School Graduate", 3,"Some College", 4,"College Graduate", 5,"Post Graduate", "Unknown")</f>
        <v>High School Graduate</v>
      </c>
      <c r="I373" s="3">
        <v>4</v>
      </c>
      <c r="J373" s="3">
        <v>22</v>
      </c>
      <c r="K373" s="4">
        <v>1</v>
      </c>
      <c r="L373" s="4" t="str" cm="1">
        <f t="array" ref="L373">_xlfn.IFS(Table2[[#This Row],[CDR]]="", "Unknown", Table2[[#This Row],[CDR]]&gt;0, "Demented", Table2[[#This Row],[CDR]]=0, "Non-demented")</f>
        <v>Demented</v>
      </c>
      <c r="M373" s="3">
        <v>1350</v>
      </c>
      <c r="N373" s="5">
        <v>0.73599999999999999</v>
      </c>
      <c r="O373" s="5">
        <v>1.3</v>
      </c>
      <c r="P373" s="3" t="s">
        <v>11</v>
      </c>
    </row>
    <row r="374" spans="1:16" x14ac:dyDescent="0.2">
      <c r="A374" s="2" t="s">
        <v>364</v>
      </c>
      <c r="B374" s="2" t="str">
        <f t="shared" si="10"/>
        <v>0389</v>
      </c>
      <c r="C374" s="2" t="str">
        <f t="shared" si="11"/>
        <v>1</v>
      </c>
      <c r="D374" s="2" t="s">
        <v>463</v>
      </c>
      <c r="E374" s="3">
        <v>55</v>
      </c>
      <c r="F374" s="2" t="str">
        <f>_xlfn.XLOOKUP(E374,Table1[Age_Min],Table1[Age_Group],,-1,1)</f>
        <v>41-60</v>
      </c>
      <c r="H374" s="3" t="str" cm="1">
        <f t="array" ref="H374">_xlfn.SWITCH(Table2[[#This Row],[Educ]], 1,"Less than High School", 2,"High School Graduate", 3,"Some College", 4,"College Graduate", 5,"Post Graduate", "Unknown")</f>
        <v>Unknown</v>
      </c>
      <c r="L374" s="4" t="str" cm="1">
        <f t="array" ref="L374">_xlfn.IFS(Table2[[#This Row],[CDR]]="", "Unknown", Table2[[#This Row],[CDR]]&gt;0, "Demented", Table2[[#This Row],[CDR]]=0, "Non-demented")</f>
        <v>Unknown</v>
      </c>
      <c r="M374" s="3">
        <v>1678</v>
      </c>
      <c r="N374" s="5">
        <v>0.78200000000000003</v>
      </c>
      <c r="O374" s="5">
        <v>1.046</v>
      </c>
      <c r="P374" s="3" t="s">
        <v>11</v>
      </c>
    </row>
    <row r="375" spans="1:16" x14ac:dyDescent="0.2">
      <c r="A375" s="2" t="s">
        <v>365</v>
      </c>
      <c r="B375" s="2" t="str">
        <f t="shared" si="10"/>
        <v>0390</v>
      </c>
      <c r="C375" s="2" t="str">
        <f t="shared" si="11"/>
        <v>1</v>
      </c>
      <c r="D375" s="2" t="s">
        <v>463</v>
      </c>
      <c r="E375" s="3">
        <v>69</v>
      </c>
      <c r="F375" s="2" t="str">
        <f>_xlfn.XLOOKUP(E375,Table1[Age_Min],Table1[Age_Group],,-1,1)</f>
        <v>66-70</v>
      </c>
      <c r="G375" s="3">
        <v>2</v>
      </c>
      <c r="H375" s="3" t="str" cm="1">
        <f t="array" ref="H375">_xlfn.SWITCH(Table2[[#This Row],[Educ]], 1,"Less than High School", 2,"High School Graduate", 3,"Some College", 4,"College Graduate", 5,"Post Graduate", "Unknown")</f>
        <v>High School Graduate</v>
      </c>
      <c r="I375" s="3">
        <v>2</v>
      </c>
      <c r="J375" s="3">
        <v>24</v>
      </c>
      <c r="K375" s="4">
        <v>0.5</v>
      </c>
      <c r="L375" s="4" t="str" cm="1">
        <f t="array" ref="L375">_xlfn.IFS(Table2[[#This Row],[CDR]]="", "Unknown", Table2[[#This Row],[CDR]]&gt;0, "Demented", Table2[[#This Row],[CDR]]=0, "Non-demented")</f>
        <v>Demented</v>
      </c>
      <c r="M375" s="3">
        <v>1480</v>
      </c>
      <c r="N375" s="5">
        <v>0.79400000000000004</v>
      </c>
      <c r="O375" s="5">
        <v>1.1859999999999999</v>
      </c>
      <c r="P375" s="3" t="s">
        <v>11</v>
      </c>
    </row>
    <row r="376" spans="1:16" x14ac:dyDescent="0.2">
      <c r="A376" s="2" t="s">
        <v>366</v>
      </c>
      <c r="B376" s="2" t="str">
        <f t="shared" si="10"/>
        <v>0392</v>
      </c>
      <c r="C376" s="2" t="str">
        <f t="shared" si="11"/>
        <v>1</v>
      </c>
      <c r="D376" s="2" t="s">
        <v>462</v>
      </c>
      <c r="E376" s="3">
        <v>24</v>
      </c>
      <c r="F376" s="2" t="str">
        <f>_xlfn.XLOOKUP(E376,Table1[Age_Min],Table1[Age_Group],,-1,1)</f>
        <v>18-40</v>
      </c>
      <c r="H376" s="3" t="str" cm="1">
        <f t="array" ref="H376">_xlfn.SWITCH(Table2[[#This Row],[Educ]], 1,"Less than High School", 2,"High School Graduate", 3,"Some College", 4,"College Graduate", 5,"Post Graduate", "Unknown")</f>
        <v>Unknown</v>
      </c>
      <c r="L376" s="4" t="str" cm="1">
        <f t="array" ref="L376">_xlfn.IFS(Table2[[#This Row],[CDR]]="", "Unknown", Table2[[#This Row],[CDR]]&gt;0, "Demented", Table2[[#This Row],[CDR]]=0, "Non-demented")</f>
        <v>Unknown</v>
      </c>
      <c r="M376" s="3">
        <v>1441</v>
      </c>
      <c r="N376" s="5">
        <v>0.84799999999999998</v>
      </c>
      <c r="O376" s="5">
        <v>1.218</v>
      </c>
      <c r="P376" s="3" t="s">
        <v>11</v>
      </c>
    </row>
    <row r="377" spans="1:16" x14ac:dyDescent="0.2">
      <c r="A377" s="2" t="s">
        <v>367</v>
      </c>
      <c r="B377" s="2" t="str">
        <f t="shared" si="10"/>
        <v>0394</v>
      </c>
      <c r="C377" s="2" t="str">
        <f t="shared" si="11"/>
        <v>1</v>
      </c>
      <c r="D377" s="2" t="s">
        <v>462</v>
      </c>
      <c r="E377" s="3">
        <v>22</v>
      </c>
      <c r="F377" s="2" t="str">
        <f>_xlfn.XLOOKUP(E377,Table1[Age_Min],Table1[Age_Group],,-1,1)</f>
        <v>18-40</v>
      </c>
      <c r="H377" s="3" t="str" cm="1">
        <f t="array" ref="H377">_xlfn.SWITCH(Table2[[#This Row],[Educ]], 1,"Less than High School", 2,"High School Graduate", 3,"Some College", 4,"College Graduate", 5,"Post Graduate", "Unknown")</f>
        <v>Unknown</v>
      </c>
      <c r="L377" s="4" t="str" cm="1">
        <f t="array" ref="L377">_xlfn.IFS(Table2[[#This Row],[CDR]]="", "Unknown", Table2[[#This Row],[CDR]]&gt;0, "Demented", Table2[[#This Row],[CDR]]=0, "Non-demented")</f>
        <v>Unknown</v>
      </c>
      <c r="M377" s="3">
        <v>1343</v>
      </c>
      <c r="N377" s="5">
        <v>0.84699999999999998</v>
      </c>
      <c r="O377" s="5">
        <v>1.3069999999999999</v>
      </c>
      <c r="P377" s="3" t="s">
        <v>11</v>
      </c>
    </row>
    <row r="378" spans="1:16" x14ac:dyDescent="0.2">
      <c r="A378" s="2" t="s">
        <v>368</v>
      </c>
      <c r="B378" s="2" t="str">
        <f t="shared" si="10"/>
        <v>0395</v>
      </c>
      <c r="C378" s="2" t="str">
        <f t="shared" si="11"/>
        <v>1</v>
      </c>
      <c r="D378" s="2" t="s">
        <v>462</v>
      </c>
      <c r="E378" s="3">
        <v>26</v>
      </c>
      <c r="F378" s="2" t="str">
        <f>_xlfn.XLOOKUP(E378,Table1[Age_Min],Table1[Age_Group],,-1,1)</f>
        <v>18-40</v>
      </c>
      <c r="H378" s="3" t="str" cm="1">
        <f t="array" ref="H378">_xlfn.SWITCH(Table2[[#This Row],[Educ]], 1,"Less than High School", 2,"High School Graduate", 3,"Some College", 4,"College Graduate", 5,"Post Graduate", "Unknown")</f>
        <v>Unknown</v>
      </c>
      <c r="L378" s="4" t="str" cm="1">
        <f t="array" ref="L378">_xlfn.IFS(Table2[[#This Row],[CDR]]="", "Unknown", Table2[[#This Row],[CDR]]&gt;0, "Demented", Table2[[#This Row],[CDR]]=0, "Non-demented")</f>
        <v>Unknown</v>
      </c>
      <c r="M378" s="3">
        <v>1295</v>
      </c>
      <c r="N378" s="5">
        <v>0.83399999999999996</v>
      </c>
      <c r="O378" s="5">
        <v>1.3560000000000001</v>
      </c>
      <c r="P378" s="3" t="s">
        <v>11</v>
      </c>
    </row>
    <row r="379" spans="1:16" x14ac:dyDescent="0.2">
      <c r="A379" s="2" t="s">
        <v>446</v>
      </c>
      <c r="B379" s="2" t="str">
        <f t="shared" si="10"/>
        <v>0395</v>
      </c>
      <c r="C379" s="2" t="str">
        <f t="shared" si="11"/>
        <v>2</v>
      </c>
      <c r="D379" s="2" t="s">
        <v>462</v>
      </c>
      <c r="E379" s="3">
        <v>26</v>
      </c>
      <c r="F379" s="2" t="str">
        <f>_xlfn.XLOOKUP(E379,Table1[Age_Min],Table1[Age_Group],,-1,1)</f>
        <v>18-40</v>
      </c>
      <c r="H379" s="3" t="str" cm="1">
        <f t="array" ref="H379">_xlfn.SWITCH(Table2[[#This Row],[Educ]], 1,"Less than High School", 2,"High School Graduate", 3,"Some College", 4,"College Graduate", 5,"Post Graduate", "Unknown")</f>
        <v>Unknown</v>
      </c>
      <c r="L379" s="4" t="str" cm="1">
        <f t="array" ref="L379">_xlfn.IFS(Table2[[#This Row],[CDR]]="", "Unknown", Table2[[#This Row],[CDR]]&gt;0, "Demented", Table2[[#This Row],[CDR]]=0, "Non-demented")</f>
        <v>Unknown</v>
      </c>
      <c r="M379" s="3">
        <v>1283</v>
      </c>
      <c r="N379" s="5">
        <v>0.83399999999999996</v>
      </c>
      <c r="O379" s="5">
        <v>1.3680000000000001</v>
      </c>
      <c r="P379" s="3">
        <v>39</v>
      </c>
    </row>
    <row r="380" spans="1:16" x14ac:dyDescent="0.2">
      <c r="A380" s="2" t="s">
        <v>369</v>
      </c>
      <c r="B380" s="2" t="str">
        <f t="shared" si="10"/>
        <v>0396</v>
      </c>
      <c r="C380" s="2" t="str">
        <f t="shared" si="11"/>
        <v>1</v>
      </c>
      <c r="D380" s="2" t="s">
        <v>463</v>
      </c>
      <c r="E380" s="3">
        <v>25</v>
      </c>
      <c r="F380" s="2" t="str">
        <f>_xlfn.XLOOKUP(E380,Table1[Age_Min],Table1[Age_Group],,-1,1)</f>
        <v>18-40</v>
      </c>
      <c r="H380" s="3" t="str" cm="1">
        <f t="array" ref="H380">_xlfn.SWITCH(Table2[[#This Row],[Educ]], 1,"Less than High School", 2,"High School Graduate", 3,"Some College", 4,"College Graduate", 5,"Post Graduate", "Unknown")</f>
        <v>Unknown</v>
      </c>
      <c r="L380" s="4" t="str" cm="1">
        <f t="array" ref="L380">_xlfn.IFS(Table2[[#This Row],[CDR]]="", "Unknown", Table2[[#This Row],[CDR]]&gt;0, "Demented", Table2[[#This Row],[CDR]]=0, "Non-demented")</f>
        <v>Unknown</v>
      </c>
      <c r="M380" s="3">
        <v>1674</v>
      </c>
      <c r="N380" s="5">
        <v>0.83199999999999996</v>
      </c>
      <c r="O380" s="5">
        <v>1.048</v>
      </c>
      <c r="P380" s="3" t="s">
        <v>11</v>
      </c>
    </row>
    <row r="381" spans="1:16" x14ac:dyDescent="0.2">
      <c r="A381" s="2" t="s">
        <v>370</v>
      </c>
      <c r="B381" s="2" t="str">
        <f t="shared" si="10"/>
        <v>0397</v>
      </c>
      <c r="C381" s="2" t="str">
        <f t="shared" si="11"/>
        <v>1</v>
      </c>
      <c r="D381" s="2" t="s">
        <v>462</v>
      </c>
      <c r="E381" s="3">
        <v>20</v>
      </c>
      <c r="F381" s="2" t="str">
        <f>_xlfn.XLOOKUP(E381,Table1[Age_Min],Table1[Age_Group],,-1,1)</f>
        <v>18-40</v>
      </c>
      <c r="H381" s="3" t="str" cm="1">
        <f t="array" ref="H381">_xlfn.SWITCH(Table2[[#This Row],[Educ]], 1,"Less than High School", 2,"High School Graduate", 3,"Some College", 4,"College Graduate", 5,"Post Graduate", "Unknown")</f>
        <v>Unknown</v>
      </c>
      <c r="L381" s="4" t="str" cm="1">
        <f t="array" ref="L381">_xlfn.IFS(Table2[[#This Row],[CDR]]="", "Unknown", Table2[[#This Row],[CDR]]&gt;0, "Demented", Table2[[#This Row],[CDR]]=0, "Non-demented")</f>
        <v>Unknown</v>
      </c>
      <c r="M381" s="3">
        <v>1265</v>
      </c>
      <c r="N381" s="5">
        <v>0.84599999999999997</v>
      </c>
      <c r="O381" s="5">
        <v>1.387</v>
      </c>
      <c r="P381" s="3" t="s">
        <v>11</v>
      </c>
    </row>
    <row r="382" spans="1:16" x14ac:dyDescent="0.2">
      <c r="A382" s="2" t="s">
        <v>371</v>
      </c>
      <c r="B382" s="2" t="str">
        <f t="shared" si="10"/>
        <v>0398</v>
      </c>
      <c r="C382" s="2" t="str">
        <f t="shared" si="11"/>
        <v>1</v>
      </c>
      <c r="D382" s="2" t="s">
        <v>463</v>
      </c>
      <c r="E382" s="3">
        <v>71</v>
      </c>
      <c r="F382" s="2" t="str">
        <f>_xlfn.XLOOKUP(E382,Table1[Age_Min],Table1[Age_Group],,-1,1)</f>
        <v>71-75</v>
      </c>
      <c r="G382" s="3">
        <v>5</v>
      </c>
      <c r="H382" s="3" t="str" cm="1">
        <f t="array" ref="H382">_xlfn.SWITCH(Table2[[#This Row],[Educ]], 1,"Less than High School", 2,"High School Graduate", 3,"Some College", 4,"College Graduate", 5,"Post Graduate", "Unknown")</f>
        <v>Post Graduate</v>
      </c>
      <c r="I382" s="3">
        <v>1</v>
      </c>
      <c r="J382" s="3">
        <v>30</v>
      </c>
      <c r="K382" s="4">
        <v>0</v>
      </c>
      <c r="L382" s="4" t="str" cm="1">
        <f t="array" ref="L382">_xlfn.IFS(Table2[[#This Row],[CDR]]="", "Unknown", Table2[[#This Row],[CDR]]&gt;0, "Demented", Table2[[#This Row],[CDR]]=0, "Non-demented")</f>
        <v>Non-demented</v>
      </c>
      <c r="M382" s="3">
        <v>1769</v>
      </c>
      <c r="N382" s="5">
        <v>0.71599999999999997</v>
      </c>
      <c r="O382" s="5">
        <v>0.99199999999999999</v>
      </c>
      <c r="P382" s="3" t="s">
        <v>11</v>
      </c>
    </row>
    <row r="383" spans="1:16" x14ac:dyDescent="0.2">
      <c r="A383" s="2" t="s">
        <v>372</v>
      </c>
      <c r="B383" s="2" t="str">
        <f t="shared" si="10"/>
        <v>0399</v>
      </c>
      <c r="C383" s="2" t="str">
        <f t="shared" si="11"/>
        <v>1</v>
      </c>
      <c r="D383" s="2" t="s">
        <v>463</v>
      </c>
      <c r="E383" s="3">
        <v>78</v>
      </c>
      <c r="F383" s="2" t="str">
        <f>_xlfn.XLOOKUP(E383,Table1[Age_Min],Table1[Age_Group],,-1,1)</f>
        <v>76-80</v>
      </c>
      <c r="G383" s="3">
        <v>2</v>
      </c>
      <c r="H383" s="3" t="str" cm="1">
        <f t="array" ref="H383">_xlfn.SWITCH(Table2[[#This Row],[Educ]], 1,"Less than High School", 2,"High School Graduate", 3,"Some College", 4,"College Graduate", 5,"Post Graduate", "Unknown")</f>
        <v>High School Graduate</v>
      </c>
      <c r="J383" s="3">
        <v>29</v>
      </c>
      <c r="K383" s="4">
        <v>1</v>
      </c>
      <c r="L383" s="4" t="str" cm="1">
        <f t="array" ref="L383">_xlfn.IFS(Table2[[#This Row],[CDR]]="", "Unknown", Table2[[#This Row],[CDR]]&gt;0, "Demented", Table2[[#This Row],[CDR]]=0, "Non-demented")</f>
        <v>Demented</v>
      </c>
      <c r="M383" s="3">
        <v>1569</v>
      </c>
      <c r="N383" s="5">
        <v>0.70599999999999996</v>
      </c>
      <c r="O383" s="5">
        <v>1.119</v>
      </c>
      <c r="P383" s="3" t="s">
        <v>11</v>
      </c>
    </row>
    <row r="384" spans="1:16" x14ac:dyDescent="0.2">
      <c r="A384" s="2" t="s">
        <v>373</v>
      </c>
      <c r="B384" s="2" t="str">
        <f t="shared" si="10"/>
        <v>0400</v>
      </c>
      <c r="C384" s="2" t="str">
        <f t="shared" si="11"/>
        <v>1</v>
      </c>
      <c r="D384" s="2" t="s">
        <v>462</v>
      </c>
      <c r="E384" s="3">
        <v>92</v>
      </c>
      <c r="F384" s="2" t="str">
        <f>_xlfn.XLOOKUP(E384,Table1[Age_Min],Table1[Age_Group],,-1,1)</f>
        <v>91-95</v>
      </c>
      <c r="G384" s="3">
        <v>5</v>
      </c>
      <c r="H384" s="3" t="str" cm="1">
        <f t="array" ref="H384">_xlfn.SWITCH(Table2[[#This Row],[Educ]], 1,"Less than High School", 2,"High School Graduate", 3,"Some College", 4,"College Graduate", 5,"Post Graduate", "Unknown")</f>
        <v>Post Graduate</v>
      </c>
      <c r="I384" s="3">
        <v>1</v>
      </c>
      <c r="J384" s="3">
        <v>25</v>
      </c>
      <c r="K384" s="4">
        <v>0.5</v>
      </c>
      <c r="L384" s="4" t="str" cm="1">
        <f t="array" ref="L384">_xlfn.IFS(Table2[[#This Row],[CDR]]="", "Unknown", Table2[[#This Row],[CDR]]&gt;0, "Demented", Table2[[#This Row],[CDR]]=0, "Non-demented")</f>
        <v>Demented</v>
      </c>
      <c r="M384" s="3">
        <v>1774</v>
      </c>
      <c r="N384" s="5">
        <v>0.64400000000000002</v>
      </c>
      <c r="O384" s="5">
        <v>0.98899999999999999</v>
      </c>
      <c r="P384" s="3" t="s">
        <v>11</v>
      </c>
    </row>
    <row r="385" spans="1:16" x14ac:dyDescent="0.2">
      <c r="A385" s="2" t="s">
        <v>374</v>
      </c>
      <c r="B385" s="2" t="str">
        <f t="shared" si="10"/>
        <v>0401</v>
      </c>
      <c r="C385" s="2" t="str">
        <f t="shared" si="11"/>
        <v>1</v>
      </c>
      <c r="D385" s="2" t="s">
        <v>462</v>
      </c>
      <c r="E385" s="3">
        <v>54</v>
      </c>
      <c r="F385" s="2" t="str">
        <f>_xlfn.XLOOKUP(E385,Table1[Age_Min],Table1[Age_Group],,-1,1)</f>
        <v>41-60</v>
      </c>
      <c r="G385" s="3">
        <v>4</v>
      </c>
      <c r="H385" s="3" t="str" cm="1">
        <f t="array" ref="H385">_xlfn.SWITCH(Table2[[#This Row],[Educ]], 1,"Less than High School", 2,"High School Graduate", 3,"Some College", 4,"College Graduate", 5,"Post Graduate", "Unknown")</f>
        <v>College Graduate</v>
      </c>
      <c r="I385" s="3">
        <v>3</v>
      </c>
      <c r="J385" s="3">
        <v>29</v>
      </c>
      <c r="K385" s="4">
        <v>0</v>
      </c>
      <c r="L385" s="4" t="str" cm="1">
        <f t="array" ref="L385">_xlfn.IFS(Table2[[#This Row],[CDR]]="", "Unknown", Table2[[#This Row],[CDR]]&gt;0, "Demented", Table2[[#This Row],[CDR]]=0, "Non-demented")</f>
        <v>Non-demented</v>
      </c>
      <c r="M385" s="3">
        <v>1287</v>
      </c>
      <c r="N385" s="5">
        <v>0.82699999999999996</v>
      </c>
      <c r="O385" s="5">
        <v>1.3640000000000001</v>
      </c>
      <c r="P385" s="3" t="s">
        <v>11</v>
      </c>
    </row>
    <row r="386" spans="1:16" x14ac:dyDescent="0.2">
      <c r="A386" s="2" t="s">
        <v>375</v>
      </c>
      <c r="B386" s="2" t="str">
        <f t="shared" si="10"/>
        <v>0402</v>
      </c>
      <c r="C386" s="2" t="str">
        <f t="shared" si="11"/>
        <v>1</v>
      </c>
      <c r="D386" s="2" t="s">
        <v>462</v>
      </c>
      <c r="E386" s="3">
        <v>76</v>
      </c>
      <c r="F386" s="2" t="str">
        <f>_xlfn.XLOOKUP(E386,Table1[Age_Min],Table1[Age_Group],,-1,1)</f>
        <v>76-80</v>
      </c>
      <c r="G386" s="3">
        <v>3</v>
      </c>
      <c r="H386" s="3" t="str" cm="1">
        <f t="array" ref="H386">_xlfn.SWITCH(Table2[[#This Row],[Educ]], 1,"Less than High School", 2,"High School Graduate", 3,"Some College", 4,"College Graduate", 5,"Post Graduate", "Unknown")</f>
        <v>Some College</v>
      </c>
      <c r="I386" s="3">
        <v>2</v>
      </c>
      <c r="J386" s="3">
        <v>30</v>
      </c>
      <c r="K386" s="4">
        <v>0.5</v>
      </c>
      <c r="L386" s="4" t="str" cm="1">
        <f t="array" ref="L386">_xlfn.IFS(Table2[[#This Row],[CDR]]="", "Unknown", Table2[[#This Row],[CDR]]&gt;0, "Demented", Table2[[#This Row],[CDR]]=0, "Non-demented")</f>
        <v>Demented</v>
      </c>
      <c r="M386" s="3">
        <v>1350</v>
      </c>
      <c r="N386" s="5">
        <v>0.76300000000000001</v>
      </c>
      <c r="O386" s="5">
        <v>1.3</v>
      </c>
      <c r="P386" s="3" t="s">
        <v>11</v>
      </c>
    </row>
    <row r="387" spans="1:16" x14ac:dyDescent="0.2">
      <c r="A387" s="2" t="s">
        <v>376</v>
      </c>
      <c r="B387" s="2" t="str">
        <f t="shared" ref="B387:B437" si="12">_xlfn.TEXTBEFORE(_xlfn.TEXTAFTER(A387,"_"),"_")</f>
        <v>0403</v>
      </c>
      <c r="C387" s="2" t="str">
        <f t="shared" ref="C387:C437" si="13">SUBSTITUTE(_xlfn.TEXTAFTER(A387,"_",-1),"MR","")</f>
        <v>1</v>
      </c>
      <c r="D387" s="2" t="s">
        <v>463</v>
      </c>
      <c r="E387" s="3">
        <v>19</v>
      </c>
      <c r="F387" s="2" t="str">
        <f>_xlfn.XLOOKUP(E387,Table1[Age_Min],Table1[Age_Group],,-1,1)</f>
        <v>18-40</v>
      </c>
      <c r="H387" s="3" t="str" cm="1">
        <f t="array" ref="H387">_xlfn.SWITCH(Table2[[#This Row],[Educ]], 1,"Less than High School", 2,"High School Graduate", 3,"Some College", 4,"College Graduate", 5,"Post Graduate", "Unknown")</f>
        <v>Unknown</v>
      </c>
      <c r="L387" s="4" t="str" cm="1">
        <f t="array" ref="L387">_xlfn.IFS(Table2[[#This Row],[CDR]]="", "Unknown", Table2[[#This Row],[CDR]]&gt;0, "Demented", Table2[[#This Row],[CDR]]=0, "Non-demented")</f>
        <v>Unknown</v>
      </c>
      <c r="M387" s="3">
        <v>1592</v>
      </c>
      <c r="N387" s="5">
        <v>0.83299999999999996</v>
      </c>
      <c r="O387" s="5">
        <v>1.1020000000000001</v>
      </c>
      <c r="P387" s="3" t="s">
        <v>11</v>
      </c>
    </row>
    <row r="388" spans="1:16" x14ac:dyDescent="0.2">
      <c r="A388" s="2" t="s">
        <v>377</v>
      </c>
      <c r="B388" s="2" t="str">
        <f t="shared" si="12"/>
        <v>0404</v>
      </c>
      <c r="C388" s="2" t="str">
        <f t="shared" si="13"/>
        <v>1</v>
      </c>
      <c r="D388" s="2" t="s">
        <v>462</v>
      </c>
      <c r="E388" s="3">
        <v>73</v>
      </c>
      <c r="F388" s="2" t="str">
        <f>_xlfn.XLOOKUP(E388,Table1[Age_Min],Table1[Age_Group],,-1,1)</f>
        <v>71-75</v>
      </c>
      <c r="G388" s="3">
        <v>2</v>
      </c>
      <c r="H388" s="3" t="str" cm="1">
        <f t="array" ref="H388">_xlfn.SWITCH(Table2[[#This Row],[Educ]], 1,"Less than High School", 2,"High School Graduate", 3,"Some College", 4,"College Graduate", 5,"Post Graduate", "Unknown")</f>
        <v>High School Graduate</v>
      </c>
      <c r="I388" s="3">
        <v>2</v>
      </c>
      <c r="J388" s="3">
        <v>29</v>
      </c>
      <c r="K388" s="4">
        <v>0</v>
      </c>
      <c r="L388" s="4" t="str" cm="1">
        <f t="array" ref="L388">_xlfn.IFS(Table2[[#This Row],[CDR]]="", "Unknown", Table2[[#This Row],[CDR]]&gt;0, "Demented", Table2[[#This Row],[CDR]]=0, "Non-demented")</f>
        <v>Non-demented</v>
      </c>
      <c r="M388" s="3">
        <v>1465</v>
      </c>
      <c r="N388" s="5">
        <v>0.77600000000000002</v>
      </c>
      <c r="O388" s="5">
        <v>1.198</v>
      </c>
      <c r="P388" s="3" t="s">
        <v>11</v>
      </c>
    </row>
    <row r="389" spans="1:16" x14ac:dyDescent="0.2">
      <c r="A389" s="2" t="s">
        <v>378</v>
      </c>
      <c r="B389" s="2" t="str">
        <f t="shared" si="12"/>
        <v>0405</v>
      </c>
      <c r="C389" s="2" t="str">
        <f t="shared" si="13"/>
        <v>1</v>
      </c>
      <c r="D389" s="2" t="s">
        <v>463</v>
      </c>
      <c r="E389" s="3">
        <v>77</v>
      </c>
      <c r="F389" s="2" t="str">
        <f>_xlfn.XLOOKUP(E389,Table1[Age_Min],Table1[Age_Group],,-1,1)</f>
        <v>76-80</v>
      </c>
      <c r="G389" s="3">
        <v>5</v>
      </c>
      <c r="H389" s="3" t="str" cm="1">
        <f t="array" ref="H389">_xlfn.SWITCH(Table2[[#This Row],[Educ]], 1,"Less than High School", 2,"High School Graduate", 3,"Some College", 4,"College Graduate", 5,"Post Graduate", "Unknown")</f>
        <v>Post Graduate</v>
      </c>
      <c r="I389" s="3">
        <v>1</v>
      </c>
      <c r="J389" s="3">
        <v>23</v>
      </c>
      <c r="K389" s="4">
        <v>1</v>
      </c>
      <c r="L389" s="4" t="str" cm="1">
        <f t="array" ref="L389">_xlfn.IFS(Table2[[#This Row],[CDR]]="", "Unknown", Table2[[#This Row],[CDR]]&gt;0, "Demented", Table2[[#This Row],[CDR]]=0, "Non-demented")</f>
        <v>Demented</v>
      </c>
      <c r="M389" s="3">
        <v>1713</v>
      </c>
      <c r="N389" s="5">
        <v>0.76100000000000001</v>
      </c>
      <c r="O389" s="5">
        <v>1.024</v>
      </c>
      <c r="P389" s="3" t="s">
        <v>11</v>
      </c>
    </row>
    <row r="390" spans="1:16" x14ac:dyDescent="0.2">
      <c r="A390" s="2" t="s">
        <v>379</v>
      </c>
      <c r="B390" s="2" t="str">
        <f t="shared" si="12"/>
        <v>0406</v>
      </c>
      <c r="C390" s="2" t="str">
        <f t="shared" si="13"/>
        <v>1</v>
      </c>
      <c r="D390" s="2" t="s">
        <v>462</v>
      </c>
      <c r="E390" s="3">
        <v>25</v>
      </c>
      <c r="F390" s="2" t="str">
        <f>_xlfn.XLOOKUP(E390,Table1[Age_Min],Table1[Age_Group],,-1,1)</f>
        <v>18-40</v>
      </c>
      <c r="H390" s="3" t="str" cm="1">
        <f t="array" ref="H390">_xlfn.SWITCH(Table2[[#This Row],[Educ]], 1,"Less than High School", 2,"High School Graduate", 3,"Some College", 4,"College Graduate", 5,"Post Graduate", "Unknown")</f>
        <v>Unknown</v>
      </c>
      <c r="L390" s="4" t="str" cm="1">
        <f t="array" ref="L390">_xlfn.IFS(Table2[[#This Row],[CDR]]="", "Unknown", Table2[[#This Row],[CDR]]&gt;0, "Demented", Table2[[#This Row],[CDR]]=0, "Non-demented")</f>
        <v>Unknown</v>
      </c>
      <c r="M390" s="3">
        <v>1346</v>
      </c>
      <c r="N390" s="5">
        <v>0.85499999999999998</v>
      </c>
      <c r="O390" s="5">
        <v>1.3029999999999999</v>
      </c>
      <c r="P390" s="3" t="s">
        <v>11</v>
      </c>
    </row>
    <row r="391" spans="1:16" x14ac:dyDescent="0.2">
      <c r="A391" s="2" t="s">
        <v>380</v>
      </c>
      <c r="B391" s="2" t="str">
        <f t="shared" si="12"/>
        <v>0407</v>
      </c>
      <c r="C391" s="2" t="str">
        <f t="shared" si="13"/>
        <v>1</v>
      </c>
      <c r="D391" s="2" t="s">
        <v>462</v>
      </c>
      <c r="E391" s="3">
        <v>55</v>
      </c>
      <c r="F391" s="2" t="str">
        <f>_xlfn.XLOOKUP(E391,Table1[Age_Min],Table1[Age_Group],,-1,1)</f>
        <v>41-60</v>
      </c>
      <c r="H391" s="3" t="str" cm="1">
        <f t="array" ref="H391">_xlfn.SWITCH(Table2[[#This Row],[Educ]], 1,"Less than High School", 2,"High School Graduate", 3,"Some College", 4,"College Graduate", 5,"Post Graduate", "Unknown")</f>
        <v>Unknown</v>
      </c>
      <c r="L391" s="4" t="str" cm="1">
        <f t="array" ref="L391">_xlfn.IFS(Table2[[#This Row],[CDR]]="", "Unknown", Table2[[#This Row],[CDR]]&gt;0, "Demented", Table2[[#This Row],[CDR]]=0, "Non-demented")</f>
        <v>Unknown</v>
      </c>
      <c r="M391" s="3">
        <v>1434</v>
      </c>
      <c r="N391" s="5">
        <v>0.80700000000000005</v>
      </c>
      <c r="O391" s="5">
        <v>1.224</v>
      </c>
      <c r="P391" s="3" t="s">
        <v>11</v>
      </c>
    </row>
    <row r="392" spans="1:16" x14ac:dyDescent="0.2">
      <c r="A392" s="2" t="s">
        <v>381</v>
      </c>
      <c r="B392" s="2" t="str">
        <f t="shared" si="12"/>
        <v>0408</v>
      </c>
      <c r="C392" s="2" t="str">
        <f t="shared" si="13"/>
        <v>1</v>
      </c>
      <c r="D392" s="2" t="s">
        <v>462</v>
      </c>
      <c r="E392" s="3">
        <v>22</v>
      </c>
      <c r="F392" s="2" t="str">
        <f>_xlfn.XLOOKUP(E392,Table1[Age_Min],Table1[Age_Group],,-1,1)</f>
        <v>18-40</v>
      </c>
      <c r="H392" s="3" t="str" cm="1">
        <f t="array" ref="H392">_xlfn.SWITCH(Table2[[#This Row],[Educ]], 1,"Less than High School", 2,"High School Graduate", 3,"Some College", 4,"College Graduate", 5,"Post Graduate", "Unknown")</f>
        <v>Unknown</v>
      </c>
      <c r="L392" s="4" t="str" cm="1">
        <f t="array" ref="L392">_xlfn.IFS(Table2[[#This Row],[CDR]]="", "Unknown", Table2[[#This Row],[CDR]]&gt;0, "Demented", Table2[[#This Row],[CDR]]=0, "Non-demented")</f>
        <v>Unknown</v>
      </c>
      <c r="M392" s="3">
        <v>1518</v>
      </c>
      <c r="N392" s="5">
        <v>0.86099999999999999</v>
      </c>
      <c r="O392" s="5">
        <v>1.1559999999999999</v>
      </c>
      <c r="P392" s="3" t="s">
        <v>11</v>
      </c>
    </row>
    <row r="393" spans="1:16" x14ac:dyDescent="0.2">
      <c r="A393" s="2" t="s">
        <v>382</v>
      </c>
      <c r="B393" s="2" t="str">
        <f t="shared" si="12"/>
        <v>0409</v>
      </c>
      <c r="C393" s="2" t="str">
        <f t="shared" si="13"/>
        <v>1</v>
      </c>
      <c r="D393" s="2" t="s">
        <v>463</v>
      </c>
      <c r="E393" s="3">
        <v>34</v>
      </c>
      <c r="F393" s="2" t="str">
        <f>_xlfn.XLOOKUP(E393,Table1[Age_Min],Table1[Age_Group],,-1,1)</f>
        <v>18-40</v>
      </c>
      <c r="H393" s="3" t="str" cm="1">
        <f t="array" ref="H393">_xlfn.SWITCH(Table2[[#This Row],[Educ]], 1,"Less than High School", 2,"High School Graduate", 3,"Some College", 4,"College Graduate", 5,"Post Graduate", "Unknown")</f>
        <v>Unknown</v>
      </c>
      <c r="L393" s="4" t="str" cm="1">
        <f t="array" ref="L393">_xlfn.IFS(Table2[[#This Row],[CDR]]="", "Unknown", Table2[[#This Row],[CDR]]&gt;0, "Demented", Table2[[#This Row],[CDR]]=0, "Non-demented")</f>
        <v>Unknown</v>
      </c>
      <c r="M393" s="3">
        <v>1569</v>
      </c>
      <c r="N393" s="5">
        <v>0.79800000000000004</v>
      </c>
      <c r="O393" s="5">
        <v>1.1180000000000001</v>
      </c>
      <c r="P393" s="3" t="s">
        <v>11</v>
      </c>
    </row>
    <row r="394" spans="1:16" x14ac:dyDescent="0.2">
      <c r="A394" s="2" t="s">
        <v>383</v>
      </c>
      <c r="B394" s="2" t="str">
        <f t="shared" si="12"/>
        <v>0410</v>
      </c>
      <c r="C394" s="2" t="str">
        <f t="shared" si="13"/>
        <v>1</v>
      </c>
      <c r="D394" s="2" t="s">
        <v>462</v>
      </c>
      <c r="E394" s="3">
        <v>23</v>
      </c>
      <c r="F394" s="2" t="str">
        <f>_xlfn.XLOOKUP(E394,Table1[Age_Min],Table1[Age_Group],,-1,1)</f>
        <v>18-40</v>
      </c>
      <c r="H394" s="3" t="str" cm="1">
        <f t="array" ref="H394">_xlfn.SWITCH(Table2[[#This Row],[Educ]], 1,"Less than High School", 2,"High School Graduate", 3,"Some College", 4,"College Graduate", 5,"Post Graduate", "Unknown")</f>
        <v>Unknown</v>
      </c>
      <c r="L394" s="4" t="str" cm="1">
        <f t="array" ref="L394">_xlfn.IFS(Table2[[#This Row],[CDR]]="", "Unknown", Table2[[#This Row],[CDR]]&gt;0, "Demented", Table2[[#This Row],[CDR]]=0, "Non-demented")</f>
        <v>Unknown</v>
      </c>
      <c r="M394" s="3">
        <v>1507</v>
      </c>
      <c r="N394" s="5">
        <v>0.87</v>
      </c>
      <c r="O394" s="5">
        <v>1.165</v>
      </c>
      <c r="P394" s="3" t="s">
        <v>11</v>
      </c>
    </row>
    <row r="395" spans="1:16" x14ac:dyDescent="0.2">
      <c r="A395" s="2" t="s">
        <v>384</v>
      </c>
      <c r="B395" s="2" t="str">
        <f t="shared" si="12"/>
        <v>0411</v>
      </c>
      <c r="C395" s="2" t="str">
        <f t="shared" si="13"/>
        <v>1</v>
      </c>
      <c r="D395" s="2" t="s">
        <v>462</v>
      </c>
      <c r="E395" s="3">
        <v>71</v>
      </c>
      <c r="F395" s="2" t="str">
        <f>_xlfn.XLOOKUP(E395,Table1[Age_Min],Table1[Age_Group],,-1,1)</f>
        <v>71-75</v>
      </c>
      <c r="G395" s="3">
        <v>5</v>
      </c>
      <c r="H395" s="3" t="str" cm="1">
        <f t="array" ref="H395">_xlfn.SWITCH(Table2[[#This Row],[Educ]], 1,"Less than High School", 2,"High School Graduate", 3,"Some College", 4,"College Graduate", 5,"Post Graduate", "Unknown")</f>
        <v>Post Graduate</v>
      </c>
      <c r="I395" s="3">
        <v>1</v>
      </c>
      <c r="J395" s="3">
        <v>29</v>
      </c>
      <c r="K395" s="4">
        <v>0.5</v>
      </c>
      <c r="L395" s="4" t="str" cm="1">
        <f t="array" ref="L395">_xlfn.IFS(Table2[[#This Row],[CDR]]="", "Unknown", Table2[[#This Row],[CDR]]&gt;0, "Demented", Table2[[#This Row],[CDR]]=0, "Non-demented")</f>
        <v>Demented</v>
      </c>
      <c r="M395" s="3">
        <v>1346</v>
      </c>
      <c r="N395" s="5">
        <v>0.74199999999999999</v>
      </c>
      <c r="O395" s="5">
        <v>1.304</v>
      </c>
      <c r="P395" s="3" t="s">
        <v>11</v>
      </c>
    </row>
    <row r="396" spans="1:16" x14ac:dyDescent="0.2">
      <c r="A396" s="2" t="s">
        <v>385</v>
      </c>
      <c r="B396" s="2" t="str">
        <f t="shared" si="12"/>
        <v>0413</v>
      </c>
      <c r="C396" s="2" t="str">
        <f t="shared" si="13"/>
        <v>1</v>
      </c>
      <c r="D396" s="2" t="s">
        <v>462</v>
      </c>
      <c r="E396" s="3">
        <v>25</v>
      </c>
      <c r="F396" s="2" t="str">
        <f>_xlfn.XLOOKUP(E396,Table1[Age_Min],Table1[Age_Group],,-1,1)</f>
        <v>18-40</v>
      </c>
      <c r="H396" s="3" t="str" cm="1">
        <f t="array" ref="H396">_xlfn.SWITCH(Table2[[#This Row],[Educ]], 1,"Less than High School", 2,"High School Graduate", 3,"Some College", 4,"College Graduate", 5,"Post Graduate", "Unknown")</f>
        <v>Unknown</v>
      </c>
      <c r="L396" s="4" t="str" cm="1">
        <f t="array" ref="L396">_xlfn.IFS(Table2[[#This Row],[CDR]]="", "Unknown", Table2[[#This Row],[CDR]]&gt;0, "Demented", Table2[[#This Row],[CDR]]=0, "Non-demented")</f>
        <v>Unknown</v>
      </c>
      <c r="M396" s="3">
        <v>1447</v>
      </c>
      <c r="N396" s="5">
        <v>0.86599999999999999</v>
      </c>
      <c r="O396" s="5">
        <v>1.2130000000000001</v>
      </c>
      <c r="P396" s="3" t="s">
        <v>11</v>
      </c>
    </row>
    <row r="397" spans="1:16" x14ac:dyDescent="0.2">
      <c r="A397" s="2" t="s">
        <v>386</v>
      </c>
      <c r="B397" s="2" t="str">
        <f t="shared" si="12"/>
        <v>0415</v>
      </c>
      <c r="C397" s="2" t="str">
        <f t="shared" si="13"/>
        <v>1</v>
      </c>
      <c r="D397" s="2" t="s">
        <v>462</v>
      </c>
      <c r="E397" s="3">
        <v>21</v>
      </c>
      <c r="F397" s="2" t="str">
        <f>_xlfn.XLOOKUP(E397,Table1[Age_Min],Table1[Age_Group],,-1,1)</f>
        <v>18-40</v>
      </c>
      <c r="H397" s="3" t="str" cm="1">
        <f t="array" ref="H397">_xlfn.SWITCH(Table2[[#This Row],[Educ]], 1,"Less than High School", 2,"High School Graduate", 3,"Some College", 4,"College Graduate", 5,"Post Graduate", "Unknown")</f>
        <v>Unknown</v>
      </c>
      <c r="L397" s="4" t="str" cm="1">
        <f t="array" ref="L397">_xlfn.IFS(Table2[[#This Row],[CDR]]="", "Unknown", Table2[[#This Row],[CDR]]&gt;0, "Demented", Table2[[#This Row],[CDR]]=0, "Non-demented")</f>
        <v>Unknown</v>
      </c>
      <c r="M397" s="3">
        <v>1542</v>
      </c>
      <c r="N397" s="5">
        <v>0.85899999999999999</v>
      </c>
      <c r="O397" s="5">
        <v>1.1379999999999999</v>
      </c>
      <c r="P397" s="3" t="s">
        <v>11</v>
      </c>
    </row>
    <row r="398" spans="1:16" x14ac:dyDescent="0.2">
      <c r="A398" s="2" t="s">
        <v>387</v>
      </c>
      <c r="B398" s="2" t="str">
        <f t="shared" si="12"/>
        <v>0416</v>
      </c>
      <c r="C398" s="2" t="str">
        <f t="shared" si="13"/>
        <v>1</v>
      </c>
      <c r="D398" s="2" t="s">
        <v>462</v>
      </c>
      <c r="E398" s="3">
        <v>23</v>
      </c>
      <c r="F398" s="2" t="str">
        <f>_xlfn.XLOOKUP(E398,Table1[Age_Min],Table1[Age_Group],,-1,1)</f>
        <v>18-40</v>
      </c>
      <c r="H398" s="3" t="str" cm="1">
        <f t="array" ref="H398">_xlfn.SWITCH(Table2[[#This Row],[Educ]], 1,"Less than High School", 2,"High School Graduate", 3,"Some College", 4,"College Graduate", 5,"Post Graduate", "Unknown")</f>
        <v>Unknown</v>
      </c>
      <c r="L398" s="4" t="str" cm="1">
        <f t="array" ref="L398">_xlfn.IFS(Table2[[#This Row],[CDR]]="", "Unknown", Table2[[#This Row],[CDR]]&gt;0, "Demented", Table2[[#This Row],[CDR]]=0, "Non-demented")</f>
        <v>Unknown</v>
      </c>
      <c r="M398" s="3">
        <v>1567</v>
      </c>
      <c r="N398" s="5">
        <v>0.85199999999999998</v>
      </c>
      <c r="O398" s="5">
        <v>1.1200000000000001</v>
      </c>
      <c r="P398" s="3" t="s">
        <v>11</v>
      </c>
    </row>
    <row r="399" spans="1:16" x14ac:dyDescent="0.2">
      <c r="A399" s="2" t="s">
        <v>388</v>
      </c>
      <c r="B399" s="2" t="str">
        <f t="shared" si="12"/>
        <v>0417</v>
      </c>
      <c r="C399" s="2" t="str">
        <f t="shared" si="13"/>
        <v>1</v>
      </c>
      <c r="D399" s="2" t="s">
        <v>462</v>
      </c>
      <c r="E399" s="3">
        <v>30</v>
      </c>
      <c r="F399" s="2" t="str">
        <f>_xlfn.XLOOKUP(E399,Table1[Age_Min],Table1[Age_Group],,-1,1)</f>
        <v>18-40</v>
      </c>
      <c r="H399" s="3" t="str" cm="1">
        <f t="array" ref="H399">_xlfn.SWITCH(Table2[[#This Row],[Educ]], 1,"Less than High School", 2,"High School Graduate", 3,"Some College", 4,"College Graduate", 5,"Post Graduate", "Unknown")</f>
        <v>Unknown</v>
      </c>
      <c r="L399" s="4" t="str" cm="1">
        <f t="array" ref="L399">_xlfn.IFS(Table2[[#This Row],[CDR]]="", "Unknown", Table2[[#This Row],[CDR]]&gt;0, "Demented", Table2[[#This Row],[CDR]]=0, "Non-demented")</f>
        <v>Unknown</v>
      </c>
      <c r="M399" s="3">
        <v>1551</v>
      </c>
      <c r="N399" s="5">
        <v>0.85499999999999998</v>
      </c>
      <c r="O399" s="5">
        <v>1.1319999999999999</v>
      </c>
      <c r="P399" s="3" t="s">
        <v>11</v>
      </c>
    </row>
    <row r="400" spans="1:16" x14ac:dyDescent="0.2">
      <c r="A400" s="2" t="s">
        <v>389</v>
      </c>
      <c r="B400" s="2" t="str">
        <f t="shared" si="12"/>
        <v>0418</v>
      </c>
      <c r="C400" s="2" t="str">
        <f t="shared" si="13"/>
        <v>1</v>
      </c>
      <c r="D400" s="2" t="s">
        <v>463</v>
      </c>
      <c r="E400" s="3">
        <v>74</v>
      </c>
      <c r="F400" s="2" t="str">
        <f>_xlfn.XLOOKUP(E400,Table1[Age_Min],Table1[Age_Group],,-1,1)</f>
        <v>71-75</v>
      </c>
      <c r="G400" s="3">
        <v>5</v>
      </c>
      <c r="H400" s="3" t="str" cm="1">
        <f t="array" ref="H400">_xlfn.SWITCH(Table2[[#This Row],[Educ]], 1,"Less than High School", 2,"High School Graduate", 3,"Some College", 4,"College Graduate", 5,"Post Graduate", "Unknown")</f>
        <v>Post Graduate</v>
      </c>
      <c r="I400" s="3">
        <v>2</v>
      </c>
      <c r="J400" s="3">
        <v>28</v>
      </c>
      <c r="K400" s="4">
        <v>0.5</v>
      </c>
      <c r="L400" s="4" t="str" cm="1">
        <f t="array" ref="L400">_xlfn.IFS(Table2[[#This Row],[CDR]]="", "Unknown", Table2[[#This Row],[CDR]]&gt;0, "Demented", Table2[[#This Row],[CDR]]=0, "Non-demented")</f>
        <v>Demented</v>
      </c>
      <c r="M400" s="3">
        <v>1659</v>
      </c>
      <c r="N400" s="5">
        <v>0.747</v>
      </c>
      <c r="O400" s="5">
        <v>1.0580000000000001</v>
      </c>
      <c r="P400" s="3" t="s">
        <v>11</v>
      </c>
    </row>
    <row r="401" spans="1:16" x14ac:dyDescent="0.2">
      <c r="A401" s="2" t="s">
        <v>390</v>
      </c>
      <c r="B401" s="2" t="str">
        <f t="shared" si="12"/>
        <v>0419</v>
      </c>
      <c r="C401" s="2" t="str">
        <f t="shared" si="13"/>
        <v>1</v>
      </c>
      <c r="D401" s="2" t="s">
        <v>462</v>
      </c>
      <c r="E401" s="3">
        <v>21</v>
      </c>
      <c r="F401" s="2" t="str">
        <f>_xlfn.XLOOKUP(E401,Table1[Age_Min],Table1[Age_Group],,-1,1)</f>
        <v>18-40</v>
      </c>
      <c r="H401" s="3" t="str" cm="1">
        <f t="array" ref="H401">_xlfn.SWITCH(Table2[[#This Row],[Educ]], 1,"Less than High School", 2,"High School Graduate", 3,"Some College", 4,"College Graduate", 5,"Post Graduate", "Unknown")</f>
        <v>Unknown</v>
      </c>
      <c r="L401" s="4" t="str" cm="1">
        <f t="array" ref="L401">_xlfn.IFS(Table2[[#This Row],[CDR]]="", "Unknown", Table2[[#This Row],[CDR]]&gt;0, "Demented", Table2[[#This Row],[CDR]]=0, "Non-demented")</f>
        <v>Unknown</v>
      </c>
      <c r="M401" s="3">
        <v>1473</v>
      </c>
      <c r="N401" s="5">
        <v>0.86199999999999999</v>
      </c>
      <c r="O401" s="5">
        <v>1.1910000000000001</v>
      </c>
      <c r="P401" s="3" t="s">
        <v>11</v>
      </c>
    </row>
    <row r="402" spans="1:16" x14ac:dyDescent="0.2">
      <c r="A402" s="2" t="s">
        <v>391</v>
      </c>
      <c r="B402" s="2" t="str">
        <f t="shared" si="12"/>
        <v>0420</v>
      </c>
      <c r="C402" s="2" t="str">
        <f t="shared" si="13"/>
        <v>1</v>
      </c>
      <c r="D402" s="2" t="s">
        <v>462</v>
      </c>
      <c r="E402" s="3">
        <v>22</v>
      </c>
      <c r="F402" s="2" t="str">
        <f>_xlfn.XLOOKUP(E402,Table1[Age_Min],Table1[Age_Group],,-1,1)</f>
        <v>18-40</v>
      </c>
      <c r="H402" s="3" t="str" cm="1">
        <f t="array" ref="H402">_xlfn.SWITCH(Table2[[#This Row],[Educ]], 1,"Less than High School", 2,"High School Graduate", 3,"Some College", 4,"College Graduate", 5,"Post Graduate", "Unknown")</f>
        <v>Unknown</v>
      </c>
      <c r="L402" s="4" t="str" cm="1">
        <f t="array" ref="L402">_xlfn.IFS(Table2[[#This Row],[CDR]]="", "Unknown", Table2[[#This Row],[CDR]]&gt;0, "Demented", Table2[[#This Row],[CDR]]=0, "Non-demented")</f>
        <v>Unknown</v>
      </c>
      <c r="M402" s="3">
        <v>1732</v>
      </c>
      <c r="N402" s="5">
        <v>0.84799999999999998</v>
      </c>
      <c r="O402" s="5">
        <v>1.0129999999999999</v>
      </c>
      <c r="P402" s="3" t="s">
        <v>11</v>
      </c>
    </row>
    <row r="403" spans="1:16" x14ac:dyDescent="0.2">
      <c r="A403" s="2" t="s">
        <v>392</v>
      </c>
      <c r="B403" s="2" t="str">
        <f t="shared" si="12"/>
        <v>0421</v>
      </c>
      <c r="C403" s="2" t="str">
        <f t="shared" si="13"/>
        <v>1</v>
      </c>
      <c r="D403" s="2" t="s">
        <v>462</v>
      </c>
      <c r="E403" s="3">
        <v>22</v>
      </c>
      <c r="F403" s="2" t="str">
        <f>_xlfn.XLOOKUP(E403,Table1[Age_Min],Table1[Age_Group],,-1,1)</f>
        <v>18-40</v>
      </c>
      <c r="H403" s="3" t="str" cm="1">
        <f t="array" ref="H403">_xlfn.SWITCH(Table2[[#This Row],[Educ]], 1,"Less than High School", 2,"High School Graduate", 3,"Some College", 4,"College Graduate", 5,"Post Graduate", "Unknown")</f>
        <v>Unknown</v>
      </c>
      <c r="L403" s="4" t="str" cm="1">
        <f t="array" ref="L403">_xlfn.IFS(Table2[[#This Row],[CDR]]="", "Unknown", Table2[[#This Row],[CDR]]&gt;0, "Demented", Table2[[#This Row],[CDR]]=0, "Non-demented")</f>
        <v>Unknown</v>
      </c>
      <c r="M403" s="3">
        <v>1655</v>
      </c>
      <c r="N403" s="5">
        <v>0.84699999999999998</v>
      </c>
      <c r="O403" s="5">
        <v>1.0609999999999999</v>
      </c>
      <c r="P403" s="3" t="s">
        <v>11</v>
      </c>
    </row>
    <row r="404" spans="1:16" x14ac:dyDescent="0.2">
      <c r="A404" s="2" t="s">
        <v>393</v>
      </c>
      <c r="B404" s="2" t="str">
        <f t="shared" si="12"/>
        <v>0422</v>
      </c>
      <c r="C404" s="2" t="str">
        <f t="shared" si="13"/>
        <v>1</v>
      </c>
      <c r="D404" s="2" t="s">
        <v>462</v>
      </c>
      <c r="E404" s="3">
        <v>69</v>
      </c>
      <c r="F404" s="2" t="str">
        <f>_xlfn.XLOOKUP(E404,Table1[Age_Min],Table1[Age_Group],,-1,1)</f>
        <v>66-70</v>
      </c>
      <c r="G404" s="3">
        <v>4</v>
      </c>
      <c r="H404" s="3" t="str" cm="1">
        <f t="array" ref="H404">_xlfn.SWITCH(Table2[[#This Row],[Educ]], 1,"Less than High School", 2,"High School Graduate", 3,"Some College", 4,"College Graduate", 5,"Post Graduate", "Unknown")</f>
        <v>College Graduate</v>
      </c>
      <c r="I404" s="3">
        <v>3</v>
      </c>
      <c r="J404" s="3">
        <v>29</v>
      </c>
      <c r="K404" s="4">
        <v>0</v>
      </c>
      <c r="L404" s="4" t="str" cm="1">
        <f t="array" ref="L404">_xlfn.IFS(Table2[[#This Row],[CDR]]="", "Unknown", Table2[[#This Row],[CDR]]&gt;0, "Demented", Table2[[#This Row],[CDR]]=0, "Non-demented")</f>
        <v>Non-demented</v>
      </c>
      <c r="M404" s="3">
        <v>1380</v>
      </c>
      <c r="N404" s="5">
        <v>0.80900000000000005</v>
      </c>
      <c r="O404" s="5">
        <v>1.272</v>
      </c>
      <c r="P404" s="3" t="s">
        <v>11</v>
      </c>
    </row>
    <row r="405" spans="1:16" x14ac:dyDescent="0.2">
      <c r="A405" s="2" t="s">
        <v>394</v>
      </c>
      <c r="B405" s="2" t="str">
        <f t="shared" si="12"/>
        <v>0423</v>
      </c>
      <c r="C405" s="2" t="str">
        <f t="shared" si="13"/>
        <v>1</v>
      </c>
      <c r="D405" s="2" t="s">
        <v>463</v>
      </c>
      <c r="E405" s="3">
        <v>75</v>
      </c>
      <c r="F405" s="2" t="str">
        <f>_xlfn.XLOOKUP(E405,Table1[Age_Min],Table1[Age_Group],,-1,1)</f>
        <v>71-75</v>
      </c>
      <c r="G405" s="3">
        <v>2</v>
      </c>
      <c r="H405" s="3" t="str" cm="1">
        <f t="array" ref="H405">_xlfn.SWITCH(Table2[[#This Row],[Educ]], 1,"Less than High School", 2,"High School Graduate", 3,"Some College", 4,"College Graduate", 5,"Post Graduate", "Unknown")</f>
        <v>High School Graduate</v>
      </c>
      <c r="I405" s="3">
        <v>4</v>
      </c>
      <c r="J405" s="3">
        <v>28</v>
      </c>
      <c r="K405" s="4">
        <v>0</v>
      </c>
      <c r="L405" s="4" t="str" cm="1">
        <f t="array" ref="L405">_xlfn.IFS(Table2[[#This Row],[CDR]]="", "Unknown", Table2[[#This Row],[CDR]]&gt;0, "Demented", Table2[[#This Row],[CDR]]=0, "Non-demented")</f>
        <v>Non-demented</v>
      </c>
      <c r="M405" s="3">
        <v>1511</v>
      </c>
      <c r="N405" s="5">
        <v>0.749</v>
      </c>
      <c r="O405" s="5">
        <v>1.1619999999999999</v>
      </c>
      <c r="P405" s="3" t="s">
        <v>11</v>
      </c>
    </row>
    <row r="406" spans="1:16" x14ac:dyDescent="0.2">
      <c r="A406" s="2" t="s">
        <v>395</v>
      </c>
      <c r="B406" s="2" t="str">
        <f t="shared" si="12"/>
        <v>0424</v>
      </c>
      <c r="C406" s="2" t="str">
        <f t="shared" si="13"/>
        <v>1</v>
      </c>
      <c r="D406" s="2" t="s">
        <v>463</v>
      </c>
      <c r="E406" s="3">
        <v>75</v>
      </c>
      <c r="F406" s="2" t="str">
        <f>_xlfn.XLOOKUP(E406,Table1[Age_Min],Table1[Age_Group],,-1,1)</f>
        <v>71-75</v>
      </c>
      <c r="G406" s="3">
        <v>4</v>
      </c>
      <c r="H406" s="3" t="str" cm="1">
        <f t="array" ref="H406">_xlfn.SWITCH(Table2[[#This Row],[Educ]], 1,"Less than High School", 2,"High School Graduate", 3,"Some College", 4,"College Graduate", 5,"Post Graduate", "Unknown")</f>
        <v>College Graduate</v>
      </c>
      <c r="I406" s="3">
        <v>1</v>
      </c>
      <c r="J406" s="3">
        <v>20</v>
      </c>
      <c r="K406" s="4">
        <v>1</v>
      </c>
      <c r="L406" s="4" t="str" cm="1">
        <f t="array" ref="L406">_xlfn.IFS(Table2[[#This Row],[CDR]]="", "Unknown", Table2[[#This Row],[CDR]]&gt;0, "Demented", Table2[[#This Row],[CDR]]=0, "Non-demented")</f>
        <v>Demented</v>
      </c>
      <c r="M406" s="3">
        <v>1613</v>
      </c>
      <c r="N406" s="5">
        <v>0.71499999999999997</v>
      </c>
      <c r="O406" s="5">
        <v>1.0880000000000001</v>
      </c>
      <c r="P406" s="3" t="s">
        <v>11</v>
      </c>
    </row>
    <row r="407" spans="1:16" x14ac:dyDescent="0.2">
      <c r="A407" s="2" t="s">
        <v>396</v>
      </c>
      <c r="B407" s="2" t="str">
        <f t="shared" si="12"/>
        <v>0425</v>
      </c>
      <c r="C407" s="2" t="str">
        <f t="shared" si="13"/>
        <v>1</v>
      </c>
      <c r="D407" s="2" t="s">
        <v>462</v>
      </c>
      <c r="E407" s="3">
        <v>78</v>
      </c>
      <c r="F407" s="2" t="str">
        <f>_xlfn.XLOOKUP(E407,Table1[Age_Min],Table1[Age_Group],,-1,1)</f>
        <v>76-80</v>
      </c>
      <c r="G407" s="3">
        <v>1</v>
      </c>
      <c r="H407" s="3" t="str" cm="1">
        <f t="array" ref="H407">_xlfn.SWITCH(Table2[[#This Row],[Educ]], 1,"Less than High School", 2,"High School Graduate", 3,"Some College", 4,"College Graduate", 5,"Post Graduate", "Unknown")</f>
        <v>Less than High School</v>
      </c>
      <c r="I407" s="3">
        <v>4</v>
      </c>
      <c r="J407" s="3">
        <v>23</v>
      </c>
      <c r="K407" s="4">
        <v>1</v>
      </c>
      <c r="L407" s="4" t="str" cm="1">
        <f t="array" ref="L407">_xlfn.IFS(Table2[[#This Row],[CDR]]="", "Unknown", Table2[[#This Row],[CDR]]&gt;0, "Demented", Table2[[#This Row],[CDR]]=0, "Non-demented")</f>
        <v>Demented</v>
      </c>
      <c r="M407" s="3">
        <v>1461</v>
      </c>
      <c r="N407" s="5">
        <v>0.71499999999999997</v>
      </c>
      <c r="O407" s="5">
        <v>1.2010000000000001</v>
      </c>
      <c r="P407" s="3" t="s">
        <v>11</v>
      </c>
    </row>
    <row r="408" spans="1:16" x14ac:dyDescent="0.2">
      <c r="A408" s="2" t="s">
        <v>397</v>
      </c>
      <c r="B408" s="2" t="str">
        <f t="shared" si="12"/>
        <v>0426</v>
      </c>
      <c r="C408" s="2" t="str">
        <f t="shared" si="13"/>
        <v>1</v>
      </c>
      <c r="D408" s="2" t="s">
        <v>462</v>
      </c>
      <c r="E408" s="3">
        <v>82</v>
      </c>
      <c r="F408" s="2" t="str">
        <f>_xlfn.XLOOKUP(E408,Table1[Age_Min],Table1[Age_Group],,-1,1)</f>
        <v>81-85</v>
      </c>
      <c r="G408" s="3">
        <v>5</v>
      </c>
      <c r="H408" s="3" t="str" cm="1">
        <f t="array" ref="H408">_xlfn.SWITCH(Table2[[#This Row],[Educ]], 1,"Less than High School", 2,"High School Graduate", 3,"Some College", 4,"College Graduate", 5,"Post Graduate", "Unknown")</f>
        <v>Post Graduate</v>
      </c>
      <c r="I408" s="3">
        <v>2</v>
      </c>
      <c r="J408" s="3">
        <v>29</v>
      </c>
      <c r="K408" s="4">
        <v>0</v>
      </c>
      <c r="L408" s="4" t="str" cm="1">
        <f t="array" ref="L408">_xlfn.IFS(Table2[[#This Row],[CDR]]="", "Unknown", Table2[[#This Row],[CDR]]&gt;0, "Demented", Table2[[#This Row],[CDR]]=0, "Non-demented")</f>
        <v>Non-demented</v>
      </c>
      <c r="M408" s="3">
        <v>1316</v>
      </c>
      <c r="N408" s="5">
        <v>0.79100000000000004</v>
      </c>
      <c r="O408" s="5">
        <v>1.3340000000000001</v>
      </c>
      <c r="P408" s="3" t="s">
        <v>11</v>
      </c>
    </row>
    <row r="409" spans="1:16" x14ac:dyDescent="0.2">
      <c r="A409" s="2" t="s">
        <v>398</v>
      </c>
      <c r="B409" s="2" t="str">
        <f t="shared" si="12"/>
        <v>0428</v>
      </c>
      <c r="C409" s="2" t="str">
        <f t="shared" si="13"/>
        <v>1</v>
      </c>
      <c r="D409" s="2" t="s">
        <v>462</v>
      </c>
      <c r="E409" s="3">
        <v>84</v>
      </c>
      <c r="F409" s="2" t="str">
        <f>_xlfn.XLOOKUP(E409,Table1[Age_Min],Table1[Age_Group],,-1,1)</f>
        <v>81-85</v>
      </c>
      <c r="G409" s="3">
        <v>4</v>
      </c>
      <c r="H409" s="3" t="str" cm="1">
        <f t="array" ref="H409">_xlfn.SWITCH(Table2[[#This Row],[Educ]], 1,"Less than High School", 2,"High School Graduate", 3,"Some College", 4,"College Graduate", 5,"Post Graduate", "Unknown")</f>
        <v>College Graduate</v>
      </c>
      <c r="I409" s="3">
        <v>3</v>
      </c>
      <c r="J409" s="3">
        <v>28</v>
      </c>
      <c r="K409" s="4">
        <v>0</v>
      </c>
      <c r="L409" s="4" t="str" cm="1">
        <f t="array" ref="L409">_xlfn.IFS(Table2[[#This Row],[CDR]]="", "Unknown", Table2[[#This Row],[CDR]]&gt;0, "Demented", Table2[[#This Row],[CDR]]=0, "Non-demented")</f>
        <v>Non-demented</v>
      </c>
      <c r="M409" s="3">
        <v>1500</v>
      </c>
      <c r="N409" s="5">
        <v>0.751</v>
      </c>
      <c r="O409" s="5">
        <v>1.17</v>
      </c>
      <c r="P409" s="3" t="s">
        <v>11</v>
      </c>
    </row>
    <row r="410" spans="1:16" x14ac:dyDescent="0.2">
      <c r="A410" s="2" t="s">
        <v>399</v>
      </c>
      <c r="B410" s="2" t="str">
        <f t="shared" si="12"/>
        <v>0429</v>
      </c>
      <c r="C410" s="2" t="str">
        <f t="shared" si="13"/>
        <v>1</v>
      </c>
      <c r="D410" s="2" t="s">
        <v>462</v>
      </c>
      <c r="E410" s="3">
        <v>45</v>
      </c>
      <c r="F410" s="2" t="str">
        <f>_xlfn.XLOOKUP(E410,Table1[Age_Min],Table1[Age_Group],,-1,1)</f>
        <v>41-60</v>
      </c>
      <c r="H410" s="3" t="str" cm="1">
        <f t="array" ref="H410">_xlfn.SWITCH(Table2[[#This Row],[Educ]], 1,"Less than High School", 2,"High School Graduate", 3,"Some College", 4,"College Graduate", 5,"Post Graduate", "Unknown")</f>
        <v>Unknown</v>
      </c>
      <c r="L410" s="4" t="str" cm="1">
        <f t="array" ref="L410">_xlfn.IFS(Table2[[#This Row],[CDR]]="", "Unknown", Table2[[#This Row],[CDR]]&gt;0, "Demented", Table2[[#This Row],[CDR]]=0, "Non-demented")</f>
        <v>Unknown</v>
      </c>
      <c r="M410" s="3">
        <v>1385</v>
      </c>
      <c r="N410" s="5">
        <v>0.80800000000000005</v>
      </c>
      <c r="O410" s="5">
        <v>1.2669999999999999</v>
      </c>
      <c r="P410" s="3" t="s">
        <v>11</v>
      </c>
    </row>
    <row r="411" spans="1:16" x14ac:dyDescent="0.2">
      <c r="A411" s="2" t="s">
        <v>400</v>
      </c>
      <c r="B411" s="2" t="str">
        <f t="shared" si="12"/>
        <v>0430</v>
      </c>
      <c r="C411" s="2" t="str">
        <f t="shared" si="13"/>
        <v>1</v>
      </c>
      <c r="D411" s="2" t="s">
        <v>463</v>
      </c>
      <c r="E411" s="3">
        <v>71</v>
      </c>
      <c r="F411" s="2" t="str">
        <f>_xlfn.XLOOKUP(E411,Table1[Age_Min],Table1[Age_Group],,-1,1)</f>
        <v>71-75</v>
      </c>
      <c r="G411" s="3">
        <v>4</v>
      </c>
      <c r="H411" s="3" t="str" cm="1">
        <f t="array" ref="H411">_xlfn.SWITCH(Table2[[#This Row],[Educ]], 1,"Less than High School", 2,"High School Graduate", 3,"Some College", 4,"College Graduate", 5,"Post Graduate", "Unknown")</f>
        <v>College Graduate</v>
      </c>
      <c r="I411" s="3">
        <v>1</v>
      </c>
      <c r="J411" s="3">
        <v>17</v>
      </c>
      <c r="K411" s="4">
        <v>1</v>
      </c>
      <c r="L411" s="4" t="str" cm="1">
        <f t="array" ref="L411">_xlfn.IFS(Table2[[#This Row],[CDR]]="", "Unknown", Table2[[#This Row],[CDR]]&gt;0, "Demented", Table2[[#This Row],[CDR]]=0, "Non-demented")</f>
        <v>Demented</v>
      </c>
      <c r="M411" s="3">
        <v>1562</v>
      </c>
      <c r="N411" s="5">
        <v>0.68700000000000006</v>
      </c>
      <c r="O411" s="5">
        <v>1.123</v>
      </c>
      <c r="P411" s="3" t="s">
        <v>11</v>
      </c>
    </row>
    <row r="412" spans="1:16" x14ac:dyDescent="0.2">
      <c r="A412" s="2" t="s">
        <v>401</v>
      </c>
      <c r="B412" s="2" t="str">
        <f t="shared" si="12"/>
        <v>0431</v>
      </c>
      <c r="C412" s="2" t="str">
        <f t="shared" si="13"/>
        <v>1</v>
      </c>
      <c r="D412" s="2" t="s">
        <v>462</v>
      </c>
      <c r="E412" s="3">
        <v>22</v>
      </c>
      <c r="F412" s="2" t="str">
        <f>_xlfn.XLOOKUP(E412,Table1[Age_Min],Table1[Age_Group],,-1,1)</f>
        <v>18-40</v>
      </c>
      <c r="H412" s="3" t="str" cm="1">
        <f t="array" ref="H412">_xlfn.SWITCH(Table2[[#This Row],[Educ]], 1,"Less than High School", 2,"High School Graduate", 3,"Some College", 4,"College Graduate", 5,"Post Graduate", "Unknown")</f>
        <v>Unknown</v>
      </c>
      <c r="L412" s="4" t="str" cm="1">
        <f t="array" ref="L412">_xlfn.IFS(Table2[[#This Row],[CDR]]="", "Unknown", Table2[[#This Row],[CDR]]&gt;0, "Demented", Table2[[#This Row],[CDR]]=0, "Non-demented")</f>
        <v>Unknown</v>
      </c>
      <c r="M412" s="3">
        <v>1405</v>
      </c>
      <c r="N412" s="5">
        <v>0.82199999999999995</v>
      </c>
      <c r="O412" s="5">
        <v>1.2490000000000001</v>
      </c>
      <c r="P412" s="3" t="s">
        <v>11</v>
      </c>
    </row>
    <row r="413" spans="1:16" x14ac:dyDescent="0.2">
      <c r="A413" s="2" t="s">
        <v>402</v>
      </c>
      <c r="B413" s="2" t="str">
        <f t="shared" si="12"/>
        <v>0432</v>
      </c>
      <c r="C413" s="2" t="str">
        <f t="shared" si="13"/>
        <v>1</v>
      </c>
      <c r="D413" s="2" t="s">
        <v>462</v>
      </c>
      <c r="E413" s="3">
        <v>72</v>
      </c>
      <c r="F413" s="2" t="str">
        <f>_xlfn.XLOOKUP(E413,Table1[Age_Min],Table1[Age_Group],,-1,1)</f>
        <v>71-75</v>
      </c>
      <c r="G413" s="3">
        <v>2</v>
      </c>
      <c r="H413" s="3" t="str" cm="1">
        <f t="array" ref="H413">_xlfn.SWITCH(Table2[[#This Row],[Educ]], 1,"Less than High School", 2,"High School Graduate", 3,"Some College", 4,"College Graduate", 5,"Post Graduate", "Unknown")</f>
        <v>High School Graduate</v>
      </c>
      <c r="I413" s="3">
        <v>4</v>
      </c>
      <c r="J413" s="3">
        <v>26</v>
      </c>
      <c r="K413" s="4">
        <v>0.5</v>
      </c>
      <c r="L413" s="4" t="str" cm="1">
        <f t="array" ref="L413">_xlfn.IFS(Table2[[#This Row],[CDR]]="", "Unknown", Table2[[#This Row],[CDR]]&gt;0, "Demented", Table2[[#This Row],[CDR]]=0, "Non-demented")</f>
        <v>Demented</v>
      </c>
      <c r="M413" s="3">
        <v>1453</v>
      </c>
      <c r="N413" s="5">
        <v>0.77300000000000002</v>
      </c>
      <c r="O413" s="5">
        <v>1.208</v>
      </c>
      <c r="P413" s="3" t="s">
        <v>11</v>
      </c>
    </row>
    <row r="414" spans="1:16" x14ac:dyDescent="0.2">
      <c r="A414" s="2" t="s">
        <v>403</v>
      </c>
      <c r="B414" s="2" t="str">
        <f t="shared" si="12"/>
        <v>0433</v>
      </c>
      <c r="C414" s="2" t="str">
        <f t="shared" si="13"/>
        <v>1</v>
      </c>
      <c r="D414" s="2" t="s">
        <v>463</v>
      </c>
      <c r="E414" s="3">
        <v>58</v>
      </c>
      <c r="F414" s="2" t="str">
        <f>_xlfn.XLOOKUP(E414,Table1[Age_Min],Table1[Age_Group],,-1,1)</f>
        <v>41-60</v>
      </c>
      <c r="G414" s="3">
        <v>4</v>
      </c>
      <c r="H414" s="3" t="str" cm="1">
        <f t="array" ref="H414">_xlfn.SWITCH(Table2[[#This Row],[Educ]], 1,"Less than High School", 2,"High School Graduate", 3,"Some College", 4,"College Graduate", 5,"Post Graduate", "Unknown")</f>
        <v>College Graduate</v>
      </c>
      <c r="I414" s="3">
        <v>1</v>
      </c>
      <c r="J414" s="3">
        <v>27</v>
      </c>
      <c r="K414" s="4">
        <v>0</v>
      </c>
      <c r="L414" s="4" t="str" cm="1">
        <f t="array" ref="L414">_xlfn.IFS(Table2[[#This Row],[CDR]]="", "Unknown", Table2[[#This Row],[CDR]]&gt;0, "Demented", Table2[[#This Row],[CDR]]=0, "Non-demented")</f>
        <v>Non-demented</v>
      </c>
      <c r="M414" s="3">
        <v>1606</v>
      </c>
      <c r="N414" s="5">
        <v>0.77900000000000003</v>
      </c>
      <c r="O414" s="5">
        <v>1.093</v>
      </c>
      <c r="P414" s="3" t="s">
        <v>11</v>
      </c>
    </row>
    <row r="415" spans="1:16" x14ac:dyDescent="0.2">
      <c r="A415" s="2" t="s">
        <v>404</v>
      </c>
      <c r="B415" s="2" t="str">
        <f t="shared" si="12"/>
        <v>0434</v>
      </c>
      <c r="C415" s="2" t="str">
        <f t="shared" si="13"/>
        <v>1</v>
      </c>
      <c r="D415" s="2" t="s">
        <v>462</v>
      </c>
      <c r="E415" s="3">
        <v>50</v>
      </c>
      <c r="F415" s="2" t="str">
        <f>_xlfn.XLOOKUP(E415,Table1[Age_Min],Table1[Age_Group],,-1,1)</f>
        <v>41-60</v>
      </c>
      <c r="H415" s="3" t="str" cm="1">
        <f t="array" ref="H415">_xlfn.SWITCH(Table2[[#This Row],[Educ]], 1,"Less than High School", 2,"High School Graduate", 3,"Some College", 4,"College Graduate", 5,"Post Graduate", "Unknown")</f>
        <v>Unknown</v>
      </c>
      <c r="L415" s="4" t="str" cm="1">
        <f t="array" ref="L415">_xlfn.IFS(Table2[[#This Row],[CDR]]="", "Unknown", Table2[[#This Row],[CDR]]&gt;0, "Demented", Table2[[#This Row],[CDR]]=0, "Non-demented")</f>
        <v>Unknown</v>
      </c>
      <c r="M415" s="3">
        <v>1385</v>
      </c>
      <c r="N415" s="5">
        <v>0.81899999999999995</v>
      </c>
      <c r="O415" s="5">
        <v>1.2669999999999999</v>
      </c>
      <c r="P415" s="3" t="s">
        <v>11</v>
      </c>
    </row>
    <row r="416" spans="1:16" x14ac:dyDescent="0.2">
      <c r="A416" s="2" t="s">
        <v>405</v>
      </c>
      <c r="B416" s="2" t="str">
        <f t="shared" si="12"/>
        <v>0435</v>
      </c>
      <c r="C416" s="2" t="str">
        <f t="shared" si="13"/>
        <v>1</v>
      </c>
      <c r="D416" s="2" t="s">
        <v>463</v>
      </c>
      <c r="E416" s="3">
        <v>23</v>
      </c>
      <c r="F416" s="2" t="str">
        <f>_xlfn.XLOOKUP(E416,Table1[Age_Min],Table1[Age_Group],,-1,1)</f>
        <v>18-40</v>
      </c>
      <c r="H416" s="3" t="str" cm="1">
        <f t="array" ref="H416">_xlfn.SWITCH(Table2[[#This Row],[Educ]], 1,"Less than High School", 2,"High School Graduate", 3,"Some College", 4,"College Graduate", 5,"Post Graduate", "Unknown")</f>
        <v>Unknown</v>
      </c>
      <c r="L416" s="4" t="str" cm="1">
        <f t="array" ref="L416">_xlfn.IFS(Table2[[#This Row],[CDR]]="", "Unknown", Table2[[#This Row],[CDR]]&gt;0, "Demented", Table2[[#This Row],[CDR]]=0, "Non-demented")</f>
        <v>Unknown</v>
      </c>
      <c r="M416" s="3">
        <v>1766</v>
      </c>
      <c r="N416" s="5">
        <v>0.82</v>
      </c>
      <c r="O416" s="5">
        <v>0.99399999999999999</v>
      </c>
      <c r="P416" s="3" t="s">
        <v>11</v>
      </c>
    </row>
    <row r="417" spans="1:16" x14ac:dyDescent="0.2">
      <c r="A417" s="2" t="s">
        <v>406</v>
      </c>
      <c r="B417" s="2" t="str">
        <f t="shared" si="12"/>
        <v>0437</v>
      </c>
      <c r="C417" s="2" t="str">
        <f t="shared" si="13"/>
        <v>1</v>
      </c>
      <c r="D417" s="2" t="s">
        <v>462</v>
      </c>
      <c r="E417" s="3">
        <v>22</v>
      </c>
      <c r="F417" s="2" t="str">
        <f>_xlfn.XLOOKUP(E417,Table1[Age_Min],Table1[Age_Group],,-1,1)</f>
        <v>18-40</v>
      </c>
      <c r="H417" s="3" t="str" cm="1">
        <f t="array" ref="H417">_xlfn.SWITCH(Table2[[#This Row],[Educ]], 1,"Less than High School", 2,"High School Graduate", 3,"Some College", 4,"College Graduate", 5,"Post Graduate", "Unknown")</f>
        <v>Unknown</v>
      </c>
      <c r="L417" s="4" t="str" cm="1">
        <f t="array" ref="L417">_xlfn.IFS(Table2[[#This Row],[CDR]]="", "Unknown", Table2[[#This Row],[CDR]]&gt;0, "Demented", Table2[[#This Row],[CDR]]=0, "Non-demented")</f>
        <v>Unknown</v>
      </c>
      <c r="M417" s="3">
        <v>1444</v>
      </c>
      <c r="N417" s="5">
        <v>0.85299999999999998</v>
      </c>
      <c r="O417" s="5">
        <v>1.216</v>
      </c>
      <c r="P417" s="3" t="s">
        <v>11</v>
      </c>
    </row>
    <row r="418" spans="1:16" x14ac:dyDescent="0.2">
      <c r="A418" s="2" t="s">
        <v>407</v>
      </c>
      <c r="B418" s="2" t="str">
        <f t="shared" si="12"/>
        <v>0438</v>
      </c>
      <c r="C418" s="2" t="str">
        <f t="shared" si="13"/>
        <v>1</v>
      </c>
      <c r="D418" s="2" t="s">
        <v>462</v>
      </c>
      <c r="E418" s="3">
        <v>66</v>
      </c>
      <c r="F418" s="2" t="str">
        <f>_xlfn.XLOOKUP(E418,Table1[Age_Min],Table1[Age_Group],,-1,1)</f>
        <v>66-70</v>
      </c>
      <c r="G418" s="3">
        <v>5</v>
      </c>
      <c r="H418" s="3" t="str" cm="1">
        <f t="array" ref="H418">_xlfn.SWITCH(Table2[[#This Row],[Educ]], 1,"Less than High School", 2,"High School Graduate", 3,"Some College", 4,"College Graduate", 5,"Post Graduate", "Unknown")</f>
        <v>Post Graduate</v>
      </c>
      <c r="I418" s="3">
        <v>2</v>
      </c>
      <c r="J418" s="3">
        <v>29</v>
      </c>
      <c r="K418" s="4">
        <v>0</v>
      </c>
      <c r="L418" s="4" t="str" cm="1">
        <f t="array" ref="L418">_xlfn.IFS(Table2[[#This Row],[CDR]]="", "Unknown", Table2[[#This Row],[CDR]]&gt;0, "Demented", Table2[[#This Row],[CDR]]=0, "Non-demented")</f>
        <v>Non-demented</v>
      </c>
      <c r="M418" s="3">
        <v>1191</v>
      </c>
      <c r="N418" s="5">
        <v>0.78700000000000003</v>
      </c>
      <c r="O418" s="5">
        <v>1.474</v>
      </c>
      <c r="P418" s="3" t="s">
        <v>11</v>
      </c>
    </row>
    <row r="419" spans="1:16" x14ac:dyDescent="0.2">
      <c r="A419" s="2" t="s">
        <v>408</v>
      </c>
      <c r="B419" s="2" t="str">
        <f t="shared" si="12"/>
        <v>0439</v>
      </c>
      <c r="C419" s="2" t="str">
        <f t="shared" si="13"/>
        <v>1</v>
      </c>
      <c r="D419" s="2" t="s">
        <v>463</v>
      </c>
      <c r="E419" s="3">
        <v>21</v>
      </c>
      <c r="F419" s="2" t="str">
        <f>_xlfn.XLOOKUP(E419,Table1[Age_Min],Table1[Age_Group],,-1,1)</f>
        <v>18-40</v>
      </c>
      <c r="H419" s="3" t="str" cm="1">
        <f t="array" ref="H419">_xlfn.SWITCH(Table2[[#This Row],[Educ]], 1,"Less than High School", 2,"High School Graduate", 3,"Some College", 4,"College Graduate", 5,"Post Graduate", "Unknown")</f>
        <v>Unknown</v>
      </c>
      <c r="L419" s="4" t="str" cm="1">
        <f t="array" ref="L419">_xlfn.IFS(Table2[[#This Row],[CDR]]="", "Unknown", Table2[[#This Row],[CDR]]&gt;0, "Demented", Table2[[#This Row],[CDR]]=0, "Non-demented")</f>
        <v>Unknown</v>
      </c>
      <c r="M419" s="3">
        <v>1438</v>
      </c>
      <c r="N419" s="5">
        <v>0.84399999999999997</v>
      </c>
      <c r="O419" s="5">
        <v>1.2210000000000001</v>
      </c>
      <c r="P419" s="3" t="s">
        <v>11</v>
      </c>
    </row>
    <row r="420" spans="1:16" x14ac:dyDescent="0.2">
      <c r="A420" s="2" t="s">
        <v>409</v>
      </c>
      <c r="B420" s="2" t="str">
        <f t="shared" si="12"/>
        <v>0440</v>
      </c>
      <c r="C420" s="2" t="str">
        <f t="shared" si="13"/>
        <v>1</v>
      </c>
      <c r="D420" s="2" t="s">
        <v>463</v>
      </c>
      <c r="E420" s="3">
        <v>86</v>
      </c>
      <c r="F420" s="2" t="str">
        <f>_xlfn.XLOOKUP(E420,Table1[Age_Min],Table1[Age_Group],,-1,1)</f>
        <v>86-90</v>
      </c>
      <c r="G420" s="3">
        <v>1</v>
      </c>
      <c r="H420" s="3" t="str" cm="1">
        <f t="array" ref="H420">_xlfn.SWITCH(Table2[[#This Row],[Educ]], 1,"Less than High School", 2,"High School Graduate", 3,"Some College", 4,"College Graduate", 5,"Post Graduate", "Unknown")</f>
        <v>Less than High School</v>
      </c>
      <c r="I420" s="3">
        <v>4</v>
      </c>
      <c r="J420" s="3">
        <v>27</v>
      </c>
      <c r="K420" s="4">
        <v>0.5</v>
      </c>
      <c r="L420" s="4" t="str" cm="1">
        <f t="array" ref="L420">_xlfn.IFS(Table2[[#This Row],[CDR]]="", "Unknown", Table2[[#This Row],[CDR]]&gt;0, "Demented", Table2[[#This Row],[CDR]]=0, "Non-demented")</f>
        <v>Demented</v>
      </c>
      <c r="M420" s="3">
        <v>1320</v>
      </c>
      <c r="N420" s="5">
        <v>0.72299999999999998</v>
      </c>
      <c r="O420" s="5">
        <v>1.329</v>
      </c>
      <c r="P420" s="3" t="s">
        <v>11</v>
      </c>
    </row>
    <row r="421" spans="1:16" x14ac:dyDescent="0.2">
      <c r="A421" s="2" t="s">
        <v>410</v>
      </c>
      <c r="B421" s="2" t="str">
        <f t="shared" si="12"/>
        <v>0441</v>
      </c>
      <c r="C421" s="2" t="str">
        <f t="shared" si="13"/>
        <v>1</v>
      </c>
      <c r="D421" s="2" t="s">
        <v>463</v>
      </c>
      <c r="E421" s="3">
        <v>81</v>
      </c>
      <c r="F421" s="2" t="str">
        <f>_xlfn.XLOOKUP(E421,Table1[Age_Min],Table1[Age_Group],,-1,1)</f>
        <v>81-85</v>
      </c>
      <c r="G421" s="3">
        <v>5</v>
      </c>
      <c r="H421" s="3" t="str" cm="1">
        <f t="array" ref="H421">_xlfn.SWITCH(Table2[[#This Row],[Educ]], 1,"Less than High School", 2,"High School Graduate", 3,"Some College", 4,"College Graduate", 5,"Post Graduate", "Unknown")</f>
        <v>Post Graduate</v>
      </c>
      <c r="I421" s="3">
        <v>1</v>
      </c>
      <c r="J421" s="3">
        <v>29</v>
      </c>
      <c r="K421" s="4">
        <v>0.5</v>
      </c>
      <c r="L421" s="4" t="str" cm="1">
        <f t="array" ref="L421">_xlfn.IFS(Table2[[#This Row],[CDR]]="", "Unknown", Table2[[#This Row],[CDR]]&gt;0, "Demented", Table2[[#This Row],[CDR]]=0, "Non-demented")</f>
        <v>Demented</v>
      </c>
      <c r="M421" s="3">
        <v>1647</v>
      </c>
      <c r="N421" s="5">
        <v>0.72099999999999997</v>
      </c>
      <c r="O421" s="5">
        <v>1.0660000000000001</v>
      </c>
      <c r="P421" s="3" t="s">
        <v>11</v>
      </c>
    </row>
    <row r="422" spans="1:16" x14ac:dyDescent="0.2">
      <c r="A422" s="2" t="s">
        <v>411</v>
      </c>
      <c r="B422" s="2" t="str">
        <f t="shared" si="12"/>
        <v>0442</v>
      </c>
      <c r="C422" s="2" t="str">
        <f t="shared" si="13"/>
        <v>1</v>
      </c>
      <c r="D422" s="2" t="s">
        <v>462</v>
      </c>
      <c r="E422" s="3">
        <v>23</v>
      </c>
      <c r="F422" s="2" t="str">
        <f>_xlfn.XLOOKUP(E422,Table1[Age_Min],Table1[Age_Group],,-1,1)</f>
        <v>18-40</v>
      </c>
      <c r="H422" s="3" t="str" cm="1">
        <f t="array" ref="H422">_xlfn.SWITCH(Table2[[#This Row],[Educ]], 1,"Less than High School", 2,"High School Graduate", 3,"Some College", 4,"College Graduate", 5,"Post Graduate", "Unknown")</f>
        <v>Unknown</v>
      </c>
      <c r="L422" s="4" t="str" cm="1">
        <f t="array" ref="L422">_xlfn.IFS(Table2[[#This Row],[CDR]]="", "Unknown", Table2[[#This Row],[CDR]]&gt;0, "Demented", Table2[[#This Row],[CDR]]=0, "Non-demented")</f>
        <v>Unknown</v>
      </c>
      <c r="M422" s="3">
        <v>1431</v>
      </c>
      <c r="N422" s="5">
        <v>0.84699999999999998</v>
      </c>
      <c r="O422" s="5">
        <v>1.2270000000000001</v>
      </c>
      <c r="P422" s="3" t="s">
        <v>11</v>
      </c>
    </row>
    <row r="423" spans="1:16" x14ac:dyDescent="0.2">
      <c r="A423" s="2" t="s">
        <v>412</v>
      </c>
      <c r="B423" s="2" t="str">
        <f t="shared" si="12"/>
        <v>0443</v>
      </c>
      <c r="C423" s="2" t="str">
        <f t="shared" si="13"/>
        <v>1</v>
      </c>
      <c r="D423" s="2" t="s">
        <v>462</v>
      </c>
      <c r="E423" s="3">
        <v>52</v>
      </c>
      <c r="F423" s="2" t="str">
        <f>_xlfn.XLOOKUP(E423,Table1[Age_Min],Table1[Age_Group],,-1,1)</f>
        <v>41-60</v>
      </c>
      <c r="G423" s="3">
        <v>3</v>
      </c>
      <c r="H423" s="3" t="str" cm="1">
        <f t="array" ref="H423">_xlfn.SWITCH(Table2[[#This Row],[Educ]], 1,"Less than High School", 2,"High School Graduate", 3,"Some College", 4,"College Graduate", 5,"Post Graduate", "Unknown")</f>
        <v>Some College</v>
      </c>
      <c r="I423" s="3">
        <v>3</v>
      </c>
      <c r="J423" s="3">
        <v>30</v>
      </c>
      <c r="K423" s="4">
        <v>0</v>
      </c>
      <c r="L423" s="4" t="str" cm="1">
        <f t="array" ref="L423">_xlfn.IFS(Table2[[#This Row],[CDR]]="", "Unknown", Table2[[#This Row],[CDR]]&gt;0, "Demented", Table2[[#This Row],[CDR]]=0, "Non-demented")</f>
        <v>Non-demented</v>
      </c>
      <c r="M423" s="3">
        <v>1431</v>
      </c>
      <c r="N423" s="5">
        <v>0.81399999999999995</v>
      </c>
      <c r="O423" s="5">
        <v>1.226</v>
      </c>
      <c r="P423" s="3" t="s">
        <v>11</v>
      </c>
    </row>
    <row r="424" spans="1:16" x14ac:dyDescent="0.2">
      <c r="A424" s="2" t="s">
        <v>413</v>
      </c>
      <c r="B424" s="2" t="str">
        <f t="shared" si="12"/>
        <v>0444</v>
      </c>
      <c r="C424" s="2" t="str">
        <f t="shared" si="13"/>
        <v>1</v>
      </c>
      <c r="D424" s="2" t="s">
        <v>462</v>
      </c>
      <c r="E424" s="3">
        <v>30</v>
      </c>
      <c r="F424" s="2" t="str">
        <f>_xlfn.XLOOKUP(E424,Table1[Age_Min],Table1[Age_Group],,-1,1)</f>
        <v>18-40</v>
      </c>
      <c r="H424" s="3" t="str" cm="1">
        <f t="array" ref="H424">_xlfn.SWITCH(Table2[[#This Row],[Educ]], 1,"Less than High School", 2,"High School Graduate", 3,"Some College", 4,"College Graduate", 5,"Post Graduate", "Unknown")</f>
        <v>Unknown</v>
      </c>
      <c r="L424" s="4" t="str" cm="1">
        <f t="array" ref="L424">_xlfn.IFS(Table2[[#This Row],[CDR]]="", "Unknown", Table2[[#This Row],[CDR]]&gt;0, "Demented", Table2[[#This Row],[CDR]]=0, "Non-demented")</f>
        <v>Unknown</v>
      </c>
      <c r="M424" s="3">
        <v>1250</v>
      </c>
      <c r="N424" s="5">
        <v>0.86</v>
      </c>
      <c r="O424" s="5">
        <v>1.4039999999999999</v>
      </c>
      <c r="P424" s="3" t="s">
        <v>11</v>
      </c>
    </row>
    <row r="425" spans="1:16" x14ac:dyDescent="0.2">
      <c r="A425" s="2" t="s">
        <v>414</v>
      </c>
      <c r="B425" s="2" t="str">
        <f t="shared" si="12"/>
        <v>0445</v>
      </c>
      <c r="C425" s="2" t="str">
        <f t="shared" si="13"/>
        <v>1</v>
      </c>
      <c r="D425" s="2" t="s">
        <v>462</v>
      </c>
      <c r="E425" s="3">
        <v>90</v>
      </c>
      <c r="F425" s="2" t="str">
        <f>_xlfn.XLOOKUP(E425,Table1[Age_Min],Table1[Age_Group],,-1,1)</f>
        <v>86-90</v>
      </c>
      <c r="G425" s="3">
        <v>1</v>
      </c>
      <c r="H425" s="3" t="str" cm="1">
        <f t="array" ref="H425">_xlfn.SWITCH(Table2[[#This Row],[Educ]], 1,"Less than High School", 2,"High School Graduate", 3,"Some College", 4,"College Graduate", 5,"Post Graduate", "Unknown")</f>
        <v>Less than High School</v>
      </c>
      <c r="I425" s="3">
        <v>2</v>
      </c>
      <c r="J425" s="3">
        <v>29</v>
      </c>
      <c r="K425" s="4">
        <v>0</v>
      </c>
      <c r="L425" s="4" t="str" cm="1">
        <f t="array" ref="L425">_xlfn.IFS(Table2[[#This Row],[CDR]]="", "Unknown", Table2[[#This Row],[CDR]]&gt;0, "Demented", Table2[[#This Row],[CDR]]=0, "Non-demented")</f>
        <v>Non-demented</v>
      </c>
      <c r="M425" s="3">
        <v>1362</v>
      </c>
      <c r="N425" s="5">
        <v>0.67300000000000004</v>
      </c>
      <c r="O425" s="5">
        <v>1.2889999999999999</v>
      </c>
      <c r="P425" s="3" t="s">
        <v>11</v>
      </c>
    </row>
    <row r="426" spans="1:16" x14ac:dyDescent="0.2">
      <c r="A426" s="2" t="s">
        <v>415</v>
      </c>
      <c r="B426" s="2" t="str">
        <f t="shared" si="12"/>
        <v>0446</v>
      </c>
      <c r="C426" s="2" t="str">
        <f t="shared" si="13"/>
        <v>1</v>
      </c>
      <c r="D426" s="2" t="s">
        <v>462</v>
      </c>
      <c r="E426" s="3">
        <v>80</v>
      </c>
      <c r="F426" s="2" t="str">
        <f>_xlfn.XLOOKUP(E426,Table1[Age_Min],Table1[Age_Group],,-1,1)</f>
        <v>76-80</v>
      </c>
      <c r="G426" s="3">
        <v>2</v>
      </c>
      <c r="H426" s="3" t="str" cm="1">
        <f t="array" ref="H426">_xlfn.SWITCH(Table2[[#This Row],[Educ]], 1,"Less than High School", 2,"High School Graduate", 3,"Some College", 4,"College Graduate", 5,"Post Graduate", "Unknown")</f>
        <v>High School Graduate</v>
      </c>
      <c r="I426" s="3">
        <v>4</v>
      </c>
      <c r="J426" s="3">
        <v>30</v>
      </c>
      <c r="K426" s="4">
        <v>0</v>
      </c>
      <c r="L426" s="4" t="str" cm="1">
        <f t="array" ref="L426">_xlfn.IFS(Table2[[#This Row],[CDR]]="", "Unknown", Table2[[#This Row],[CDR]]&gt;0, "Demented", Table2[[#This Row],[CDR]]=0, "Non-demented")</f>
        <v>Non-demented</v>
      </c>
      <c r="M426" s="3">
        <v>1390</v>
      </c>
      <c r="N426" s="5">
        <v>0.748</v>
      </c>
      <c r="O426" s="5">
        <v>1.2629999999999999</v>
      </c>
      <c r="P426" s="3" t="s">
        <v>11</v>
      </c>
    </row>
    <row r="427" spans="1:16" x14ac:dyDescent="0.2">
      <c r="A427" s="2" t="s">
        <v>416</v>
      </c>
      <c r="B427" s="2" t="str">
        <f t="shared" si="12"/>
        <v>0447</v>
      </c>
      <c r="C427" s="2" t="str">
        <f t="shared" si="13"/>
        <v>1</v>
      </c>
      <c r="D427" s="2" t="s">
        <v>462</v>
      </c>
      <c r="E427" s="3">
        <v>92</v>
      </c>
      <c r="F427" s="2" t="str">
        <f>_xlfn.XLOOKUP(E427,Table1[Age_Min],Table1[Age_Group],,-1,1)</f>
        <v>91-95</v>
      </c>
      <c r="G427" s="3">
        <v>4</v>
      </c>
      <c r="H427" s="3" t="str" cm="1">
        <f t="array" ref="H427">_xlfn.SWITCH(Table2[[#This Row],[Educ]], 1,"Less than High School", 2,"High School Graduate", 3,"Some College", 4,"College Graduate", 5,"Post Graduate", "Unknown")</f>
        <v>College Graduate</v>
      </c>
      <c r="I427" s="3">
        <v>1</v>
      </c>
      <c r="J427" s="3">
        <v>24</v>
      </c>
      <c r="K427" s="4">
        <v>0.5</v>
      </c>
      <c r="L427" s="4" t="str" cm="1">
        <f t="array" ref="L427">_xlfn.IFS(Table2[[#This Row],[CDR]]="", "Unknown", Table2[[#This Row],[CDR]]&gt;0, "Demented", Table2[[#This Row],[CDR]]=0, "Non-demented")</f>
        <v>Demented</v>
      </c>
      <c r="M427" s="3">
        <v>1388</v>
      </c>
      <c r="N427" s="5">
        <v>0.73899999999999999</v>
      </c>
      <c r="O427" s="5">
        <v>1.264</v>
      </c>
      <c r="P427" s="3" t="s">
        <v>11</v>
      </c>
    </row>
    <row r="428" spans="1:16" x14ac:dyDescent="0.2">
      <c r="A428" s="2" t="s">
        <v>417</v>
      </c>
      <c r="B428" s="2" t="str">
        <f t="shared" si="12"/>
        <v>0448</v>
      </c>
      <c r="C428" s="2" t="str">
        <f t="shared" si="13"/>
        <v>1</v>
      </c>
      <c r="D428" s="2" t="s">
        <v>462</v>
      </c>
      <c r="E428" s="3">
        <v>22</v>
      </c>
      <c r="F428" s="2" t="str">
        <f>_xlfn.XLOOKUP(E428,Table1[Age_Min],Table1[Age_Group],,-1,1)</f>
        <v>18-40</v>
      </c>
      <c r="H428" s="3" t="str" cm="1">
        <f t="array" ref="H428">_xlfn.SWITCH(Table2[[#This Row],[Educ]], 1,"Less than High School", 2,"High School Graduate", 3,"Some College", 4,"College Graduate", 5,"Post Graduate", "Unknown")</f>
        <v>Unknown</v>
      </c>
      <c r="L428" s="4" t="str" cm="1">
        <f t="array" ref="L428">_xlfn.IFS(Table2[[#This Row],[CDR]]="", "Unknown", Table2[[#This Row],[CDR]]&gt;0, "Demented", Table2[[#This Row],[CDR]]=0, "Non-demented")</f>
        <v>Unknown</v>
      </c>
      <c r="M428" s="3">
        <v>1524</v>
      </c>
      <c r="N428" s="5">
        <v>0.85799999999999998</v>
      </c>
      <c r="O428" s="5">
        <v>1.1519999999999999</v>
      </c>
      <c r="P428" s="3" t="s">
        <v>11</v>
      </c>
    </row>
    <row r="429" spans="1:16" x14ac:dyDescent="0.2">
      <c r="A429" s="2" t="s">
        <v>418</v>
      </c>
      <c r="B429" s="2" t="str">
        <f t="shared" si="12"/>
        <v>0449</v>
      </c>
      <c r="C429" s="2" t="str">
        <f t="shared" si="13"/>
        <v>1</v>
      </c>
      <c r="D429" s="2" t="s">
        <v>462</v>
      </c>
      <c r="E429" s="3">
        <v>71</v>
      </c>
      <c r="F429" s="2" t="str">
        <f>_xlfn.XLOOKUP(E429,Table1[Age_Min],Table1[Age_Group],,-1,1)</f>
        <v>71-75</v>
      </c>
      <c r="G429" s="3">
        <v>3</v>
      </c>
      <c r="H429" s="3" t="str" cm="1">
        <f t="array" ref="H429">_xlfn.SWITCH(Table2[[#This Row],[Educ]], 1,"Less than High School", 2,"High School Graduate", 3,"Some College", 4,"College Graduate", 5,"Post Graduate", "Unknown")</f>
        <v>Some College</v>
      </c>
      <c r="I429" s="3">
        <v>4</v>
      </c>
      <c r="J429" s="3">
        <v>29</v>
      </c>
      <c r="K429" s="4">
        <v>0</v>
      </c>
      <c r="L429" s="4" t="str" cm="1">
        <f t="array" ref="L429">_xlfn.IFS(Table2[[#This Row],[CDR]]="", "Unknown", Table2[[#This Row],[CDR]]&gt;0, "Demented", Table2[[#This Row],[CDR]]=0, "Non-demented")</f>
        <v>Non-demented</v>
      </c>
      <c r="M429" s="3">
        <v>1264</v>
      </c>
      <c r="N429" s="5">
        <v>0.81799999999999995</v>
      </c>
      <c r="O429" s="5">
        <v>1.3879999999999999</v>
      </c>
      <c r="P429" s="3" t="s">
        <v>11</v>
      </c>
    </row>
    <row r="430" spans="1:16" x14ac:dyDescent="0.2">
      <c r="A430" s="2" t="s">
        <v>419</v>
      </c>
      <c r="B430" s="2" t="str">
        <f t="shared" si="12"/>
        <v>0450</v>
      </c>
      <c r="C430" s="2" t="str">
        <f t="shared" si="13"/>
        <v>1</v>
      </c>
      <c r="D430" s="2" t="s">
        <v>463</v>
      </c>
      <c r="E430" s="3">
        <v>19</v>
      </c>
      <c r="F430" s="2" t="str">
        <f>_xlfn.XLOOKUP(E430,Table1[Age_Min],Table1[Age_Group],,-1,1)</f>
        <v>18-40</v>
      </c>
      <c r="H430" s="3" t="str" cm="1">
        <f t="array" ref="H430">_xlfn.SWITCH(Table2[[#This Row],[Educ]], 1,"Less than High School", 2,"High School Graduate", 3,"Some College", 4,"College Graduate", 5,"Post Graduate", "Unknown")</f>
        <v>Unknown</v>
      </c>
      <c r="L430" s="4" t="str" cm="1">
        <f t="array" ref="L430">_xlfn.IFS(Table2[[#This Row],[CDR]]="", "Unknown", Table2[[#This Row],[CDR]]&gt;0, "Demented", Table2[[#This Row],[CDR]]=0, "Non-demented")</f>
        <v>Unknown</v>
      </c>
      <c r="M430" s="3">
        <v>1478</v>
      </c>
      <c r="N430" s="5">
        <v>0.88</v>
      </c>
      <c r="O430" s="5">
        <v>1.1879999999999999</v>
      </c>
      <c r="P430" s="3" t="s">
        <v>11</v>
      </c>
    </row>
    <row r="431" spans="1:16" x14ac:dyDescent="0.2">
      <c r="A431" s="2" t="s">
        <v>420</v>
      </c>
      <c r="B431" s="2" t="str">
        <f t="shared" si="12"/>
        <v>0451</v>
      </c>
      <c r="C431" s="2" t="str">
        <f t="shared" si="13"/>
        <v>1</v>
      </c>
      <c r="D431" s="2" t="s">
        <v>463</v>
      </c>
      <c r="E431" s="3">
        <v>73</v>
      </c>
      <c r="F431" s="2" t="str">
        <f>_xlfn.XLOOKUP(E431,Table1[Age_Min],Table1[Age_Group],,-1,1)</f>
        <v>71-75</v>
      </c>
      <c r="G431" s="3">
        <v>5</v>
      </c>
      <c r="H431" s="3" t="str" cm="1">
        <f t="array" ref="H431">_xlfn.SWITCH(Table2[[#This Row],[Educ]], 1,"Less than High School", 2,"High School Graduate", 3,"Some College", 4,"College Graduate", 5,"Post Graduate", "Unknown")</f>
        <v>Post Graduate</v>
      </c>
      <c r="I431" s="3">
        <v>3</v>
      </c>
      <c r="J431" s="3">
        <v>27</v>
      </c>
      <c r="K431" s="4">
        <v>0.5</v>
      </c>
      <c r="L431" s="4" t="str" cm="1">
        <f t="array" ref="L431">_xlfn.IFS(Table2[[#This Row],[CDR]]="", "Unknown", Table2[[#This Row],[CDR]]&gt;0, "Demented", Table2[[#This Row],[CDR]]=0, "Non-demented")</f>
        <v>Demented</v>
      </c>
      <c r="M431" s="3">
        <v>1687</v>
      </c>
      <c r="N431" s="5">
        <v>0.72799999999999998</v>
      </c>
      <c r="O431" s="5">
        <v>1.04</v>
      </c>
      <c r="P431" s="3" t="s">
        <v>11</v>
      </c>
    </row>
    <row r="432" spans="1:16" x14ac:dyDescent="0.2">
      <c r="A432" s="2" t="s">
        <v>421</v>
      </c>
      <c r="B432" s="2" t="str">
        <f t="shared" si="12"/>
        <v>0452</v>
      </c>
      <c r="C432" s="2" t="str">
        <f t="shared" si="13"/>
        <v>1</v>
      </c>
      <c r="D432" s="2" t="s">
        <v>463</v>
      </c>
      <c r="E432" s="3">
        <v>75</v>
      </c>
      <c r="F432" s="2" t="str">
        <f>_xlfn.XLOOKUP(E432,Table1[Age_Min],Table1[Age_Group],,-1,1)</f>
        <v>71-75</v>
      </c>
      <c r="G432" s="3">
        <v>1</v>
      </c>
      <c r="H432" s="3" t="str" cm="1">
        <f t="array" ref="H432">_xlfn.SWITCH(Table2[[#This Row],[Educ]], 1,"Less than High School", 2,"High School Graduate", 3,"Some College", 4,"College Graduate", 5,"Post Graduate", "Unknown")</f>
        <v>Less than High School</v>
      </c>
      <c r="I432" s="3">
        <v>4</v>
      </c>
      <c r="J432" s="3">
        <v>22</v>
      </c>
      <c r="K432" s="4">
        <v>1</v>
      </c>
      <c r="L432" s="4" t="str" cm="1">
        <f t="array" ref="L432">_xlfn.IFS(Table2[[#This Row],[CDR]]="", "Unknown", Table2[[#This Row],[CDR]]&gt;0, "Demented", Table2[[#This Row],[CDR]]=0, "Non-demented")</f>
        <v>Demented</v>
      </c>
      <c r="M432" s="3">
        <v>1656</v>
      </c>
      <c r="N432" s="5">
        <v>0.76200000000000001</v>
      </c>
      <c r="O432" s="5">
        <v>1.06</v>
      </c>
      <c r="P432" s="3" t="s">
        <v>11</v>
      </c>
    </row>
    <row r="433" spans="1:16" x14ac:dyDescent="0.2">
      <c r="A433" s="2" t="s">
        <v>422</v>
      </c>
      <c r="B433" s="2" t="str">
        <f t="shared" si="12"/>
        <v>0453</v>
      </c>
      <c r="C433" s="2" t="str">
        <f t="shared" si="13"/>
        <v>1</v>
      </c>
      <c r="D433" s="2" t="s">
        <v>462</v>
      </c>
      <c r="E433" s="3">
        <v>70</v>
      </c>
      <c r="F433" s="2" t="str">
        <f>_xlfn.XLOOKUP(E433,Table1[Age_Min],Table1[Age_Group],,-1,1)</f>
        <v>66-70</v>
      </c>
      <c r="G433" s="3">
        <v>1</v>
      </c>
      <c r="H433" s="3" t="str" cm="1">
        <f t="array" ref="H433">_xlfn.SWITCH(Table2[[#This Row],[Educ]], 1,"Less than High School", 2,"High School Graduate", 3,"Some College", 4,"College Graduate", 5,"Post Graduate", "Unknown")</f>
        <v>Less than High School</v>
      </c>
      <c r="I433" s="3">
        <v>4</v>
      </c>
      <c r="J433" s="3">
        <v>29</v>
      </c>
      <c r="K433" s="4">
        <v>0.5</v>
      </c>
      <c r="L433" s="4" t="str" cm="1">
        <f t="array" ref="L433">_xlfn.IFS(Table2[[#This Row],[CDR]]="", "Unknown", Table2[[#This Row],[CDR]]&gt;0, "Demented", Table2[[#This Row],[CDR]]=0, "Non-demented")</f>
        <v>Demented</v>
      </c>
      <c r="M433" s="3">
        <v>1295</v>
      </c>
      <c r="N433" s="5">
        <v>0.748</v>
      </c>
      <c r="O433" s="5">
        <v>1.355</v>
      </c>
      <c r="P433" s="3" t="s">
        <v>11</v>
      </c>
    </row>
    <row r="434" spans="1:16" x14ac:dyDescent="0.2">
      <c r="A434" s="2" t="s">
        <v>423</v>
      </c>
      <c r="B434" s="2" t="str">
        <f t="shared" si="12"/>
        <v>0454</v>
      </c>
      <c r="C434" s="2" t="str">
        <f t="shared" si="13"/>
        <v>1</v>
      </c>
      <c r="D434" s="2" t="s">
        <v>462</v>
      </c>
      <c r="E434" s="3">
        <v>73</v>
      </c>
      <c r="F434" s="2" t="str">
        <f>_xlfn.XLOOKUP(E434,Table1[Age_Min],Table1[Age_Group],,-1,1)</f>
        <v>71-75</v>
      </c>
      <c r="G434" s="3">
        <v>3</v>
      </c>
      <c r="H434" s="3" t="str" cm="1">
        <f t="array" ref="H434">_xlfn.SWITCH(Table2[[#This Row],[Educ]], 1,"Less than High School", 2,"High School Graduate", 3,"Some College", 4,"College Graduate", 5,"Post Graduate", "Unknown")</f>
        <v>Some College</v>
      </c>
      <c r="I434" s="3">
        <v>2</v>
      </c>
      <c r="J434" s="3">
        <v>23</v>
      </c>
      <c r="K434" s="4">
        <v>0.5</v>
      </c>
      <c r="L434" s="4" t="str" cm="1">
        <f t="array" ref="L434">_xlfn.IFS(Table2[[#This Row],[CDR]]="", "Unknown", Table2[[#This Row],[CDR]]&gt;0, "Demented", Table2[[#This Row],[CDR]]=0, "Non-demented")</f>
        <v>Demented</v>
      </c>
      <c r="M434" s="3">
        <v>1536</v>
      </c>
      <c r="N434" s="5">
        <v>0.73</v>
      </c>
      <c r="O434" s="5">
        <v>1.1419999999999999</v>
      </c>
      <c r="P434" s="3" t="s">
        <v>11</v>
      </c>
    </row>
    <row r="435" spans="1:16" x14ac:dyDescent="0.2">
      <c r="A435" s="2" t="s">
        <v>424</v>
      </c>
      <c r="B435" s="2" t="str">
        <f t="shared" si="12"/>
        <v>0455</v>
      </c>
      <c r="C435" s="2" t="str">
        <f t="shared" si="13"/>
        <v>1</v>
      </c>
      <c r="D435" s="2" t="s">
        <v>462</v>
      </c>
      <c r="E435" s="3">
        <v>61</v>
      </c>
      <c r="F435" s="2" t="str">
        <f>_xlfn.XLOOKUP(E435,Table1[Age_Min],Table1[Age_Group],,-1,1)</f>
        <v>61-65</v>
      </c>
      <c r="G435" s="3">
        <v>2</v>
      </c>
      <c r="H435" s="3" t="str" cm="1">
        <f t="array" ref="H435">_xlfn.SWITCH(Table2[[#This Row],[Educ]], 1,"Less than High School", 2,"High School Graduate", 3,"Some College", 4,"College Graduate", 5,"Post Graduate", "Unknown")</f>
        <v>High School Graduate</v>
      </c>
      <c r="I435" s="3">
        <v>4</v>
      </c>
      <c r="J435" s="3">
        <v>28</v>
      </c>
      <c r="K435" s="4">
        <v>0</v>
      </c>
      <c r="L435" s="4" t="str" cm="1">
        <f t="array" ref="L435">_xlfn.IFS(Table2[[#This Row],[CDR]]="", "Unknown", Table2[[#This Row],[CDR]]&gt;0, "Demented", Table2[[#This Row],[CDR]]=0, "Non-demented")</f>
        <v>Non-demented</v>
      </c>
      <c r="M435" s="3">
        <v>1354</v>
      </c>
      <c r="N435" s="5">
        <v>0.82499999999999996</v>
      </c>
      <c r="O435" s="5">
        <v>1.2969999999999999</v>
      </c>
      <c r="P435" s="3" t="s">
        <v>11</v>
      </c>
    </row>
    <row r="436" spans="1:16" x14ac:dyDescent="0.2">
      <c r="A436" s="2" t="s">
        <v>425</v>
      </c>
      <c r="B436" s="2" t="str">
        <f t="shared" si="12"/>
        <v>0456</v>
      </c>
      <c r="C436" s="2" t="str">
        <f t="shared" si="13"/>
        <v>1</v>
      </c>
      <c r="D436" s="2" t="s">
        <v>463</v>
      </c>
      <c r="E436" s="3">
        <v>61</v>
      </c>
      <c r="F436" s="2" t="str">
        <f>_xlfn.XLOOKUP(E436,Table1[Age_Min],Table1[Age_Group],,-1,1)</f>
        <v>61-65</v>
      </c>
      <c r="G436" s="3">
        <v>5</v>
      </c>
      <c r="H436" s="3" t="str" cm="1">
        <f t="array" ref="H436">_xlfn.SWITCH(Table2[[#This Row],[Educ]], 1,"Less than High School", 2,"High School Graduate", 3,"Some College", 4,"College Graduate", 5,"Post Graduate", "Unknown")</f>
        <v>Post Graduate</v>
      </c>
      <c r="I436" s="3">
        <v>2</v>
      </c>
      <c r="J436" s="3">
        <v>30</v>
      </c>
      <c r="K436" s="4">
        <v>0</v>
      </c>
      <c r="L436" s="4" t="str" cm="1">
        <f t="array" ref="L436">_xlfn.IFS(Table2[[#This Row],[CDR]]="", "Unknown", Table2[[#This Row],[CDR]]&gt;0, "Demented", Table2[[#This Row],[CDR]]=0, "Non-demented")</f>
        <v>Non-demented</v>
      </c>
      <c r="M436" s="3">
        <v>1637</v>
      </c>
      <c r="N436" s="5">
        <v>0.78</v>
      </c>
      <c r="O436" s="5">
        <v>1.0720000000000001</v>
      </c>
      <c r="P436" s="3" t="s">
        <v>11</v>
      </c>
    </row>
    <row r="437" spans="1:16" x14ac:dyDescent="0.2">
      <c r="A437" s="2" t="s">
        <v>426</v>
      </c>
      <c r="B437" s="2" t="str">
        <f t="shared" si="12"/>
        <v>0457</v>
      </c>
      <c r="C437" s="2" t="str">
        <f t="shared" si="13"/>
        <v>1</v>
      </c>
      <c r="D437" s="2" t="s">
        <v>462</v>
      </c>
      <c r="E437" s="3">
        <v>62</v>
      </c>
      <c r="F437" s="2" t="str">
        <f>_xlfn.XLOOKUP(E437,Table1[Age_Min],Table1[Age_Group],,-1,1)</f>
        <v>61-65</v>
      </c>
      <c r="G437" s="3">
        <v>3</v>
      </c>
      <c r="H437" s="3" t="str" cm="1">
        <f t="array" ref="H437">_xlfn.SWITCH(Table2[[#This Row],[Educ]], 1,"Less than High School", 2,"High School Graduate", 3,"Some College", 4,"College Graduate", 5,"Post Graduate", "Unknown")</f>
        <v>Some College</v>
      </c>
      <c r="I437" s="3">
        <v>3</v>
      </c>
      <c r="J437" s="3">
        <v>26</v>
      </c>
      <c r="K437" s="4">
        <v>0</v>
      </c>
      <c r="L437" s="4" t="str" cm="1">
        <f t="array" ref="L437">_xlfn.IFS(Table2[[#This Row],[CDR]]="", "Unknown", Table2[[#This Row],[CDR]]&gt;0, "Demented", Table2[[#This Row],[CDR]]=0, "Non-demented")</f>
        <v>Non-demented</v>
      </c>
      <c r="M437" s="3">
        <v>1372</v>
      </c>
      <c r="N437" s="5">
        <v>0.76600000000000001</v>
      </c>
      <c r="O437" s="5">
        <v>1.2789999999999999</v>
      </c>
      <c r="P437" s="3" t="s">
        <v>11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58" workbookViewId="0">
      <selection activeCell="D19" sqref="D19"/>
    </sheetView>
  </sheetViews>
  <sheetFormatPr baseColWidth="10" defaultRowHeight="16" x14ac:dyDescent="0.2"/>
  <cols>
    <col min="1" max="1" width="13.5" bestFit="1" customWidth="1"/>
    <col min="2" max="2" width="15.33203125" bestFit="1" customWidth="1"/>
  </cols>
  <sheetData>
    <row r="1" spans="1:2" x14ac:dyDescent="0.2">
      <c r="A1" s="2" t="s">
        <v>447</v>
      </c>
      <c r="B1" s="2" t="s">
        <v>448</v>
      </c>
    </row>
    <row r="2" spans="1:2" x14ac:dyDescent="0.2">
      <c r="A2" s="3">
        <v>18</v>
      </c>
      <c r="B2" s="2" t="s">
        <v>449</v>
      </c>
    </row>
    <row r="3" spans="1:2" x14ac:dyDescent="0.2">
      <c r="A3" s="3">
        <v>41</v>
      </c>
      <c r="B3" s="2" t="s">
        <v>450</v>
      </c>
    </row>
    <row r="4" spans="1:2" x14ac:dyDescent="0.2">
      <c r="A4" s="3">
        <v>61</v>
      </c>
      <c r="B4" s="2" t="s">
        <v>451</v>
      </c>
    </row>
    <row r="5" spans="1:2" x14ac:dyDescent="0.2">
      <c r="A5" s="3">
        <v>66</v>
      </c>
      <c r="B5" s="2" t="s">
        <v>452</v>
      </c>
    </row>
    <row r="6" spans="1:2" x14ac:dyDescent="0.2">
      <c r="A6" s="3">
        <v>71</v>
      </c>
      <c r="B6" s="2" t="s">
        <v>453</v>
      </c>
    </row>
    <row r="7" spans="1:2" x14ac:dyDescent="0.2">
      <c r="A7" s="3">
        <v>76</v>
      </c>
      <c r="B7" s="2" t="s">
        <v>454</v>
      </c>
    </row>
    <row r="8" spans="1:2" x14ac:dyDescent="0.2">
      <c r="A8" s="3">
        <v>81</v>
      </c>
      <c r="B8" s="2" t="s">
        <v>455</v>
      </c>
    </row>
    <row r="9" spans="1:2" x14ac:dyDescent="0.2">
      <c r="A9" s="3">
        <v>86</v>
      </c>
      <c r="B9" s="2" t="s">
        <v>456</v>
      </c>
    </row>
    <row r="10" spans="1:2" x14ac:dyDescent="0.2">
      <c r="A10" s="3">
        <v>91</v>
      </c>
      <c r="B10" s="2" t="s">
        <v>457</v>
      </c>
    </row>
    <row r="11" spans="1:2" x14ac:dyDescent="0.2">
      <c r="A11" s="3">
        <v>96</v>
      </c>
      <c r="B11" s="2" t="s">
        <v>458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topLeftCell="A31" zoomScale="143" workbookViewId="0">
      <selection activeCell="L52" sqref="L52"/>
    </sheetView>
  </sheetViews>
  <sheetFormatPr baseColWidth="10" defaultRowHeight="16" x14ac:dyDescent="0.2"/>
  <cols>
    <col min="1" max="1" width="34" bestFit="1" customWidth="1"/>
    <col min="2" max="2" width="12.33203125" bestFit="1" customWidth="1"/>
    <col min="3" max="3" width="17.1640625" bestFit="1" customWidth="1"/>
    <col min="4" max="4" width="13.83203125" bestFit="1" customWidth="1"/>
    <col min="5" max="5" width="10.6640625" bestFit="1" customWidth="1"/>
    <col min="6" max="6" width="20.83203125" bestFit="1" customWidth="1"/>
    <col min="7" max="7" width="15.33203125" bestFit="1" customWidth="1"/>
    <col min="8" max="9" width="12.33203125" bestFit="1" customWidth="1"/>
    <col min="10" max="10" width="5.83203125" bestFit="1" customWidth="1"/>
    <col min="11" max="11" width="6.83203125" bestFit="1" customWidth="1"/>
    <col min="12" max="12" width="15.83203125" bestFit="1" customWidth="1"/>
    <col min="13" max="19" width="12.33203125" bestFit="1" customWidth="1"/>
    <col min="20" max="20" width="7.1640625" bestFit="1" customWidth="1"/>
    <col min="21" max="21" width="6.83203125" bestFit="1" customWidth="1"/>
    <col min="22" max="22" width="20.83203125" bestFit="1" customWidth="1"/>
    <col min="23" max="23" width="20.6640625" bestFit="1" customWidth="1"/>
  </cols>
  <sheetData>
    <row r="1" spans="1:5" x14ac:dyDescent="0.2">
      <c r="A1" s="6" t="s">
        <v>479</v>
      </c>
      <c r="B1" s="6" t="s">
        <v>466</v>
      </c>
    </row>
    <row r="2" spans="1:5" x14ac:dyDescent="0.2">
      <c r="A2" s="6" t="s">
        <v>464</v>
      </c>
      <c r="B2" t="s">
        <v>468</v>
      </c>
      <c r="C2" t="s">
        <v>469</v>
      </c>
      <c r="D2" t="s">
        <v>470</v>
      </c>
      <c r="E2" t="s">
        <v>465</v>
      </c>
    </row>
    <row r="3" spans="1:5" x14ac:dyDescent="0.2">
      <c r="A3" s="7" t="s">
        <v>449</v>
      </c>
      <c r="C3">
        <v>2</v>
      </c>
      <c r="D3">
        <v>174</v>
      </c>
      <c r="E3">
        <v>176</v>
      </c>
    </row>
    <row r="4" spans="1:5" x14ac:dyDescent="0.2">
      <c r="A4" s="7" t="s">
        <v>450</v>
      </c>
      <c r="C4">
        <v>37</v>
      </c>
      <c r="D4">
        <v>27</v>
      </c>
      <c r="E4">
        <v>64</v>
      </c>
    </row>
    <row r="5" spans="1:5" x14ac:dyDescent="0.2">
      <c r="A5" s="7" t="s">
        <v>451</v>
      </c>
      <c r="B5">
        <v>5</v>
      </c>
      <c r="C5">
        <v>13</v>
      </c>
      <c r="E5">
        <v>18</v>
      </c>
    </row>
    <row r="6" spans="1:5" x14ac:dyDescent="0.2">
      <c r="A6" s="7" t="s">
        <v>452</v>
      </c>
      <c r="B6">
        <v>14</v>
      </c>
      <c r="C6">
        <v>13</v>
      </c>
      <c r="E6">
        <v>27</v>
      </c>
    </row>
    <row r="7" spans="1:5" x14ac:dyDescent="0.2">
      <c r="A7" s="7" t="s">
        <v>453</v>
      </c>
      <c r="B7">
        <v>26</v>
      </c>
      <c r="C7">
        <v>26</v>
      </c>
      <c r="E7">
        <v>52</v>
      </c>
    </row>
    <row r="8" spans="1:5" x14ac:dyDescent="0.2">
      <c r="A8" s="7" t="s">
        <v>454</v>
      </c>
      <c r="B8">
        <v>26</v>
      </c>
      <c r="C8">
        <v>12</v>
      </c>
      <c r="E8">
        <v>38</v>
      </c>
    </row>
    <row r="9" spans="1:5" x14ac:dyDescent="0.2">
      <c r="A9" s="7" t="s">
        <v>455</v>
      </c>
      <c r="B9">
        <v>17</v>
      </c>
      <c r="C9">
        <v>13</v>
      </c>
      <c r="E9">
        <v>30</v>
      </c>
    </row>
    <row r="10" spans="1:5" x14ac:dyDescent="0.2">
      <c r="A10" s="7" t="s">
        <v>456</v>
      </c>
      <c r="B10">
        <v>9</v>
      </c>
      <c r="C10">
        <v>16</v>
      </c>
      <c r="E10">
        <v>25</v>
      </c>
    </row>
    <row r="11" spans="1:5" x14ac:dyDescent="0.2">
      <c r="A11" s="7" t="s">
        <v>457</v>
      </c>
      <c r="B11">
        <v>2</v>
      </c>
      <c r="C11">
        <v>3</v>
      </c>
      <c r="E11">
        <v>5</v>
      </c>
    </row>
    <row r="12" spans="1:5" x14ac:dyDescent="0.2">
      <c r="A12" s="7" t="s">
        <v>458</v>
      </c>
      <c r="B12">
        <v>1</v>
      </c>
      <c r="E12">
        <v>1</v>
      </c>
    </row>
    <row r="13" spans="1:5" x14ac:dyDescent="0.2">
      <c r="A13" s="7" t="s">
        <v>465</v>
      </c>
      <c r="B13">
        <v>100</v>
      </c>
      <c r="C13">
        <v>135</v>
      </c>
      <c r="D13">
        <v>201</v>
      </c>
      <c r="E13">
        <v>436</v>
      </c>
    </row>
    <row r="18" spans="1:5" x14ac:dyDescent="0.2">
      <c r="A18" s="6" t="s">
        <v>477</v>
      </c>
      <c r="B18" s="6" t="s">
        <v>466</v>
      </c>
    </row>
    <row r="19" spans="1:5" x14ac:dyDescent="0.2">
      <c r="A19" s="6" t="s">
        <v>464</v>
      </c>
      <c r="B19" t="s">
        <v>468</v>
      </c>
      <c r="C19" t="s">
        <v>469</v>
      </c>
      <c r="D19" t="s">
        <v>470</v>
      </c>
      <c r="E19" t="s">
        <v>465</v>
      </c>
    </row>
    <row r="20" spans="1:5" x14ac:dyDescent="0.2">
      <c r="A20" s="7" t="s">
        <v>474</v>
      </c>
      <c r="B20">
        <v>15</v>
      </c>
      <c r="C20">
        <v>8</v>
      </c>
      <c r="E20">
        <v>23</v>
      </c>
    </row>
    <row r="21" spans="1:5" x14ac:dyDescent="0.2">
      <c r="A21" s="7" t="s">
        <v>473</v>
      </c>
      <c r="B21">
        <v>35</v>
      </c>
      <c r="C21">
        <v>29</v>
      </c>
      <c r="E21">
        <v>64</v>
      </c>
    </row>
    <row r="22" spans="1:5" x14ac:dyDescent="0.2">
      <c r="A22" s="7" t="s">
        <v>476</v>
      </c>
      <c r="B22">
        <v>17</v>
      </c>
      <c r="C22">
        <v>30</v>
      </c>
      <c r="E22">
        <v>47</v>
      </c>
    </row>
    <row r="23" spans="1:5" x14ac:dyDescent="0.2">
      <c r="A23" s="7" t="s">
        <v>472</v>
      </c>
      <c r="B23">
        <v>19</v>
      </c>
      <c r="C23">
        <v>31</v>
      </c>
      <c r="E23">
        <v>50</v>
      </c>
    </row>
    <row r="24" spans="1:5" x14ac:dyDescent="0.2">
      <c r="A24" s="7" t="s">
        <v>475</v>
      </c>
      <c r="B24">
        <v>14</v>
      </c>
      <c r="C24">
        <v>37</v>
      </c>
      <c r="E24">
        <v>51</v>
      </c>
    </row>
    <row r="25" spans="1:5" x14ac:dyDescent="0.2">
      <c r="A25" s="7" t="s">
        <v>470</v>
      </c>
      <c r="D25">
        <v>201</v>
      </c>
      <c r="E25">
        <v>201</v>
      </c>
    </row>
    <row r="26" spans="1:5" x14ac:dyDescent="0.2">
      <c r="A26" s="7" t="s">
        <v>465</v>
      </c>
      <c r="B26">
        <v>100</v>
      </c>
      <c r="C26">
        <v>135</v>
      </c>
      <c r="D26">
        <v>201</v>
      </c>
      <c r="E26">
        <v>436</v>
      </c>
    </row>
    <row r="33" spans="1:5" x14ac:dyDescent="0.2">
      <c r="A33" s="6" t="s">
        <v>478</v>
      </c>
      <c r="B33" s="6" t="s">
        <v>466</v>
      </c>
    </row>
    <row r="34" spans="1:5" x14ac:dyDescent="0.2">
      <c r="A34" s="6" t="s">
        <v>464</v>
      </c>
      <c r="B34" t="s">
        <v>468</v>
      </c>
      <c r="C34" t="s">
        <v>469</v>
      </c>
      <c r="D34" t="s">
        <v>470</v>
      </c>
      <c r="E34" t="s">
        <v>465</v>
      </c>
    </row>
    <row r="35" spans="1:5" x14ac:dyDescent="0.2">
      <c r="A35" s="7" t="s">
        <v>449</v>
      </c>
      <c r="B35" s="1"/>
      <c r="C35" s="1">
        <v>0.79849999999999999</v>
      </c>
      <c r="D35" s="1">
        <v>0.8453275862068963</v>
      </c>
      <c r="E35" s="1">
        <v>0.84479545454545435</v>
      </c>
    </row>
    <row r="36" spans="1:5" x14ac:dyDescent="0.2">
      <c r="A36" s="7" t="s">
        <v>450</v>
      </c>
      <c r="B36" s="1"/>
      <c r="C36" s="1">
        <v>0.81445945945945974</v>
      </c>
      <c r="D36" s="1">
        <v>0.81611111111111101</v>
      </c>
      <c r="E36" s="1">
        <v>0.81515625000000014</v>
      </c>
    </row>
    <row r="37" spans="1:5" x14ac:dyDescent="0.2">
      <c r="A37" s="7" t="s">
        <v>451</v>
      </c>
      <c r="B37" s="1">
        <v>0.73439999999999994</v>
      </c>
      <c r="C37" s="1">
        <v>0.79676923076923067</v>
      </c>
      <c r="D37" s="1"/>
      <c r="E37" s="1">
        <v>0.77944444444444438</v>
      </c>
    </row>
    <row r="38" spans="1:5" x14ac:dyDescent="0.2">
      <c r="A38" s="7" t="s">
        <v>452</v>
      </c>
      <c r="B38" s="1">
        <v>0.74228571428571422</v>
      </c>
      <c r="C38" s="1">
        <v>0.78346153846153854</v>
      </c>
      <c r="D38" s="1"/>
      <c r="E38" s="1">
        <v>0.76211111111111118</v>
      </c>
    </row>
    <row r="39" spans="1:5" x14ac:dyDescent="0.2">
      <c r="A39" s="7" t="s">
        <v>453</v>
      </c>
      <c r="B39" s="1">
        <v>0.72969230769230775</v>
      </c>
      <c r="C39" s="1">
        <v>0.75457692307692303</v>
      </c>
      <c r="D39" s="1"/>
      <c r="E39" s="1">
        <v>0.74213461538461556</v>
      </c>
    </row>
    <row r="40" spans="1:5" x14ac:dyDescent="0.2">
      <c r="A40" s="7" t="s">
        <v>454</v>
      </c>
      <c r="B40" s="1">
        <v>0.7213846153846154</v>
      </c>
      <c r="C40" s="1">
        <v>0.74016666666666664</v>
      </c>
      <c r="D40" s="1"/>
      <c r="E40" s="1">
        <v>0.72731578947368425</v>
      </c>
    </row>
    <row r="41" spans="1:5" x14ac:dyDescent="0.2">
      <c r="A41" s="7" t="s">
        <v>455</v>
      </c>
      <c r="B41" s="1">
        <v>0.71805882352941175</v>
      </c>
      <c r="C41" s="1">
        <v>0.73</v>
      </c>
      <c r="D41" s="1"/>
      <c r="E41" s="1">
        <v>0.72323333333333339</v>
      </c>
    </row>
    <row r="42" spans="1:5" x14ac:dyDescent="0.2">
      <c r="A42" s="7" t="s">
        <v>456</v>
      </c>
      <c r="B42" s="1">
        <v>0.68155555555555558</v>
      </c>
      <c r="C42" s="1">
        <v>0.71468750000000003</v>
      </c>
      <c r="D42" s="1"/>
      <c r="E42" s="1">
        <v>0.70276000000000005</v>
      </c>
    </row>
    <row r="43" spans="1:5" x14ac:dyDescent="0.2">
      <c r="A43" s="7" t="s">
        <v>457</v>
      </c>
      <c r="B43" s="1">
        <v>0.6915</v>
      </c>
      <c r="C43" s="1">
        <v>0.71499999999999997</v>
      </c>
      <c r="D43" s="1"/>
      <c r="E43" s="1">
        <v>0.70559999999999989</v>
      </c>
    </row>
    <row r="44" spans="1:5" x14ac:dyDescent="0.2">
      <c r="A44" s="7" t="s">
        <v>458</v>
      </c>
      <c r="B44" s="1">
        <v>0.68400000000000005</v>
      </c>
      <c r="C44" s="1"/>
      <c r="D44" s="1"/>
      <c r="E44" s="1">
        <v>0.68400000000000005</v>
      </c>
    </row>
    <row r="45" spans="1:5" x14ac:dyDescent="0.2">
      <c r="A45" s="7" t="s">
        <v>465</v>
      </c>
      <c r="B45" s="1">
        <v>0.72200000000000042</v>
      </c>
      <c r="C45" s="1">
        <v>0.76922962962962982</v>
      </c>
      <c r="D45" s="1">
        <v>0.84140298507462652</v>
      </c>
      <c r="E45" s="1">
        <v>0.79166972477064235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6"/>
  <sheetViews>
    <sheetView zoomScale="156" workbookViewId="0">
      <selection activeCell="L14" sqref="L14"/>
    </sheetView>
  </sheetViews>
  <sheetFormatPr baseColWidth="10" defaultRowHeight="16" x14ac:dyDescent="0.2"/>
  <sheetData>
    <row r="1" spans="1:5" x14ac:dyDescent="0.2">
      <c r="A1" s="8" t="s">
        <v>5</v>
      </c>
      <c r="B1" s="8">
        <v>0</v>
      </c>
      <c r="C1" s="8">
        <v>0.5</v>
      </c>
      <c r="D1" s="8">
        <v>1</v>
      </c>
      <c r="E1" s="8">
        <v>2</v>
      </c>
    </row>
    <row r="2" spans="1:5" x14ac:dyDescent="0.2">
      <c r="A2" t="s">
        <v>4</v>
      </c>
      <c r="B2" cm="1">
        <f t="array" ref="B2:B136">_xlfn._xlws.FILTER(Table2[MMSE], (Table2[CDR]=0) * (Table2[MMSE]&lt;&gt;0))</f>
        <v>29</v>
      </c>
      <c r="C2" cm="1">
        <f t="array" ref="C2:C71">_xlfn._xlws.FILTER(Table2[MMSE], (Table2[CDR]=0.5) * (Table2[MMSE]&lt;&gt;0))</f>
        <v>27</v>
      </c>
      <c r="D2" cm="1">
        <f t="array" ref="D2:D29">_xlfn._xlws.FILTER(Table2[MMSE], (Table2[CDR]=1) * (Table2[MMSE]&lt;&gt;0))</f>
        <v>27</v>
      </c>
      <c r="E2" cm="1">
        <f t="array" ref="E2:E3">_xlfn._xlws.FILTER(Table2[MMSE], (Table2[CDR]=2) * (Table2[MMSE]&lt;&gt;0))</f>
        <v>15</v>
      </c>
    </row>
    <row r="3" spans="1:5" x14ac:dyDescent="0.2">
      <c r="B3">
        <v>29</v>
      </c>
      <c r="C3">
        <v>28</v>
      </c>
      <c r="D3">
        <v>26</v>
      </c>
      <c r="E3">
        <v>15</v>
      </c>
    </row>
    <row r="4" spans="1:5" x14ac:dyDescent="0.2">
      <c r="B4">
        <v>30</v>
      </c>
      <c r="C4">
        <v>27</v>
      </c>
      <c r="D4">
        <v>28</v>
      </c>
    </row>
    <row r="5" spans="1:5" x14ac:dyDescent="0.2">
      <c r="B5">
        <v>30</v>
      </c>
      <c r="C5">
        <v>23</v>
      </c>
      <c r="D5">
        <v>23</v>
      </c>
    </row>
    <row r="6" spans="1:5" x14ac:dyDescent="0.2">
      <c r="B6">
        <v>30</v>
      </c>
      <c r="C6">
        <v>23</v>
      </c>
      <c r="D6">
        <v>21</v>
      </c>
    </row>
    <row r="7" spans="1:5" x14ac:dyDescent="0.2">
      <c r="B7">
        <v>28</v>
      </c>
      <c r="C7">
        <v>27</v>
      </c>
      <c r="D7">
        <v>15</v>
      </c>
    </row>
    <row r="8" spans="1:5" x14ac:dyDescent="0.2">
      <c r="B8">
        <v>30</v>
      </c>
      <c r="C8">
        <v>29</v>
      </c>
      <c r="D8">
        <v>27</v>
      </c>
    </row>
    <row r="9" spans="1:5" x14ac:dyDescent="0.2">
      <c r="B9">
        <v>29</v>
      </c>
      <c r="C9">
        <v>28</v>
      </c>
      <c r="D9">
        <v>21</v>
      </c>
    </row>
    <row r="10" spans="1:5" x14ac:dyDescent="0.2">
      <c r="B10">
        <v>30</v>
      </c>
      <c r="C10">
        <v>29</v>
      </c>
      <c r="D10">
        <v>22</v>
      </c>
    </row>
    <row r="11" spans="1:5" x14ac:dyDescent="0.2">
      <c r="B11">
        <v>29</v>
      </c>
      <c r="C11">
        <v>22</v>
      </c>
      <c r="D11">
        <v>20</v>
      </c>
    </row>
    <row r="12" spans="1:5" x14ac:dyDescent="0.2">
      <c r="B12">
        <v>28</v>
      </c>
      <c r="C12">
        <v>29</v>
      </c>
      <c r="D12">
        <v>22</v>
      </c>
    </row>
    <row r="13" spans="1:5" x14ac:dyDescent="0.2">
      <c r="B13">
        <v>29</v>
      </c>
      <c r="C13">
        <v>28</v>
      </c>
      <c r="D13">
        <v>16</v>
      </c>
    </row>
    <row r="14" spans="1:5" x14ac:dyDescent="0.2">
      <c r="B14">
        <v>29</v>
      </c>
      <c r="C14">
        <v>28</v>
      </c>
      <c r="D14">
        <v>17</v>
      </c>
    </row>
    <row r="15" spans="1:5" x14ac:dyDescent="0.2">
      <c r="B15">
        <v>30</v>
      </c>
      <c r="C15">
        <v>27</v>
      </c>
      <c r="D15">
        <v>20</v>
      </c>
    </row>
    <row r="16" spans="1:5" x14ac:dyDescent="0.2">
      <c r="B16">
        <v>30</v>
      </c>
      <c r="C16">
        <v>30</v>
      </c>
      <c r="D16">
        <v>23</v>
      </c>
    </row>
    <row r="17" spans="2:4" x14ac:dyDescent="0.2">
      <c r="B17">
        <v>30</v>
      </c>
      <c r="C17">
        <v>18</v>
      </c>
      <c r="D17">
        <v>21</v>
      </c>
    </row>
    <row r="18" spans="2:4" x14ac:dyDescent="0.2">
      <c r="B18">
        <v>29</v>
      </c>
      <c r="C18">
        <v>26</v>
      </c>
      <c r="D18">
        <v>26</v>
      </c>
    </row>
    <row r="19" spans="2:4" x14ac:dyDescent="0.2">
      <c r="B19">
        <v>25</v>
      </c>
      <c r="C19">
        <v>26</v>
      </c>
      <c r="D19">
        <v>19</v>
      </c>
    </row>
    <row r="20" spans="2:4" x14ac:dyDescent="0.2">
      <c r="B20">
        <v>30</v>
      </c>
      <c r="C20">
        <v>24</v>
      </c>
      <c r="D20">
        <v>22</v>
      </c>
    </row>
    <row r="21" spans="2:4" x14ac:dyDescent="0.2">
      <c r="B21">
        <v>30</v>
      </c>
      <c r="C21">
        <v>23</v>
      </c>
      <c r="D21">
        <v>20</v>
      </c>
    </row>
    <row r="22" spans="2:4" x14ac:dyDescent="0.2">
      <c r="B22">
        <v>30</v>
      </c>
      <c r="C22">
        <v>27</v>
      </c>
      <c r="D22">
        <v>15</v>
      </c>
    </row>
    <row r="23" spans="2:4" x14ac:dyDescent="0.2">
      <c r="B23">
        <v>30</v>
      </c>
      <c r="C23">
        <v>30</v>
      </c>
      <c r="D23">
        <v>22</v>
      </c>
    </row>
    <row r="24" spans="2:4" x14ac:dyDescent="0.2">
      <c r="B24">
        <v>30</v>
      </c>
      <c r="C24">
        <v>28</v>
      </c>
      <c r="D24">
        <v>29</v>
      </c>
    </row>
    <row r="25" spans="2:4" x14ac:dyDescent="0.2">
      <c r="B25">
        <v>30</v>
      </c>
      <c r="C25">
        <v>26</v>
      </c>
      <c r="D25">
        <v>23</v>
      </c>
    </row>
    <row r="26" spans="2:4" x14ac:dyDescent="0.2">
      <c r="B26">
        <v>30</v>
      </c>
      <c r="C26">
        <v>27</v>
      </c>
      <c r="D26">
        <v>20</v>
      </c>
    </row>
    <row r="27" spans="2:4" x14ac:dyDescent="0.2">
      <c r="B27">
        <v>30</v>
      </c>
      <c r="C27">
        <v>28</v>
      </c>
      <c r="D27">
        <v>23</v>
      </c>
    </row>
    <row r="28" spans="2:4" x14ac:dyDescent="0.2">
      <c r="B28">
        <v>27</v>
      </c>
      <c r="C28">
        <v>27</v>
      </c>
      <c r="D28">
        <v>17</v>
      </c>
    </row>
    <row r="29" spans="2:4" x14ac:dyDescent="0.2">
      <c r="B29">
        <v>29</v>
      </c>
      <c r="C29">
        <v>21</v>
      </c>
      <c r="D29">
        <v>22</v>
      </c>
    </row>
    <row r="30" spans="2:4" x14ac:dyDescent="0.2">
      <c r="B30">
        <v>30</v>
      </c>
      <c r="C30">
        <v>30</v>
      </c>
    </row>
    <row r="31" spans="2:4" x14ac:dyDescent="0.2">
      <c r="B31">
        <v>29</v>
      </c>
      <c r="C31">
        <v>28</v>
      </c>
    </row>
    <row r="32" spans="2:4" x14ac:dyDescent="0.2">
      <c r="B32">
        <v>30</v>
      </c>
      <c r="C32">
        <v>27</v>
      </c>
    </row>
    <row r="33" spans="2:3" x14ac:dyDescent="0.2">
      <c r="B33">
        <v>30</v>
      </c>
      <c r="C33">
        <v>23</v>
      </c>
    </row>
    <row r="34" spans="2:3" x14ac:dyDescent="0.2">
      <c r="B34">
        <v>28</v>
      </c>
      <c r="C34">
        <v>20</v>
      </c>
    </row>
    <row r="35" spans="2:3" x14ac:dyDescent="0.2">
      <c r="B35">
        <v>29</v>
      </c>
      <c r="C35">
        <v>28</v>
      </c>
    </row>
    <row r="36" spans="2:3" x14ac:dyDescent="0.2">
      <c r="B36">
        <v>29</v>
      </c>
      <c r="C36">
        <v>26</v>
      </c>
    </row>
    <row r="37" spans="2:3" x14ac:dyDescent="0.2">
      <c r="B37">
        <v>30</v>
      </c>
      <c r="C37">
        <v>22</v>
      </c>
    </row>
    <row r="38" spans="2:3" x14ac:dyDescent="0.2">
      <c r="B38">
        <v>30</v>
      </c>
      <c r="C38">
        <v>21</v>
      </c>
    </row>
    <row r="39" spans="2:3" x14ac:dyDescent="0.2">
      <c r="B39">
        <v>26</v>
      </c>
      <c r="C39">
        <v>30</v>
      </c>
    </row>
    <row r="40" spans="2:3" x14ac:dyDescent="0.2">
      <c r="B40">
        <v>30</v>
      </c>
      <c r="C40">
        <v>28</v>
      </c>
    </row>
    <row r="41" spans="2:3" x14ac:dyDescent="0.2">
      <c r="B41">
        <v>29</v>
      </c>
      <c r="C41">
        <v>26</v>
      </c>
    </row>
    <row r="42" spans="2:3" x14ac:dyDescent="0.2">
      <c r="B42">
        <v>28</v>
      </c>
      <c r="C42">
        <v>18</v>
      </c>
    </row>
    <row r="43" spans="2:3" x14ac:dyDescent="0.2">
      <c r="B43">
        <v>28</v>
      </c>
      <c r="C43">
        <v>20</v>
      </c>
    </row>
    <row r="44" spans="2:3" x14ac:dyDescent="0.2">
      <c r="B44">
        <v>28</v>
      </c>
      <c r="C44">
        <v>21</v>
      </c>
    </row>
    <row r="45" spans="2:3" x14ac:dyDescent="0.2">
      <c r="B45">
        <v>30</v>
      </c>
      <c r="C45">
        <v>20</v>
      </c>
    </row>
    <row r="46" spans="2:3" x14ac:dyDescent="0.2">
      <c r="B46">
        <v>29</v>
      </c>
      <c r="C46">
        <v>26</v>
      </c>
    </row>
    <row r="47" spans="2:3" x14ac:dyDescent="0.2">
      <c r="B47">
        <v>30</v>
      </c>
      <c r="C47">
        <v>24</v>
      </c>
    </row>
    <row r="48" spans="2:3" x14ac:dyDescent="0.2">
      <c r="B48">
        <v>29</v>
      </c>
      <c r="C48">
        <v>30</v>
      </c>
    </row>
    <row r="49" spans="2:3" x14ac:dyDescent="0.2">
      <c r="B49">
        <v>29</v>
      </c>
      <c r="C49">
        <v>29</v>
      </c>
    </row>
    <row r="50" spans="2:3" x14ac:dyDescent="0.2">
      <c r="B50">
        <v>30</v>
      </c>
      <c r="C50">
        <v>23</v>
      </c>
    </row>
    <row r="51" spans="2:3" x14ac:dyDescent="0.2">
      <c r="B51">
        <v>30</v>
      </c>
      <c r="C51">
        <v>26</v>
      </c>
    </row>
    <row r="52" spans="2:3" x14ac:dyDescent="0.2">
      <c r="B52">
        <v>30</v>
      </c>
      <c r="C52">
        <v>25</v>
      </c>
    </row>
    <row r="53" spans="2:3" x14ac:dyDescent="0.2">
      <c r="B53">
        <v>29</v>
      </c>
      <c r="C53">
        <v>29</v>
      </c>
    </row>
    <row r="54" spans="2:3" x14ac:dyDescent="0.2">
      <c r="B54">
        <v>30</v>
      </c>
      <c r="C54">
        <v>27</v>
      </c>
    </row>
    <row r="55" spans="2:3" x14ac:dyDescent="0.2">
      <c r="B55">
        <v>28</v>
      </c>
      <c r="C55">
        <v>24</v>
      </c>
    </row>
    <row r="56" spans="2:3" x14ac:dyDescent="0.2">
      <c r="B56">
        <v>29</v>
      </c>
      <c r="C56">
        <v>26</v>
      </c>
    </row>
    <row r="57" spans="2:3" x14ac:dyDescent="0.2">
      <c r="B57">
        <v>30</v>
      </c>
      <c r="C57">
        <v>14</v>
      </c>
    </row>
    <row r="58" spans="2:3" x14ac:dyDescent="0.2">
      <c r="B58">
        <v>30</v>
      </c>
      <c r="C58">
        <v>29</v>
      </c>
    </row>
    <row r="59" spans="2:3" x14ac:dyDescent="0.2">
      <c r="B59">
        <v>26</v>
      </c>
      <c r="C59">
        <v>18</v>
      </c>
    </row>
    <row r="60" spans="2:3" x14ac:dyDescent="0.2">
      <c r="B60">
        <v>30</v>
      </c>
      <c r="C60">
        <v>24</v>
      </c>
    </row>
    <row r="61" spans="2:3" x14ac:dyDescent="0.2">
      <c r="B61">
        <v>29</v>
      </c>
      <c r="C61">
        <v>25</v>
      </c>
    </row>
    <row r="62" spans="2:3" x14ac:dyDescent="0.2">
      <c r="B62">
        <v>30</v>
      </c>
      <c r="C62">
        <v>30</v>
      </c>
    </row>
    <row r="63" spans="2:3" x14ac:dyDescent="0.2">
      <c r="B63">
        <v>29</v>
      </c>
      <c r="C63">
        <v>29</v>
      </c>
    </row>
    <row r="64" spans="2:3" x14ac:dyDescent="0.2">
      <c r="B64">
        <v>29</v>
      </c>
      <c r="C64">
        <v>28</v>
      </c>
    </row>
    <row r="65" spans="2:3" x14ac:dyDescent="0.2">
      <c r="B65">
        <v>28</v>
      </c>
      <c r="C65">
        <v>26</v>
      </c>
    </row>
    <row r="66" spans="2:3" x14ac:dyDescent="0.2">
      <c r="B66">
        <v>30</v>
      </c>
      <c r="C66">
        <v>27</v>
      </c>
    </row>
    <row r="67" spans="2:3" x14ac:dyDescent="0.2">
      <c r="B67">
        <v>30</v>
      </c>
      <c r="C67">
        <v>29</v>
      </c>
    </row>
    <row r="68" spans="2:3" x14ac:dyDescent="0.2">
      <c r="B68">
        <v>29</v>
      </c>
      <c r="C68">
        <v>24</v>
      </c>
    </row>
    <row r="69" spans="2:3" x14ac:dyDescent="0.2">
      <c r="B69">
        <v>28</v>
      </c>
      <c r="C69">
        <v>27</v>
      </c>
    </row>
    <row r="70" spans="2:3" x14ac:dyDescent="0.2">
      <c r="B70">
        <v>30</v>
      </c>
      <c r="C70">
        <v>29</v>
      </c>
    </row>
    <row r="71" spans="2:3" x14ac:dyDescent="0.2">
      <c r="B71">
        <v>29</v>
      </c>
      <c r="C71">
        <v>23</v>
      </c>
    </row>
    <row r="72" spans="2:3" x14ac:dyDescent="0.2">
      <c r="B72">
        <v>27</v>
      </c>
    </row>
    <row r="73" spans="2:3" x14ac:dyDescent="0.2">
      <c r="B73">
        <v>30</v>
      </c>
    </row>
    <row r="74" spans="2:3" x14ac:dyDescent="0.2">
      <c r="B74">
        <v>29</v>
      </c>
    </row>
    <row r="75" spans="2:3" x14ac:dyDescent="0.2">
      <c r="B75">
        <v>29</v>
      </c>
    </row>
    <row r="76" spans="2:3" x14ac:dyDescent="0.2">
      <c r="B76">
        <v>30</v>
      </c>
    </row>
    <row r="77" spans="2:3" x14ac:dyDescent="0.2">
      <c r="B77">
        <v>30</v>
      </c>
    </row>
    <row r="78" spans="2:3" x14ac:dyDescent="0.2">
      <c r="B78">
        <v>29</v>
      </c>
    </row>
    <row r="79" spans="2:3" x14ac:dyDescent="0.2">
      <c r="B79">
        <v>30</v>
      </c>
    </row>
    <row r="80" spans="2:3" x14ac:dyDescent="0.2">
      <c r="B80">
        <v>30</v>
      </c>
    </row>
    <row r="81" spans="2:2" x14ac:dyDescent="0.2">
      <c r="B81">
        <v>30</v>
      </c>
    </row>
    <row r="82" spans="2:2" x14ac:dyDescent="0.2">
      <c r="B82">
        <v>30</v>
      </c>
    </row>
    <row r="83" spans="2:2" x14ac:dyDescent="0.2">
      <c r="B83">
        <v>27</v>
      </c>
    </row>
    <row r="84" spans="2:2" x14ac:dyDescent="0.2">
      <c r="B84">
        <v>30</v>
      </c>
    </row>
    <row r="85" spans="2:2" x14ac:dyDescent="0.2">
      <c r="B85">
        <v>30</v>
      </c>
    </row>
    <row r="86" spans="2:2" x14ac:dyDescent="0.2">
      <c r="B86">
        <v>30</v>
      </c>
    </row>
    <row r="87" spans="2:2" x14ac:dyDescent="0.2">
      <c r="B87">
        <v>30</v>
      </c>
    </row>
    <row r="88" spans="2:2" x14ac:dyDescent="0.2">
      <c r="B88">
        <v>28</v>
      </c>
    </row>
    <row r="89" spans="2:2" x14ac:dyDescent="0.2">
      <c r="B89">
        <v>30</v>
      </c>
    </row>
    <row r="90" spans="2:2" x14ac:dyDescent="0.2">
      <c r="B90">
        <v>26</v>
      </c>
    </row>
    <row r="91" spans="2:2" x14ac:dyDescent="0.2">
      <c r="B91">
        <v>29</v>
      </c>
    </row>
    <row r="92" spans="2:2" x14ac:dyDescent="0.2">
      <c r="B92">
        <v>28</v>
      </c>
    </row>
    <row r="93" spans="2:2" x14ac:dyDescent="0.2">
      <c r="B93">
        <v>30</v>
      </c>
    </row>
    <row r="94" spans="2:2" x14ac:dyDescent="0.2">
      <c r="B94">
        <v>30</v>
      </c>
    </row>
    <row r="95" spans="2:2" x14ac:dyDescent="0.2">
      <c r="B95">
        <v>26</v>
      </c>
    </row>
    <row r="96" spans="2:2" x14ac:dyDescent="0.2">
      <c r="B96">
        <v>29</v>
      </c>
    </row>
    <row r="97" spans="2:2" x14ac:dyDescent="0.2">
      <c r="B97">
        <v>30</v>
      </c>
    </row>
    <row r="98" spans="2:2" x14ac:dyDescent="0.2">
      <c r="B98">
        <v>29</v>
      </c>
    </row>
    <row r="99" spans="2:2" x14ac:dyDescent="0.2">
      <c r="B99">
        <v>27</v>
      </c>
    </row>
    <row r="100" spans="2:2" x14ac:dyDescent="0.2">
      <c r="B100">
        <v>29</v>
      </c>
    </row>
    <row r="101" spans="2:2" x14ac:dyDescent="0.2">
      <c r="B101">
        <v>28</v>
      </c>
    </row>
    <row r="102" spans="2:2" x14ac:dyDescent="0.2">
      <c r="B102">
        <v>29</v>
      </c>
    </row>
    <row r="103" spans="2:2" x14ac:dyDescent="0.2">
      <c r="B103">
        <v>30</v>
      </c>
    </row>
    <row r="104" spans="2:2" x14ac:dyDescent="0.2">
      <c r="B104">
        <v>28</v>
      </c>
    </row>
    <row r="105" spans="2:2" x14ac:dyDescent="0.2">
      <c r="B105">
        <v>30</v>
      </c>
    </row>
    <row r="106" spans="2:2" x14ac:dyDescent="0.2">
      <c r="B106">
        <v>30</v>
      </c>
    </row>
    <row r="107" spans="2:2" x14ac:dyDescent="0.2">
      <c r="B107">
        <v>26</v>
      </c>
    </row>
    <row r="108" spans="2:2" x14ac:dyDescent="0.2">
      <c r="B108">
        <v>29</v>
      </c>
    </row>
    <row r="109" spans="2:2" x14ac:dyDescent="0.2">
      <c r="B109">
        <v>30</v>
      </c>
    </row>
    <row r="110" spans="2:2" x14ac:dyDescent="0.2">
      <c r="B110">
        <v>30</v>
      </c>
    </row>
    <row r="111" spans="2:2" x14ac:dyDescent="0.2">
      <c r="B111">
        <v>29</v>
      </c>
    </row>
    <row r="112" spans="2:2" x14ac:dyDescent="0.2">
      <c r="B112">
        <v>30</v>
      </c>
    </row>
    <row r="113" spans="2:2" x14ac:dyDescent="0.2">
      <c r="B113">
        <v>30</v>
      </c>
    </row>
    <row r="114" spans="2:2" x14ac:dyDescent="0.2">
      <c r="B114">
        <v>29</v>
      </c>
    </row>
    <row r="115" spans="2:2" x14ac:dyDescent="0.2">
      <c r="B115">
        <v>28</v>
      </c>
    </row>
    <row r="116" spans="2:2" x14ac:dyDescent="0.2">
      <c r="B116">
        <v>28</v>
      </c>
    </row>
    <row r="117" spans="2:2" x14ac:dyDescent="0.2">
      <c r="B117">
        <v>30</v>
      </c>
    </row>
    <row r="118" spans="2:2" x14ac:dyDescent="0.2">
      <c r="B118">
        <v>29</v>
      </c>
    </row>
    <row r="119" spans="2:2" x14ac:dyDescent="0.2">
      <c r="B119">
        <v>30</v>
      </c>
    </row>
    <row r="120" spans="2:2" x14ac:dyDescent="0.2">
      <c r="B120">
        <v>29</v>
      </c>
    </row>
    <row r="121" spans="2:2" x14ac:dyDescent="0.2">
      <c r="B121">
        <v>30</v>
      </c>
    </row>
    <row r="122" spans="2:2" x14ac:dyDescent="0.2">
      <c r="B122">
        <v>29</v>
      </c>
    </row>
    <row r="123" spans="2:2" x14ac:dyDescent="0.2">
      <c r="B123">
        <v>29</v>
      </c>
    </row>
    <row r="124" spans="2:2" x14ac:dyDescent="0.2">
      <c r="B124">
        <v>29</v>
      </c>
    </row>
    <row r="125" spans="2:2" x14ac:dyDescent="0.2">
      <c r="B125">
        <v>28</v>
      </c>
    </row>
    <row r="126" spans="2:2" x14ac:dyDescent="0.2">
      <c r="B126">
        <v>29</v>
      </c>
    </row>
    <row r="127" spans="2:2" x14ac:dyDescent="0.2">
      <c r="B127">
        <v>28</v>
      </c>
    </row>
    <row r="128" spans="2:2" x14ac:dyDescent="0.2">
      <c r="B128">
        <v>27</v>
      </c>
    </row>
    <row r="129" spans="2:2" x14ac:dyDescent="0.2">
      <c r="B129">
        <v>29</v>
      </c>
    </row>
    <row r="130" spans="2:2" x14ac:dyDescent="0.2">
      <c r="B130">
        <v>30</v>
      </c>
    </row>
    <row r="131" spans="2:2" x14ac:dyDescent="0.2">
      <c r="B131">
        <v>29</v>
      </c>
    </row>
    <row r="132" spans="2:2" x14ac:dyDescent="0.2">
      <c r="B132">
        <v>30</v>
      </c>
    </row>
    <row r="133" spans="2:2" x14ac:dyDescent="0.2">
      <c r="B133">
        <v>29</v>
      </c>
    </row>
    <row r="134" spans="2:2" x14ac:dyDescent="0.2">
      <c r="B134">
        <v>28</v>
      </c>
    </row>
    <row r="135" spans="2:2" x14ac:dyDescent="0.2">
      <c r="B135">
        <v>30</v>
      </c>
    </row>
    <row r="136" spans="2:2" x14ac:dyDescent="0.2">
      <c r="B136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oasis_cross-sectional</vt:lpstr>
      <vt:lpstr>age_table</vt:lpstr>
      <vt:lpstr>pivot_tables</vt:lpstr>
      <vt:lpstr>cdr_mmse_table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Ang</cp:lastModifiedBy>
  <dcterms:created xsi:type="dcterms:W3CDTF">2025-07-30T03:25:00Z</dcterms:created>
  <dcterms:modified xsi:type="dcterms:W3CDTF">2025-08-04T06:35:45Z</dcterms:modified>
</cp:coreProperties>
</file>