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285" tabRatio="820" activeTab="2"/>
  </bookViews>
  <sheets>
    <sheet name="개요" sheetId="1" r:id="rId1"/>
    <sheet name="공통이슈점검" sheetId="8" state="hidden" r:id="rId2"/>
    <sheet name="화면별_이슈등록" sheetId="2" r:id="rId3"/>
    <sheet name="화면별_이슈그룹화" sheetId="13" state="hidden" r:id="rId4"/>
    <sheet name="화면별_이슈분석(201013)" sheetId="46" state="hidden" r:id="rId5"/>
    <sheet name="화면별_이슈분석상세(201013)" sheetId="43" state="hidden" r:id="rId6"/>
    <sheet name="프로그램LIST" sheetId="7" r:id="rId7"/>
    <sheet name="코드" sheetId="9" r:id="rId8"/>
    <sheet name="용어정리" sheetId="11" r:id="rId9"/>
  </sheets>
  <definedNames>
    <definedName name="_xlnm._FilterDatabase" localSheetId="1">공통이슈점검!$B$4:$T$4</definedName>
    <definedName name="_xlnm._FilterDatabase" localSheetId="2" hidden="1">화면별_이슈등록!$B$4:$P$4</definedName>
    <definedName name="OX여부">코드!$C$32:$C$35</definedName>
    <definedName name="개발자">코드!$B$23:$B$30</definedName>
    <definedName name="레이아웃POS">코드!$C$8:$C$16</definedName>
    <definedName name="오류구분">코드!$C$37:$C$44</definedName>
    <definedName name="우선순위">코드!$C$18:$C$20</definedName>
    <definedName name="이슈그룹">코드!$C$46:$C$58</definedName>
    <definedName name="점검결과">코드!$C$3:$C$6</definedName>
  </definedNames>
  <calcPr calcId="162913"/>
  <pivotCaches>
    <pivotCache cacheId="9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B9" i="2"/>
  <c r="D8" i="2"/>
  <c r="C8" i="2"/>
  <c r="B8" i="2"/>
  <c r="D7" i="2"/>
  <c r="C7" i="2"/>
  <c r="B7" i="2"/>
  <c r="D6" i="2"/>
  <c r="C6" i="2"/>
  <c r="B6" i="2"/>
  <c r="N6" i="2"/>
  <c r="N9" i="2"/>
  <c r="N7" i="2"/>
  <c r="N8" i="2"/>
  <c r="G48" i="7"/>
  <c r="G157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8" i="7"/>
  <c r="G159" i="7"/>
  <c r="G160" i="7"/>
  <c r="G161" i="7"/>
  <c r="G162" i="7"/>
  <c r="G163" i="7"/>
  <c r="G164" i="7"/>
  <c r="G165" i="7"/>
  <c r="G166" i="7"/>
  <c r="G167" i="7"/>
  <c r="A5" i="2" l="1"/>
  <c r="A3" i="11"/>
  <c r="A4" i="11"/>
  <c r="A5" i="11"/>
  <c r="A6" i="11"/>
  <c r="A7" i="11"/>
  <c r="G2" i="7" l="1"/>
  <c r="C171" i="7" l="1"/>
  <c r="C172" i="7"/>
  <c r="C170" i="7"/>
  <c r="C169" i="7"/>
  <c r="E6" i="8" l="1"/>
  <c r="F6" i="8" s="1"/>
  <c r="E7" i="8"/>
  <c r="E8" i="8"/>
  <c r="E9" i="8"/>
  <c r="E10" i="8"/>
  <c r="E11" i="8"/>
  <c r="E12" i="8"/>
  <c r="E13" i="8"/>
  <c r="F13" i="8" s="1"/>
  <c r="E14" i="8"/>
  <c r="F14" i="8" s="1"/>
  <c r="E15" i="8"/>
  <c r="E16" i="8"/>
  <c r="E17" i="8"/>
  <c r="E18" i="8"/>
  <c r="E19" i="8"/>
  <c r="E20" i="8"/>
  <c r="E21" i="8"/>
  <c r="F21" i="8" s="1"/>
  <c r="E22" i="8"/>
  <c r="F22" i="8" s="1"/>
  <c r="E23" i="8"/>
  <c r="E24" i="8"/>
  <c r="E25" i="8"/>
  <c r="E26" i="8"/>
  <c r="E27" i="8"/>
  <c r="E28" i="8"/>
  <c r="E29" i="8"/>
  <c r="F29" i="8" s="1"/>
  <c r="E30" i="8"/>
  <c r="F30" i="8" s="1"/>
  <c r="E31" i="8"/>
  <c r="E32" i="8"/>
  <c r="E33" i="8"/>
  <c r="E34" i="8"/>
  <c r="E35" i="8"/>
  <c r="E36" i="8"/>
  <c r="E37" i="8"/>
  <c r="F37" i="8" s="1"/>
  <c r="E38" i="8"/>
  <c r="F38" i="8" s="1"/>
  <c r="E39" i="8"/>
  <c r="E40" i="8"/>
  <c r="E41" i="8"/>
  <c r="E42" i="8"/>
  <c r="E43" i="8"/>
  <c r="E44" i="8"/>
  <c r="E45" i="8"/>
  <c r="F45" i="8" s="1"/>
  <c r="E46" i="8"/>
  <c r="F46" i="8" s="1"/>
  <c r="E47" i="8"/>
  <c r="E48" i="8"/>
  <c r="E49" i="8"/>
  <c r="E50" i="8"/>
  <c r="E51" i="8"/>
  <c r="E52" i="8"/>
  <c r="E53" i="8"/>
  <c r="F53" i="8" s="1"/>
  <c r="E54" i="8"/>
  <c r="F54" i="8" s="1"/>
  <c r="E55" i="8"/>
  <c r="E56" i="8"/>
  <c r="E57" i="8"/>
  <c r="E58" i="8"/>
  <c r="E59" i="8"/>
  <c r="E60" i="8"/>
  <c r="E61" i="8"/>
  <c r="F61" i="8" s="1"/>
  <c r="E62" i="8"/>
  <c r="F62" i="8" s="1"/>
  <c r="E63" i="8"/>
  <c r="F63" i="8" s="1"/>
  <c r="E64" i="8"/>
  <c r="E65" i="8"/>
  <c r="E66" i="8"/>
  <c r="E67" i="8"/>
  <c r="E68" i="8"/>
  <c r="E69" i="8"/>
  <c r="F69" i="8" s="1"/>
  <c r="E70" i="8"/>
  <c r="F70" i="8" s="1"/>
  <c r="E71" i="8"/>
  <c r="F71" i="8" s="1"/>
  <c r="E72" i="8"/>
  <c r="E73" i="8"/>
  <c r="E74" i="8"/>
  <c r="E75" i="8"/>
  <c r="E76" i="8"/>
  <c r="E77" i="8"/>
  <c r="E78" i="8"/>
  <c r="F78" i="8" s="1"/>
  <c r="E79" i="8"/>
  <c r="F79" i="8" s="1"/>
  <c r="E80" i="8"/>
  <c r="E81" i="8"/>
  <c r="E82" i="8"/>
  <c r="E83" i="8"/>
  <c r="E84" i="8"/>
  <c r="E85" i="8"/>
  <c r="E86" i="8"/>
  <c r="F86" i="8" s="1"/>
  <c r="E87" i="8"/>
  <c r="F87" i="8" s="1"/>
  <c r="E88" i="8"/>
  <c r="E89" i="8"/>
  <c r="E90" i="8"/>
  <c r="E91" i="8"/>
  <c r="E92" i="8"/>
  <c r="E93" i="8"/>
  <c r="F93" i="8" s="1"/>
  <c r="E94" i="8"/>
  <c r="F94" i="8" s="1"/>
  <c r="E95" i="8"/>
  <c r="F95" i="8" s="1"/>
  <c r="E96" i="8"/>
  <c r="E97" i="8"/>
  <c r="F97" i="8" s="1"/>
  <c r="E98" i="8"/>
  <c r="E99" i="8"/>
  <c r="E100" i="8"/>
  <c r="E101" i="8"/>
  <c r="F101" i="8" s="1"/>
  <c r="E102" i="8"/>
  <c r="F102" i="8" s="1"/>
  <c r="E103" i="8"/>
  <c r="F103" i="8" s="1"/>
  <c r="E104" i="8"/>
  <c r="E105" i="8"/>
  <c r="F105" i="8" s="1"/>
  <c r="E106" i="8"/>
  <c r="E107" i="8"/>
  <c r="E108" i="8"/>
  <c r="E109" i="8"/>
  <c r="E110" i="8"/>
  <c r="E111" i="8"/>
  <c r="F111" i="8" s="1"/>
  <c r="E112" i="8"/>
  <c r="F112" i="8" s="1"/>
  <c r="E113" i="8"/>
  <c r="F113" i="8" s="1"/>
  <c r="E114" i="8"/>
  <c r="E115" i="8"/>
  <c r="E116" i="8"/>
  <c r="E117" i="8"/>
  <c r="E118" i="8"/>
  <c r="E119" i="8"/>
  <c r="F119" i="8" s="1"/>
  <c r="E120" i="8"/>
  <c r="F120" i="8" s="1"/>
  <c r="E121" i="8"/>
  <c r="E122" i="8"/>
  <c r="E123" i="8"/>
  <c r="E124" i="8"/>
  <c r="E125" i="8"/>
  <c r="E126" i="8"/>
  <c r="E127" i="8"/>
  <c r="F127" i="8" s="1"/>
  <c r="E128" i="8"/>
  <c r="F128" i="8" s="1"/>
  <c r="E129" i="8"/>
  <c r="E130" i="8"/>
  <c r="E131" i="8"/>
  <c r="E132" i="8"/>
  <c r="E133" i="8"/>
  <c r="F133" i="8" s="1"/>
  <c r="E134" i="8"/>
  <c r="E135" i="8"/>
  <c r="F135" i="8" s="1"/>
  <c r="E136" i="8"/>
  <c r="F136" i="8" s="1"/>
  <c r="E137" i="8"/>
  <c r="E138" i="8"/>
  <c r="E139" i="8"/>
  <c r="E140" i="8"/>
  <c r="E141" i="8"/>
  <c r="E142" i="8"/>
  <c r="E143" i="8"/>
  <c r="F143" i="8" s="1"/>
  <c r="E144" i="8"/>
  <c r="F144" i="8" s="1"/>
  <c r="E145" i="8"/>
  <c r="E146" i="8"/>
  <c r="E147" i="8"/>
  <c r="E148" i="8"/>
  <c r="E149" i="8"/>
  <c r="F149" i="8" s="1"/>
  <c r="E150" i="8"/>
  <c r="E151" i="8"/>
  <c r="F151" i="8" s="1"/>
  <c r="E152" i="8"/>
  <c r="F152" i="8" s="1"/>
  <c r="E153" i="8"/>
  <c r="E154" i="8"/>
  <c r="E155" i="8"/>
  <c r="E156" i="8"/>
  <c r="E157" i="8"/>
  <c r="F157" i="8" s="1"/>
  <c r="E158" i="8"/>
  <c r="E159" i="8"/>
  <c r="F159" i="8" s="1"/>
  <c r="E160" i="8"/>
  <c r="F160" i="8" s="1"/>
  <c r="E161" i="8"/>
  <c r="F161" i="8" s="1"/>
  <c r="E5" i="8"/>
  <c r="B158" i="8" l="1"/>
  <c r="F158" i="8"/>
  <c r="B142" i="8"/>
  <c r="F142" i="8"/>
  <c r="B126" i="8"/>
  <c r="F126" i="8"/>
  <c r="B118" i="8"/>
  <c r="F118" i="8"/>
  <c r="C5" i="8"/>
  <c r="F5" i="8"/>
  <c r="D155" i="8"/>
  <c r="F155" i="8"/>
  <c r="D147" i="8"/>
  <c r="F147" i="8"/>
  <c r="D139" i="8"/>
  <c r="F139" i="8"/>
  <c r="D131" i="8"/>
  <c r="F131" i="8"/>
  <c r="D123" i="8"/>
  <c r="F123" i="8"/>
  <c r="D115" i="8"/>
  <c r="F115" i="8"/>
  <c r="D107" i="8"/>
  <c r="F107" i="8"/>
  <c r="D99" i="8"/>
  <c r="F99" i="8"/>
  <c r="D91" i="8"/>
  <c r="F91" i="8"/>
  <c r="D83" i="8"/>
  <c r="F83" i="8"/>
  <c r="D75" i="8"/>
  <c r="F75" i="8"/>
  <c r="D67" i="8"/>
  <c r="F67" i="8"/>
  <c r="D59" i="8"/>
  <c r="F59" i="8"/>
  <c r="D51" i="8"/>
  <c r="F51" i="8"/>
  <c r="D43" i="8"/>
  <c r="F43" i="8"/>
  <c r="D35" i="8"/>
  <c r="F35" i="8"/>
  <c r="D27" i="8"/>
  <c r="F27" i="8"/>
  <c r="D19" i="8"/>
  <c r="F19" i="8"/>
  <c r="D11" i="8"/>
  <c r="F11" i="8"/>
  <c r="D154" i="8"/>
  <c r="F154" i="8"/>
  <c r="D146" i="8"/>
  <c r="F146" i="8"/>
  <c r="D138" i="8"/>
  <c r="F138" i="8"/>
  <c r="D130" i="8"/>
  <c r="F130" i="8"/>
  <c r="D122" i="8"/>
  <c r="F122" i="8"/>
  <c r="D114" i="8"/>
  <c r="F114" i="8"/>
  <c r="D106" i="8"/>
  <c r="F106" i="8"/>
  <c r="D98" i="8"/>
  <c r="F98" i="8"/>
  <c r="D90" i="8"/>
  <c r="F90" i="8"/>
  <c r="D82" i="8"/>
  <c r="F82" i="8"/>
  <c r="D74" i="8"/>
  <c r="F74" i="8"/>
  <c r="D66" i="8"/>
  <c r="F66" i="8"/>
  <c r="D58" i="8"/>
  <c r="F58" i="8"/>
  <c r="D50" i="8"/>
  <c r="F50" i="8"/>
  <c r="D42" i="8"/>
  <c r="F42" i="8"/>
  <c r="D34" i="8"/>
  <c r="F34" i="8"/>
  <c r="D26" i="8"/>
  <c r="F26" i="8"/>
  <c r="D18" i="8"/>
  <c r="F18" i="8"/>
  <c r="D10" i="8"/>
  <c r="F10" i="8"/>
  <c r="C153" i="8"/>
  <c r="F153" i="8"/>
  <c r="C145" i="8"/>
  <c r="F145" i="8"/>
  <c r="C137" i="8"/>
  <c r="F137" i="8"/>
  <c r="C129" i="8"/>
  <c r="F129" i="8"/>
  <c r="C121" i="8"/>
  <c r="F121" i="8"/>
  <c r="C89" i="8"/>
  <c r="F89" i="8"/>
  <c r="D81" i="8"/>
  <c r="F81" i="8"/>
  <c r="D73" i="8"/>
  <c r="F73" i="8"/>
  <c r="D65" i="8"/>
  <c r="F65" i="8"/>
  <c r="D57" i="8"/>
  <c r="F57" i="8"/>
  <c r="D49" i="8"/>
  <c r="F49" i="8"/>
  <c r="D41" i="8"/>
  <c r="F41" i="8"/>
  <c r="D33" i="8"/>
  <c r="F33" i="8"/>
  <c r="D25" i="8"/>
  <c r="F25" i="8"/>
  <c r="D17" i="8"/>
  <c r="F17" i="8"/>
  <c r="D9" i="8"/>
  <c r="F9" i="8"/>
  <c r="D104" i="8"/>
  <c r="F104" i="8"/>
  <c r="D96" i="8"/>
  <c r="F96" i="8"/>
  <c r="D88" i="8"/>
  <c r="F88" i="8"/>
  <c r="D80" i="8"/>
  <c r="F80" i="8"/>
  <c r="D72" i="8"/>
  <c r="F72" i="8"/>
  <c r="D64" i="8"/>
  <c r="F64" i="8"/>
  <c r="D56" i="8"/>
  <c r="F56" i="8"/>
  <c r="D48" i="8"/>
  <c r="F48" i="8"/>
  <c r="D40" i="8"/>
  <c r="F40" i="8"/>
  <c r="D32" i="8"/>
  <c r="F32" i="8"/>
  <c r="D24" i="8"/>
  <c r="F24" i="8"/>
  <c r="D16" i="8"/>
  <c r="F16" i="8"/>
  <c r="D8" i="8"/>
  <c r="F8" i="8"/>
  <c r="D55" i="8"/>
  <c r="F55" i="8"/>
  <c r="D47" i="8"/>
  <c r="F47" i="8"/>
  <c r="D39" i="8"/>
  <c r="F39" i="8"/>
  <c r="D31" i="8"/>
  <c r="F31" i="8"/>
  <c r="D23" i="8"/>
  <c r="F23" i="8"/>
  <c r="D15" i="8"/>
  <c r="F15" i="8"/>
  <c r="D7" i="8"/>
  <c r="F7" i="8"/>
  <c r="B150" i="8"/>
  <c r="F150" i="8"/>
  <c r="B134" i="8"/>
  <c r="F134" i="8"/>
  <c r="B110" i="8"/>
  <c r="F110" i="8"/>
  <c r="C141" i="8"/>
  <c r="F141" i="8"/>
  <c r="C125" i="8"/>
  <c r="F125" i="8"/>
  <c r="C117" i="8"/>
  <c r="F117" i="8"/>
  <c r="C109" i="8"/>
  <c r="F109" i="8"/>
  <c r="C85" i="8"/>
  <c r="F85" i="8"/>
  <c r="C77" i="8"/>
  <c r="F77" i="8"/>
  <c r="D156" i="8"/>
  <c r="F156" i="8"/>
  <c r="D148" i="8"/>
  <c r="F148" i="8"/>
  <c r="D140" i="8"/>
  <c r="F140" i="8"/>
  <c r="D132" i="8"/>
  <c r="F132" i="8"/>
  <c r="D124" i="8"/>
  <c r="F124" i="8"/>
  <c r="D116" i="8"/>
  <c r="F116" i="8"/>
  <c r="D108" i="8"/>
  <c r="F108" i="8"/>
  <c r="D100" i="8"/>
  <c r="F100" i="8"/>
  <c r="D92" i="8"/>
  <c r="F92" i="8"/>
  <c r="D84" i="8"/>
  <c r="F84" i="8"/>
  <c r="D76" i="8"/>
  <c r="F76" i="8"/>
  <c r="D68" i="8"/>
  <c r="F68" i="8"/>
  <c r="D60" i="8"/>
  <c r="F60" i="8"/>
  <c r="D52" i="8"/>
  <c r="F52" i="8"/>
  <c r="D44" i="8"/>
  <c r="F44" i="8"/>
  <c r="D36" i="8"/>
  <c r="F36" i="8"/>
  <c r="D28" i="8"/>
  <c r="F28" i="8"/>
  <c r="D20" i="8"/>
  <c r="F20" i="8"/>
  <c r="D12" i="8"/>
  <c r="F12" i="8"/>
  <c r="B18" i="8"/>
  <c r="D5" i="2"/>
  <c r="N5" i="2"/>
  <c r="C130" i="8"/>
  <c r="C74" i="8"/>
  <c r="B58" i="8"/>
  <c r="B50" i="8"/>
  <c r="C33" i="8"/>
  <c r="B106" i="8"/>
  <c r="B90" i="8"/>
  <c r="C146" i="8"/>
  <c r="B10" i="8"/>
  <c r="B146" i="8"/>
  <c r="B130" i="8"/>
  <c r="B115" i="8"/>
  <c r="C99" i="8"/>
  <c r="C83" i="8"/>
  <c r="B74" i="8"/>
  <c r="B59" i="8"/>
  <c r="C49" i="8"/>
  <c r="C34" i="8"/>
  <c r="B19" i="8"/>
  <c r="C9" i="8"/>
  <c r="C155" i="8"/>
  <c r="C139" i="8"/>
  <c r="C114" i="8"/>
  <c r="B99" i="8"/>
  <c r="B83" i="8"/>
  <c r="C73" i="8"/>
  <c r="C58" i="8"/>
  <c r="C43" i="8"/>
  <c r="B34" i="8"/>
  <c r="C18" i="8"/>
  <c r="C115" i="8"/>
  <c r="B155" i="8"/>
  <c r="B139" i="8"/>
  <c r="C123" i="8"/>
  <c r="B114" i="8"/>
  <c r="C98" i="8"/>
  <c r="C82" i="8"/>
  <c r="C67" i="8"/>
  <c r="B43" i="8"/>
  <c r="C59" i="8"/>
  <c r="B35" i="8"/>
  <c r="B5" i="2"/>
  <c r="C154" i="8"/>
  <c r="C138" i="8"/>
  <c r="B123" i="8"/>
  <c r="B98" i="8"/>
  <c r="B82" i="8"/>
  <c r="B67" i="8"/>
  <c r="C57" i="8"/>
  <c r="C42" i="8"/>
  <c r="B27" i="8"/>
  <c r="C17" i="8"/>
  <c r="C19" i="8"/>
  <c r="B154" i="8"/>
  <c r="B138" i="8"/>
  <c r="C122" i="8"/>
  <c r="C107" i="8"/>
  <c r="C91" i="8"/>
  <c r="C81" i="8"/>
  <c r="C66" i="8"/>
  <c r="C51" i="8"/>
  <c r="B42" i="8"/>
  <c r="C26" i="8"/>
  <c r="C11" i="8"/>
  <c r="C147" i="8"/>
  <c r="C131" i="8"/>
  <c r="B122" i="8"/>
  <c r="B107" i="8"/>
  <c r="B91" i="8"/>
  <c r="C75" i="8"/>
  <c r="B66" i="8"/>
  <c r="B51" i="8"/>
  <c r="C41" i="8"/>
  <c r="B26" i="8"/>
  <c r="B11" i="8"/>
  <c r="B147" i="8"/>
  <c r="B131" i="8"/>
  <c r="C106" i="8"/>
  <c r="C90" i="8"/>
  <c r="B75" i="8"/>
  <c r="C65" i="8"/>
  <c r="C50" i="8"/>
  <c r="C35" i="8"/>
  <c r="C25" i="8"/>
  <c r="C10" i="8"/>
  <c r="C5" i="2"/>
  <c r="D149" i="8"/>
  <c r="B149" i="8"/>
  <c r="D133" i="8"/>
  <c r="B133" i="8"/>
  <c r="D117" i="8"/>
  <c r="B117" i="8"/>
  <c r="D93" i="8"/>
  <c r="B93" i="8"/>
  <c r="D77" i="8"/>
  <c r="B77" i="8"/>
  <c r="D53" i="8"/>
  <c r="B53" i="8"/>
  <c r="C53" i="8"/>
  <c r="D29" i="8"/>
  <c r="B29" i="8"/>
  <c r="C29" i="8"/>
  <c r="D21" i="8"/>
  <c r="B21" i="8"/>
  <c r="C21" i="8"/>
  <c r="D161" i="8"/>
  <c r="B161" i="8"/>
  <c r="D137" i="8"/>
  <c r="B137" i="8"/>
  <c r="D121" i="8"/>
  <c r="B121" i="8"/>
  <c r="D105" i="8"/>
  <c r="B105" i="8"/>
  <c r="D97" i="8"/>
  <c r="B97" i="8"/>
  <c r="D89" i="8"/>
  <c r="B89" i="8"/>
  <c r="C133" i="8"/>
  <c r="C97" i="8"/>
  <c r="D125" i="8"/>
  <c r="B125" i="8"/>
  <c r="D101" i="8"/>
  <c r="B101" i="8"/>
  <c r="D61" i="8"/>
  <c r="B61" i="8"/>
  <c r="C61" i="8"/>
  <c r="D13" i="8"/>
  <c r="B13" i="8"/>
  <c r="C13" i="8"/>
  <c r="D153" i="8"/>
  <c r="B153" i="8"/>
  <c r="D145" i="8"/>
  <c r="B145" i="8"/>
  <c r="D129" i="8"/>
  <c r="B129" i="8"/>
  <c r="D113" i="8"/>
  <c r="B113" i="8"/>
  <c r="D160" i="8"/>
  <c r="B160" i="8"/>
  <c r="C160" i="8"/>
  <c r="D152" i="8"/>
  <c r="B152" i="8"/>
  <c r="C152" i="8"/>
  <c r="D144" i="8"/>
  <c r="B144" i="8"/>
  <c r="C144" i="8"/>
  <c r="D136" i="8"/>
  <c r="B136" i="8"/>
  <c r="C136" i="8"/>
  <c r="D128" i="8"/>
  <c r="B128" i="8"/>
  <c r="C128" i="8"/>
  <c r="D120" i="8"/>
  <c r="B120" i="8"/>
  <c r="C120" i="8"/>
  <c r="D112" i="8"/>
  <c r="B112" i="8"/>
  <c r="C112" i="8"/>
  <c r="C161" i="8"/>
  <c r="C93" i="8"/>
  <c r="D159" i="8"/>
  <c r="B159" i="8"/>
  <c r="C159" i="8"/>
  <c r="D151" i="8"/>
  <c r="B151" i="8"/>
  <c r="C151" i="8"/>
  <c r="D143" i="8"/>
  <c r="B143" i="8"/>
  <c r="C143" i="8"/>
  <c r="D135" i="8"/>
  <c r="B135" i="8"/>
  <c r="C135" i="8"/>
  <c r="D127" i="8"/>
  <c r="B127" i="8"/>
  <c r="C127" i="8"/>
  <c r="D119" i="8"/>
  <c r="B119" i="8"/>
  <c r="C119" i="8"/>
  <c r="D111" i="8"/>
  <c r="B111" i="8"/>
  <c r="C111" i="8"/>
  <c r="D103" i="8"/>
  <c r="B103" i="8"/>
  <c r="C103" i="8"/>
  <c r="D95" i="8"/>
  <c r="B95" i="8"/>
  <c r="C95" i="8"/>
  <c r="D87" i="8"/>
  <c r="B87" i="8"/>
  <c r="C87" i="8"/>
  <c r="D79" i="8"/>
  <c r="B79" i="8"/>
  <c r="C79" i="8"/>
  <c r="D71" i="8"/>
  <c r="B71" i="8"/>
  <c r="C71" i="8"/>
  <c r="D63" i="8"/>
  <c r="B63" i="8"/>
  <c r="C63" i="8"/>
  <c r="C149" i="8"/>
  <c r="C105" i="8"/>
  <c r="D5" i="8"/>
  <c r="B5" i="8"/>
  <c r="D157" i="8"/>
  <c r="B157" i="8"/>
  <c r="D141" i="8"/>
  <c r="B141" i="8"/>
  <c r="D109" i="8"/>
  <c r="B109" i="8"/>
  <c r="D85" i="8"/>
  <c r="B85" i="8"/>
  <c r="D69" i="8"/>
  <c r="B69" i="8"/>
  <c r="C69" i="8"/>
  <c r="D45" i="8"/>
  <c r="B45" i="8"/>
  <c r="C45" i="8"/>
  <c r="D37" i="8"/>
  <c r="B37" i="8"/>
  <c r="C37" i="8"/>
  <c r="D158" i="8"/>
  <c r="C158" i="8"/>
  <c r="D150" i="8"/>
  <c r="C150" i="8"/>
  <c r="D142" i="8"/>
  <c r="C142" i="8"/>
  <c r="D134" i="8"/>
  <c r="C134" i="8"/>
  <c r="D126" i="8"/>
  <c r="C126" i="8"/>
  <c r="D118" i="8"/>
  <c r="C118" i="8"/>
  <c r="D110" i="8"/>
  <c r="C110" i="8"/>
  <c r="D102" i="8"/>
  <c r="B102" i="8"/>
  <c r="C102" i="8"/>
  <c r="D94" i="8"/>
  <c r="B94" i="8"/>
  <c r="C94" i="8"/>
  <c r="D86" i="8"/>
  <c r="B86" i="8"/>
  <c r="C86" i="8"/>
  <c r="D78" i="8"/>
  <c r="B78" i="8"/>
  <c r="C78" i="8"/>
  <c r="D70" i="8"/>
  <c r="B70" i="8"/>
  <c r="C70" i="8"/>
  <c r="D62" i="8"/>
  <c r="B62" i="8"/>
  <c r="C62" i="8"/>
  <c r="D54" i="8"/>
  <c r="B54" i="8"/>
  <c r="C54" i="8"/>
  <c r="D46" i="8"/>
  <c r="B46" i="8"/>
  <c r="C46" i="8"/>
  <c r="D38" i="8"/>
  <c r="B38" i="8"/>
  <c r="C38" i="8"/>
  <c r="D30" i="8"/>
  <c r="B30" i="8"/>
  <c r="C30" i="8"/>
  <c r="D22" i="8"/>
  <c r="B22" i="8"/>
  <c r="C22" i="8"/>
  <c r="D14" i="8"/>
  <c r="B14" i="8"/>
  <c r="C14" i="8"/>
  <c r="D6" i="8"/>
  <c r="B6" i="8"/>
  <c r="C6" i="8"/>
  <c r="C157" i="8"/>
  <c r="C113" i="8"/>
  <c r="C101" i="8"/>
  <c r="C156" i="8"/>
  <c r="C148" i="8"/>
  <c r="C140" i="8"/>
  <c r="C132" i="8"/>
  <c r="C124" i="8"/>
  <c r="C116" i="8"/>
  <c r="C108" i="8"/>
  <c r="C104" i="8"/>
  <c r="C100" i="8"/>
  <c r="C96" i="8"/>
  <c r="C92" i="8"/>
  <c r="C88" i="8"/>
  <c r="C84" i="8"/>
  <c r="C80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B81" i="8"/>
  <c r="B73" i="8"/>
  <c r="B65" i="8"/>
  <c r="B57" i="8"/>
  <c r="B49" i="8"/>
  <c r="B41" i="8"/>
  <c r="B33" i="8"/>
  <c r="B25" i="8"/>
  <c r="B17" i="8"/>
  <c r="B9" i="8"/>
  <c r="B156" i="8"/>
  <c r="B148" i="8"/>
  <c r="B140" i="8"/>
  <c r="B132" i="8"/>
  <c r="B124" i="8"/>
  <c r="B116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B8" i="8"/>
  <c r="C55" i="8"/>
  <c r="C47" i="8"/>
  <c r="C39" i="8"/>
  <c r="C31" i="8"/>
  <c r="C27" i="8"/>
  <c r="C23" i="8"/>
  <c r="C15" i="8"/>
  <c r="C7" i="8"/>
  <c r="B55" i="8"/>
  <c r="B47" i="8"/>
  <c r="B39" i="8"/>
  <c r="B31" i="8"/>
  <c r="B23" i="8"/>
  <c r="B15" i="8"/>
  <c r="B7" i="8"/>
  <c r="C11" i="2" l="1"/>
</calcChain>
</file>

<file path=xl/comments1.xml><?xml version="1.0" encoding="utf-8"?>
<comments xmlns="http://schemas.openxmlformats.org/spreadsheetml/2006/main">
  <authors>
    <author>만든 이</author>
  </authors>
  <commentList>
    <comment ref="F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우선순위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
  -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오류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정합성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고객요청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사항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  - </t>
        </r>
        <r>
          <rPr>
            <b/>
            <sz val="9"/>
            <color indexed="81"/>
            <rFont val="돋움"/>
            <family val="3"/>
            <charset val="129"/>
          </rPr>
          <t>사소한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기능오류</t>
        </r>
        <r>
          <rPr>
            <sz val="9"/>
            <color indexed="81"/>
            <rFont val="Tahoma"/>
            <family val="2"/>
          </rPr>
          <t xml:space="preserve">
3. </t>
        </r>
        <r>
          <rPr>
            <sz val="9"/>
            <color indexed="81"/>
            <rFont val="돋움"/>
            <family val="3"/>
            <charset val="129"/>
          </rPr>
          <t xml:space="preserve">하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대세에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개발자가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통제가능오류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사용여부기준
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매뉴구성상세</t>
        </r>
        <r>
          <rPr>
            <b/>
            <sz val="9"/>
            <color indexed="81"/>
            <rFont val="Tahoma"/>
            <family val="2"/>
          </rPr>
          <t>_AOS_.xlsx</t>
        </r>
      </text>
    </comment>
  </commentList>
</comments>
</file>

<file path=xl/sharedStrings.xml><?xml version="1.0" encoding="utf-8"?>
<sst xmlns="http://schemas.openxmlformats.org/spreadsheetml/2006/main" count="1525" uniqueCount="683">
  <si>
    <t>카테고리</t>
    <phoneticPr fontId="1" type="noConversion"/>
  </si>
  <si>
    <t>프로그램명</t>
  </si>
  <si>
    <t>대</t>
  </si>
  <si>
    <t>대</t>
    <phoneticPr fontId="1" type="noConversion"/>
  </si>
  <si>
    <t>중</t>
  </si>
  <si>
    <t>중</t>
    <phoneticPr fontId="1" type="noConversion"/>
  </si>
  <si>
    <t>이슈상세</t>
    <phoneticPr fontId="1" type="noConversion"/>
  </si>
  <si>
    <t>이슈 정보</t>
    <phoneticPr fontId="1" type="noConversion"/>
  </si>
  <si>
    <t>조치상태</t>
    <phoneticPr fontId="1" type="noConversion"/>
  </si>
  <si>
    <t>예정일</t>
    <phoneticPr fontId="1" type="noConversion"/>
  </si>
  <si>
    <t>완료일</t>
    <phoneticPr fontId="1" type="noConversion"/>
  </si>
  <si>
    <t>레이아웃 pos</t>
    <phoneticPr fontId="1" type="noConversion"/>
  </si>
  <si>
    <t>코드</t>
    <phoneticPr fontId="1" type="noConversion"/>
  </si>
  <si>
    <t>프로그램</t>
    <phoneticPr fontId="1" type="noConversion"/>
  </si>
  <si>
    <t>프로그램명</t>
    <phoneticPr fontId="1" type="noConversion"/>
  </si>
  <si>
    <t>파일명</t>
  </si>
  <si>
    <t>파일명</t>
    <phoneticPr fontId="1" type="noConversion"/>
  </si>
  <si>
    <t>조치 정보</t>
    <phoneticPr fontId="1" type="noConversion"/>
  </si>
  <si>
    <t>공통</t>
    <phoneticPr fontId="1" type="noConversion"/>
  </si>
  <si>
    <t>시스템 설정</t>
  </si>
  <si>
    <t>메뉴 등록</t>
  </si>
  <si>
    <t>프로그램 등록</t>
  </si>
  <si>
    <t>ProgramManage</t>
  </si>
  <si>
    <t>메뉴 구성</t>
  </si>
  <si>
    <t>MenuProgramManage</t>
  </si>
  <si>
    <t>공통코드 관리</t>
  </si>
  <si>
    <t>Common</t>
  </si>
  <si>
    <t>시스템 운영</t>
  </si>
  <si>
    <t>Group_manage</t>
  </si>
  <si>
    <t>그룹 권한 설정</t>
  </si>
  <si>
    <t>GroupMenuManage</t>
  </si>
  <si>
    <t>사용자 등록</t>
  </si>
  <si>
    <t>MenuUser</t>
  </si>
  <si>
    <t>사원/그룹 설정</t>
  </si>
  <si>
    <t>Employee_group_manage</t>
  </si>
  <si>
    <t>프로그램 권한 설정</t>
  </si>
  <si>
    <t>ProgramUserManage</t>
  </si>
  <si>
    <t>사용자 권한 설정</t>
  </si>
  <si>
    <t>UserMenuManage</t>
  </si>
  <si>
    <t>전자서명 등록</t>
  </si>
  <si>
    <t>SignSet_Input</t>
  </si>
  <si>
    <t>전자서명 권한 설정</t>
  </si>
  <si>
    <t>SignSet_InputDetail</t>
  </si>
  <si>
    <t>컴퓨터 고유번호 관리</t>
  </si>
  <si>
    <t>Position</t>
  </si>
  <si>
    <t>공휴일 등록</t>
  </si>
  <si>
    <t>AnniversaryMaster</t>
  </si>
  <si>
    <t>Calendar 관리</t>
  </si>
  <si>
    <t>CompanyCalendar</t>
  </si>
  <si>
    <t>공지사항 등록</t>
  </si>
  <si>
    <t>NewsWriteR2</t>
  </si>
  <si>
    <t>업무 스케줄 조회</t>
  </si>
  <si>
    <t>AlarmList</t>
  </si>
  <si>
    <t>알람관리</t>
  </si>
  <si>
    <t>AlarmManage</t>
  </si>
  <si>
    <t>시스템 보안</t>
  </si>
  <si>
    <t>Access Log 확인</t>
  </si>
  <si>
    <t>AccessLog</t>
  </si>
  <si>
    <t>Audit Trail 상세확인</t>
  </si>
  <si>
    <t>AuditTrail_DLIMS</t>
  </si>
  <si>
    <t>회사 마스터</t>
  </si>
  <si>
    <t>사업장 관리</t>
  </si>
  <si>
    <t>Plant</t>
  </si>
  <si>
    <t>부서 관리</t>
  </si>
  <si>
    <t>Department</t>
  </si>
  <si>
    <t>사원 관리</t>
  </si>
  <si>
    <t>Employee</t>
  </si>
  <si>
    <t>작업실 관리</t>
  </si>
  <si>
    <t>WorkRoom</t>
  </si>
  <si>
    <t>설비 관리</t>
  </si>
  <si>
    <t>Equipment</t>
  </si>
  <si>
    <t>거래처 관리</t>
  </si>
  <si>
    <t>Vender</t>
  </si>
  <si>
    <t>공정 관리</t>
  </si>
  <si>
    <t>PROCESS</t>
  </si>
  <si>
    <t>품목 마스터</t>
  </si>
  <si>
    <t>원료 관리</t>
  </si>
  <si>
    <t>MaterialMaster2</t>
  </si>
  <si>
    <t>자재 관리</t>
  </si>
  <si>
    <t>PackMaterialMaster2</t>
  </si>
  <si>
    <t>제조제품 관리</t>
  </si>
  <si>
    <t>Item_Standard</t>
  </si>
  <si>
    <t>제품 관리</t>
  </si>
  <si>
    <t>Packing_Item</t>
  </si>
  <si>
    <t>제조관리</t>
    <phoneticPr fontId="1" type="noConversion"/>
  </si>
  <si>
    <t>제조 마스터</t>
  </si>
  <si>
    <t>제제표준서 마스터 관리</t>
  </si>
  <si>
    <t>ItemGuide</t>
  </si>
  <si>
    <t>포장표준서 마스터 관리</t>
  </si>
  <si>
    <t>ItemGuide2</t>
  </si>
  <si>
    <t>원자재 품목별 사용현황</t>
  </si>
  <si>
    <t>MaterialBomList</t>
  </si>
  <si>
    <t>제조 지시 관리</t>
  </si>
  <si>
    <t>제조지시 대장 작성</t>
  </si>
  <si>
    <t>WorkorderLedger</t>
  </si>
  <si>
    <t>제조지시</t>
  </si>
  <si>
    <t>Workorder</t>
  </si>
  <si>
    <t>원료 불출 지시</t>
  </si>
  <si>
    <t>Workorder_Request</t>
  </si>
  <si>
    <t>제조기록서 승인</t>
  </si>
  <si>
    <t>OrderGuide</t>
  </si>
  <si>
    <t>공정실적등록</t>
  </si>
  <si>
    <t>OrderProcResult</t>
  </si>
  <si>
    <t>반제품보관실 모니터링</t>
  </si>
  <si>
    <t>Warehouse_Situation</t>
  </si>
  <si>
    <t>제조지시별 공정실적현황</t>
  </si>
  <si>
    <t>Monitor_process</t>
  </si>
  <si>
    <t>제품별 모니터링</t>
  </si>
  <si>
    <t>Monitor_InProcessDetail</t>
  </si>
  <si>
    <t>일일 작업 일보</t>
  </si>
  <si>
    <t>OrderProcResult_Monitor</t>
  </si>
  <si>
    <t>설비 가동 실적</t>
  </si>
  <si>
    <t>EquipResults</t>
  </si>
  <si>
    <t>생산공수현황</t>
  </si>
  <si>
    <t>WorkResult</t>
  </si>
  <si>
    <t>포장 지시 관리</t>
  </si>
  <si>
    <t>포장지시 대장 작성</t>
  </si>
  <si>
    <t>PackingOrderLedger</t>
  </si>
  <si>
    <t>포장지시</t>
  </si>
  <si>
    <t>Packingorder_order</t>
  </si>
  <si>
    <t>자재 불출지시</t>
  </si>
  <si>
    <t>Packingorder_Request</t>
  </si>
  <si>
    <t>포장기록서 승인</t>
  </si>
  <si>
    <t>OrderGuide2</t>
  </si>
  <si>
    <t>팔레트 포장 실적 등록</t>
  </si>
  <si>
    <t>ItemLabelPrint</t>
  </si>
  <si>
    <t>포장실적 등록</t>
  </si>
  <si>
    <t>PackingResult_Edit2</t>
  </si>
  <si>
    <t>QMS(GMP+HACCP)관리</t>
  </si>
  <si>
    <t>승인관리</t>
  </si>
  <si>
    <t>출하승인</t>
  </si>
  <si>
    <t>문서관리</t>
  </si>
  <si>
    <t>문서체계관리</t>
  </si>
  <si>
    <t>Gmp_doc_system_manage</t>
  </si>
  <si>
    <t>문서 등록</t>
  </si>
  <si>
    <t>Gmp_doc_registration</t>
  </si>
  <si>
    <t>문서 조회</t>
  </si>
  <si>
    <t>Gmp_doc_record_search</t>
  </si>
  <si>
    <t>배포/폐기 관리</t>
  </si>
  <si>
    <t>Gmp_doc_manage</t>
  </si>
  <si>
    <t>문서 배포 확인</t>
  </si>
  <si>
    <t>Gmp_doc_distribute_check</t>
  </si>
  <si>
    <t>예방점검 관리</t>
  </si>
  <si>
    <t>예방점검 대상 등록</t>
  </si>
  <si>
    <t>ScheduleMaster</t>
  </si>
  <si>
    <t>예방점검 체크사항 작성</t>
  </si>
  <si>
    <t>ScheduleGuide</t>
  </si>
  <si>
    <t>예방점검 스케줄 생성</t>
  </si>
  <si>
    <t>Schedule</t>
  </si>
  <si>
    <t>점검 기록서</t>
  </si>
  <si>
    <t>DayScheduleList</t>
  </si>
  <si>
    <t>월간 점검표</t>
  </si>
  <si>
    <t>MonthScheduleList</t>
  </si>
  <si>
    <t>연간 일정표</t>
  </si>
  <si>
    <t>YearScheduleList</t>
  </si>
  <si>
    <t>점검 대장</t>
  </si>
  <si>
    <t>WorkScheduleList</t>
  </si>
  <si>
    <t>소비자 불만처리</t>
  </si>
  <si>
    <t>불만사항 등록</t>
  </si>
  <si>
    <t>ClaimRequest</t>
  </si>
  <si>
    <t>불만사항 정리</t>
  </si>
  <si>
    <t>ClaimReceipt</t>
  </si>
  <si>
    <t>불만사항 조사 판정</t>
  </si>
  <si>
    <t>ClaimCheck</t>
  </si>
  <si>
    <t>처리 결과 승인</t>
  </si>
  <si>
    <t>ClaimRecognition</t>
  </si>
  <si>
    <t>제품별 접수통계</t>
  </si>
  <si>
    <t>ClaimGraph</t>
  </si>
  <si>
    <t>제형별 접수통계</t>
  </si>
  <si>
    <t>ClaimGraph2</t>
  </si>
  <si>
    <t>구분별 접수통계</t>
  </si>
  <si>
    <t>ClaimGraph3</t>
  </si>
  <si>
    <t>자율점검</t>
  </si>
  <si>
    <t>자율점검 체크 리스트</t>
  </si>
  <si>
    <t>SelfAuditCheckList</t>
  </si>
  <si>
    <t>자율점검 계획 작성</t>
  </si>
  <si>
    <t>SelfAuditSchedule</t>
  </si>
  <si>
    <t>자율점검 계획 승인</t>
  </si>
  <si>
    <t>SelfAuditPlan</t>
  </si>
  <si>
    <t>자율점검 실시</t>
  </si>
  <si>
    <t>SelfAuditStart</t>
  </si>
  <si>
    <t>자율점검 결과</t>
  </si>
  <si>
    <t>SelfAuditResult</t>
  </si>
  <si>
    <t>자율점검 조치 계획 작성</t>
  </si>
  <si>
    <t>SelfAuditEditPlan</t>
  </si>
  <si>
    <t>자율점검 조치 계획 승인</t>
  </si>
  <si>
    <t>SelfAuditEditPlanOK</t>
  </si>
  <si>
    <t>자율점검 조치 실시</t>
  </si>
  <si>
    <t>SelfAuditEditAction</t>
  </si>
  <si>
    <t>자율점검 조치 결과</t>
  </si>
  <si>
    <t>SelfAuditResult2</t>
  </si>
  <si>
    <t>일탈 관리</t>
  </si>
  <si>
    <t>일탈 등록</t>
  </si>
  <si>
    <t>DeviationReg</t>
  </si>
  <si>
    <t>일탈 접수</t>
  </si>
  <si>
    <t>DeviationReceipt</t>
  </si>
  <si>
    <t>조사 지시</t>
  </si>
  <si>
    <t>InvestigationOrder</t>
  </si>
  <si>
    <t>일탈 조사</t>
  </si>
  <si>
    <t>DeviationInvestigation</t>
  </si>
  <si>
    <t>일탈처리 승인</t>
  </si>
  <si>
    <t>ConfirmDeviationProcess</t>
  </si>
  <si>
    <t>시정 및 예방조치</t>
  </si>
  <si>
    <t>Deviation_Capa</t>
  </si>
  <si>
    <t>WMS</t>
    <phoneticPr fontId="1" type="noConversion"/>
  </si>
  <si>
    <t>작업소 관리</t>
  </si>
  <si>
    <t>구역(Zone) 등록</t>
  </si>
  <si>
    <t>ZoneManage</t>
  </si>
  <si>
    <t>셀(Cell)등록</t>
  </si>
  <si>
    <t>CellManage</t>
  </si>
  <si>
    <t>간납처 등록</t>
  </si>
  <si>
    <t>CustomCustReg2</t>
  </si>
  <si>
    <t>원자재 입고 관리</t>
  </si>
  <si>
    <t>원료 발주 관리</t>
  </si>
  <si>
    <t>PurchaseManage2_M</t>
  </si>
  <si>
    <t>자재 발주 관리</t>
  </si>
  <si>
    <t>PurchaseManage2_P</t>
  </si>
  <si>
    <t>원료 검수 관리</t>
  </si>
  <si>
    <t>ReceiptCheck2_M</t>
  </si>
  <si>
    <t>자재 검수 관리</t>
  </si>
  <si>
    <t>ReceiptCheck2_P</t>
  </si>
  <si>
    <t>입고 체크 리스트</t>
  </si>
  <si>
    <t>ReceiptCheckSOP</t>
  </si>
  <si>
    <t>원료 입고 관리</t>
  </si>
  <si>
    <t>ReceiveMaterial_M</t>
  </si>
  <si>
    <t>자재 입고 관리</t>
  </si>
  <si>
    <t>ReceiveMaterial_P</t>
  </si>
  <si>
    <t>원자재 창고 관리</t>
  </si>
  <si>
    <t>원료 재고 현황</t>
  </si>
  <si>
    <t>StockStatus2_M</t>
  </si>
  <si>
    <t>자재 재고 현황</t>
  </si>
  <si>
    <t>StockStatus2_P</t>
  </si>
  <si>
    <t>원료 수불 이력</t>
  </si>
  <si>
    <t>InOut_M</t>
  </si>
  <si>
    <t>자재 수불 이력</t>
  </si>
  <si>
    <t>InOut_P</t>
  </si>
  <si>
    <t>원료 팩 수불현황</t>
  </si>
  <si>
    <t>InOutStatus_M</t>
  </si>
  <si>
    <t>자재 팩 수불현항</t>
  </si>
  <si>
    <t>InOutStatus_P</t>
  </si>
  <si>
    <t>원료 사용 내역</t>
  </si>
  <si>
    <t>ItemUseList2_S</t>
  </si>
  <si>
    <t>원료 사용 내역(제조)</t>
  </si>
  <si>
    <t>ItemUseList2_M</t>
  </si>
  <si>
    <t>자재 사용 내역</t>
  </si>
  <si>
    <t>ItemUseList2_P</t>
  </si>
  <si>
    <t>원료 월간 수불</t>
  </si>
  <si>
    <t>MaterialMonthlyStock_S</t>
  </si>
  <si>
    <t>원료 월간 수불(제조)</t>
  </si>
  <si>
    <t>MaterialMonthlyStock_M</t>
  </si>
  <si>
    <t>자재 월간 수불</t>
  </si>
  <si>
    <t>MaterialMonthlyStock_P</t>
  </si>
  <si>
    <t>원료 사용 실적</t>
  </si>
  <si>
    <t>Material_Used_Results2</t>
  </si>
  <si>
    <t>원료 기타 입고 관리</t>
  </si>
  <si>
    <t>MaterialInManage_M</t>
  </si>
  <si>
    <t>자재 기타 입고 관리</t>
  </si>
  <si>
    <t>MaterialInManage_P</t>
  </si>
  <si>
    <t>원료 기타 출고 관리</t>
  </si>
  <si>
    <t>MaterialOutManage_M</t>
  </si>
  <si>
    <t>자재 기타 출고 관리</t>
  </si>
  <si>
    <t>MaterialOutManage_P</t>
  </si>
  <si>
    <t>원료별 PickingOrder 조회</t>
  </si>
  <si>
    <t>PickingOrder</t>
  </si>
  <si>
    <t>Picking 관리</t>
  </si>
  <si>
    <t>PickingManage</t>
  </si>
  <si>
    <t>원료 유효기간 현황</t>
  </si>
  <si>
    <t>ValidDate_List</t>
  </si>
  <si>
    <t>원료 예약량 조회</t>
  </si>
  <si>
    <t>MaterialReserveQtyList_M</t>
  </si>
  <si>
    <t>자재 예약량 조회</t>
  </si>
  <si>
    <t>MaterialReserveQtyList_P</t>
  </si>
  <si>
    <t>원자재 위치 관리</t>
  </si>
  <si>
    <t>원료 적치 현황</t>
  </si>
  <si>
    <t>StackSearch_M</t>
  </si>
  <si>
    <t>자재 적치 현황</t>
  </si>
  <si>
    <t>StackSearch_P</t>
  </si>
  <si>
    <t>원료 적치 관리</t>
  </si>
  <si>
    <t>StackManage_M</t>
  </si>
  <si>
    <t>자재 적치 관리</t>
  </si>
  <si>
    <t>StackManage_P</t>
  </si>
  <si>
    <t>원료 불출지시</t>
  </si>
  <si>
    <t>OrderMaterialLocation</t>
  </si>
  <si>
    <t>OrderPackLocation</t>
  </si>
  <si>
    <t>원료 불출합계</t>
  </si>
  <si>
    <t>OrderMaterialSum</t>
  </si>
  <si>
    <t>원자재 셀 적치 현황</t>
  </si>
  <si>
    <t>CellStackStatus</t>
  </si>
  <si>
    <t>완제품 입고 관리</t>
  </si>
  <si>
    <t>완제품 입고 등록</t>
  </si>
  <si>
    <t>ItemProduction</t>
  </si>
  <si>
    <t>완제품 출하승인 조회</t>
  </si>
  <si>
    <t>PackingResultInq2</t>
  </si>
  <si>
    <t>완제품 인수인계</t>
  </si>
  <si>
    <t>ProductTransfer</t>
  </si>
  <si>
    <t>완제품 출고 관리</t>
  </si>
  <si>
    <t>현장 출고지시</t>
  </si>
  <si>
    <t>DespatchManageOrder2</t>
  </si>
  <si>
    <t>출고 전표 등록</t>
  </si>
  <si>
    <t>DespatchManage2</t>
  </si>
  <si>
    <t>완제품 창고 관리</t>
  </si>
  <si>
    <t>완제품 재고 현황</t>
  </si>
  <si>
    <t>ItemStockStatus</t>
  </si>
  <si>
    <t>완제품 수불 이력</t>
  </si>
  <si>
    <t>ItemInOut</t>
  </si>
  <si>
    <t>완제품 팔레트 수불이력</t>
  </si>
  <si>
    <t>ItemInOutStatus</t>
  </si>
  <si>
    <t>완제품 사용 내역(수불장)</t>
  </si>
  <si>
    <t>ItemUseList2_Item</t>
  </si>
  <si>
    <t>완제품 월간 수불</t>
  </si>
  <si>
    <t>ItemMonthlyStock</t>
  </si>
  <si>
    <t>완제품 기타 입고 등록</t>
  </si>
  <si>
    <t>ItemInManage</t>
  </si>
  <si>
    <t>완제품 기타 출고 등록</t>
  </si>
  <si>
    <t>ItemOutManage</t>
  </si>
  <si>
    <t>완제품 위치 관리</t>
  </si>
  <si>
    <t>완제품 적치 현황</t>
  </si>
  <si>
    <t>ItemSearch</t>
  </si>
  <si>
    <t>완제품 적치 등록</t>
  </si>
  <si>
    <t>ItemManage</t>
  </si>
  <si>
    <t>완제품 위치 조회</t>
  </si>
  <si>
    <t>LocationItemSelect</t>
  </si>
  <si>
    <t>완제품 셀 적치 현황</t>
  </si>
  <si>
    <t>CellStackStatus_I</t>
  </si>
  <si>
    <t>시험성적승인2</t>
  </si>
  <si>
    <t>TestRecognitionE_Temp</t>
  </si>
  <si>
    <t>적/부 판정 라벨</t>
  </si>
  <si>
    <t>설비관리</t>
  </si>
  <si>
    <t>설비관리</t>
    <phoneticPr fontId="1" type="noConversion"/>
  </si>
  <si>
    <t>설비 고장 신고</t>
  </si>
  <si>
    <t>Notify</t>
  </si>
  <si>
    <t>설비 고장수리 관리</t>
  </si>
  <si>
    <t>TroubleConduct</t>
  </si>
  <si>
    <t>부품 코드 등록</t>
  </si>
  <si>
    <t>PartManage</t>
  </si>
  <si>
    <t>설비 부품 등록</t>
  </si>
  <si>
    <t>PartRegister</t>
  </si>
  <si>
    <t>설비 점검/수리 로그북</t>
  </si>
  <si>
    <t>PartHistory</t>
  </si>
  <si>
    <t>부품 입출고 관리</t>
  </si>
  <si>
    <t>PartsInOutRegi</t>
  </si>
  <si>
    <t>모니터링</t>
  </si>
  <si>
    <t>No</t>
    <phoneticPr fontId="1" type="noConversion"/>
  </si>
  <si>
    <t>이슈 본수</t>
    <phoneticPr fontId="1" type="noConversion"/>
  </si>
  <si>
    <t>검토일정</t>
    <phoneticPr fontId="1" type="noConversion"/>
  </si>
  <si>
    <t>검색영역</t>
    <phoneticPr fontId="1" type="noConversion"/>
  </si>
  <si>
    <t>구분</t>
    <phoneticPr fontId="1" type="noConversion"/>
  </si>
  <si>
    <t>상세</t>
    <phoneticPr fontId="1" type="noConversion"/>
  </si>
  <si>
    <t>최은석 CJ</t>
    <phoneticPr fontId="1" type="noConversion"/>
  </si>
  <si>
    <t>협의 담당</t>
    <phoneticPr fontId="1" type="noConversion"/>
  </si>
  <si>
    <t>순번</t>
    <phoneticPr fontId="1" type="noConversion"/>
  </si>
  <si>
    <t>grid와 form size 배분</t>
    <phoneticPr fontId="1" type="noConversion"/>
  </si>
  <si>
    <t>화면해상도 결정</t>
    <phoneticPr fontId="1" type="noConversion"/>
  </si>
  <si>
    <t>grid 필드배치</t>
    <phoneticPr fontId="1" type="noConversion"/>
  </si>
  <si>
    <t>form validation</t>
    <phoneticPr fontId="1" type="noConversion"/>
  </si>
  <si>
    <t>O</t>
  </si>
  <si>
    <t>미완료</t>
    <phoneticPr fontId="1" type="noConversion"/>
  </si>
  <si>
    <t>부분완료</t>
    <phoneticPr fontId="1" type="noConversion"/>
  </si>
  <si>
    <t>미완료</t>
    <phoneticPr fontId="1" type="noConversion"/>
  </si>
  <si>
    <t>X</t>
  </si>
  <si>
    <t>X</t>
    <phoneticPr fontId="1" type="noConversion"/>
  </si>
  <si>
    <t>O</t>
    <phoneticPr fontId="1" type="noConversion"/>
  </si>
  <si>
    <t>▲</t>
    <phoneticPr fontId="1" type="noConversion"/>
  </si>
  <si>
    <t>점검결과</t>
    <phoneticPr fontId="1" type="noConversion"/>
  </si>
  <si>
    <t>기능오류</t>
    <phoneticPr fontId="1" type="noConversion"/>
  </si>
  <si>
    <t>등록일</t>
    <phoneticPr fontId="1" type="noConversion"/>
  </si>
  <si>
    <t>"검색" 기능 프로그램별 상이함 =&gt; 현 그리드내에서 검색하는 "검색어입력" 방식과, DB에서 검색하는 방식 2가지가 혼재됨</t>
    <phoneticPr fontId="1" type="noConversion"/>
  </si>
  <si>
    <t>프로그램에 따라, "조회" 버튼이 없어 프로그램을 close 후에 재open 해야하는 경우도 있음 =&gt; "조회" 버튼은 필수로 들어가야 할거같음</t>
    <phoneticPr fontId="1" type="noConversion"/>
  </si>
  <si>
    <t>기능미구현</t>
    <phoneticPr fontId="1" type="noConversion"/>
  </si>
  <si>
    <t>form영역(우측)</t>
    <phoneticPr fontId="1" type="noConversion"/>
  </si>
  <si>
    <t>해당없음</t>
    <phoneticPr fontId="1" type="noConversion"/>
  </si>
  <si>
    <t>검색방식표준화</t>
    <phoneticPr fontId="1" type="noConversion"/>
  </si>
  <si>
    <t>레이아웃POS</t>
    <phoneticPr fontId="1" type="noConversion"/>
  </si>
  <si>
    <t xml:space="preserve">세션종료 상태 인식오류 </t>
    <phoneticPr fontId="1" type="noConversion"/>
  </si>
  <si>
    <t>세션종료 처리
(공통)</t>
    <phoneticPr fontId="1" type="noConversion"/>
  </si>
  <si>
    <t>로딩속도 기준
(3초이하)</t>
    <phoneticPr fontId="1" type="noConversion"/>
  </si>
  <si>
    <t>a</t>
    <phoneticPr fontId="1" type="noConversion"/>
  </si>
  <si>
    <t>grid영역</t>
    <phoneticPr fontId="1" type="noConversion"/>
  </si>
  <si>
    <t>grid영역(좌)</t>
    <phoneticPr fontId="1" type="noConversion"/>
  </si>
  <si>
    <t>form영역(우)</t>
    <phoneticPr fontId="1" type="noConversion"/>
  </si>
  <si>
    <t>우선순위(심각도)</t>
    <phoneticPr fontId="1" type="noConversion"/>
  </si>
  <si>
    <t>기능장애(파급)</t>
    <phoneticPr fontId="1" type="noConversion"/>
  </si>
  <si>
    <t>하</t>
    <phoneticPr fontId="1" type="noConversion"/>
  </si>
  <si>
    <t>중</t>
    <phoneticPr fontId="1" type="noConversion"/>
  </si>
  <si>
    <t>툴바버튼</t>
    <phoneticPr fontId="1" type="noConversion"/>
  </si>
  <si>
    <t>우선순위</t>
    <phoneticPr fontId="1" type="noConversion"/>
  </si>
  <si>
    <t>상</t>
    <phoneticPr fontId="1" type="noConversion"/>
  </si>
  <si>
    <t>바로조치필요</t>
    <phoneticPr fontId="1" type="noConversion"/>
  </si>
  <si>
    <t>중간</t>
    <phoneticPr fontId="1" type="noConversion"/>
  </si>
  <si>
    <t>시간될때</t>
    <phoneticPr fontId="1" type="noConversion"/>
  </si>
  <si>
    <t>오류캡쳐</t>
    <phoneticPr fontId="1" type="noConversion"/>
  </si>
  <si>
    <t>load역</t>
    <phoneticPr fontId="1" type="noConversion"/>
  </si>
  <si>
    <t>load영역</t>
    <phoneticPr fontId="1" type="noConversion"/>
  </si>
  <si>
    <t>DevExtreme Trx 버튼(저장,취소) 공통화 검토</t>
    <phoneticPr fontId="1" type="noConversion"/>
  </si>
  <si>
    <t>화면해상도는 고객사의 의견을 수렴후 결정 -&gt; 그리드 시스템 적용 범위 결정 (xs, sm, md, lg)</t>
    <phoneticPr fontId="1" type="noConversion"/>
  </si>
  <si>
    <t>전체</t>
    <phoneticPr fontId="1" type="noConversion"/>
  </si>
  <si>
    <t>전체</t>
    <phoneticPr fontId="1" type="noConversion"/>
  </si>
  <si>
    <t>전체</t>
    <phoneticPr fontId="1" type="noConversion"/>
  </si>
  <si>
    <t>프로그램 등록</t>
    <phoneticPr fontId="1" type="noConversion"/>
  </si>
  <si>
    <t>전체</t>
    <phoneticPr fontId="1" type="noConversion"/>
  </si>
  <si>
    <t>개발자</t>
    <phoneticPr fontId="1" type="noConversion"/>
  </si>
  <si>
    <t>이주용</t>
    <phoneticPr fontId="1" type="noConversion"/>
  </si>
  <si>
    <t>전상배</t>
    <phoneticPr fontId="1" type="noConversion"/>
  </si>
  <si>
    <t>박상완</t>
    <phoneticPr fontId="1" type="noConversion"/>
  </si>
  <si>
    <t>박가희</t>
    <phoneticPr fontId="1" type="noConversion"/>
  </si>
  <si>
    <t>김상인</t>
    <phoneticPr fontId="1" type="noConversion"/>
  </si>
  <si>
    <t>박상완</t>
    <phoneticPr fontId="1" type="noConversion"/>
  </si>
  <si>
    <t>조형진</t>
    <phoneticPr fontId="1" type="noConversion"/>
  </si>
  <si>
    <t>최은석</t>
    <phoneticPr fontId="1" type="noConversion"/>
  </si>
  <si>
    <t>이주용</t>
    <phoneticPr fontId="1" type="noConversion"/>
  </si>
  <si>
    <t>이주용</t>
    <phoneticPr fontId="1" type="noConversion"/>
  </si>
  <si>
    <t>이주용</t>
    <phoneticPr fontId="1" type="noConversion"/>
  </si>
  <si>
    <t>박상완</t>
    <phoneticPr fontId="1" type="noConversion"/>
  </si>
  <si>
    <t>X</t>
    <phoneticPr fontId="1" type="noConversion"/>
  </si>
  <si>
    <t>미확인</t>
    <phoneticPr fontId="1" type="noConversion"/>
  </si>
  <si>
    <t>OX여부</t>
    <phoneticPr fontId="1" type="noConversion"/>
  </si>
  <si>
    <t>김미래</t>
    <phoneticPr fontId="1" type="noConversion"/>
  </si>
  <si>
    <t>김미래</t>
    <phoneticPr fontId="1" type="noConversion"/>
  </si>
  <si>
    <t>이주용</t>
    <phoneticPr fontId="1" type="noConversion"/>
  </si>
  <si>
    <t>이주용</t>
    <phoneticPr fontId="1" type="noConversion"/>
  </si>
  <si>
    <t>이주용</t>
    <phoneticPr fontId="1" type="noConversion"/>
  </si>
  <si>
    <t>박가희</t>
    <phoneticPr fontId="1" type="noConversion"/>
  </si>
  <si>
    <t>박가희</t>
    <phoneticPr fontId="1" type="noConversion"/>
  </si>
  <si>
    <t>박가희</t>
    <phoneticPr fontId="1" type="noConversion"/>
  </si>
  <si>
    <t>박가희</t>
    <phoneticPr fontId="1" type="noConversion"/>
  </si>
  <si>
    <t>김상인</t>
    <phoneticPr fontId="1" type="noConversion"/>
  </si>
  <si>
    <t>전상배</t>
    <phoneticPr fontId="1" type="noConversion"/>
  </si>
  <si>
    <t>전상배</t>
    <phoneticPr fontId="1" type="noConversion"/>
  </si>
  <si>
    <t>박상완</t>
    <phoneticPr fontId="1" type="noConversion"/>
  </si>
  <si>
    <t>전상배</t>
    <phoneticPr fontId="1" type="noConversion"/>
  </si>
  <si>
    <t>박상완</t>
    <phoneticPr fontId="1" type="noConversion"/>
  </si>
  <si>
    <t>박상완</t>
    <phoneticPr fontId="1" type="noConversion"/>
  </si>
  <si>
    <t>전상배</t>
    <phoneticPr fontId="1" type="noConversion"/>
  </si>
  <si>
    <t>김미래</t>
    <phoneticPr fontId="1" type="noConversion"/>
  </si>
  <si>
    <t>Total</t>
    <phoneticPr fontId="1" type="noConversion"/>
  </si>
  <si>
    <t>전체화면</t>
    <phoneticPr fontId="1" type="noConversion"/>
  </si>
  <si>
    <t>코멘트</t>
    <phoneticPr fontId="1" type="noConversion"/>
  </si>
  <si>
    <t>grid영역(상)</t>
    <phoneticPr fontId="1" type="noConversion"/>
  </si>
  <si>
    <t>grid영역(하)</t>
    <phoneticPr fontId="1" type="noConversion"/>
  </si>
  <si>
    <t>grid영역(우,상)</t>
    <phoneticPr fontId="1" type="noConversion"/>
  </si>
  <si>
    <t>grid영역(우,하)</t>
    <phoneticPr fontId="1" type="noConversion"/>
  </si>
  <si>
    <t>grid row변경</t>
    <phoneticPr fontId="1" type="noConversion"/>
  </si>
  <si>
    <t>컴퓨터 고유번호 관리</t>
    <phoneticPr fontId="1" type="noConversion"/>
  </si>
  <si>
    <t>데이터오류</t>
    <phoneticPr fontId="1" type="noConversion"/>
  </si>
  <si>
    <t>툴바기능</t>
    <phoneticPr fontId="1" type="noConversion"/>
  </si>
  <si>
    <t>검색기능</t>
    <phoneticPr fontId="1" type="noConversion"/>
  </si>
  <si>
    <t>loading</t>
    <phoneticPr fontId="1" type="noConversion"/>
  </si>
  <si>
    <t>오류구분</t>
    <phoneticPr fontId="1" type="noConversion"/>
  </si>
  <si>
    <t>이슈그룹</t>
    <phoneticPr fontId="1" type="noConversion"/>
  </si>
  <si>
    <t>메시지출력</t>
    <phoneticPr fontId="1" type="noConversion"/>
  </si>
  <si>
    <t>검색기능</t>
  </si>
  <si>
    <t>전체</t>
    <phoneticPr fontId="1" type="noConversion"/>
  </si>
  <si>
    <t>페이지 Nav 표준화</t>
    <phoneticPr fontId="1" type="noConversion"/>
  </si>
  <si>
    <t>기능보완</t>
    <phoneticPr fontId="1" type="noConversion"/>
  </si>
  <si>
    <t>오류구분</t>
    <phoneticPr fontId="1" type="noConversion"/>
  </si>
  <si>
    <t>form입력</t>
  </si>
  <si>
    <t>form입력</t>
    <phoneticPr fontId="1" type="noConversion"/>
  </si>
  <si>
    <t>grid 데이터출력</t>
  </si>
  <si>
    <t>grid 데이터출력</t>
    <phoneticPr fontId="1" type="noConversion"/>
  </si>
  <si>
    <t>미작업</t>
    <phoneticPr fontId="1" type="noConversion"/>
  </si>
  <si>
    <t>이슈그룹</t>
    <phoneticPr fontId="1" type="noConversion"/>
  </si>
  <si>
    <t>검색영역</t>
    <phoneticPr fontId="1" type="noConversion"/>
  </si>
  <si>
    <t>툴바영역</t>
    <phoneticPr fontId="1" type="noConversion"/>
  </si>
  <si>
    <t>그리드</t>
    <phoneticPr fontId="1" type="noConversion"/>
  </si>
  <si>
    <t>그리드</t>
    <phoneticPr fontId="1" type="noConversion"/>
  </si>
  <si>
    <t>form</t>
    <phoneticPr fontId="1" type="noConversion"/>
  </si>
  <si>
    <t>경고창</t>
    <phoneticPr fontId="1" type="noConversion"/>
  </si>
  <si>
    <t>행 레이블</t>
  </si>
  <si>
    <t>총합계</t>
  </si>
  <si>
    <t>열 레이블</t>
  </si>
  <si>
    <t>기능미구현</t>
  </si>
  <si>
    <t>기능보완</t>
  </si>
  <si>
    <t>기능오류</t>
  </si>
  <si>
    <t>기능장애(파급)</t>
  </si>
  <si>
    <t>데이터오류</t>
  </si>
  <si>
    <t>grid row변경</t>
  </si>
  <si>
    <t>loading</t>
  </si>
  <si>
    <t>툴바기능</t>
  </si>
  <si>
    <t>미작업</t>
  </si>
  <si>
    <t>개수 : 개발자</t>
  </si>
  <si>
    <t>전체</t>
    <phoneticPr fontId="1" type="noConversion"/>
  </si>
  <si>
    <t>화면별 이슈</t>
    <phoneticPr fontId="1" type="noConversion"/>
  </si>
  <si>
    <t>공통 이슈</t>
    <phoneticPr fontId="1" type="noConversion"/>
  </si>
  <si>
    <t>이슈 구분</t>
    <phoneticPr fontId="1" type="noConversion"/>
  </si>
  <si>
    <t>개선 이슈</t>
    <phoneticPr fontId="1" type="noConversion"/>
  </si>
  <si>
    <t>디자인</t>
    <phoneticPr fontId="1" type="noConversion"/>
  </si>
  <si>
    <t>프로그램</t>
    <phoneticPr fontId="1" type="noConversion"/>
  </si>
  <si>
    <t>툴바 공통화</t>
    <phoneticPr fontId="1" type="noConversion"/>
  </si>
  <si>
    <t>D1</t>
    <phoneticPr fontId="1" type="noConversion"/>
  </si>
  <si>
    <t>D2</t>
  </si>
  <si>
    <t>D2</t>
    <phoneticPr fontId="1" type="noConversion"/>
  </si>
  <si>
    <t>D3</t>
  </si>
  <si>
    <t>D3</t>
    <phoneticPr fontId="1" type="noConversion"/>
  </si>
  <si>
    <t>P1</t>
    <phoneticPr fontId="1" type="noConversion"/>
  </si>
  <si>
    <t>P2</t>
  </si>
  <si>
    <t>P3</t>
  </si>
  <si>
    <t>P4</t>
  </si>
  <si>
    <t>P1</t>
    <phoneticPr fontId="1" type="noConversion"/>
  </si>
  <si>
    <t>P5</t>
  </si>
  <si>
    <t>P6</t>
  </si>
  <si>
    <t>P7</t>
  </si>
  <si>
    <t>Grid 표준화</t>
    <phoneticPr fontId="1" type="noConversion"/>
  </si>
  <si>
    <t>No.</t>
    <phoneticPr fontId="1" type="noConversion"/>
  </si>
  <si>
    <t>용어명</t>
    <phoneticPr fontId="1" type="noConversion"/>
  </si>
  <si>
    <t>의미</t>
    <phoneticPr fontId="1" type="noConversion"/>
  </si>
  <si>
    <t>표준화</t>
    <phoneticPr fontId="1" type="noConversion"/>
  </si>
  <si>
    <t>sheet</t>
    <phoneticPr fontId="1" type="noConversion"/>
  </si>
  <si>
    <t>개요</t>
    <phoneticPr fontId="1" type="noConversion"/>
  </si>
  <si>
    <t>공통화</t>
    <phoneticPr fontId="1" type="noConversion"/>
  </si>
  <si>
    <t>화면별로 표준에 맞춰 코딩한다는 의미. 즉, 개별화면에 대한 코딩 RULE을 의미</t>
    <phoneticPr fontId="1" type="noConversion"/>
  </si>
  <si>
    <t>기존에 화면별 하드코딩 되어있는 소스를 하나의 모듈로 개발하여 적용한다는 의미</t>
    <phoneticPr fontId="1" type="noConversion"/>
  </si>
  <si>
    <t>페이지 Nav 표준화</t>
    <phoneticPr fontId="1" type="noConversion"/>
  </si>
  <si>
    <t>개발자</t>
    <phoneticPr fontId="1" type="noConversion"/>
  </si>
  <si>
    <t>검색영역 배치</t>
    <phoneticPr fontId="1" type="noConversion"/>
  </si>
  <si>
    <t>팝업기능</t>
  </si>
  <si>
    <t>팝업기능</t>
    <phoneticPr fontId="1" type="noConversion"/>
  </si>
  <si>
    <t>팝업</t>
    <phoneticPr fontId="1" type="noConversion"/>
  </si>
  <si>
    <t>이슈요약</t>
    <phoneticPr fontId="1" type="noConversion"/>
  </si>
  <si>
    <t>미작업</t>
    <phoneticPr fontId="1" type="noConversion"/>
  </si>
  <si>
    <t>기타</t>
    <phoneticPr fontId="1" type="noConversion"/>
  </si>
  <si>
    <t>레포트</t>
    <phoneticPr fontId="1" type="noConversion"/>
  </si>
  <si>
    <t>레포트기능</t>
  </si>
  <si>
    <t>레포트기능</t>
    <phoneticPr fontId="1" type="noConversion"/>
  </si>
  <si>
    <t>그리드</t>
    <phoneticPr fontId="1" type="noConversion"/>
  </si>
  <si>
    <t>명령버튼</t>
  </si>
  <si>
    <t>명령버튼</t>
    <phoneticPr fontId="1" type="noConversion"/>
  </si>
  <si>
    <t>UI요소 표준화</t>
    <phoneticPr fontId="1" type="noConversion"/>
  </si>
  <si>
    <t>날짜검색 팝업 calendar 표준화 필요</t>
    <phoneticPr fontId="1" type="noConversion"/>
  </si>
  <si>
    <t>자율점검 조치 계획 작성</t>
    <phoneticPr fontId="1" type="noConversion"/>
  </si>
  <si>
    <t>Text오타</t>
  </si>
  <si>
    <t>Text오타</t>
    <phoneticPr fontId="1" type="noConversion"/>
  </si>
  <si>
    <t>이슈 유형</t>
    <phoneticPr fontId="1" type="noConversion"/>
  </si>
  <si>
    <t>grid 데이터수정</t>
  </si>
  <si>
    <t>grid 데이터수정</t>
    <phoneticPr fontId="1" type="noConversion"/>
  </si>
  <si>
    <t>WMS</t>
  </si>
  <si>
    <t>제조관리</t>
  </si>
  <si>
    <t>공통</t>
  </si>
  <si>
    <t>이슈그룹별 총이슈</t>
    <phoneticPr fontId="1" type="noConversion"/>
  </si>
  <si>
    <t>카테고리/이슈그룹별이슈</t>
    <phoneticPr fontId="1" type="noConversion"/>
  </si>
  <si>
    <t>프로그램/오류구분별 이슈</t>
    <phoneticPr fontId="1" type="noConversion"/>
  </si>
  <si>
    <t>카테고리/이슈그룹별 총이슈</t>
    <phoneticPr fontId="1" type="noConversion"/>
  </si>
  <si>
    <t>오류구분/이슈그룹별 총이슈</t>
    <phoneticPr fontId="1" type="noConversion"/>
  </si>
  <si>
    <t>총건수</t>
    <phoneticPr fontId="1" type="noConversion"/>
  </si>
  <si>
    <t>매뉴</t>
    <phoneticPr fontId="1" type="noConversion"/>
  </si>
  <si>
    <t>구분기준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</si>
  <si>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강조기준</t>
    </r>
    <r>
      <rPr>
        <sz val="12"/>
        <color theme="1"/>
        <rFont val="맑은 고딕"/>
        <family val="3"/>
        <charset val="129"/>
        <scheme val="minor"/>
      </rPr>
      <t xml:space="preserve"> : 각 오류구분별 이슈건수</t>
    </r>
    <r>
      <rPr>
        <b/>
        <sz val="12"/>
        <color rgb="FFFF0000"/>
        <rFont val="맑은 고딕"/>
        <family val="3"/>
        <charset val="129"/>
        <scheme val="minor"/>
      </rPr>
      <t xml:space="preserve"> 5건이상</t>
    </r>
    <r>
      <rPr>
        <sz val="12"/>
        <color theme="1"/>
        <rFont val="맑은 고딕"/>
        <family val="3"/>
        <charset val="129"/>
        <scheme val="minor"/>
      </rPr>
      <t xml:space="preserve"> 항목</t>
    </r>
    <phoneticPr fontId="1" type="noConversion"/>
  </si>
  <si>
    <t>1. 판단기준</t>
    <phoneticPr fontId="1" type="noConversion"/>
  </si>
  <si>
    <t>2. 요약</t>
    <phoneticPr fontId="1" type="noConversion"/>
  </si>
  <si>
    <t>기능보완 필요사항</t>
    <phoneticPr fontId="1" type="noConversion"/>
  </si>
  <si>
    <t xml:space="preserve"> -  grid 데이터수정(4) 과 검색기능(3)</t>
    <phoneticPr fontId="1" type="noConversion"/>
  </si>
  <si>
    <t>카테고리/이슈그룹별 총이슈</t>
    <phoneticPr fontId="1" type="noConversion"/>
  </si>
  <si>
    <t>프로그램/이슈그룹별 총이슈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</si>
  <si>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강조기준</t>
    </r>
    <r>
      <rPr>
        <sz val="12"/>
        <color theme="1"/>
        <rFont val="맑은 고딕"/>
        <family val="3"/>
        <charset val="129"/>
        <scheme val="minor"/>
      </rPr>
      <t xml:space="preserve"> : 각 카테고리별 총이슈건수</t>
    </r>
    <r>
      <rPr>
        <b/>
        <sz val="12"/>
        <color rgb="FFFF0000"/>
        <rFont val="맑은 고딕"/>
        <family val="3"/>
        <charset val="129"/>
        <scheme val="minor"/>
      </rPr>
      <t xml:space="preserve"> 5건이상</t>
    </r>
    <r>
      <rPr>
        <sz val="12"/>
        <color theme="1"/>
        <rFont val="맑은 고딕"/>
        <family val="3"/>
        <charset val="129"/>
        <scheme val="minor"/>
      </rPr>
      <t xml:space="preserve"> 항목</t>
    </r>
    <phoneticPr fontId="1" type="noConversion"/>
  </si>
  <si>
    <t xml:space="preserve">미작업건 진행 </t>
    <phoneticPr fontId="1" type="noConversion"/>
  </si>
  <si>
    <t>오류  多건</t>
    <phoneticPr fontId="1" type="noConversion"/>
  </si>
  <si>
    <t>오류  多건</t>
    <phoneticPr fontId="1" type="noConversion"/>
  </si>
  <si>
    <t>시스템운영(12), 시스템 설정(5), 원자재 창고 관리(10), 자율점검(8)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</si>
  <si>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강조기준</t>
    </r>
    <r>
      <rPr>
        <sz val="12"/>
        <color theme="1"/>
        <rFont val="맑은 고딕"/>
        <family val="3"/>
        <charset val="129"/>
        <scheme val="minor"/>
      </rPr>
      <t xml:space="preserve"> : 각 프로그램별 이슈건수</t>
    </r>
    <r>
      <rPr>
        <b/>
        <sz val="12"/>
        <color rgb="FFFF0000"/>
        <rFont val="맑은 고딕"/>
        <family val="3"/>
        <charset val="129"/>
        <scheme val="minor"/>
      </rPr>
      <t xml:space="preserve"> 2건이상</t>
    </r>
    <r>
      <rPr>
        <sz val="12"/>
        <color theme="1"/>
        <rFont val="맑은 고딕"/>
        <family val="3"/>
        <charset val="129"/>
        <scheme val="minor"/>
      </rPr>
      <t xml:space="preserve"> 항목</t>
    </r>
    <phoneticPr fontId="1" type="noConversion"/>
  </si>
  <si>
    <t xml:space="preserve">  - 제조관리(4) : 제조기록서 승인(2), 포장지시(2)
  - 공통(4) : 프로그램 등록(2), Calendar 관리(2)
  - WMS(2) : 자재수불이력(2)
  - QMS관리(2) : 자율점검 조치 실시(2)
</t>
    <phoneticPr fontId="1" type="noConversion"/>
  </si>
  <si>
    <r>
      <t xml:space="preserve"> : 각 프로그램별 이슈건수 </t>
    </r>
    <r>
      <rPr>
        <b/>
        <sz val="11"/>
        <color rgb="FFFF0000"/>
        <rFont val="맑은 고딕"/>
        <family val="3"/>
        <charset val="129"/>
        <scheme val="minor"/>
      </rPr>
      <t>2건이상</t>
    </r>
    <r>
      <rPr>
        <sz val="11"/>
        <color theme="1"/>
        <rFont val="맑은 고딕"/>
        <family val="2"/>
        <scheme val="minor"/>
      </rPr>
      <t xml:space="preserve"> 항목</t>
    </r>
    <phoneticPr fontId="1" type="noConversion"/>
  </si>
  <si>
    <r>
      <t xml:space="preserve"> : 각 카테고리별 총이슈건수 </t>
    </r>
    <r>
      <rPr>
        <b/>
        <sz val="11"/>
        <color rgb="FFFF0000"/>
        <rFont val="맑은 고딕"/>
        <family val="3"/>
        <charset val="129"/>
        <scheme val="minor"/>
      </rPr>
      <t>5건이상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항목</t>
    </r>
    <phoneticPr fontId="1" type="noConversion"/>
  </si>
  <si>
    <r>
      <t xml:space="preserve"> : 각 오류구분별 이슈건수 </t>
    </r>
    <r>
      <rPr>
        <b/>
        <sz val="11"/>
        <color rgb="FFFF0000"/>
        <rFont val="맑은 고딕"/>
        <family val="3"/>
        <charset val="129"/>
        <scheme val="minor"/>
      </rPr>
      <t>5건이상</t>
    </r>
    <r>
      <rPr>
        <sz val="11"/>
        <color theme="1"/>
        <rFont val="맑은 고딕"/>
        <family val="2"/>
        <scheme val="minor"/>
      </rPr>
      <t xml:space="preserve"> 항목</t>
    </r>
    <phoneticPr fontId="1" type="noConversion"/>
  </si>
  <si>
    <t>툴바버튼
PRG 권한연동</t>
    <phoneticPr fontId="1" type="noConversion"/>
  </si>
  <si>
    <t>툴바버튼
엑셀다운로드</t>
    <phoneticPr fontId="1" type="noConversion"/>
  </si>
  <si>
    <t>툴바버튼 
출력(report)</t>
    <phoneticPr fontId="1" type="noConversion"/>
  </si>
  <si>
    <t>P8</t>
  </si>
  <si>
    <t>P9</t>
  </si>
  <si>
    <t>페이지 Nav  
RowIndex  표준화</t>
    <phoneticPr fontId="1" type="noConversion"/>
  </si>
  <si>
    <t>툴바버튼
조회버튼 필수</t>
    <phoneticPr fontId="1" type="noConversion"/>
  </si>
  <si>
    <t>툴바버튼 조회 버튼 필수</t>
    <phoneticPr fontId="1" type="noConversion"/>
  </si>
  <si>
    <t>P10</t>
  </si>
  <si>
    <t>프로그램권한설정에 따라 툴바버튼 연동필요(공통화 또는 개별연동 )
 =&gt; &lt;이슈&gt; 프로그램기능설정(조회,등록,수정,삭제, 출력,즐겨찾기 등등)은 매뉴로 관리되지 않는지?</t>
    <phoneticPr fontId="1" type="noConversion"/>
  </si>
  <si>
    <t>툴바버튼 출력(report) 기능</t>
    <phoneticPr fontId="1" type="noConversion"/>
  </si>
  <si>
    <t>툴바버튼 즐겨찾기 기능</t>
    <phoneticPr fontId="1" type="noConversion"/>
  </si>
  <si>
    <t>대표 프로그램</t>
    <phoneticPr fontId="1" type="noConversion"/>
  </si>
  <si>
    <t>화면 해상도</t>
    <phoneticPr fontId="1" type="noConversion"/>
  </si>
  <si>
    <t>"공통이슈점검" 작성 범위</t>
    <phoneticPr fontId="1" type="noConversion"/>
  </si>
  <si>
    <t>1. 이슈해결 Process</t>
    <phoneticPr fontId="1" type="noConversion"/>
  </si>
  <si>
    <t>2. 이슈 개요</t>
    <phoneticPr fontId="1" type="noConversion"/>
  </si>
  <si>
    <t>디자인</t>
    <phoneticPr fontId="1" type="noConversion"/>
  </si>
  <si>
    <t>D4</t>
    <phoneticPr fontId="1" type="noConversion"/>
  </si>
  <si>
    <t>D4</t>
    <phoneticPr fontId="1" type="noConversion"/>
  </si>
  <si>
    <t>"화면별_이슈등록" 작성 범위</t>
    <phoneticPr fontId="1" type="noConversion"/>
  </si>
  <si>
    <t>"화면별 이슈" 사항은 "화면별_이슈등록" sheet에 작성한다.</t>
    <phoneticPr fontId="1" type="noConversion"/>
  </si>
  <si>
    <t>grid/form 
크기 배분</t>
    <phoneticPr fontId="1" type="noConversion"/>
  </si>
  <si>
    <t>입력폼 요소 배치</t>
    <phoneticPr fontId="1" type="noConversion"/>
  </si>
  <si>
    <t>입력폼 
요소 배치</t>
    <phoneticPr fontId="1" type="noConversion"/>
  </si>
  <si>
    <t>툴바버튼 
즐겨찾기</t>
    <phoneticPr fontId="1" type="noConversion"/>
  </si>
  <si>
    <t>1920 X 1080</t>
    <phoneticPr fontId="1" type="noConversion"/>
  </si>
  <si>
    <t>툴바버튼 프로그램권한설정 공통화</t>
    <phoneticPr fontId="1" type="noConversion"/>
  </si>
  <si>
    <t>툴바버튼 엑셀다운로드 기능</t>
    <phoneticPr fontId="1" type="noConversion"/>
  </si>
  <si>
    <t>페이지 Nav 적용화면에서, 페이지 이동시, 현재 row로 고정되어있음 =&gt; default로 "첫행" 이동 고려</t>
    <phoneticPr fontId="1" type="noConversion"/>
  </si>
  <si>
    <t>사용자 그룹 등록</t>
    <phoneticPr fontId="1" type="noConversion"/>
  </si>
  <si>
    <t>사원/그룹 설정</t>
    <phoneticPr fontId="1" type="noConversion"/>
  </si>
  <si>
    <t>"(디자인), (프로그램)" 사항은 "공통이슈점검" sheet에 작성한다.</t>
    <phoneticPr fontId="1" type="noConversion"/>
  </si>
  <si>
    <t>검색영역 배치는 내부검토 필요 (ex) 전무님의견 : 검색영역 배치위치 시작점 =&gt; 프로그램 타이틀 line)</t>
    <phoneticPr fontId="1" type="noConversion"/>
  </si>
  <si>
    <t>CRUD 화면에서 Grid (필드포함) 와 form의 적절한 size 배분 =&gt; 기존, 윈폼화면 참고하여 작업자별 확인필요</t>
    <phoneticPr fontId="1" type="noConversion"/>
  </si>
  <si>
    <t>입력폼 요소 배치는 내부검토 필요</t>
    <phoneticPr fontId="1" type="noConversion"/>
  </si>
  <si>
    <t>개발자별로 form validation 상이함 =&gt;  validatio 체크를 표준화 할지, 개별로 갈지 선택필요</t>
    <phoneticPr fontId="1" type="noConversion"/>
  </si>
  <si>
    <t>이주용</t>
  </si>
  <si>
    <t>[매뉴구성도상세] 파일에는 "원료 불출조회" 로 되어있음</t>
    <phoneticPr fontId="1" type="noConversion"/>
  </si>
  <si>
    <t>박상완</t>
  </si>
  <si>
    <t>박상완</t>
    <phoneticPr fontId="1" type="noConversion"/>
  </si>
  <si>
    <t>[매뉴구성도상세] 파일에는 "자재 불출조회" 로 되어있음</t>
    <phoneticPr fontId="1" type="noConversion"/>
  </si>
  <si>
    <t>설비 수집 데이터</t>
    <phoneticPr fontId="1" type="noConversion"/>
  </si>
  <si>
    <t>설비 가동현황</t>
    <phoneticPr fontId="1" type="noConversion"/>
  </si>
  <si>
    <t>모니터링</t>
    <phoneticPr fontId="1" type="noConversion"/>
  </si>
  <si>
    <t>EquipmentCollectData</t>
    <phoneticPr fontId="1" type="noConversion"/>
  </si>
  <si>
    <t>김상인</t>
    <phoneticPr fontId="1" type="noConversion"/>
  </si>
  <si>
    <t>전상배</t>
    <phoneticPr fontId="1" type="noConversion"/>
  </si>
  <si>
    <t>전상배</t>
    <phoneticPr fontId="1" type="noConversion"/>
  </si>
  <si>
    <t>완료여부</t>
    <phoneticPr fontId="1" type="noConversion"/>
  </si>
  <si>
    <t>▲</t>
    <phoneticPr fontId="1" type="noConversion"/>
  </si>
  <si>
    <t>진행중</t>
    <phoneticPr fontId="1" type="noConversion"/>
  </si>
  <si>
    <t xml:space="preserve"> - 완료</t>
    <phoneticPr fontId="1" type="noConversion"/>
  </si>
  <si>
    <t xml:space="preserve"> - 진행중</t>
    <phoneticPr fontId="1" type="noConversion"/>
  </si>
  <si>
    <t xml:space="preserve"> - 미작업</t>
    <phoneticPr fontId="1" type="noConversion"/>
  </si>
  <si>
    <t>이슈현황 일자 (현황)</t>
    <phoneticPr fontId="1" type="noConversion"/>
  </si>
  <si>
    <t>검색영역 배치</t>
    <phoneticPr fontId="1" type="noConversion"/>
  </si>
  <si>
    <t>form validation 공통화</t>
    <phoneticPr fontId="1" type="noConversion"/>
  </si>
  <si>
    <t>grid 조회 검색방식 표준화</t>
    <phoneticPr fontId="1" type="noConversion"/>
  </si>
  <si>
    <t>D1</t>
    <phoneticPr fontId="1" type="noConversion"/>
  </si>
  <si>
    <t>세션이 종료된 이후에 다른 매뉴 클릭시 _layou.js 오류발생</t>
    <phoneticPr fontId="1" type="noConversion"/>
  </si>
  <si>
    <t>매뉴오픈시, 로딩속도 개선</t>
    <phoneticPr fontId="1" type="noConversion"/>
  </si>
  <si>
    <t>매뉴 오픈시, 3초 초과 화면 개선 필요성 검토</t>
    <phoneticPr fontId="1" type="noConversion"/>
  </si>
  <si>
    <t>페이지 Nav의 페이지 이동시 row 위치설정</t>
    <phoneticPr fontId="1" type="noConversion"/>
  </si>
  <si>
    <t>제조지시 대장 작성</t>
    <phoneticPr fontId="1" type="noConversion"/>
  </si>
  <si>
    <t>프로그램 권한 설정</t>
    <phoneticPr fontId="1" type="noConversion"/>
  </si>
  <si>
    <t>툴바버튼과 별개로, 동작하는 DevExtrem의 Trx버튼(저장,취소) 공통화 여부 검토 (기존처럼, 별개로 갈건지, 아니면 툴바버튼에서 공통처리) =&gt; DevExteme 기술검토 필요함</t>
    <phoneticPr fontId="1" type="noConversion"/>
  </si>
  <si>
    <t>Grid 기능(입력) 행 추가 표준화
Gird 기능 개발 옵션별 매뉴얼화</t>
    <phoneticPr fontId="1" type="noConversion"/>
  </si>
  <si>
    <t>[입력] 버튼을 눌러 데이터 입력시, 매뉴별로 구현로직상이 (그리드 행추가, 그리드 행추가안함) 함으로
사용자에게 혼선 유발 가능성
 =&gt; 입력타입을 고려, 멀티행 입력이 필요한 경우에만 그리드에 행 추가하고, 그외에는 폼만 초기화 하는것으로 정의</t>
    <phoneticPr fontId="1" type="noConversion"/>
  </si>
  <si>
    <t>매뉴에 따라, 페이징처리가 된 화면이 있고, 없는 화면이 있음 =&gt; 기준정의 필요</t>
    <phoneticPr fontId="1" type="noConversion"/>
  </si>
  <si>
    <t xml:space="preserve">팝업 calendar 개발자별로 다른 calendar UI를 사용하고 있는 경우가 있음 (ex) 자율점검 조치 계획 작성 &gt; "점검일자" </t>
    <phoneticPr fontId="1" type="noConversion"/>
  </si>
  <si>
    <t xml:space="preserve"> - 기능미구현(4), grid 데이터출력(6),  loading(4), 검색기능(11), 명령버튼(9)</t>
    <phoneticPr fontId="1" type="noConversion"/>
  </si>
  <si>
    <t>제조지시관리(6),  예방점검관리(6)</t>
    <phoneticPr fontId="1" type="noConversion"/>
  </si>
  <si>
    <t>메인</t>
    <phoneticPr fontId="1" type="noConversion"/>
  </si>
  <si>
    <t>변경관리 대상 설정</t>
    <phoneticPr fontId="1" type="noConversion"/>
  </si>
  <si>
    <t>영향평가 항목 설정</t>
    <phoneticPr fontId="1" type="noConversion"/>
  </si>
  <si>
    <t>변경 검토</t>
    <phoneticPr fontId="1" type="noConversion"/>
  </si>
  <si>
    <t>변경 승인</t>
    <phoneticPr fontId="1" type="noConversion"/>
  </si>
  <si>
    <t>변경 진행/완료</t>
    <phoneticPr fontId="1" type="noConversion"/>
  </si>
  <si>
    <t>[매뉴구성도상세] 파일에는 "사용자 그룹 설정" 으로 되어있음</t>
    <phoneticPr fontId="1" type="noConversion"/>
  </si>
  <si>
    <t>[매뉴구성도상세] 파일에는 "변경 발생/요청" 으로 되어있음</t>
    <phoneticPr fontId="1" type="noConversion"/>
  </si>
  <si>
    <t>ChangeControlRequest</t>
    <phoneticPr fontId="1" type="noConversion"/>
  </si>
  <si>
    <t>변경 관리</t>
    <phoneticPr fontId="1" type="noConversion"/>
  </si>
  <si>
    <t>변경 의뢰</t>
    <phoneticPr fontId="1" type="noConversion"/>
  </si>
  <si>
    <t>ChangeControlObject</t>
    <phoneticPr fontId="1" type="noConversion"/>
  </si>
  <si>
    <t>ChangeControlSopItem</t>
    <phoneticPr fontId="1" type="noConversion"/>
  </si>
  <si>
    <t>ChangeControlReview</t>
    <phoneticPr fontId="1" type="noConversion"/>
  </si>
  <si>
    <t>ChangeControlReceive</t>
    <phoneticPr fontId="1" type="noConversion"/>
  </si>
  <si>
    <t>ChangeControlCompletion</t>
    <phoneticPr fontId="1" type="noConversion"/>
  </si>
  <si>
    <t>교육 관리</t>
    <phoneticPr fontId="1" type="noConversion"/>
  </si>
  <si>
    <t>교육 등록</t>
    <phoneticPr fontId="1" type="noConversion"/>
  </si>
  <si>
    <t>교육확인(결과입력)</t>
    <phoneticPr fontId="1" type="noConversion"/>
  </si>
  <si>
    <t>교육 평가</t>
    <phoneticPr fontId="1" type="noConversion"/>
  </si>
  <si>
    <t>교육 이력 조회</t>
    <phoneticPr fontId="1" type="noConversion"/>
  </si>
  <si>
    <t>사원별 자격관리</t>
    <phoneticPr fontId="1" type="noConversion"/>
  </si>
  <si>
    <t>EmployeeEdu</t>
    <phoneticPr fontId="1" type="noConversion"/>
  </si>
  <si>
    <t>EmployeeEduResult</t>
    <phoneticPr fontId="1" type="noConversion"/>
  </si>
  <si>
    <t>EmployeeEduGrade</t>
    <phoneticPr fontId="1" type="noConversion"/>
  </si>
  <si>
    <t>EmployeeEduHistory</t>
    <phoneticPr fontId="1" type="noConversion"/>
  </si>
  <si>
    <t>QualificationInfo</t>
    <phoneticPr fontId="1" type="noConversion"/>
  </si>
  <si>
    <t>김미래</t>
  </si>
  <si>
    <t>출하승인</t>
    <phoneticPr fontId="1" type="noConversion"/>
  </si>
  <si>
    <t>ShippingRecognition</t>
    <phoneticPr fontId="1" type="noConversion"/>
  </si>
  <si>
    <t>박상완</t>
    <phoneticPr fontId="1" type="noConversion"/>
  </si>
  <si>
    <t>GMP+CCP점검 항목등록</t>
    <phoneticPr fontId="1" type="noConversion"/>
  </si>
  <si>
    <t>GMP+CCP점검 일지 관리</t>
    <phoneticPr fontId="1" type="noConversion"/>
  </si>
  <si>
    <t>[매뉴구성도상세] 파일에는 "HACCP 코드등록" 로 되어있음</t>
    <phoneticPr fontId="1" type="noConversion"/>
  </si>
  <si>
    <t>[매뉴구성도상세] 파일에는 "HACCP 관리화면" 로 되어있음</t>
    <phoneticPr fontId="1" type="noConversion"/>
  </si>
  <si>
    <t>EquipmentOperationStatus</t>
    <phoneticPr fontId="1" type="noConversion"/>
  </si>
  <si>
    <t>HACCP_CodeRegistration</t>
    <phoneticPr fontId="1" type="noConversion"/>
  </si>
  <si>
    <t>HACCP_ManagementScreen</t>
    <phoneticPr fontId="1" type="noConversion"/>
  </si>
  <si>
    <t>BASE시스템</t>
    <phoneticPr fontId="1" type="noConversion"/>
  </si>
  <si>
    <t>한풍제약</t>
    <phoneticPr fontId="1" type="noConversion"/>
  </si>
  <si>
    <t>영진약품</t>
    <phoneticPr fontId="1" type="noConversion"/>
  </si>
  <si>
    <t>영진약품</t>
    <phoneticPr fontId="1" type="noConversion"/>
  </si>
  <si>
    <t>태경산업</t>
    <phoneticPr fontId="1" type="noConversion"/>
  </si>
  <si>
    <t>DayOrderWork</t>
    <phoneticPr fontId="1" type="noConversion"/>
  </si>
  <si>
    <t>일자별 작업현황</t>
    <phoneticPr fontId="1" type="noConversion"/>
  </si>
  <si>
    <t>박가희</t>
  </si>
  <si>
    <t>MenuManage</t>
    <phoneticPr fontId="1" type="noConversion"/>
  </si>
  <si>
    <t>MenuManage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</si>
</sst>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;[Red]0"/>
  </numFmts>
  <fonts count="2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0070C0"/>
      <name val="맑은 고딕"/>
      <family val="3"/>
      <charset val="129"/>
      <scheme val="minor"/>
    </font>
    <font>
      <b/>
      <sz val="13"/>
      <color rgb="FF0070C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0" borderId="0" xfId="0" applyFont="1" applyBorder="1"/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Font="1" applyBorder="1"/>
    <xf numFmtId="14" fontId="3" fillId="2" borderId="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5" borderId="1" xfId="0" applyFill="1" applyBorder="1"/>
    <xf numFmtId="0" fontId="0" fillId="3" borderId="1" xfId="0" applyFont="1" applyFill="1" applyBorder="1"/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4" borderId="10" xfId="0" applyFill="1" applyBorder="1" applyAlignment="1">
      <alignment horizontal="centerContinuous"/>
    </xf>
    <xf numFmtId="0" fontId="0" fillId="4" borderId="9" xfId="0" applyFill="1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7" borderId="10" xfId="0" applyFill="1" applyBorder="1" applyAlignment="1">
      <alignment horizontal="centerContinuous"/>
    </xf>
    <xf numFmtId="0" fontId="0" fillId="6" borderId="10" xfId="0" applyFill="1" applyBorder="1" applyAlignment="1">
      <alignment horizontal="centerContinuous"/>
    </xf>
    <xf numFmtId="0" fontId="0" fillId="7" borderId="11" xfId="0" applyFill="1" applyBorder="1" applyAlignment="1">
      <alignment horizontal="centerContinuous"/>
    </xf>
    <xf numFmtId="0" fontId="5" fillId="11" borderId="1" xfId="0" applyFont="1" applyFill="1" applyBorder="1" applyAlignment="1">
      <alignment horizontal="center" vertical="center" textRotation="70"/>
    </xf>
    <xf numFmtId="0" fontId="5" fillId="15" borderId="1" xfId="0" applyFont="1" applyFill="1" applyBorder="1" applyAlignment="1">
      <alignment horizontal="center" vertical="center" textRotation="70"/>
    </xf>
    <xf numFmtId="0" fontId="5" fillId="0" borderId="0" xfId="0" applyFont="1"/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" xfId="0" applyFont="1" applyBorder="1"/>
    <xf numFmtId="0" fontId="0" fillId="9" borderId="1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textRotation="70" wrapText="1"/>
    </xf>
    <xf numFmtId="0" fontId="0" fillId="14" borderId="1" xfId="0" applyFill="1" applyBorder="1" applyAlignment="1">
      <alignment horizontal="center" vertical="center"/>
    </xf>
    <xf numFmtId="0" fontId="6" fillId="16" borderId="1" xfId="0" applyFont="1" applyFill="1" applyBorder="1"/>
    <xf numFmtId="0" fontId="0" fillId="0" borderId="0" xfId="0" applyFont="1" applyFill="1" applyBorder="1"/>
    <xf numFmtId="0" fontId="0" fillId="0" borderId="1" xfId="0" applyBorder="1" applyAlignment="1">
      <alignment wrapText="1"/>
    </xf>
    <xf numFmtId="14" fontId="0" fillId="10" borderId="9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/>
    <xf numFmtId="0" fontId="7" fillId="0" borderId="5" xfId="0" applyFont="1" applyBorder="1"/>
    <xf numFmtId="14" fontId="0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Border="1"/>
    <xf numFmtId="49" fontId="0" fillId="10" borderId="11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4" xfId="0" applyBorder="1"/>
    <xf numFmtId="0" fontId="4" fillId="0" borderId="1" xfId="0" applyFont="1" applyBorder="1" applyAlignment="1">
      <alignment wrapText="1"/>
    </xf>
    <xf numFmtId="0" fontId="0" fillId="17" borderId="1" xfId="0" applyFill="1" applyBorder="1"/>
    <xf numFmtId="0" fontId="4" fillId="17" borderId="1" xfId="0" applyFont="1" applyFill="1" applyBorder="1"/>
    <xf numFmtId="0" fontId="0" fillId="0" borderId="9" xfId="0" applyBorder="1"/>
    <xf numFmtId="0" fontId="0" fillId="0" borderId="3" xfId="0" applyBorder="1"/>
    <xf numFmtId="0" fontId="0" fillId="0" borderId="13" xfId="0" applyBorder="1"/>
    <xf numFmtId="0" fontId="0" fillId="17" borderId="1" xfId="0" applyFill="1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6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5" fillId="17" borderId="1" xfId="1" applyFont="1" applyFill="1" applyBorder="1"/>
    <xf numFmtId="0" fontId="7" fillId="17" borderId="9" xfId="0" applyFont="1" applyFill="1" applyBorder="1"/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/>
    <xf numFmtId="0" fontId="7" fillId="17" borderId="0" xfId="0" applyFont="1" applyFill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16" fillId="10" borderId="10" xfId="0" applyFont="1" applyFill="1" applyBorder="1"/>
    <xf numFmtId="0" fontId="16" fillId="10" borderId="11" xfId="0" applyFont="1" applyFill="1" applyBorder="1"/>
    <xf numFmtId="0" fontId="16" fillId="10" borderId="9" xfId="0" applyFont="1" applyFill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10" borderId="17" xfId="0" applyFill="1" applyBorder="1"/>
    <xf numFmtId="177" fontId="0" fillId="0" borderId="1" xfId="0" applyNumberFormat="1" applyBorder="1"/>
    <xf numFmtId="0" fontId="0" fillId="0" borderId="1" xfId="0" applyBorder="1" applyAlignment="1">
      <alignment horizontal="left" indent="2"/>
    </xf>
    <xf numFmtId="0" fontId="0" fillId="0" borderId="12" xfId="0" applyBorder="1" applyAlignment="1">
      <alignment horizontal="left"/>
    </xf>
    <xf numFmtId="0" fontId="12" fillId="19" borderId="1" xfId="0" applyFont="1" applyFill="1" applyBorder="1"/>
    <xf numFmtId="0" fontId="14" fillId="18" borderId="1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5" fillId="11" borderId="1" xfId="0" applyFont="1" applyFill="1" applyBorder="1" applyAlignment="1">
      <alignment horizontal="center" vertical="center" textRotation="70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 applyFont="1" applyBorder="1"/>
    <xf numFmtId="0" fontId="7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8" xfId="0" applyFont="1" applyBorder="1"/>
    <xf numFmtId="14" fontId="7" fillId="0" borderId="1" xfId="0" applyNumberFormat="1" applyFont="1" applyBorder="1"/>
    <xf numFmtId="0" fontId="0" fillId="0" borderId="1" xfId="0" applyFont="1" applyFill="1" applyBorder="1"/>
    <xf numFmtId="0" fontId="23" fillId="13" borderId="1" xfId="0" applyFont="1" applyFill="1" applyBorder="1" applyAlignment="1">
      <alignment vertical="center"/>
    </xf>
    <xf numFmtId="0" fontId="25" fillId="13" borderId="1" xfId="0" applyFont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0" fillId="17" borderId="0" xfId="0" applyFill="1"/>
    <xf numFmtId="14" fontId="0" fillId="13" borderId="0" xfId="0" applyNumberFormat="1" applyFill="1"/>
    <xf numFmtId="0" fontId="7" fillId="0" borderId="1" xfId="0" applyFont="1" applyFill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18" fillId="5" borderId="10" xfId="0" applyFont="1" applyFill="1" applyBorder="1" applyAlignment="1">
      <alignment horizontal="left" vertical="center"/>
    </xf>
    <xf numFmtId="0" fontId="18" fillId="5" borderId="11" xfId="0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/>
    </xf>
    <xf numFmtId="0" fontId="23" fillId="8" borderId="8" xfId="0" applyFont="1" applyFill="1" applyBorder="1" applyAlignment="1">
      <alignment horizontal="center" vertical="center"/>
    </xf>
    <xf numFmtId="0" fontId="23" fillId="8" borderId="0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8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280CC4A-6EF8-44E9-876B-8244DB01FA34}" type="doc">
      <dgm:prSet loTypeId="urn:microsoft.com/office/officeart/2005/8/layout/chevron1" loCatId="process" qsTypeId="urn:microsoft.com/office/officeart/2005/8/quickstyle/simple1" qsCatId="simple" csTypeId="urn:microsoft.com/office/officeart/2005/8/colors/accent2_2" csCatId="accent2" phldr="1"/>
      <dgm:spPr/>
    </dgm:pt>
    <dgm:pt modelId="{8B1108D4-1129-440C-AE52-8DE4FE37E5F0}">
      <dgm:prSet phldrT="[텍스트]" custT="1"/>
      <dgm:spPr/>
      <dgm:t>
        <a:bodyPr/>
        <a:lstStyle/>
        <a:p>
          <a:pPr latinLnBrk="1"/>
          <a:r>
            <a:rPr lang="ko-KR" altLang="en-US" sz="1600"/>
            <a:t>공통이슈 축출</a:t>
          </a:r>
        </a:p>
      </dgm:t>
    </dgm:pt>
    <dgm:pt modelId="{3D72F1EF-2CE6-470C-B938-803EA24B5D77}" type="parTrans" cxnId="{8DFF6F55-8EB8-4819-9FF9-7D85156865B7}">
      <dgm:prSet/>
      <dgm:spPr/>
      <dgm:t>
        <a:bodyPr/>
        <a:lstStyle/>
        <a:p>
          <a:pPr latinLnBrk="1"/>
          <a:endParaRPr lang="ko-KR" altLang="en-US" sz="1600"/>
        </a:p>
      </dgm:t>
    </dgm:pt>
    <dgm:pt modelId="{30F216B1-EBB4-4D20-A02A-39455D13BF87}" type="sibTrans" cxnId="{8DFF6F55-8EB8-4819-9FF9-7D85156865B7}">
      <dgm:prSet/>
      <dgm:spPr/>
      <dgm:t>
        <a:bodyPr/>
        <a:lstStyle/>
        <a:p>
          <a:pPr latinLnBrk="1"/>
          <a:endParaRPr lang="ko-KR" altLang="en-US" sz="1600"/>
        </a:p>
      </dgm:t>
    </dgm:pt>
    <dgm:pt modelId="{7D67C1D7-BDD3-49F6-B6CB-F9143D09B82E}">
      <dgm:prSet phldrT="[텍스트]" custT="1"/>
      <dgm:spPr/>
      <dgm:t>
        <a:bodyPr/>
        <a:lstStyle/>
        <a:p>
          <a:pPr latinLnBrk="1"/>
          <a:r>
            <a:rPr lang="ko-KR" altLang="en-US" sz="1600"/>
            <a:t>화면별이슈 </a:t>
          </a:r>
          <a:endParaRPr lang="en-US" altLang="ko-KR" sz="1600"/>
        </a:p>
        <a:p>
          <a:pPr latinLnBrk="1"/>
          <a:r>
            <a:rPr lang="ko-KR" altLang="en-US" sz="1600"/>
            <a:t>등록</a:t>
          </a:r>
        </a:p>
      </dgm:t>
    </dgm:pt>
    <dgm:pt modelId="{824BE5FE-11C5-4B2A-86E5-EE41AD31C9E1}" type="parTrans" cxnId="{7F7FA730-454E-40E7-B7C5-B6E79793F9B5}">
      <dgm:prSet/>
      <dgm:spPr/>
      <dgm:t>
        <a:bodyPr/>
        <a:lstStyle/>
        <a:p>
          <a:pPr latinLnBrk="1"/>
          <a:endParaRPr lang="ko-KR" altLang="en-US" sz="1600"/>
        </a:p>
      </dgm:t>
    </dgm:pt>
    <dgm:pt modelId="{A8D2320F-0D25-4809-B6F7-4D2955665293}" type="sibTrans" cxnId="{7F7FA730-454E-40E7-B7C5-B6E79793F9B5}">
      <dgm:prSet/>
      <dgm:spPr/>
      <dgm:t>
        <a:bodyPr/>
        <a:lstStyle/>
        <a:p>
          <a:pPr latinLnBrk="1"/>
          <a:endParaRPr lang="ko-KR" altLang="en-US" sz="1600"/>
        </a:p>
      </dgm:t>
    </dgm:pt>
    <dgm:pt modelId="{7E74882F-9908-4D4A-B5CC-ED2E965C3798}">
      <dgm:prSet phldrT="[텍스트]" custT="1"/>
      <dgm:spPr/>
      <dgm:t>
        <a:bodyPr/>
        <a:lstStyle/>
        <a:p>
          <a:pPr latinLnBrk="1"/>
          <a:r>
            <a:rPr lang="ko-KR" altLang="en-US" sz="1600"/>
            <a:t>공통이슈 </a:t>
          </a:r>
          <a:endParaRPr lang="en-US" altLang="ko-KR" sz="1600"/>
        </a:p>
        <a:p>
          <a:pPr latinLnBrk="1"/>
          <a:r>
            <a:rPr lang="ko-KR" altLang="en-US" sz="1600"/>
            <a:t>해결방안</a:t>
          </a:r>
        </a:p>
      </dgm:t>
    </dgm:pt>
    <dgm:pt modelId="{60E97C50-E797-477A-88EE-1EEF7A07E05D}" type="parTrans" cxnId="{86B3CC35-E881-4627-9C6B-BFF8DD3AB0D6}">
      <dgm:prSet/>
      <dgm:spPr/>
      <dgm:t>
        <a:bodyPr/>
        <a:lstStyle/>
        <a:p>
          <a:pPr latinLnBrk="1"/>
          <a:endParaRPr lang="ko-KR" altLang="en-US" sz="1600"/>
        </a:p>
      </dgm:t>
    </dgm:pt>
    <dgm:pt modelId="{1F262D14-3508-45DC-805F-2F954CF65C7E}" type="sibTrans" cxnId="{86B3CC35-E881-4627-9C6B-BFF8DD3AB0D6}">
      <dgm:prSet/>
      <dgm:spPr/>
      <dgm:t>
        <a:bodyPr/>
        <a:lstStyle/>
        <a:p>
          <a:pPr latinLnBrk="1"/>
          <a:endParaRPr lang="ko-KR" altLang="en-US" sz="1600"/>
        </a:p>
      </dgm:t>
    </dgm:pt>
    <dgm:pt modelId="{8EBE1021-1025-4BCD-BBDC-9E800D6FABC2}">
      <dgm:prSet phldrT="[텍스트]" custT="1"/>
      <dgm:spPr/>
      <dgm:t>
        <a:bodyPr/>
        <a:lstStyle/>
        <a:p>
          <a:pPr latinLnBrk="1"/>
          <a:r>
            <a:rPr lang="ko-KR" altLang="en-US" sz="1600"/>
            <a:t>일정수립</a:t>
          </a:r>
        </a:p>
      </dgm:t>
    </dgm:pt>
    <dgm:pt modelId="{46D9E2A0-8EF6-4076-806B-291CA696DCB4}" type="parTrans" cxnId="{93A1EEBC-56E9-4FAD-BFEA-580D9BA5B110}">
      <dgm:prSet/>
      <dgm:spPr/>
      <dgm:t>
        <a:bodyPr/>
        <a:lstStyle/>
        <a:p>
          <a:pPr latinLnBrk="1"/>
          <a:endParaRPr lang="ko-KR" altLang="en-US" sz="1600"/>
        </a:p>
      </dgm:t>
    </dgm:pt>
    <dgm:pt modelId="{1F1B1FCF-746B-4D9D-A3AC-2A881FD42C7C}" type="sibTrans" cxnId="{93A1EEBC-56E9-4FAD-BFEA-580D9BA5B110}">
      <dgm:prSet/>
      <dgm:spPr/>
      <dgm:t>
        <a:bodyPr/>
        <a:lstStyle/>
        <a:p>
          <a:pPr latinLnBrk="1"/>
          <a:endParaRPr lang="ko-KR" altLang="en-US" sz="1600"/>
        </a:p>
      </dgm:t>
    </dgm:pt>
    <dgm:pt modelId="{606DAE05-2B72-4D63-A792-1599439E4E5C}">
      <dgm:prSet phldrT="[텍스트]" custT="1"/>
      <dgm:spPr/>
      <dgm:t>
        <a:bodyPr/>
        <a:lstStyle/>
        <a:p>
          <a:pPr latinLnBrk="1"/>
          <a:r>
            <a:rPr lang="ko-KR" altLang="en-US" sz="1600"/>
            <a:t>화면별이슈 </a:t>
          </a:r>
          <a:endParaRPr lang="en-US" altLang="ko-KR" sz="1600"/>
        </a:p>
        <a:p>
          <a:pPr latinLnBrk="1"/>
          <a:r>
            <a:rPr lang="ko-KR" altLang="en-US" sz="1600"/>
            <a:t>그룹화</a:t>
          </a:r>
          <a:r>
            <a:rPr lang="en-US" altLang="ko-KR" sz="1600"/>
            <a:t>/</a:t>
          </a:r>
          <a:r>
            <a:rPr lang="ko-KR" altLang="en-US" sz="1600"/>
            <a:t>분석</a:t>
          </a:r>
        </a:p>
      </dgm:t>
    </dgm:pt>
    <dgm:pt modelId="{7A0DC56C-3DFE-483E-996C-4D1A5F9E9717}" type="parTrans" cxnId="{8AEBBB04-6EE5-43B5-ABC3-79239B7E27DF}">
      <dgm:prSet/>
      <dgm:spPr/>
      <dgm:t>
        <a:bodyPr/>
        <a:lstStyle/>
        <a:p>
          <a:pPr latinLnBrk="1"/>
          <a:endParaRPr lang="ko-KR" altLang="en-US"/>
        </a:p>
      </dgm:t>
    </dgm:pt>
    <dgm:pt modelId="{D39C150C-843A-49CA-92CC-8F634112DBD6}" type="sibTrans" cxnId="{8AEBBB04-6EE5-43B5-ABC3-79239B7E27DF}">
      <dgm:prSet/>
      <dgm:spPr/>
      <dgm:t>
        <a:bodyPr/>
        <a:lstStyle/>
        <a:p>
          <a:pPr latinLnBrk="1"/>
          <a:endParaRPr lang="ko-KR" altLang="en-US"/>
        </a:p>
      </dgm:t>
    </dgm:pt>
    <dgm:pt modelId="{7F0F3BCA-57BA-4823-B074-96804D42F217}">
      <dgm:prSet phldrT="[텍스트]" custT="1"/>
      <dgm:spPr/>
      <dgm:t>
        <a:bodyPr/>
        <a:lstStyle/>
        <a:p>
          <a:pPr latinLnBrk="1"/>
          <a:r>
            <a:rPr lang="ko-KR" altLang="en-US" sz="1600"/>
            <a:t>작업진행</a:t>
          </a:r>
        </a:p>
      </dgm:t>
    </dgm:pt>
    <dgm:pt modelId="{1BAFAAEF-874D-4E7E-9D4F-5E6C111E8765}" type="parTrans" cxnId="{3A132381-25E9-41EC-BD79-7E03D6BE303A}">
      <dgm:prSet/>
      <dgm:spPr/>
      <dgm:t>
        <a:bodyPr/>
        <a:lstStyle/>
        <a:p>
          <a:pPr latinLnBrk="1"/>
          <a:endParaRPr lang="ko-KR" altLang="en-US"/>
        </a:p>
      </dgm:t>
    </dgm:pt>
    <dgm:pt modelId="{1B5B5223-1171-4EBB-BFB3-61F8B431BE64}" type="sibTrans" cxnId="{3A132381-25E9-41EC-BD79-7E03D6BE303A}">
      <dgm:prSet/>
      <dgm:spPr/>
      <dgm:t>
        <a:bodyPr/>
        <a:lstStyle/>
        <a:p>
          <a:pPr latinLnBrk="1"/>
          <a:endParaRPr lang="ko-KR" altLang="en-US"/>
        </a:p>
      </dgm:t>
    </dgm:pt>
    <dgm:pt modelId="{EB88796E-0D2B-467B-A574-C27C150D5978}" type="pres">
      <dgm:prSet presAssocID="{8280CC4A-6EF8-44E9-876B-8244DB01FA34}" presName="Name0" presStyleCnt="0">
        <dgm:presLayoutVars>
          <dgm:dir/>
          <dgm:animLvl val="lvl"/>
          <dgm:resizeHandles val="exact"/>
        </dgm:presLayoutVars>
      </dgm:prSet>
      <dgm:spPr/>
    </dgm:pt>
    <dgm:pt modelId="{1941157D-E27A-4D01-B000-EFFA9EC02EEF}" type="pres">
      <dgm:prSet presAssocID="{8B1108D4-1129-440C-AE52-8DE4FE37E5F0}" presName="parTxOnly" presStyleLbl="node1" presStyleIdx="0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E6DEDFF3-D056-479E-9EE6-95B4530B575C}" type="pres">
      <dgm:prSet presAssocID="{30F216B1-EBB4-4D20-A02A-39455D13BF87}" presName="parTxOnlySpace" presStyleCnt="0"/>
      <dgm:spPr/>
    </dgm:pt>
    <dgm:pt modelId="{1ED6D34A-1910-4F6F-B8B2-0CCE018F8A5B}" type="pres">
      <dgm:prSet presAssocID="{7D67C1D7-BDD3-49F6-B6CB-F9143D09B82E}" presName="parTxOnly" presStyleLbl="node1" presStyleIdx="1" presStyleCnt="6" custLinFactNeighborX="-3276" custLinFactNeighborY="-163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16538CC-209E-454F-AD8A-82996CF2D9D2}" type="pres">
      <dgm:prSet presAssocID="{A8D2320F-0D25-4809-B6F7-4D2955665293}" presName="parTxOnlySpace" presStyleCnt="0"/>
      <dgm:spPr/>
    </dgm:pt>
    <dgm:pt modelId="{2219D758-C219-437E-B647-C4AFDCC8FE60}" type="pres">
      <dgm:prSet presAssocID="{606DAE05-2B72-4D63-A792-1599439E4E5C}" presName="parTxOnly" presStyleLbl="node1" presStyleIdx="2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2BE97BF6-717E-4971-B3E9-5A3359C2519B}" type="pres">
      <dgm:prSet presAssocID="{D39C150C-843A-49CA-92CC-8F634112DBD6}" presName="parTxOnlySpace" presStyleCnt="0"/>
      <dgm:spPr/>
    </dgm:pt>
    <dgm:pt modelId="{3222990E-48A9-44EF-B0FD-C4B4503E2262}" type="pres">
      <dgm:prSet presAssocID="{7E74882F-9908-4D4A-B5CC-ED2E965C3798}" presName="parTxOnly" presStyleLbl="node1" presStyleIdx="3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858BD034-09DB-4999-8367-82D1AE84D3C0}" type="pres">
      <dgm:prSet presAssocID="{1F262D14-3508-45DC-805F-2F954CF65C7E}" presName="parTxOnlySpace" presStyleCnt="0"/>
      <dgm:spPr/>
    </dgm:pt>
    <dgm:pt modelId="{7C19899D-ED62-44B1-BA76-06616FF3843F}" type="pres">
      <dgm:prSet presAssocID="{8EBE1021-1025-4BCD-BBDC-9E800D6FABC2}" presName="parTxOnly" presStyleLbl="node1" presStyleIdx="4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10B9A231-04D2-45C0-9FC7-E53974DF490E}" type="pres">
      <dgm:prSet presAssocID="{1F1B1FCF-746B-4D9D-A3AC-2A881FD42C7C}" presName="parTxOnlySpace" presStyleCnt="0"/>
      <dgm:spPr/>
    </dgm:pt>
    <dgm:pt modelId="{AB64DC58-8E10-48F3-A3A5-F6BF3F896C3B}" type="pres">
      <dgm:prSet presAssocID="{7F0F3BCA-57BA-4823-B074-96804D42F217}" presName="parTxOnly" presStyleLbl="node1" presStyleIdx="5" presStyleCnt="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</dgm:ptLst>
  <dgm:cxnLst>
    <dgm:cxn modelId="{574FE199-E01D-432E-8999-46CCE4B1B002}" type="presOf" srcId="{7F0F3BCA-57BA-4823-B074-96804D42F217}" destId="{AB64DC58-8E10-48F3-A3A5-F6BF3F896C3B}" srcOrd="0" destOrd="0" presId="urn:microsoft.com/office/officeart/2005/8/layout/chevron1"/>
    <dgm:cxn modelId="{8DFF6F55-8EB8-4819-9FF9-7D85156865B7}" srcId="{8280CC4A-6EF8-44E9-876B-8244DB01FA34}" destId="{8B1108D4-1129-440C-AE52-8DE4FE37E5F0}" srcOrd="0" destOrd="0" parTransId="{3D72F1EF-2CE6-470C-B938-803EA24B5D77}" sibTransId="{30F216B1-EBB4-4D20-A02A-39455D13BF87}"/>
    <dgm:cxn modelId="{3A132381-25E9-41EC-BD79-7E03D6BE303A}" srcId="{8280CC4A-6EF8-44E9-876B-8244DB01FA34}" destId="{7F0F3BCA-57BA-4823-B074-96804D42F217}" srcOrd="5" destOrd="0" parTransId="{1BAFAAEF-874D-4E7E-9D4F-5E6C111E8765}" sibTransId="{1B5B5223-1171-4EBB-BFB3-61F8B431BE64}"/>
    <dgm:cxn modelId="{47E8CEC7-B0DD-45BC-B59B-47A216DD77E3}" type="presOf" srcId="{606DAE05-2B72-4D63-A792-1599439E4E5C}" destId="{2219D758-C219-437E-B647-C4AFDCC8FE60}" srcOrd="0" destOrd="0" presId="urn:microsoft.com/office/officeart/2005/8/layout/chevron1"/>
    <dgm:cxn modelId="{1C4EEC65-48AF-4D08-BD7C-61867D0FF142}" type="presOf" srcId="{7D67C1D7-BDD3-49F6-B6CB-F9143D09B82E}" destId="{1ED6D34A-1910-4F6F-B8B2-0CCE018F8A5B}" srcOrd="0" destOrd="0" presId="urn:microsoft.com/office/officeart/2005/8/layout/chevron1"/>
    <dgm:cxn modelId="{D2ED07A3-A926-4F73-8C6C-AD0B5161567E}" type="presOf" srcId="{7E74882F-9908-4D4A-B5CC-ED2E965C3798}" destId="{3222990E-48A9-44EF-B0FD-C4B4503E2262}" srcOrd="0" destOrd="0" presId="urn:microsoft.com/office/officeart/2005/8/layout/chevron1"/>
    <dgm:cxn modelId="{86B3CC35-E881-4627-9C6B-BFF8DD3AB0D6}" srcId="{8280CC4A-6EF8-44E9-876B-8244DB01FA34}" destId="{7E74882F-9908-4D4A-B5CC-ED2E965C3798}" srcOrd="3" destOrd="0" parTransId="{60E97C50-E797-477A-88EE-1EEF7A07E05D}" sibTransId="{1F262D14-3508-45DC-805F-2F954CF65C7E}"/>
    <dgm:cxn modelId="{7F7FA730-454E-40E7-B7C5-B6E79793F9B5}" srcId="{8280CC4A-6EF8-44E9-876B-8244DB01FA34}" destId="{7D67C1D7-BDD3-49F6-B6CB-F9143D09B82E}" srcOrd="1" destOrd="0" parTransId="{824BE5FE-11C5-4B2A-86E5-EE41AD31C9E1}" sibTransId="{A8D2320F-0D25-4809-B6F7-4D2955665293}"/>
    <dgm:cxn modelId="{8AEBBB04-6EE5-43B5-ABC3-79239B7E27DF}" srcId="{8280CC4A-6EF8-44E9-876B-8244DB01FA34}" destId="{606DAE05-2B72-4D63-A792-1599439E4E5C}" srcOrd="2" destOrd="0" parTransId="{7A0DC56C-3DFE-483E-996C-4D1A5F9E9717}" sibTransId="{D39C150C-843A-49CA-92CC-8F634112DBD6}"/>
    <dgm:cxn modelId="{5F5DA6E9-25A7-46D9-A63A-14E57C91D2AB}" type="presOf" srcId="{8EBE1021-1025-4BCD-BBDC-9E800D6FABC2}" destId="{7C19899D-ED62-44B1-BA76-06616FF3843F}" srcOrd="0" destOrd="0" presId="urn:microsoft.com/office/officeart/2005/8/layout/chevron1"/>
    <dgm:cxn modelId="{9B215B75-DD3A-4585-9083-07B5AADA21C5}" type="presOf" srcId="{8280CC4A-6EF8-44E9-876B-8244DB01FA34}" destId="{EB88796E-0D2B-467B-A574-C27C150D5978}" srcOrd="0" destOrd="0" presId="urn:microsoft.com/office/officeart/2005/8/layout/chevron1"/>
    <dgm:cxn modelId="{93A1EEBC-56E9-4FAD-BFEA-580D9BA5B110}" srcId="{8280CC4A-6EF8-44E9-876B-8244DB01FA34}" destId="{8EBE1021-1025-4BCD-BBDC-9E800D6FABC2}" srcOrd="4" destOrd="0" parTransId="{46D9E2A0-8EF6-4076-806B-291CA696DCB4}" sibTransId="{1F1B1FCF-746B-4D9D-A3AC-2A881FD42C7C}"/>
    <dgm:cxn modelId="{217C3808-50BC-40BF-A9BE-2BC7A3550FD2}" type="presOf" srcId="{8B1108D4-1129-440C-AE52-8DE4FE37E5F0}" destId="{1941157D-E27A-4D01-B000-EFFA9EC02EEF}" srcOrd="0" destOrd="0" presId="urn:microsoft.com/office/officeart/2005/8/layout/chevron1"/>
    <dgm:cxn modelId="{796453BE-63BB-4E10-AA0B-2DCA46E276AA}" type="presParOf" srcId="{EB88796E-0D2B-467B-A574-C27C150D5978}" destId="{1941157D-E27A-4D01-B000-EFFA9EC02EEF}" srcOrd="0" destOrd="0" presId="urn:microsoft.com/office/officeart/2005/8/layout/chevron1"/>
    <dgm:cxn modelId="{D509F6AB-2C10-4920-AB0B-7B85B41B5CA4}" type="presParOf" srcId="{EB88796E-0D2B-467B-A574-C27C150D5978}" destId="{E6DEDFF3-D056-479E-9EE6-95B4530B575C}" srcOrd="1" destOrd="0" presId="urn:microsoft.com/office/officeart/2005/8/layout/chevron1"/>
    <dgm:cxn modelId="{843BCD8F-6F82-431C-B7AB-D0B589399163}" type="presParOf" srcId="{EB88796E-0D2B-467B-A574-C27C150D5978}" destId="{1ED6D34A-1910-4F6F-B8B2-0CCE018F8A5B}" srcOrd="2" destOrd="0" presId="urn:microsoft.com/office/officeart/2005/8/layout/chevron1"/>
    <dgm:cxn modelId="{944EA9F1-55D3-4DD3-BDC6-5004B6A4A992}" type="presParOf" srcId="{EB88796E-0D2B-467B-A574-C27C150D5978}" destId="{F16538CC-209E-454F-AD8A-82996CF2D9D2}" srcOrd="3" destOrd="0" presId="urn:microsoft.com/office/officeart/2005/8/layout/chevron1"/>
    <dgm:cxn modelId="{91D2446F-4C22-42B0-AAA1-1FBCB3A7F9ED}" type="presParOf" srcId="{EB88796E-0D2B-467B-A574-C27C150D5978}" destId="{2219D758-C219-437E-B647-C4AFDCC8FE60}" srcOrd="4" destOrd="0" presId="urn:microsoft.com/office/officeart/2005/8/layout/chevron1"/>
    <dgm:cxn modelId="{057B3C86-88EA-4883-AA89-6A8D83310905}" type="presParOf" srcId="{EB88796E-0D2B-467B-A574-C27C150D5978}" destId="{2BE97BF6-717E-4971-B3E9-5A3359C2519B}" srcOrd="5" destOrd="0" presId="urn:microsoft.com/office/officeart/2005/8/layout/chevron1"/>
    <dgm:cxn modelId="{D678E8C7-FC70-4CC7-AEDC-73866CDECC49}" type="presParOf" srcId="{EB88796E-0D2B-467B-A574-C27C150D5978}" destId="{3222990E-48A9-44EF-B0FD-C4B4503E2262}" srcOrd="6" destOrd="0" presId="urn:microsoft.com/office/officeart/2005/8/layout/chevron1"/>
    <dgm:cxn modelId="{A9B69DDA-F957-45B8-8523-AB68E0DE9D36}" type="presParOf" srcId="{EB88796E-0D2B-467B-A574-C27C150D5978}" destId="{858BD034-09DB-4999-8367-82D1AE84D3C0}" srcOrd="7" destOrd="0" presId="urn:microsoft.com/office/officeart/2005/8/layout/chevron1"/>
    <dgm:cxn modelId="{EB8C5421-5391-4D36-9A68-28B61DF7BB6E}" type="presParOf" srcId="{EB88796E-0D2B-467B-A574-C27C150D5978}" destId="{7C19899D-ED62-44B1-BA76-06616FF3843F}" srcOrd="8" destOrd="0" presId="urn:microsoft.com/office/officeart/2005/8/layout/chevron1"/>
    <dgm:cxn modelId="{44FB683D-8D43-4BB4-A64D-B3D643A6B14B}" type="presParOf" srcId="{EB88796E-0D2B-467B-A574-C27C150D5978}" destId="{10B9A231-04D2-45C0-9FC7-E53974DF490E}" srcOrd="9" destOrd="0" presId="urn:microsoft.com/office/officeart/2005/8/layout/chevron1"/>
    <dgm:cxn modelId="{4D889BD6-BDC2-4634-AD5C-FC6C81E2E522}" type="presParOf" srcId="{EB88796E-0D2B-467B-A574-C27C150D5978}" destId="{AB64DC58-8E10-48F3-A3A5-F6BF3F896C3B}" srcOrd="1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941157D-E27A-4D01-B000-EFFA9EC02EEF}">
      <dsp:nvSpPr>
        <dsp:cNvPr id="0" name=""/>
        <dsp:cNvSpPr/>
      </dsp:nvSpPr>
      <dsp:spPr>
        <a:xfrm>
          <a:off x="6297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공통이슈 축출</a:t>
          </a:r>
        </a:p>
      </dsp:txBody>
      <dsp:txXfrm>
        <a:off x="474815" y="381147"/>
        <a:ext cx="1405555" cy="937036"/>
      </dsp:txXfrm>
    </dsp:sp>
    <dsp:sp modelId="{1ED6D34A-1910-4F6F-B8B2-0CCE018F8A5B}">
      <dsp:nvSpPr>
        <dsp:cNvPr id="0" name=""/>
        <dsp:cNvSpPr/>
      </dsp:nvSpPr>
      <dsp:spPr>
        <a:xfrm>
          <a:off x="2106955" y="365798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화면별이슈 </a:t>
          </a:r>
          <a:endParaRPr lang="en-US" altLang="ko-KR" sz="1600" kern="1200"/>
        </a:p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등록</a:t>
          </a:r>
        </a:p>
      </dsp:txBody>
      <dsp:txXfrm>
        <a:off x="2575473" y="365798"/>
        <a:ext cx="1405555" cy="937036"/>
      </dsp:txXfrm>
    </dsp:sp>
    <dsp:sp modelId="{2219D758-C219-437E-B647-C4AFDCC8FE60}">
      <dsp:nvSpPr>
        <dsp:cNvPr id="0" name=""/>
        <dsp:cNvSpPr/>
      </dsp:nvSpPr>
      <dsp:spPr>
        <a:xfrm>
          <a:off x="4222962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화면별이슈 </a:t>
          </a:r>
          <a:endParaRPr lang="en-US" altLang="ko-KR" sz="1600" kern="1200"/>
        </a:p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그룹화</a:t>
          </a:r>
          <a:r>
            <a:rPr lang="en-US" altLang="ko-KR" sz="1600" kern="1200"/>
            <a:t>/</a:t>
          </a:r>
          <a:r>
            <a:rPr lang="ko-KR" altLang="en-US" sz="1600" kern="1200"/>
            <a:t>분석</a:t>
          </a:r>
        </a:p>
      </dsp:txBody>
      <dsp:txXfrm>
        <a:off x="4691480" y="381147"/>
        <a:ext cx="1405555" cy="937036"/>
      </dsp:txXfrm>
    </dsp:sp>
    <dsp:sp modelId="{3222990E-48A9-44EF-B0FD-C4B4503E2262}">
      <dsp:nvSpPr>
        <dsp:cNvPr id="0" name=""/>
        <dsp:cNvSpPr/>
      </dsp:nvSpPr>
      <dsp:spPr>
        <a:xfrm>
          <a:off x="6331295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공통이슈 </a:t>
          </a:r>
          <a:endParaRPr lang="en-US" altLang="ko-KR" sz="1600" kern="1200"/>
        </a:p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해결방안</a:t>
          </a:r>
        </a:p>
      </dsp:txBody>
      <dsp:txXfrm>
        <a:off x="6799813" y="381147"/>
        <a:ext cx="1405555" cy="937036"/>
      </dsp:txXfrm>
    </dsp:sp>
    <dsp:sp modelId="{7C19899D-ED62-44B1-BA76-06616FF3843F}">
      <dsp:nvSpPr>
        <dsp:cNvPr id="0" name=""/>
        <dsp:cNvSpPr/>
      </dsp:nvSpPr>
      <dsp:spPr>
        <a:xfrm>
          <a:off x="8439628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일정수립</a:t>
          </a:r>
        </a:p>
      </dsp:txBody>
      <dsp:txXfrm>
        <a:off x="8908146" y="381147"/>
        <a:ext cx="1405555" cy="937036"/>
      </dsp:txXfrm>
    </dsp:sp>
    <dsp:sp modelId="{AB64DC58-8E10-48F3-A3A5-F6BF3F896C3B}">
      <dsp:nvSpPr>
        <dsp:cNvPr id="0" name=""/>
        <dsp:cNvSpPr/>
      </dsp:nvSpPr>
      <dsp:spPr>
        <a:xfrm>
          <a:off x="10547960" y="381147"/>
          <a:ext cx="2342591" cy="937036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008" tIns="21336" rIns="21336" bIns="21336" numCol="1" spcCol="1270" anchor="ctr" anchorCtr="0">
          <a:noAutofit/>
        </a:bodyPr>
        <a:lstStyle/>
        <a:p>
          <a:pPr lvl="0" algn="ctr" defTabSz="711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600" kern="1200"/>
            <a:t>작업진행</a:t>
          </a:r>
        </a:p>
      </dsp:txBody>
      <dsp:txXfrm>
        <a:off x="11016478" y="381147"/>
        <a:ext cx="1405555" cy="9370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285750</xdr:rowOff>
    </xdr:from>
    <xdr:to>
      <xdr:col>6</xdr:col>
      <xdr:colOff>6305550</xdr:colOff>
      <xdr:row>20</xdr:row>
      <xdr:rowOff>114300</xdr:rowOff>
    </xdr:to>
    <xdr:sp macro="" textlink="">
      <xdr:nvSpPr>
        <xdr:cNvPr id="14" name="직사각형 13"/>
        <xdr:cNvSpPr/>
      </xdr:nvSpPr>
      <xdr:spPr>
        <a:xfrm>
          <a:off x="257175" y="495300"/>
          <a:ext cx="13182600" cy="39052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361950</xdr:colOff>
      <xdr:row>2</xdr:row>
      <xdr:rowOff>38100</xdr:rowOff>
    </xdr:from>
    <xdr:to>
      <xdr:col>6</xdr:col>
      <xdr:colOff>6124575</xdr:colOff>
      <xdr:row>19</xdr:row>
      <xdr:rowOff>85725</xdr:rowOff>
    </xdr:to>
    <xdr:grpSp>
      <xdr:nvGrpSpPr>
        <xdr:cNvPr id="13" name="그룹 12"/>
        <xdr:cNvGrpSpPr/>
      </xdr:nvGrpSpPr>
      <xdr:grpSpPr>
        <a:xfrm>
          <a:off x="361950" y="552450"/>
          <a:ext cx="12896850" cy="3609975"/>
          <a:chOff x="0" y="76200"/>
          <a:chExt cx="13877926" cy="3905247"/>
        </a:xfrm>
      </xdr:grpSpPr>
      <xdr:graphicFrame macro="">
        <xdr:nvGraphicFramePr>
          <xdr:cNvPr id="2" name="다이어그램 1"/>
          <xdr:cNvGraphicFramePr/>
        </xdr:nvGraphicFramePr>
        <xdr:xfrm>
          <a:off x="0" y="1038225"/>
          <a:ext cx="13877926" cy="1838325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6" name="위로 굽은 화살표 5"/>
          <xdr:cNvSpPr/>
        </xdr:nvSpPr>
        <xdr:spPr>
          <a:xfrm rot="5400000">
            <a:off x="8601075" y="2019304"/>
            <a:ext cx="1190625" cy="2047876"/>
          </a:xfrm>
          <a:prstGeom prst="bentUpArrow">
            <a:avLst>
              <a:gd name="adj1" fmla="val 25000"/>
              <a:gd name="adj2" fmla="val 26474"/>
              <a:gd name="adj3" fmla="val 25000"/>
            </a:avLst>
          </a:prstGeom>
          <a:solidFill>
            <a:schemeClr val="dk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위로 굽은 화살표 7"/>
          <xdr:cNvSpPr/>
        </xdr:nvSpPr>
        <xdr:spPr>
          <a:xfrm>
            <a:off x="11134726" y="2419349"/>
            <a:ext cx="1762125" cy="1085851"/>
          </a:xfrm>
          <a:prstGeom prst="bentUpArrow">
            <a:avLst>
              <a:gd name="adj1" fmla="val 25877"/>
              <a:gd name="adj2" fmla="val 25000"/>
              <a:gd name="adj3" fmla="val 25000"/>
            </a:avLst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아래로 구부러진 화살표 4"/>
          <xdr:cNvSpPr/>
        </xdr:nvSpPr>
        <xdr:spPr>
          <a:xfrm rot="10800000">
            <a:off x="1304925" y="2447924"/>
            <a:ext cx="4829175" cy="1533523"/>
          </a:xfrm>
          <a:prstGeom prst="curvedDownArrow">
            <a:avLst>
              <a:gd name="adj1" fmla="val 25000"/>
              <a:gd name="adj2" fmla="val 50000"/>
              <a:gd name="adj3" fmla="val 29103"/>
            </a:avLst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모서리가 둥근 사각형 설명선 6"/>
          <xdr:cNvSpPr/>
        </xdr:nvSpPr>
        <xdr:spPr>
          <a:xfrm>
            <a:off x="3143251" y="3514725"/>
            <a:ext cx="1543050" cy="361950"/>
          </a:xfrm>
          <a:prstGeom prst="wedgeRoundRectCallout">
            <a:avLst>
              <a:gd name="adj1" fmla="val -3549"/>
              <a:gd name="adj2" fmla="val 81162"/>
              <a:gd name="adj3" fmla="val 16667"/>
            </a:avLst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공통이슈 추가 선정</a:t>
            </a:r>
          </a:p>
        </xdr:txBody>
      </xdr:sp>
      <xdr:sp macro="" textlink="">
        <xdr:nvSpPr>
          <xdr:cNvPr id="9" name="아래로 구부러진 화살표 8"/>
          <xdr:cNvSpPr/>
        </xdr:nvSpPr>
        <xdr:spPr>
          <a:xfrm>
            <a:off x="1392492" y="304800"/>
            <a:ext cx="7094284" cy="1171575"/>
          </a:xfrm>
          <a:prstGeom prst="curvedDownArrow">
            <a:avLst>
              <a:gd name="adj1" fmla="val 25000"/>
              <a:gd name="adj2" fmla="val 50000"/>
              <a:gd name="adj3" fmla="val 29103"/>
            </a:avLst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0" name="모서리가 둥근 사각형 설명선 9"/>
          <xdr:cNvSpPr/>
        </xdr:nvSpPr>
        <xdr:spPr>
          <a:xfrm>
            <a:off x="4143376" y="76200"/>
            <a:ext cx="1543050" cy="350339"/>
          </a:xfrm>
          <a:prstGeom prst="wedgeRoundRectCallout">
            <a:avLst>
              <a:gd name="adj1" fmla="val -62808"/>
              <a:gd name="adj2" fmla="val 57906"/>
              <a:gd name="adj3" fmla="val 1666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2. </a:t>
            </a:r>
            <a:r>
              <a:rPr lang="ko-KR" altLang="en-US" sz="1100"/>
              <a:t>이슈 취사선택</a:t>
            </a:r>
          </a:p>
        </xdr:txBody>
      </xdr:sp>
      <xdr:sp macro="" textlink="">
        <xdr:nvSpPr>
          <xdr:cNvPr id="11" name="모서리가 둥근 사각형 설명선 10"/>
          <xdr:cNvSpPr/>
        </xdr:nvSpPr>
        <xdr:spPr>
          <a:xfrm>
            <a:off x="8896351" y="3657601"/>
            <a:ext cx="695325" cy="304800"/>
          </a:xfrm>
          <a:prstGeom prst="wedgeRoundRectCallout">
            <a:avLst>
              <a:gd name="adj1" fmla="val -18364"/>
              <a:gd name="adj2" fmla="val -121164"/>
              <a:gd name="adj3" fmla="val 1666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산출물</a:t>
            </a:r>
          </a:p>
        </xdr:txBody>
      </xdr:sp>
      <xdr:sp macro="" textlink="">
        <xdr:nvSpPr>
          <xdr:cNvPr id="12" name="모서리가 둥근 사각형 설명선 11"/>
          <xdr:cNvSpPr/>
        </xdr:nvSpPr>
        <xdr:spPr>
          <a:xfrm>
            <a:off x="11649076" y="3657600"/>
            <a:ext cx="751551" cy="314325"/>
          </a:xfrm>
          <a:prstGeom prst="wedgeRoundRectCallout">
            <a:avLst>
              <a:gd name="adj1" fmla="val -18364"/>
              <a:gd name="adj2" fmla="val -121164"/>
              <a:gd name="adj3" fmla="val 1666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적용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2647950</xdr:colOff>
          <xdr:row>15</xdr:row>
          <xdr:rowOff>19050</xdr:rowOff>
        </xdr:from>
        <xdr:to>
          <xdr:col>6</xdr:col>
          <xdr:colOff>3562350</xdr:colOff>
          <xdr:row>18</xdr:row>
          <xdr:rowOff>76200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9</xdr:row>
      <xdr:rowOff>171450</xdr:rowOff>
    </xdr:from>
    <xdr:to>
      <xdr:col>3</xdr:col>
      <xdr:colOff>1638300</xdr:colOff>
      <xdr:row>11</xdr:row>
      <xdr:rowOff>47625</xdr:rowOff>
    </xdr:to>
    <xdr:sp macro="" textlink="">
      <xdr:nvSpPr>
        <xdr:cNvPr id="3" name="오른쪽 화살표 2"/>
        <xdr:cNvSpPr/>
      </xdr:nvSpPr>
      <xdr:spPr>
        <a:xfrm>
          <a:off x="3438525" y="2695575"/>
          <a:ext cx="5905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67</xdr:row>
      <xdr:rowOff>19050</xdr:rowOff>
    </xdr:from>
    <xdr:to>
      <xdr:col>18</xdr:col>
      <xdr:colOff>238125</xdr:colOff>
      <xdr:row>157</xdr:row>
      <xdr:rowOff>28573</xdr:rowOff>
    </xdr:to>
    <xdr:sp macro="" textlink="">
      <xdr:nvSpPr>
        <xdr:cNvPr id="16" name="직사각형 15"/>
        <xdr:cNvSpPr/>
      </xdr:nvSpPr>
      <xdr:spPr>
        <a:xfrm>
          <a:off x="276224" y="14220825"/>
          <a:ext cx="10448926" cy="188690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9525</xdr:colOff>
      <xdr:row>67</xdr:row>
      <xdr:rowOff>28575</xdr:rowOff>
    </xdr:from>
    <xdr:to>
      <xdr:col>18</xdr:col>
      <xdr:colOff>161925</xdr:colOff>
      <xdr:row>156</xdr:row>
      <xdr:rowOff>38101</xdr:rowOff>
    </xdr:to>
    <xdr:pic>
      <xdr:nvPicPr>
        <xdr:cNvPr id="72" name="그림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30350"/>
          <a:ext cx="10363200" cy="18659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552450</xdr:colOff>
      <xdr:row>57</xdr:row>
      <xdr:rowOff>28575</xdr:rowOff>
    </xdr:to>
    <xdr:sp macro="" textlink="">
      <xdr:nvSpPr>
        <xdr:cNvPr id="13" name="직사각형 12"/>
        <xdr:cNvSpPr/>
      </xdr:nvSpPr>
      <xdr:spPr>
        <a:xfrm>
          <a:off x="276225" y="7324725"/>
          <a:ext cx="11468100" cy="401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47625</xdr:colOff>
      <xdr:row>38</xdr:row>
      <xdr:rowOff>28575</xdr:rowOff>
    </xdr:from>
    <xdr:to>
      <xdr:col>19</xdr:col>
      <xdr:colOff>554591</xdr:colOff>
      <xdr:row>57</xdr:row>
      <xdr:rowOff>19050</xdr:rowOff>
    </xdr:to>
    <xdr:pic>
      <xdr:nvPicPr>
        <xdr:cNvPr id="33" name="그림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524625"/>
          <a:ext cx="11422616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19051</xdr:colOff>
      <xdr:row>3</xdr:row>
      <xdr:rowOff>9525</xdr:rowOff>
    </xdr:from>
    <xdr:to>
      <xdr:col>7</xdr:col>
      <xdr:colOff>1</xdr:colOff>
      <xdr:row>30</xdr:row>
      <xdr:rowOff>19050</xdr:rowOff>
    </xdr:to>
    <xdr:sp macro="" textlink="">
      <xdr:nvSpPr>
        <xdr:cNvPr id="7" name="직사각형 6"/>
        <xdr:cNvSpPr/>
      </xdr:nvSpPr>
      <xdr:spPr>
        <a:xfrm>
          <a:off x="295276" y="428625"/>
          <a:ext cx="3467100" cy="5667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190500</xdr:colOff>
      <xdr:row>3</xdr:row>
      <xdr:rowOff>66676</xdr:rowOff>
    </xdr:from>
    <xdr:to>
      <xdr:col>6</xdr:col>
      <xdr:colOff>352425</xdr:colOff>
      <xdr:row>30</xdr:row>
      <xdr:rowOff>9526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4826"/>
          <a:ext cx="3067050" cy="560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190499</xdr:colOff>
      <xdr:row>14</xdr:row>
      <xdr:rowOff>133350</xdr:rowOff>
    </xdr:from>
    <xdr:to>
      <xdr:col>6</xdr:col>
      <xdr:colOff>314325</xdr:colOff>
      <xdr:row>15</xdr:row>
      <xdr:rowOff>133350</xdr:rowOff>
    </xdr:to>
    <xdr:sp macro="" textlink="">
      <xdr:nvSpPr>
        <xdr:cNvPr id="17" name="순서도: 처리 16"/>
        <xdr:cNvSpPr/>
      </xdr:nvSpPr>
      <xdr:spPr>
        <a:xfrm>
          <a:off x="466724" y="2857500"/>
          <a:ext cx="3028951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19</xdr:row>
      <xdr:rowOff>95250</xdr:rowOff>
    </xdr:from>
    <xdr:to>
      <xdr:col>6</xdr:col>
      <xdr:colOff>342900</xdr:colOff>
      <xdr:row>20</xdr:row>
      <xdr:rowOff>85725</xdr:rowOff>
    </xdr:to>
    <xdr:sp macro="" textlink="">
      <xdr:nvSpPr>
        <xdr:cNvPr id="18" name="순서도: 처리 17"/>
        <xdr:cNvSpPr/>
      </xdr:nvSpPr>
      <xdr:spPr>
        <a:xfrm>
          <a:off x="714375" y="3867150"/>
          <a:ext cx="2809875" cy="20002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323850</xdr:colOff>
      <xdr:row>44</xdr:row>
      <xdr:rowOff>9524</xdr:rowOff>
    </xdr:from>
    <xdr:to>
      <xdr:col>19</xdr:col>
      <xdr:colOff>552450</xdr:colOff>
      <xdr:row>45</xdr:row>
      <xdr:rowOff>0</xdr:rowOff>
    </xdr:to>
    <xdr:sp macro="" textlink="">
      <xdr:nvSpPr>
        <xdr:cNvPr id="23" name="순서도: 처리 22"/>
        <xdr:cNvSpPr/>
      </xdr:nvSpPr>
      <xdr:spPr>
        <a:xfrm>
          <a:off x="600075" y="7762874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428625</xdr:colOff>
      <xdr:row>91</xdr:row>
      <xdr:rowOff>47625</xdr:rowOff>
    </xdr:from>
    <xdr:to>
      <xdr:col>18</xdr:col>
      <xdr:colOff>180975</xdr:colOff>
      <xdr:row>92</xdr:row>
      <xdr:rowOff>47625</xdr:rowOff>
    </xdr:to>
    <xdr:sp macro="" textlink="">
      <xdr:nvSpPr>
        <xdr:cNvPr id="28" name="순서도: 처리 27"/>
        <xdr:cNvSpPr/>
      </xdr:nvSpPr>
      <xdr:spPr>
        <a:xfrm>
          <a:off x="704850" y="19278600"/>
          <a:ext cx="9963150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20</xdr:row>
      <xdr:rowOff>95250</xdr:rowOff>
    </xdr:from>
    <xdr:to>
      <xdr:col>6</xdr:col>
      <xdr:colOff>342900</xdr:colOff>
      <xdr:row>21</xdr:row>
      <xdr:rowOff>95250</xdr:rowOff>
    </xdr:to>
    <xdr:sp macro="" textlink="">
      <xdr:nvSpPr>
        <xdr:cNvPr id="30" name="순서도: 처리 29"/>
        <xdr:cNvSpPr/>
      </xdr:nvSpPr>
      <xdr:spPr>
        <a:xfrm>
          <a:off x="714375" y="4076700"/>
          <a:ext cx="2809875" cy="209550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285749</xdr:colOff>
      <xdr:row>39</xdr:row>
      <xdr:rowOff>171449</xdr:rowOff>
    </xdr:from>
    <xdr:to>
      <xdr:col>19</xdr:col>
      <xdr:colOff>542924</xdr:colOff>
      <xdr:row>40</xdr:row>
      <xdr:rowOff>142875</xdr:rowOff>
    </xdr:to>
    <xdr:sp macro="" textlink="">
      <xdr:nvSpPr>
        <xdr:cNvPr id="31" name="순서도: 처리 30"/>
        <xdr:cNvSpPr/>
      </xdr:nvSpPr>
      <xdr:spPr>
        <a:xfrm>
          <a:off x="561974" y="8448674"/>
          <a:ext cx="11172825" cy="1809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323850</xdr:colOff>
      <xdr:row>52</xdr:row>
      <xdr:rowOff>123824</xdr:rowOff>
    </xdr:from>
    <xdr:to>
      <xdr:col>19</xdr:col>
      <xdr:colOff>552450</xdr:colOff>
      <xdr:row>53</xdr:row>
      <xdr:rowOff>114300</xdr:rowOff>
    </xdr:to>
    <xdr:sp macro="" textlink="">
      <xdr:nvSpPr>
        <xdr:cNvPr id="34" name="순서도: 처리 33"/>
        <xdr:cNvSpPr/>
      </xdr:nvSpPr>
      <xdr:spPr>
        <a:xfrm>
          <a:off x="600075" y="9553574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333375</xdr:colOff>
      <xdr:row>55</xdr:row>
      <xdr:rowOff>47624</xdr:rowOff>
    </xdr:from>
    <xdr:to>
      <xdr:col>20</xdr:col>
      <xdr:colOff>0</xdr:colOff>
      <xdr:row>56</xdr:row>
      <xdr:rowOff>38100</xdr:rowOff>
    </xdr:to>
    <xdr:sp macro="" textlink="">
      <xdr:nvSpPr>
        <xdr:cNvPr id="35" name="순서도: 처리 34"/>
        <xdr:cNvSpPr/>
      </xdr:nvSpPr>
      <xdr:spPr>
        <a:xfrm>
          <a:off x="609600" y="10106024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419100</xdr:colOff>
      <xdr:row>76</xdr:row>
      <xdr:rowOff>9525</xdr:rowOff>
    </xdr:from>
    <xdr:to>
      <xdr:col>18</xdr:col>
      <xdr:colOff>133350</xdr:colOff>
      <xdr:row>77</xdr:row>
      <xdr:rowOff>57151</xdr:rowOff>
    </xdr:to>
    <xdr:sp macro="" textlink="">
      <xdr:nvSpPr>
        <xdr:cNvPr id="36" name="순서도: 처리 35"/>
        <xdr:cNvSpPr/>
      </xdr:nvSpPr>
      <xdr:spPr>
        <a:xfrm>
          <a:off x="695325" y="16097250"/>
          <a:ext cx="9925050" cy="2571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209549</xdr:colOff>
      <xdr:row>9</xdr:row>
      <xdr:rowOff>200025</xdr:rowOff>
    </xdr:from>
    <xdr:to>
      <xdr:col>6</xdr:col>
      <xdr:colOff>333375</xdr:colOff>
      <xdr:row>10</xdr:row>
      <xdr:rowOff>200025</xdr:rowOff>
    </xdr:to>
    <xdr:sp macro="" textlink="">
      <xdr:nvSpPr>
        <xdr:cNvPr id="40" name="순서도: 처리 39"/>
        <xdr:cNvSpPr/>
      </xdr:nvSpPr>
      <xdr:spPr>
        <a:xfrm>
          <a:off x="485774" y="1876425"/>
          <a:ext cx="3028951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13</xdr:row>
      <xdr:rowOff>161924</xdr:rowOff>
    </xdr:from>
    <xdr:to>
      <xdr:col>6</xdr:col>
      <xdr:colOff>342900</xdr:colOff>
      <xdr:row>14</xdr:row>
      <xdr:rowOff>133349</xdr:rowOff>
    </xdr:to>
    <xdr:sp macro="" textlink="">
      <xdr:nvSpPr>
        <xdr:cNvPr id="45" name="순서도: 처리 44"/>
        <xdr:cNvSpPr/>
      </xdr:nvSpPr>
      <xdr:spPr>
        <a:xfrm>
          <a:off x="714375" y="2676524"/>
          <a:ext cx="2809875" cy="18097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304800</xdr:colOff>
      <xdr:row>154</xdr:row>
      <xdr:rowOff>28574</xdr:rowOff>
    </xdr:from>
    <xdr:to>
      <xdr:col>18</xdr:col>
      <xdr:colOff>152400</xdr:colOff>
      <xdr:row>155</xdr:row>
      <xdr:rowOff>28575</xdr:rowOff>
    </xdr:to>
    <xdr:sp macro="" textlink="">
      <xdr:nvSpPr>
        <xdr:cNvPr id="47" name="순서도: 처리 46"/>
        <xdr:cNvSpPr/>
      </xdr:nvSpPr>
      <xdr:spPr>
        <a:xfrm>
          <a:off x="581025" y="32461199"/>
          <a:ext cx="10058400" cy="209551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19051</xdr:colOff>
      <xdr:row>30</xdr:row>
      <xdr:rowOff>47626</xdr:rowOff>
    </xdr:from>
    <xdr:to>
      <xdr:col>2</xdr:col>
      <xdr:colOff>9526</xdr:colOff>
      <xdr:row>34</xdr:row>
      <xdr:rowOff>190500</xdr:rowOff>
    </xdr:to>
    <xdr:sp macro="" textlink="">
      <xdr:nvSpPr>
        <xdr:cNvPr id="48" name="직사각형 47"/>
        <xdr:cNvSpPr/>
      </xdr:nvSpPr>
      <xdr:spPr>
        <a:xfrm>
          <a:off x="295276" y="6391276"/>
          <a:ext cx="571500" cy="9810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r>
            <a:rPr lang="ko-KR" altLang="en-US" sz="1100"/>
            <a:t>이슈요약</a:t>
          </a:r>
        </a:p>
      </xdr:txBody>
    </xdr:sp>
    <xdr:clientData/>
  </xdr:twoCellAnchor>
  <xdr:twoCellAnchor>
    <xdr:from>
      <xdr:col>2</xdr:col>
      <xdr:colOff>28576</xdr:colOff>
      <xdr:row>30</xdr:row>
      <xdr:rowOff>57151</xdr:rowOff>
    </xdr:from>
    <xdr:to>
      <xdr:col>13</xdr:col>
      <xdr:colOff>28575</xdr:colOff>
      <xdr:row>34</xdr:row>
      <xdr:rowOff>200025</xdr:rowOff>
    </xdr:to>
    <xdr:sp macro="" textlink="">
      <xdr:nvSpPr>
        <xdr:cNvPr id="49" name="직사각형 48"/>
        <xdr:cNvSpPr/>
      </xdr:nvSpPr>
      <xdr:spPr>
        <a:xfrm>
          <a:off x="885826" y="6400801"/>
          <a:ext cx="6391274" cy="98107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&lt;</a:t>
          </a:r>
          <a:r>
            <a:rPr lang="ko-KR" altLang="en-US" sz="1100">
              <a:solidFill>
                <a:sysClr val="windowText" lastClr="000000"/>
              </a:solidFill>
            </a:rPr>
            <a:t>핵심 오류구분 </a:t>
          </a:r>
          <a:r>
            <a:rPr lang="en-US" altLang="ko-KR" sz="1100">
              <a:solidFill>
                <a:sysClr val="windowText" lastClr="000000"/>
              </a:solidFill>
            </a:rPr>
            <a:t>: </a:t>
          </a:r>
          <a:r>
            <a:rPr lang="ko-KR" altLang="en-US" sz="1100">
              <a:solidFill>
                <a:sysClr val="windowText" lastClr="000000"/>
              </a:solidFill>
            </a:rPr>
            <a:t>기능오류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기능미구현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기능보완</a:t>
          </a:r>
          <a:r>
            <a:rPr lang="en-US" altLang="ko-KR" sz="1100">
              <a:solidFill>
                <a:sysClr val="windowText" lastClr="000000"/>
              </a:solidFill>
            </a:rPr>
            <a:t>&gt;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오류  多건</a:t>
          </a:r>
          <a:r>
            <a:rPr lang="en-US" altLang="ko-KR" sz="1100">
              <a:solidFill>
                <a:sysClr val="windowText" lastClr="000000"/>
              </a:solidFill>
            </a:rPr>
            <a:t>(34</a:t>
          </a:r>
          <a:r>
            <a:rPr lang="ko-KR" altLang="en-US" sz="1100">
              <a:solidFill>
                <a:sysClr val="windowText" lastClr="000000"/>
              </a:solidFill>
            </a:rPr>
            <a:t>건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  </a:t>
          </a:r>
          <a:r>
            <a:rPr lang="ko-KR" altLang="en-US" sz="1100" b="1">
              <a:solidFill>
                <a:sysClr val="windowText" lastClr="000000"/>
              </a:solidFill>
            </a:rPr>
            <a:t>기능미구현</a:t>
          </a:r>
          <a:r>
            <a:rPr lang="en-US" altLang="ko-KR" sz="1100" b="1">
              <a:solidFill>
                <a:sysClr val="windowText" lastClr="000000"/>
              </a:solidFill>
            </a:rPr>
            <a:t>(4)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en-US" altLang="ko-KR" sz="1100" b="1">
              <a:solidFill>
                <a:sysClr val="windowText" lastClr="000000"/>
              </a:solidFill>
            </a:rPr>
            <a:t>grid </a:t>
          </a:r>
          <a:r>
            <a:rPr lang="ko-KR" altLang="en-US" sz="1100" b="1">
              <a:solidFill>
                <a:sysClr val="windowText" lastClr="000000"/>
              </a:solidFill>
            </a:rPr>
            <a:t>데이터출력</a:t>
          </a:r>
          <a:r>
            <a:rPr lang="en-US" altLang="ko-KR" sz="1100" b="1">
              <a:solidFill>
                <a:sysClr val="windowText" lastClr="000000"/>
              </a:solidFill>
            </a:rPr>
            <a:t>(6),  loading(4),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="1">
              <a:solidFill>
                <a:sysClr val="windowText" lastClr="000000"/>
              </a:solidFill>
            </a:rPr>
            <a:t>검색기능</a:t>
          </a:r>
          <a:r>
            <a:rPr lang="en-US" altLang="ko-KR" sz="1100" b="1">
              <a:solidFill>
                <a:sysClr val="windowText" lastClr="000000"/>
              </a:solidFill>
            </a:rPr>
            <a:t>(11), </a:t>
          </a:r>
          <a:r>
            <a:rPr lang="ko-KR" altLang="en-US" sz="1100" b="1">
              <a:solidFill>
                <a:sysClr val="windowText" lastClr="000000"/>
              </a:solidFill>
            </a:rPr>
            <a:t>명령버튼</a:t>
          </a:r>
          <a:r>
            <a:rPr lang="en-US" altLang="ko-KR" sz="1100" b="1">
              <a:solidFill>
                <a:sysClr val="windowText" lastClr="000000"/>
              </a:solidFill>
            </a:rPr>
            <a:t>(</a:t>
          </a:r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9)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2.</a:t>
          </a:r>
          <a:r>
            <a:rPr lang="ko-KR" altLang="en-US" sz="1100">
              <a:solidFill>
                <a:sysClr val="windowText" lastClr="000000"/>
              </a:solidFill>
            </a:rPr>
            <a:t>기능보완 필요사항</a:t>
          </a:r>
          <a:r>
            <a:rPr lang="en-US" altLang="ko-KR" sz="1100">
              <a:solidFill>
                <a:sysClr val="windowText" lastClr="000000"/>
              </a:solidFill>
            </a:rPr>
            <a:t>(7</a:t>
          </a:r>
          <a:r>
            <a:rPr lang="ko-KR" altLang="en-US" sz="1100">
              <a:solidFill>
                <a:sysClr val="windowText" lastClr="000000"/>
              </a:solidFill>
            </a:rPr>
            <a:t>건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  </a:t>
          </a:r>
          <a:r>
            <a:rPr lang="en-US" altLang="ko-KR" sz="1100" b="1">
              <a:solidFill>
                <a:sysClr val="windowText" lastClr="000000"/>
              </a:solidFill>
            </a:rPr>
            <a:t>grid </a:t>
          </a:r>
          <a:r>
            <a:rPr lang="ko-KR" altLang="en-US" sz="1100" b="1">
              <a:solidFill>
                <a:sysClr val="windowText" lastClr="000000"/>
              </a:solidFill>
            </a:rPr>
            <a:t>데이터수정</a:t>
          </a:r>
          <a:r>
            <a:rPr lang="en-US" altLang="ko-KR" sz="1100" b="1">
              <a:solidFill>
                <a:sysClr val="windowText" lastClr="000000"/>
              </a:solidFill>
            </a:rPr>
            <a:t>(4) </a:t>
          </a:r>
          <a:r>
            <a:rPr lang="ko-KR" altLang="en-US" sz="1100" b="1">
              <a:solidFill>
                <a:sysClr val="windowText" lastClr="000000"/>
              </a:solidFill>
            </a:rPr>
            <a:t>과 검색기능</a:t>
          </a:r>
          <a:r>
            <a:rPr lang="en-US" altLang="ko-KR" sz="1100" b="1">
              <a:solidFill>
                <a:sysClr val="windowText" lastClr="000000"/>
              </a:solidFill>
            </a:rPr>
            <a:t>(3)</a:t>
          </a:r>
          <a:r>
            <a:rPr lang="ko-KR" altLang="en-US" sz="1100" b="1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에 대한 개선이 필요</a:t>
          </a:r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</xdr:col>
      <xdr:colOff>571500</xdr:colOff>
      <xdr:row>60</xdr:row>
      <xdr:rowOff>114300</xdr:rowOff>
    </xdr:to>
    <xdr:sp macro="" textlink="">
      <xdr:nvSpPr>
        <xdr:cNvPr id="54" name="직사각형 53"/>
        <xdr:cNvSpPr/>
      </xdr:nvSpPr>
      <xdr:spPr>
        <a:xfrm>
          <a:off x="276225" y="11401425"/>
          <a:ext cx="571500" cy="7429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이슈요약</a:t>
          </a:r>
        </a:p>
      </xdr:txBody>
    </xdr:sp>
    <xdr:clientData/>
  </xdr:twoCellAnchor>
  <xdr:twoCellAnchor>
    <xdr:from>
      <xdr:col>2</xdr:col>
      <xdr:colOff>9525</xdr:colOff>
      <xdr:row>57</xdr:row>
      <xdr:rowOff>0</xdr:rowOff>
    </xdr:from>
    <xdr:to>
      <xdr:col>13</xdr:col>
      <xdr:colOff>9524</xdr:colOff>
      <xdr:row>60</xdr:row>
      <xdr:rowOff>114300</xdr:rowOff>
    </xdr:to>
    <xdr:sp macro="" textlink="">
      <xdr:nvSpPr>
        <xdr:cNvPr id="55" name="직사각형 54"/>
        <xdr:cNvSpPr/>
      </xdr:nvSpPr>
      <xdr:spPr>
        <a:xfrm>
          <a:off x="866775" y="11401425"/>
          <a:ext cx="6391274" cy="7429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미작업건 진행 </a:t>
          </a:r>
          <a:r>
            <a:rPr lang="en-US" altLang="ko-KR" sz="1100">
              <a:solidFill>
                <a:sysClr val="windowText" lastClr="000000"/>
              </a:solidFill>
            </a:rPr>
            <a:t>(12</a:t>
          </a:r>
          <a:r>
            <a:rPr lang="ko-KR" altLang="en-US" sz="1100">
              <a:solidFill>
                <a:sysClr val="windowText" lastClr="000000"/>
              </a:solidFill>
            </a:rPr>
            <a:t>건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- </a:t>
          </a:r>
          <a:r>
            <a:rPr lang="ko-KR" altLang="en-US" sz="1100">
              <a:solidFill>
                <a:sysClr val="windowText" lastClr="000000"/>
              </a:solidFill>
            </a:rPr>
            <a:t>제조지시관리</a:t>
          </a:r>
          <a:r>
            <a:rPr lang="en-US" altLang="ko-KR" sz="1100">
              <a:solidFill>
                <a:sysClr val="windowText" lastClr="000000"/>
              </a:solidFill>
            </a:rPr>
            <a:t>(6),  </a:t>
          </a:r>
          <a:r>
            <a:rPr lang="ko-KR" altLang="en-US" sz="1100">
              <a:solidFill>
                <a:sysClr val="windowText" lastClr="000000"/>
              </a:solidFill>
            </a:rPr>
            <a:t>예방점검관리</a:t>
          </a:r>
          <a:r>
            <a:rPr lang="en-US" altLang="ko-KR" sz="1100">
              <a:solidFill>
                <a:sysClr val="windowText" lastClr="000000"/>
              </a:solidFill>
            </a:rPr>
            <a:t>(6)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2. </a:t>
          </a:r>
          <a:r>
            <a:rPr lang="ko-KR" altLang="en-US" sz="1100">
              <a:solidFill>
                <a:sysClr val="windowText" lastClr="000000"/>
              </a:solidFill>
            </a:rPr>
            <a:t>오류</a:t>
          </a:r>
          <a:r>
            <a:rPr lang="ko-KR" altLang="en-US" sz="1100" baseline="0">
              <a:solidFill>
                <a:sysClr val="windowText" lastClr="000000"/>
              </a:solidFill>
            </a:rPr>
            <a:t>  多건 </a:t>
          </a:r>
          <a:r>
            <a:rPr lang="en-US" altLang="ko-KR" sz="1100" baseline="0">
              <a:solidFill>
                <a:sysClr val="windowText" lastClr="000000"/>
              </a:solidFill>
            </a:rPr>
            <a:t>(35</a:t>
          </a:r>
          <a:r>
            <a:rPr lang="ko-KR" altLang="en-US" sz="1100" baseline="0">
              <a:solidFill>
                <a:sysClr val="windowText" lastClr="000000"/>
              </a:solidFill>
            </a:rPr>
            <a:t>건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- </a:t>
          </a:r>
          <a:r>
            <a:rPr lang="ko-KR" altLang="en-US" sz="1100" baseline="0">
              <a:solidFill>
                <a:sysClr val="windowText" lastClr="000000"/>
              </a:solidFill>
            </a:rPr>
            <a:t>시스템운영</a:t>
          </a:r>
          <a:r>
            <a:rPr lang="en-US" altLang="ko-KR" sz="1100" baseline="0">
              <a:solidFill>
                <a:sysClr val="windowText" lastClr="000000"/>
              </a:solidFill>
            </a:rPr>
            <a:t>(12), </a:t>
          </a:r>
          <a:r>
            <a:rPr lang="ko-KR" altLang="en-US" sz="1100" baseline="0">
              <a:solidFill>
                <a:sysClr val="windowText" lastClr="000000"/>
              </a:solidFill>
            </a:rPr>
            <a:t>시스템 설정</a:t>
          </a:r>
          <a:r>
            <a:rPr lang="en-US" altLang="ko-KR" sz="1100" baseline="0">
              <a:solidFill>
                <a:sysClr val="windowText" lastClr="000000"/>
              </a:solidFill>
            </a:rPr>
            <a:t>(5), </a:t>
          </a:r>
          <a:r>
            <a:rPr lang="ko-KR" altLang="en-US" sz="1100" baseline="0">
              <a:solidFill>
                <a:sysClr val="windowText" lastClr="000000"/>
              </a:solidFill>
            </a:rPr>
            <a:t>원자재 창고 관리</a:t>
          </a:r>
          <a:r>
            <a:rPr lang="en-US" altLang="ko-KR" sz="1100" baseline="0">
              <a:solidFill>
                <a:sysClr val="windowText" lastClr="000000"/>
              </a:solidFill>
            </a:rPr>
            <a:t>(10), </a:t>
          </a:r>
          <a:r>
            <a:rPr lang="ko-KR" altLang="en-US" sz="1100" baseline="0">
              <a:solidFill>
                <a:sysClr val="windowText" lastClr="000000"/>
              </a:solidFill>
            </a:rPr>
            <a:t>자율점검</a:t>
          </a:r>
          <a:r>
            <a:rPr lang="en-US" altLang="ko-KR" sz="1100" baseline="0">
              <a:solidFill>
                <a:sysClr val="windowText" lastClr="000000"/>
              </a:solidFill>
            </a:rPr>
            <a:t>(8)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158</xdr:row>
      <xdr:rowOff>0</xdr:rowOff>
    </xdr:from>
    <xdr:to>
      <xdr:col>1</xdr:col>
      <xdr:colOff>571500</xdr:colOff>
      <xdr:row>165</xdr:row>
      <xdr:rowOff>0</xdr:rowOff>
    </xdr:to>
    <xdr:sp macro="" textlink="">
      <xdr:nvSpPr>
        <xdr:cNvPr id="56" name="직사각형 55"/>
        <xdr:cNvSpPr/>
      </xdr:nvSpPr>
      <xdr:spPr>
        <a:xfrm>
          <a:off x="276225" y="33270825"/>
          <a:ext cx="571500" cy="14668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이슈요약</a:t>
          </a:r>
        </a:p>
      </xdr:txBody>
    </xdr:sp>
    <xdr:clientData/>
  </xdr:twoCellAnchor>
  <xdr:twoCellAnchor>
    <xdr:from>
      <xdr:col>2</xdr:col>
      <xdr:colOff>9525</xdr:colOff>
      <xdr:row>157</xdr:row>
      <xdr:rowOff>209549</xdr:rowOff>
    </xdr:from>
    <xdr:to>
      <xdr:col>13</xdr:col>
      <xdr:colOff>9524</xdr:colOff>
      <xdr:row>164</xdr:row>
      <xdr:rowOff>180974</xdr:rowOff>
    </xdr:to>
    <xdr:sp macro="" textlink="">
      <xdr:nvSpPr>
        <xdr:cNvPr id="57" name="직사각형 56"/>
        <xdr:cNvSpPr/>
      </xdr:nvSpPr>
      <xdr:spPr>
        <a:xfrm>
          <a:off x="866775" y="33270824"/>
          <a:ext cx="6391274" cy="14382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1. </a:t>
          </a:r>
          <a:r>
            <a:rPr lang="ko-KR" altLang="en-US" sz="1100">
              <a:solidFill>
                <a:sysClr val="windowText" lastClr="000000"/>
              </a:solidFill>
            </a:rPr>
            <a:t>오류수정</a:t>
          </a:r>
          <a:r>
            <a:rPr lang="ko-KR" altLang="en-US" sz="1100" baseline="0">
              <a:solidFill>
                <a:sysClr val="windowText" lastClr="000000"/>
              </a:solidFill>
            </a:rPr>
            <a:t>  多건  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총 </a:t>
          </a:r>
          <a:r>
            <a:rPr lang="en-US" altLang="ko-KR" sz="1100" baseline="0">
              <a:solidFill>
                <a:sysClr val="windowText" lastClr="000000"/>
              </a:solidFill>
            </a:rPr>
            <a:t>: 12</a:t>
          </a:r>
          <a:r>
            <a:rPr lang="ko-KR" altLang="en-US" sz="1100" baseline="0">
              <a:solidFill>
                <a:sysClr val="windowText" lastClr="000000"/>
              </a:solidFill>
            </a:rPr>
            <a:t>건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  </a:t>
          </a:r>
          <a:r>
            <a:rPr lang="en-US" altLang="ko-KR" sz="1100">
              <a:solidFill>
                <a:sysClr val="windowText" lastClr="000000"/>
              </a:solidFill>
            </a:rPr>
            <a:t>- </a:t>
          </a:r>
          <a:r>
            <a:rPr lang="ko-KR" altLang="en-US" sz="1100">
              <a:solidFill>
                <a:sysClr val="windowText" lastClr="000000"/>
              </a:solidFill>
            </a:rPr>
            <a:t>제조관리</a:t>
          </a:r>
          <a:r>
            <a:rPr lang="en-US" altLang="ko-KR" sz="1100">
              <a:solidFill>
                <a:sysClr val="windowText" lastClr="000000"/>
              </a:solidFill>
            </a:rPr>
            <a:t>(4) : </a:t>
          </a:r>
          <a:r>
            <a:rPr lang="ko-KR" altLang="en-US" sz="1100">
              <a:solidFill>
                <a:sysClr val="windowText" lastClr="000000"/>
              </a:solidFill>
            </a:rPr>
            <a:t>제조기록서 승인</a:t>
          </a:r>
          <a:r>
            <a:rPr lang="en-US" altLang="ko-KR" sz="1100">
              <a:solidFill>
                <a:sysClr val="windowText" lastClr="000000"/>
              </a:solidFill>
            </a:rPr>
            <a:t>(2), </a:t>
          </a:r>
          <a:r>
            <a:rPr lang="ko-KR" altLang="en-US" sz="1100">
              <a:solidFill>
                <a:sysClr val="windowText" lastClr="000000"/>
              </a:solidFill>
            </a:rPr>
            <a:t>포장지시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  - </a:t>
          </a:r>
          <a:r>
            <a:rPr lang="ko-KR" altLang="en-US" sz="1100">
              <a:solidFill>
                <a:sysClr val="windowText" lastClr="000000"/>
              </a:solidFill>
            </a:rPr>
            <a:t>공통</a:t>
          </a:r>
          <a:r>
            <a:rPr lang="en-US" altLang="ko-KR" sz="1100">
              <a:solidFill>
                <a:sysClr val="windowText" lastClr="000000"/>
              </a:solidFill>
            </a:rPr>
            <a:t>(4) : </a:t>
          </a:r>
          <a:r>
            <a:rPr lang="ko-KR" altLang="en-US" sz="1100">
              <a:solidFill>
                <a:sysClr val="windowText" lastClr="000000"/>
              </a:solidFill>
            </a:rPr>
            <a:t>프로그램 등록</a:t>
          </a:r>
          <a:r>
            <a:rPr lang="en-US" altLang="ko-KR" sz="1100">
              <a:solidFill>
                <a:sysClr val="windowText" lastClr="000000"/>
              </a:solidFill>
            </a:rPr>
            <a:t>(2), Calendar </a:t>
          </a:r>
          <a:r>
            <a:rPr lang="ko-KR" altLang="en-US" sz="1100">
              <a:solidFill>
                <a:sysClr val="windowText" lastClr="000000"/>
              </a:solidFill>
            </a:rPr>
            <a:t>관리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  - WMS(2) : </a:t>
          </a:r>
          <a:r>
            <a:rPr lang="ko-KR" altLang="en-US" sz="1100">
              <a:solidFill>
                <a:sysClr val="windowText" lastClr="000000"/>
              </a:solidFill>
            </a:rPr>
            <a:t>자재수불이력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  - QMS</a:t>
          </a:r>
          <a:r>
            <a:rPr lang="ko-KR" altLang="en-US" sz="1100">
              <a:solidFill>
                <a:sysClr val="windowText" lastClr="000000"/>
              </a:solidFill>
            </a:rPr>
            <a:t>관리</a:t>
          </a:r>
          <a:r>
            <a:rPr lang="en-US" altLang="ko-KR" sz="1100">
              <a:solidFill>
                <a:sysClr val="windowText" lastClr="000000"/>
              </a:solidFill>
            </a:rPr>
            <a:t>(2) : </a:t>
          </a:r>
          <a:r>
            <a:rPr lang="ko-KR" altLang="en-US" sz="1100">
              <a:solidFill>
                <a:sysClr val="windowText" lastClr="000000"/>
              </a:solidFill>
            </a:rPr>
            <a:t>자율점검 조치 실시</a:t>
          </a:r>
          <a:r>
            <a:rPr lang="en-US" altLang="ko-KR" sz="1100">
              <a:solidFill>
                <a:sysClr val="windowText" lastClr="000000"/>
              </a:solidFill>
            </a:rPr>
            <a:t>(2)</a:t>
          </a:r>
        </a:p>
      </xdr:txBody>
    </xdr:sp>
    <xdr:clientData/>
  </xdr:twoCellAnchor>
  <xdr:twoCellAnchor>
    <xdr:from>
      <xdr:col>1</xdr:col>
      <xdr:colOff>438150</xdr:colOff>
      <xdr:row>17</xdr:row>
      <xdr:rowOff>133350</xdr:rowOff>
    </xdr:from>
    <xdr:to>
      <xdr:col>6</xdr:col>
      <xdr:colOff>342900</xdr:colOff>
      <xdr:row>18</xdr:row>
      <xdr:rowOff>133350</xdr:rowOff>
    </xdr:to>
    <xdr:sp macro="" textlink="">
      <xdr:nvSpPr>
        <xdr:cNvPr id="58" name="순서도: 처리 57"/>
        <xdr:cNvSpPr/>
      </xdr:nvSpPr>
      <xdr:spPr>
        <a:xfrm>
          <a:off x="714375" y="3752850"/>
          <a:ext cx="2809875" cy="209550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285749</xdr:colOff>
      <xdr:row>40</xdr:row>
      <xdr:rowOff>152399</xdr:rowOff>
    </xdr:from>
    <xdr:to>
      <xdr:col>19</xdr:col>
      <xdr:colOff>542924</xdr:colOff>
      <xdr:row>41</xdr:row>
      <xdr:rowOff>123825</xdr:rowOff>
    </xdr:to>
    <xdr:sp macro="" textlink="">
      <xdr:nvSpPr>
        <xdr:cNvPr id="59" name="순서도: 처리 58"/>
        <xdr:cNvSpPr/>
      </xdr:nvSpPr>
      <xdr:spPr>
        <a:xfrm>
          <a:off x="561974" y="8639174"/>
          <a:ext cx="11172825" cy="1809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323850</xdr:colOff>
      <xdr:row>43</xdr:row>
      <xdr:rowOff>28574</xdr:rowOff>
    </xdr:from>
    <xdr:to>
      <xdr:col>19</xdr:col>
      <xdr:colOff>552450</xdr:colOff>
      <xdr:row>44</xdr:row>
      <xdr:rowOff>19050</xdr:rowOff>
    </xdr:to>
    <xdr:sp macro="" textlink="">
      <xdr:nvSpPr>
        <xdr:cNvPr id="60" name="순서도: 처리 59"/>
        <xdr:cNvSpPr/>
      </xdr:nvSpPr>
      <xdr:spPr>
        <a:xfrm>
          <a:off x="600075" y="9143999"/>
          <a:ext cx="11144250" cy="20002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333375</xdr:colOff>
      <xdr:row>54</xdr:row>
      <xdr:rowOff>95249</xdr:rowOff>
    </xdr:from>
    <xdr:to>
      <xdr:col>20</xdr:col>
      <xdr:colOff>0</xdr:colOff>
      <xdr:row>55</xdr:row>
      <xdr:rowOff>47624</xdr:rowOff>
    </xdr:to>
    <xdr:sp macro="" textlink="">
      <xdr:nvSpPr>
        <xdr:cNvPr id="61" name="순서도: 처리 60"/>
        <xdr:cNvSpPr/>
      </xdr:nvSpPr>
      <xdr:spPr>
        <a:xfrm>
          <a:off x="609600" y="11515724"/>
          <a:ext cx="11144250" cy="1619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419100</xdr:colOff>
      <xdr:row>82</xdr:row>
      <xdr:rowOff>9525</xdr:rowOff>
    </xdr:from>
    <xdr:to>
      <xdr:col>18</xdr:col>
      <xdr:colOff>152400</xdr:colOff>
      <xdr:row>83</xdr:row>
      <xdr:rowOff>57151</xdr:rowOff>
    </xdr:to>
    <xdr:sp macro="" textlink="">
      <xdr:nvSpPr>
        <xdr:cNvPr id="62" name="순서도: 처리 61"/>
        <xdr:cNvSpPr/>
      </xdr:nvSpPr>
      <xdr:spPr>
        <a:xfrm>
          <a:off x="695325" y="17354550"/>
          <a:ext cx="9944100" cy="257176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419100</xdr:colOff>
      <xdr:row>93</xdr:row>
      <xdr:rowOff>38099</xdr:rowOff>
    </xdr:from>
    <xdr:to>
      <xdr:col>18</xdr:col>
      <xdr:colOff>171450</xdr:colOff>
      <xdr:row>94</xdr:row>
      <xdr:rowOff>66674</xdr:rowOff>
    </xdr:to>
    <xdr:sp macro="" textlink="">
      <xdr:nvSpPr>
        <xdr:cNvPr id="63" name="순서도: 처리 62"/>
        <xdr:cNvSpPr/>
      </xdr:nvSpPr>
      <xdr:spPr>
        <a:xfrm>
          <a:off x="695325" y="19688174"/>
          <a:ext cx="9963150" cy="2381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361950</xdr:colOff>
      <xdr:row>139</xdr:row>
      <xdr:rowOff>38100</xdr:rowOff>
    </xdr:from>
    <xdr:to>
      <xdr:col>18</xdr:col>
      <xdr:colOff>171450</xdr:colOff>
      <xdr:row>140</xdr:row>
      <xdr:rowOff>28575</xdr:rowOff>
    </xdr:to>
    <xdr:sp macro="" textlink="">
      <xdr:nvSpPr>
        <xdr:cNvPr id="64" name="순서도: 처리 63"/>
        <xdr:cNvSpPr/>
      </xdr:nvSpPr>
      <xdr:spPr>
        <a:xfrm>
          <a:off x="638175" y="29327475"/>
          <a:ext cx="10020300" cy="2000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219074</xdr:colOff>
      <xdr:row>6</xdr:row>
      <xdr:rowOff>38100</xdr:rowOff>
    </xdr:from>
    <xdr:to>
      <xdr:col>6</xdr:col>
      <xdr:colOff>342900</xdr:colOff>
      <xdr:row>7</xdr:row>
      <xdr:rowOff>38100</xdr:rowOff>
    </xdr:to>
    <xdr:sp macro="" textlink="">
      <xdr:nvSpPr>
        <xdr:cNvPr id="68" name="순서도: 처리 67"/>
        <xdr:cNvSpPr/>
      </xdr:nvSpPr>
      <xdr:spPr>
        <a:xfrm>
          <a:off x="495299" y="1352550"/>
          <a:ext cx="3028951" cy="2095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457200</xdr:colOff>
      <xdr:row>11</xdr:row>
      <xdr:rowOff>200024</xdr:rowOff>
    </xdr:from>
    <xdr:to>
      <xdr:col>6</xdr:col>
      <xdr:colOff>361950</xdr:colOff>
      <xdr:row>12</xdr:row>
      <xdr:rowOff>171449</xdr:rowOff>
    </xdr:to>
    <xdr:sp macro="" textlink="">
      <xdr:nvSpPr>
        <xdr:cNvPr id="69" name="순서도: 처리 68"/>
        <xdr:cNvSpPr/>
      </xdr:nvSpPr>
      <xdr:spPr>
        <a:xfrm>
          <a:off x="733425" y="2562224"/>
          <a:ext cx="2809875" cy="18097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438150</xdr:colOff>
      <xdr:row>18</xdr:row>
      <xdr:rowOff>114299</xdr:rowOff>
    </xdr:from>
    <xdr:to>
      <xdr:col>6</xdr:col>
      <xdr:colOff>342900</xdr:colOff>
      <xdr:row>19</xdr:row>
      <xdr:rowOff>85724</xdr:rowOff>
    </xdr:to>
    <xdr:sp macro="" textlink="">
      <xdr:nvSpPr>
        <xdr:cNvPr id="70" name="순서도: 처리 69"/>
        <xdr:cNvSpPr/>
      </xdr:nvSpPr>
      <xdr:spPr>
        <a:xfrm>
          <a:off x="714375" y="3943349"/>
          <a:ext cx="2809875" cy="180975"/>
        </a:xfrm>
        <a:prstGeom prst="flowChartProcess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76</xdr:row>
      <xdr:rowOff>85725</xdr:rowOff>
    </xdr:from>
    <xdr:to>
      <xdr:col>5</xdr:col>
      <xdr:colOff>752475</xdr:colOff>
      <xdr:row>78</xdr:row>
      <xdr:rowOff>171450</xdr:rowOff>
    </xdr:to>
    <xdr:sp macro="" textlink="">
      <xdr:nvSpPr>
        <xdr:cNvPr id="2" name="오른쪽 화살표 1"/>
        <xdr:cNvSpPr/>
      </xdr:nvSpPr>
      <xdr:spPr>
        <a:xfrm>
          <a:off x="6486525" y="15801975"/>
          <a:ext cx="59055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ACCP_View&#44060;&#49440;&#48169;&#50504;_2020101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4117.437053935188" createdVersion="6" refreshedVersion="6" minRefreshableVersion="3" recordCount="75">
  <cacheSource type="worksheet">
    <worksheetSource name="표1" r:id="rId2"/>
  </cacheSource>
  <cacheFields count="15">
    <cacheField name="대" numFmtId="0">
      <sharedItems count="4">
        <s v="공통"/>
        <s v="제조관리"/>
        <s v="QMS(GMP+HACCP)관리"/>
        <s v="WMS"/>
      </sharedItems>
    </cacheField>
    <cacheField name="중" numFmtId="0">
      <sharedItems count="16">
        <s v="시스템 설정"/>
        <s v="시스템 운영"/>
        <s v="시스템 보안"/>
        <s v="회사 마스터"/>
        <s v="품목 마스터"/>
        <s v="제조 지시 관리"/>
        <s v="포장 지시 관리"/>
        <s v="예방점검 관리"/>
        <s v="자율점검"/>
        <s v="원자재 입고 관리"/>
        <s v="원자재 창고 관리"/>
        <s v="원자재 위치 관리"/>
        <s v="완제품 입고 관리"/>
        <s v="완제품 출고 관리"/>
        <s v="완제품 창고 관리"/>
        <s v="승인관리"/>
      </sharedItems>
    </cacheField>
    <cacheField name="프로그램명" numFmtId="0">
      <sharedItems count="67">
        <s v="메뉴 등록"/>
        <s v="프로그램 등록"/>
        <s v="메뉴 구성"/>
        <s v="공통코드 관리"/>
        <s v="그룹 권한 설정"/>
        <s v="사용자 등록"/>
        <s v="사원/그룹 설정"/>
        <s v="프로그램 권한 설정"/>
        <s v="전자서명 등록"/>
        <s v="전자서명 권한 설정"/>
        <s v="공휴일 등록"/>
        <s v="Calendar 관리"/>
        <s v="공지사항 등록"/>
        <s v="업무 스케줄 조회"/>
        <s v="알람관리"/>
        <s v="Access Log 확인"/>
        <s v="부서 관리"/>
        <s v="설비 관리"/>
        <s v="거래처 관리"/>
        <s v="원료 관리"/>
        <s v="자재 관리"/>
        <s v="원료 불출 지시"/>
        <s v="제조기록서 승인"/>
        <s v="공정실적등록"/>
        <s v="반제품보관실 모니터링"/>
        <s v="제조지시별 공정실적현황"/>
        <s v="제품별 모니터링"/>
        <s v="일일 작업 일보"/>
        <s v="설비 가동 실적"/>
        <s v="생산공수현황"/>
        <s v="포장지시 대장 작성"/>
        <s v="포장지시"/>
        <s v="자재 불출지시"/>
        <s v="포장기록서 승인"/>
        <s v="예방점검 체크사항 작성"/>
        <s v="예방점검 스케줄 생성"/>
        <s v="점검 기록서"/>
        <s v="월간 점검표"/>
        <s v="연간 일정표"/>
        <s v="점검 대장"/>
        <s v="자율점검 계획 작성"/>
        <s v="자율점검 실시"/>
        <s v="자율점검 조치 계획 작성"/>
        <s v="자율점검 조치 실시"/>
        <s v="자율점검 조치 결과"/>
        <s v="자재 발주 관리"/>
        <s v="원료 입고 관리"/>
        <s v="원료 재고 현황"/>
        <s v="자재 재고 현황"/>
        <s v="원료 수불 이력"/>
        <s v="자재 수불 이력"/>
        <s v="원료 사용 실적"/>
        <s v="원료 기타 입고 관리"/>
        <s v="자재 기타 입고 관리"/>
        <s v="원료 기타 출고 관리"/>
        <s v="원료별 PickingOrder 조회"/>
        <s v="원료 불출지시"/>
        <s v="원료 불출합계"/>
        <s v="원자재 셀 적치 현황"/>
        <s v="완제품 입고 등록"/>
        <s v="완제품 출하승인 조회"/>
        <s v="완제품 인수인계"/>
        <s v="출고 전표 등록"/>
        <s v="완제품 기타 출고 등록"/>
        <s v="시험성적승인2"/>
        <s v="적/부 판정 라벨"/>
        <s v="출하승인"/>
      </sharedItems>
    </cacheField>
    <cacheField name="파일명" numFmtId="0">
      <sharedItems/>
    </cacheField>
    <cacheField name="우선순위(심각도)" numFmtId="0">
      <sharedItems count="2">
        <s v="중"/>
        <s v="상"/>
      </sharedItems>
    </cacheField>
    <cacheField name="레이아웃 pos" numFmtId="0">
      <sharedItems containsBlank="1" count="10">
        <s v="검색영역"/>
        <s v="form영역(우측)"/>
        <s v="툴바버튼"/>
        <s v="grid영역(좌)"/>
        <s v="load영역"/>
        <s v="grid영역(상)"/>
        <m/>
        <s v="grid영역(우,상)"/>
        <s v="form영역(우)"/>
        <s v="grid영역(하)"/>
      </sharedItems>
    </cacheField>
    <cacheField name="오류구분" numFmtId="0">
      <sharedItems count="7">
        <s v="기능오류"/>
        <s v="기능미구현"/>
        <s v="기능장애(파급)"/>
        <s v="데이터오류"/>
        <s v="미작업"/>
        <s v="기능보완"/>
        <s v="Text오타"/>
      </sharedItems>
    </cacheField>
    <cacheField name="이슈그룹" numFmtId="0">
      <sharedItems count="12">
        <s v="검색기능"/>
        <s v="form입력"/>
        <s v="툴바기능"/>
        <s v="grid row변경"/>
        <s v="loading"/>
        <s v="grid 데이터출력"/>
        <s v="미작업"/>
        <s v="팝업기능"/>
        <s v="레포트기능"/>
        <s v="명령버튼"/>
        <s v="Text오타"/>
        <s v="grid 데이터수정"/>
      </sharedItems>
    </cacheField>
    <cacheField name="이슈상세" numFmtId="0">
      <sharedItems/>
    </cacheField>
    <cacheField name="오류캡쳐" numFmtId="0">
      <sharedItems containsBlank="1"/>
    </cacheField>
    <cacheField name="등록일" numFmtId="14">
      <sharedItems containsNonDate="0" containsDate="1" containsString="0" containsBlank="1" minDate="2020-10-07T00:00:00" maxDate="2020-10-13T00:00:00"/>
    </cacheField>
    <cacheField name="조치상태" numFmtId="0">
      <sharedItems containsBlank="1"/>
    </cacheField>
    <cacheField name="개발자" numFmtId="49">
      <sharedItems containsMixedTypes="1" containsNumber="1" containsInteger="1" minValue="0" maxValue="0" count="8">
        <s v="최은석"/>
        <s v="이주용"/>
        <n v="0"/>
        <s v="김미래"/>
        <s v="박가희"/>
        <s v="김상인"/>
        <s v="박상완"/>
        <s v="전상배"/>
      </sharedItems>
    </cacheField>
    <cacheField name="예정일" numFmtId="0">
      <sharedItems containsNonDate="0" containsString="0" containsBlank="1"/>
    </cacheField>
    <cacheField name="완료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s v="MenuManage"/>
    <x v="0"/>
    <x v="0"/>
    <x v="0"/>
    <x v="0"/>
    <s v="[모듈구분] 변경시, 반응없음"/>
    <m/>
    <d v="2020-10-07T00:00:00"/>
    <s v="X"/>
    <x v="0"/>
    <m/>
    <m/>
  </r>
  <r>
    <x v="0"/>
    <x v="0"/>
    <x v="1"/>
    <s v="ProgramManage"/>
    <x v="0"/>
    <x v="0"/>
    <x v="1"/>
    <x v="0"/>
    <s v="프로그램(코드,명칭) 검색기능 미구현됨"/>
    <m/>
    <d v="2020-10-07T00:00:00"/>
    <s v="X"/>
    <x v="1"/>
    <m/>
    <m/>
  </r>
  <r>
    <x v="0"/>
    <x v="0"/>
    <x v="1"/>
    <s v="ProgramManage"/>
    <x v="0"/>
    <x v="1"/>
    <x v="1"/>
    <x v="1"/>
    <s v="화면설정, 파라미터설정 기능 미구현됨"/>
    <m/>
    <d v="2020-10-07T00:00:00"/>
    <s v="X"/>
    <x v="1"/>
    <m/>
    <m/>
  </r>
  <r>
    <x v="0"/>
    <x v="0"/>
    <x v="2"/>
    <s v="MenuProgramManage"/>
    <x v="0"/>
    <x v="0"/>
    <x v="0"/>
    <x v="0"/>
    <s v="[모듈구분] 변경시, 반응없음"/>
    <m/>
    <d v="2020-10-07T00:00:00"/>
    <s v="X"/>
    <x v="1"/>
    <m/>
    <m/>
  </r>
  <r>
    <x v="0"/>
    <x v="0"/>
    <x v="3"/>
    <s v="Common"/>
    <x v="0"/>
    <x v="2"/>
    <x v="0"/>
    <x v="2"/>
    <s v="[입력] 버튼 누른후, 취소 하더라도, 수정모드로 변경됨"/>
    <m/>
    <d v="2020-10-07T00:00:00"/>
    <s v="X"/>
    <x v="1"/>
    <m/>
    <m/>
  </r>
  <r>
    <x v="0"/>
    <x v="1"/>
    <x v="4"/>
    <s v="GroupMenuManage"/>
    <x v="0"/>
    <x v="2"/>
    <x v="0"/>
    <x v="2"/>
    <s v="툴바버튼(수정) 이 보이지않음, id가 잘못된것으로 판단됨"/>
    <m/>
    <d v="2020-10-08T00:00:00"/>
    <s v="X"/>
    <x v="1"/>
    <m/>
    <m/>
  </r>
  <r>
    <x v="0"/>
    <x v="1"/>
    <x v="5"/>
    <s v="MenuUser"/>
    <x v="1"/>
    <x v="3"/>
    <x v="2"/>
    <x v="3"/>
    <s v="grid의 row 변경시, ajax success 쪽 오류가_x000a_발생되며, 다른 매뉴(정상적인매뉴)의 row 변경시, 같은오류가 발생되고 있음(파급됨)"/>
    <m/>
    <d v="2020-10-08T00:00:00"/>
    <s v="X"/>
    <x v="1"/>
    <m/>
    <m/>
  </r>
  <r>
    <x v="0"/>
    <x v="1"/>
    <x v="6"/>
    <s v="Employee_group_manage"/>
    <x v="1"/>
    <x v="4"/>
    <x v="0"/>
    <x v="4"/>
    <s v="최초 로딩시, js 오류발생"/>
    <s v="Unexpected end of JSON input"/>
    <d v="2020-10-08T00:00:00"/>
    <s v="X"/>
    <x v="2"/>
    <m/>
    <m/>
  </r>
  <r>
    <x v="0"/>
    <x v="1"/>
    <x v="7"/>
    <s v="ProgramUserManage"/>
    <x v="1"/>
    <x v="0"/>
    <x v="0"/>
    <x v="0"/>
    <s v="radio(권한, 전체) change시 js 오류발생"/>
    <s v="Cannot read property 'form_cd' of undefined"/>
    <d v="2020-10-08T00:00:00"/>
    <s v="X"/>
    <x v="1"/>
    <m/>
    <m/>
  </r>
  <r>
    <x v="0"/>
    <x v="1"/>
    <x v="8"/>
    <s v="SignSet_Input"/>
    <x v="1"/>
    <x v="3"/>
    <x v="0"/>
    <x v="3"/>
    <s v="grid의 row 변경시, form영역(우측) 미연동"/>
    <m/>
    <d v="2020-10-08T00:00:00"/>
    <s v="X"/>
    <x v="1"/>
    <m/>
    <m/>
  </r>
  <r>
    <x v="0"/>
    <x v="1"/>
    <x v="9"/>
    <s v="SignSet_InputDetail"/>
    <x v="1"/>
    <x v="5"/>
    <x v="0"/>
    <x v="3"/>
    <s v="row 변경시, 하단 grid 오류(devextrem) 발생하고 있음"/>
    <m/>
    <d v="2020-10-08T00:00:00"/>
    <s v="X"/>
    <x v="1"/>
    <m/>
    <m/>
  </r>
  <r>
    <x v="0"/>
    <x v="1"/>
    <x v="10"/>
    <s v="AnniversaryMaster"/>
    <x v="1"/>
    <x v="0"/>
    <x v="0"/>
    <x v="0"/>
    <s v="검색영역의 [년도] 변경시, 무반응"/>
    <m/>
    <d v="2020-10-08T00:00:00"/>
    <s v="X"/>
    <x v="1"/>
    <m/>
    <m/>
  </r>
  <r>
    <x v="0"/>
    <x v="1"/>
    <x v="11"/>
    <s v="CompanyCalendar"/>
    <x v="1"/>
    <x v="0"/>
    <x v="0"/>
    <x v="0"/>
    <s v="검색영역의 [종류] 변경시, 무반응"/>
    <m/>
    <d v="2020-10-08T00:00:00"/>
    <s v="X"/>
    <x v="1"/>
    <m/>
    <m/>
  </r>
  <r>
    <x v="0"/>
    <x v="1"/>
    <x v="11"/>
    <s v="CompanyCalendar"/>
    <x v="1"/>
    <x v="0"/>
    <x v="3"/>
    <x v="5"/>
    <s v="달력조회 화면 &quot;null&quot; 문자열로 조회되고 있음"/>
    <m/>
    <d v="2020-10-08T00:00:00"/>
    <s v="X"/>
    <x v="1"/>
    <m/>
    <m/>
  </r>
  <r>
    <x v="0"/>
    <x v="1"/>
    <x v="12"/>
    <s v="NewsWriteR2"/>
    <x v="0"/>
    <x v="0"/>
    <x v="0"/>
    <x v="0"/>
    <s v="[내가입력한공지] 체크&amp;체크해지시 데이터 미조회"/>
    <m/>
    <d v="2020-10-08T00:00:00"/>
    <s v="X"/>
    <x v="1"/>
    <m/>
    <m/>
  </r>
  <r>
    <x v="0"/>
    <x v="1"/>
    <x v="13"/>
    <s v="AlarmList"/>
    <x v="1"/>
    <x v="5"/>
    <x v="0"/>
    <x v="5"/>
    <s v="그리드 데이터출력시, [업무내용] 컬럼 _x000a_오류(devextreme) 발생하고 있음"/>
    <m/>
    <d v="2020-10-08T00:00:00"/>
    <s v="X"/>
    <x v="1"/>
    <m/>
    <m/>
  </r>
  <r>
    <x v="0"/>
    <x v="1"/>
    <x v="14"/>
    <s v="AlarmManage"/>
    <x v="1"/>
    <x v="6"/>
    <x v="4"/>
    <x v="6"/>
    <s v="작업안됨"/>
    <m/>
    <m/>
    <m/>
    <x v="3"/>
    <m/>
    <m/>
  </r>
  <r>
    <x v="0"/>
    <x v="2"/>
    <x v="15"/>
    <s v="AccessLog"/>
    <x v="0"/>
    <x v="7"/>
    <x v="0"/>
    <x v="3"/>
    <s v="row 변경시, 하단 grid 오류(devextrem) 발생하고 있음"/>
    <m/>
    <d v="2020-10-08T00:00:00"/>
    <s v="X"/>
    <x v="1"/>
    <m/>
    <m/>
  </r>
  <r>
    <x v="0"/>
    <x v="3"/>
    <x v="16"/>
    <s v="Department"/>
    <x v="1"/>
    <x v="2"/>
    <x v="0"/>
    <x v="0"/>
    <s v="radio(사용여부) change시 js 오류발생"/>
    <s v="Cannot read property 'data' of undefined"/>
    <d v="2020-10-08T00:00:00"/>
    <s v="X"/>
    <x v="1"/>
    <m/>
    <m/>
  </r>
  <r>
    <x v="0"/>
    <x v="3"/>
    <x v="17"/>
    <s v="Equipment"/>
    <x v="1"/>
    <x v="0"/>
    <x v="0"/>
    <x v="0"/>
    <s v="검색영역의 [사용여부] 변경시, 무반응"/>
    <m/>
    <d v="2020-10-08T00:00:00"/>
    <s v="X"/>
    <x v="1"/>
    <m/>
    <m/>
  </r>
  <r>
    <x v="0"/>
    <x v="3"/>
    <x v="18"/>
    <s v="Vender"/>
    <x v="1"/>
    <x v="0"/>
    <x v="0"/>
    <x v="0"/>
    <s v="검색영역의 [사용여부] 변경시, 무반응"/>
    <m/>
    <d v="2020-10-08T00:00:00"/>
    <s v="X"/>
    <x v="1"/>
    <m/>
    <m/>
  </r>
  <r>
    <x v="0"/>
    <x v="4"/>
    <x v="19"/>
    <s v="MaterialMaster2"/>
    <x v="0"/>
    <x v="0"/>
    <x v="5"/>
    <x v="0"/>
    <s v="검색영역의 [팀구분] 에 &quot;전체&quot; 같은 text 필요"/>
    <m/>
    <d v="2020-10-08T00:00:00"/>
    <s v="X"/>
    <x v="1"/>
    <m/>
    <m/>
  </r>
  <r>
    <x v="0"/>
    <x v="4"/>
    <x v="20"/>
    <s v="PackMaterialMaster2"/>
    <x v="0"/>
    <x v="8"/>
    <x v="0"/>
    <x v="1"/>
    <s v="[제조처정보] 탭 &quot;추가&quot;버튼 클릭시 무반응"/>
    <m/>
    <d v="2020-10-08T00:00:00"/>
    <s v="X"/>
    <x v="1"/>
    <m/>
    <m/>
  </r>
  <r>
    <x v="1"/>
    <x v="5"/>
    <x v="21"/>
    <s v="Workorder_Request"/>
    <x v="0"/>
    <x v="5"/>
    <x v="5"/>
    <x v="3"/>
    <s v="[제조지시정보] row 변경시, 데이터가 없을때, _x000a_[불출기준], [사용량] Grid 의 버튼항목 비활성 필요 =&gt; js 오류발생되고 있음"/>
    <s v="Cannot read property '0' of null at orkorderRequestUsageEdit"/>
    <d v="2020-10-12T00:00:00"/>
    <s v="X"/>
    <x v="1"/>
    <m/>
    <m/>
  </r>
  <r>
    <x v="1"/>
    <x v="5"/>
    <x v="22"/>
    <s v="OrderGuide"/>
    <x v="1"/>
    <x v="0"/>
    <x v="0"/>
    <x v="5"/>
    <s v="[조회] 버튼 누르면 오류발생"/>
    <s v="Cannot read property 'data' of undefined_x000a_at getGridRowByKey"/>
    <d v="2020-10-12T00:00:00"/>
    <s v="X"/>
    <x v="1"/>
    <m/>
    <m/>
  </r>
  <r>
    <x v="1"/>
    <x v="5"/>
    <x v="22"/>
    <s v="OrderGuide"/>
    <x v="1"/>
    <x v="0"/>
    <x v="0"/>
    <x v="7"/>
    <s v="[제조지시] 찾기 팝업에서 확인버튼 클릭시,_x000a_js 오류발생"/>
    <s v="Cannot read property 'data' of undefined_x000a_at getGridRowByKey"/>
    <d v="2020-10-12T00:00:00"/>
    <s v="X"/>
    <x v="1"/>
    <m/>
    <m/>
  </r>
  <r>
    <x v="1"/>
    <x v="5"/>
    <x v="23"/>
    <s v="OrderProcResult"/>
    <x v="1"/>
    <x v="2"/>
    <x v="0"/>
    <x v="2"/>
    <s v="[조회] 버튼 제외한 툴바버튼(입력,수정,삭제)_x000a_버튼 클릭시, js 오류발생"/>
    <s v="Cannot read property 'data' of undefined_x000a_at getGridRowByKey"/>
    <d v="2020-10-12T00:00:00"/>
    <s v="X"/>
    <x v="1"/>
    <m/>
    <m/>
  </r>
  <r>
    <x v="1"/>
    <x v="5"/>
    <x v="24"/>
    <s v="Warehouse_Situation"/>
    <x v="1"/>
    <x v="6"/>
    <x v="4"/>
    <x v="6"/>
    <s v="작업안됨"/>
    <m/>
    <d v="2020-10-12T00:00:00"/>
    <s v="X"/>
    <x v="1"/>
    <m/>
    <m/>
  </r>
  <r>
    <x v="1"/>
    <x v="5"/>
    <x v="25"/>
    <s v="Monitor_process"/>
    <x v="1"/>
    <x v="6"/>
    <x v="4"/>
    <x v="6"/>
    <s v="작업안됨"/>
    <m/>
    <d v="2020-10-12T00:00:00"/>
    <s v="X"/>
    <x v="1"/>
    <m/>
    <m/>
  </r>
  <r>
    <x v="1"/>
    <x v="5"/>
    <x v="26"/>
    <s v="Monitor_InProcessDetail"/>
    <x v="1"/>
    <x v="6"/>
    <x v="4"/>
    <x v="6"/>
    <s v="작업안됨"/>
    <m/>
    <d v="2020-10-12T00:00:00"/>
    <s v="X"/>
    <x v="1"/>
    <m/>
    <m/>
  </r>
  <r>
    <x v="1"/>
    <x v="5"/>
    <x v="27"/>
    <s v="OrderProcResult_Monitor"/>
    <x v="1"/>
    <x v="6"/>
    <x v="4"/>
    <x v="6"/>
    <s v="작업안됨"/>
    <m/>
    <d v="2020-10-12T00:00:00"/>
    <s v="X"/>
    <x v="1"/>
    <m/>
    <m/>
  </r>
  <r>
    <x v="1"/>
    <x v="5"/>
    <x v="28"/>
    <s v="EquipResults"/>
    <x v="1"/>
    <x v="6"/>
    <x v="4"/>
    <x v="6"/>
    <s v="작업안됨"/>
    <m/>
    <d v="2020-10-12T00:00:00"/>
    <s v="X"/>
    <x v="1"/>
    <m/>
    <m/>
  </r>
  <r>
    <x v="1"/>
    <x v="5"/>
    <x v="29"/>
    <s v="WorkResult"/>
    <x v="1"/>
    <x v="6"/>
    <x v="4"/>
    <x v="6"/>
    <s v="작업안됨"/>
    <m/>
    <d v="2020-10-12T00:00:00"/>
    <s v="X"/>
    <x v="1"/>
    <m/>
    <m/>
  </r>
  <r>
    <x v="1"/>
    <x v="6"/>
    <x v="30"/>
    <s v="PackingOrderLedger"/>
    <x v="1"/>
    <x v="0"/>
    <x v="0"/>
    <x v="5"/>
    <s v="[조회] 버튼 누르면 오류발생"/>
    <s v="Uncaught SyntaxError: Unexpected end of JSON input"/>
    <d v="2020-10-12T00:00:00"/>
    <s v="X"/>
    <x v="1"/>
    <m/>
    <m/>
  </r>
  <r>
    <x v="1"/>
    <x v="6"/>
    <x v="31"/>
    <s v="Packingorder_order"/>
    <x v="1"/>
    <x v="0"/>
    <x v="1"/>
    <x v="0"/>
    <s v="[제조번호] 검색기능 미구현됨_x000a_=&gt; [제조지시] grid의 &quot;검색어 입력&quot; 기능은 &quot;검색기능표준화&quot; 구현시  제거필요"/>
    <m/>
    <d v="2020-10-12T00:00:00"/>
    <s v="X"/>
    <x v="1"/>
    <m/>
    <m/>
  </r>
  <r>
    <x v="1"/>
    <x v="6"/>
    <x v="31"/>
    <s v="Packingorder_order"/>
    <x v="0"/>
    <x v="9"/>
    <x v="1"/>
    <x v="8"/>
    <s v="[포장지시] grid영역 상단의 [제조번호]옆에 레포트버튼 기능 누락"/>
    <m/>
    <d v="2020-10-12T00:00:00"/>
    <s v="X"/>
    <x v="1"/>
    <m/>
    <m/>
  </r>
  <r>
    <x v="1"/>
    <x v="6"/>
    <x v="32"/>
    <s v="Packingorder_Request"/>
    <x v="1"/>
    <x v="9"/>
    <x v="0"/>
    <x v="9"/>
    <s v="[불출기준], [사용량] grid 영역의 명령버튼 클릭시 js 오류발생"/>
    <s v="Cannot read property 'data' of undefined_x000a_at getGridRowByKey"/>
    <d v="2020-10-12T00:00:00"/>
    <s v="X"/>
    <x v="1"/>
    <m/>
    <m/>
  </r>
  <r>
    <x v="1"/>
    <x v="6"/>
    <x v="33"/>
    <s v="OrderGuide2"/>
    <x v="1"/>
    <x v="0"/>
    <x v="0"/>
    <x v="5"/>
    <s v="[조회] 버튼 누르면 오류발생"/>
    <s v="위치 0에 행이 없습니다."/>
    <d v="2020-10-12T00:00:00"/>
    <s v="X"/>
    <x v="1"/>
    <m/>
    <m/>
  </r>
  <r>
    <x v="2"/>
    <x v="7"/>
    <x v="34"/>
    <s v="ScheduleGuide"/>
    <x v="1"/>
    <x v="6"/>
    <x v="4"/>
    <x v="6"/>
    <s v="작업안됨"/>
    <m/>
    <d v="2020-10-12T00:00:00"/>
    <s v="X"/>
    <x v="4"/>
    <m/>
    <m/>
  </r>
  <r>
    <x v="2"/>
    <x v="7"/>
    <x v="35"/>
    <s v="Schedule"/>
    <x v="1"/>
    <x v="6"/>
    <x v="4"/>
    <x v="6"/>
    <s v="작업안됨"/>
    <m/>
    <d v="2020-10-12T00:00:00"/>
    <s v="X"/>
    <x v="4"/>
    <m/>
    <m/>
  </r>
  <r>
    <x v="2"/>
    <x v="7"/>
    <x v="36"/>
    <s v="DayScheduleList"/>
    <x v="1"/>
    <x v="6"/>
    <x v="4"/>
    <x v="6"/>
    <s v="작업안됨"/>
    <m/>
    <d v="2020-10-12T00:00:00"/>
    <s v="X"/>
    <x v="4"/>
    <m/>
    <m/>
  </r>
  <r>
    <x v="2"/>
    <x v="7"/>
    <x v="37"/>
    <s v="MonthScheduleList"/>
    <x v="1"/>
    <x v="6"/>
    <x v="4"/>
    <x v="6"/>
    <s v="작업안됨"/>
    <m/>
    <d v="2020-10-12T00:00:00"/>
    <s v="X"/>
    <x v="4"/>
    <m/>
    <m/>
  </r>
  <r>
    <x v="2"/>
    <x v="7"/>
    <x v="38"/>
    <s v="YearScheduleList"/>
    <x v="1"/>
    <x v="6"/>
    <x v="4"/>
    <x v="6"/>
    <s v="작업안됨"/>
    <m/>
    <d v="2020-10-12T00:00:00"/>
    <s v="X"/>
    <x v="4"/>
    <m/>
    <m/>
  </r>
  <r>
    <x v="2"/>
    <x v="7"/>
    <x v="39"/>
    <s v="WorkScheduleList"/>
    <x v="1"/>
    <x v="6"/>
    <x v="4"/>
    <x v="6"/>
    <s v="작업안됨"/>
    <m/>
    <d v="2020-10-12T00:00:00"/>
    <s v="X"/>
    <x v="4"/>
    <m/>
    <m/>
  </r>
  <r>
    <x v="2"/>
    <x v="8"/>
    <x v="40"/>
    <s v="SelfAuditSchedule"/>
    <x v="1"/>
    <x v="8"/>
    <x v="0"/>
    <x v="9"/>
    <s v="[첨부파일 및 서명] 에서, 첨부된 파일이 없을때 명령버튼클릭하면 js 오류발생 _x000a_=&gt; 버튼비활성처리필요(첨부,파일열기, 삭제)"/>
    <s v="Cannot read property 'data' of undefined_x000a_at getGridRowByKey"/>
    <d v="2020-10-12T00:00:00"/>
    <s v="X"/>
    <x v="5"/>
    <m/>
    <m/>
  </r>
  <r>
    <x v="2"/>
    <x v="8"/>
    <x v="40"/>
    <s v="SelfAuditSchedule"/>
    <x v="1"/>
    <x v="8"/>
    <x v="0"/>
    <x v="9"/>
    <s v="[첨부파일 및 서명] 첨부파일 등록후, 삭제후 재등록하면 등록이 안되는 오류발생"/>
    <m/>
    <d v="2020-10-12T00:00:00"/>
    <s v="X"/>
    <x v="5"/>
    <m/>
    <m/>
  </r>
  <r>
    <x v="2"/>
    <x v="8"/>
    <x v="40"/>
    <s v="SelfAuditSchedule"/>
    <x v="1"/>
    <x v="8"/>
    <x v="0"/>
    <x v="9"/>
    <s v="수정버튼을 눌렀을때, [첨부파일 및 서명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1"/>
    <s v="SelfAuditStart"/>
    <x v="1"/>
    <x v="8"/>
    <x v="0"/>
    <x v="9"/>
    <s v="수정버튼을 눌렀을때, [첨부파일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2"/>
    <s v="SelfAuditEditPlan"/>
    <x v="1"/>
    <x v="8"/>
    <x v="0"/>
    <x v="9"/>
    <s v="수정버튼을 눌렀을때, [첨부파일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3"/>
    <s v="SelfAuditEditAction"/>
    <x v="1"/>
    <x v="0"/>
    <x v="6"/>
    <x v="10"/>
    <s v="프로그램명칭 잘못됨_x000a_(&quot;자율점검 조치 실시&quot;로 수정필요)"/>
    <m/>
    <d v="2020-10-12T00:00:00"/>
    <s v="X"/>
    <x v="5"/>
    <m/>
    <m/>
  </r>
  <r>
    <x v="2"/>
    <x v="8"/>
    <x v="43"/>
    <s v="SelfAuditEditAction"/>
    <x v="1"/>
    <x v="8"/>
    <x v="0"/>
    <x v="9"/>
    <s v="수정버튼을 눌렀을때, [첨부파일]의_x000a_내용은 유효성 체크가 안되는듯._x000a_=&gt; 수정버튼을 누른후, &quot;진행단계와 진행상태를 확인하세요&quot; 란 메시지가 나오지만, _x000a_첨부파일에 대한 등록/삭제가 가능함"/>
    <m/>
    <d v="2020-10-12T00:00:00"/>
    <s v="X"/>
    <x v="5"/>
    <m/>
    <m/>
  </r>
  <r>
    <x v="2"/>
    <x v="8"/>
    <x v="44"/>
    <s v="SelfAuditResult2"/>
    <x v="1"/>
    <x v="8"/>
    <x v="0"/>
    <x v="9"/>
    <s v="수정버튼을 눌렀을때, [첨부파일]의_x000a_내용은 유효성 체크가 안되는듯._x000a_=&gt; 수정버튼을 누른후, &quot;점검결과는 조회만 가능합니다&quot; 란 메시지가 나오지만, _x000a_첨부파일에 대한 등록/삭제가 가능함"/>
    <m/>
    <d v="2020-10-12T00:00:00"/>
    <s v="X"/>
    <x v="5"/>
    <m/>
    <m/>
  </r>
  <r>
    <x v="3"/>
    <x v="9"/>
    <x v="45"/>
    <s v="PurchaseManage2_P"/>
    <x v="1"/>
    <x v="4"/>
    <x v="0"/>
    <x v="4"/>
    <s v="화면 Loading시 오류발생"/>
    <s v="Uncaught SyntaxError: Unexpected end of JSON input"/>
    <d v="2020-10-12T00:00:00"/>
    <s v="X"/>
    <x v="6"/>
    <m/>
    <m/>
  </r>
  <r>
    <x v="3"/>
    <x v="9"/>
    <x v="46"/>
    <s v="ReceiveMaterial_M"/>
    <x v="1"/>
    <x v="8"/>
    <x v="0"/>
    <x v="9"/>
    <s v="[수정] 버튼을 누른후, 하단의 [입고 검수서] _x000a_버튼을 누르면 jS 오류발생"/>
    <s v="Uncaught TypeError: Cannot read property 'data' of undefined"/>
    <d v="2020-10-12T00:00:00"/>
    <s v="X"/>
    <x v="6"/>
    <m/>
    <m/>
  </r>
  <r>
    <x v="3"/>
    <x v="10"/>
    <x v="47"/>
    <s v="StockStatus2_M"/>
    <x v="0"/>
    <x v="0"/>
    <x v="5"/>
    <x v="0"/>
    <s v="검색영역의 [상태] 옵션값에 &quot;전체&quot; 와 empty _x000a_문자열이 혼재함, 둘중 하나는 제거 검토"/>
    <m/>
    <d v="2020-10-12T00:00:00"/>
    <s v="X"/>
    <x v="6"/>
    <m/>
    <m/>
  </r>
  <r>
    <x v="3"/>
    <x v="10"/>
    <x v="48"/>
    <s v="StockStatus2_P"/>
    <x v="0"/>
    <x v="0"/>
    <x v="5"/>
    <x v="0"/>
    <s v="검색영역의 [상태] 옵션값에 &quot;전체&quot; 와 empty _x000a_문자열이 혼재함, 둘중 하나는 제거 검토"/>
    <m/>
    <d v="2020-10-12T00:00:00"/>
    <s v="X"/>
    <x v="6"/>
    <m/>
    <m/>
  </r>
  <r>
    <x v="3"/>
    <x v="10"/>
    <x v="49"/>
    <s v="InOut_M"/>
    <x v="1"/>
    <x v="0"/>
    <x v="0"/>
    <x v="0"/>
    <s v="검색영역의 [구분] 옵션 선택시 js 오류발생"/>
    <s v="Uncaught SyntaxError: Unexpected end of JSON input"/>
    <d v="2020-10-12T00:00:00"/>
    <s v="X"/>
    <x v="7"/>
    <m/>
    <m/>
  </r>
  <r>
    <x v="3"/>
    <x v="10"/>
    <x v="50"/>
    <s v="InOut_P"/>
    <x v="1"/>
    <x v="0"/>
    <x v="0"/>
    <x v="0"/>
    <s v="검색영역의 [구분] 옵션 선택시 js 오류발생"/>
    <s v="Uncaught SyntaxError: Unexpected end of JSON input"/>
    <d v="2020-10-12T00:00:00"/>
    <s v="X"/>
    <x v="7"/>
    <m/>
    <m/>
  </r>
  <r>
    <x v="3"/>
    <x v="10"/>
    <x v="50"/>
    <s v="InOut_P"/>
    <x v="1"/>
    <x v="3"/>
    <x v="0"/>
    <x v="5"/>
    <s v="그리드 데이터출력시, [품목코드] 컬럼에_x000a_오류(devextreme) 발생"/>
    <s v="The 'ITEM_CD' key field is not found in data objects. See:"/>
    <d v="2020-10-12T00:00:00"/>
    <s v="X"/>
    <x v="7"/>
    <m/>
    <m/>
  </r>
  <r>
    <x v="3"/>
    <x v="10"/>
    <x v="51"/>
    <s v="Material_Used_Results2"/>
    <x v="1"/>
    <x v="5"/>
    <x v="0"/>
    <x v="5"/>
    <s v="상단 그리드 데이터 출력후, 마우스 스크롤down시 Row Focusing 오류발생"/>
    <s v="E1042 - Row focusing requires the key field to be specified"/>
    <d v="2020-10-12T00:00:00"/>
    <s v="X"/>
    <x v="7"/>
    <m/>
    <m/>
  </r>
  <r>
    <x v="3"/>
    <x v="10"/>
    <x v="52"/>
    <s v="MaterialInManage_M"/>
    <x v="0"/>
    <x v="5"/>
    <x v="5"/>
    <x v="11"/>
    <s v="그리드 데이터 컬럼(품목코드) 수정시_x000a_팝업화면이 뜨지않음,  key 값이라 수정이 안된다면, 안내 메시지 필요"/>
    <m/>
    <d v="2020-10-12T00:00:00"/>
    <s v="X"/>
    <x v="7"/>
    <m/>
    <m/>
  </r>
  <r>
    <x v="3"/>
    <x v="10"/>
    <x v="53"/>
    <s v="MaterialInManage_P"/>
    <x v="0"/>
    <x v="5"/>
    <x v="5"/>
    <x v="11"/>
    <s v="그리드 데이터 컬럼(품목코드) 수정시_x000a_팝업화면이 뜨지않음,  key 값이라 수정이 안된다면, 안내 메시지 필요"/>
    <m/>
    <d v="2020-10-12T00:00:00"/>
    <s v="X"/>
    <x v="7"/>
    <m/>
    <m/>
  </r>
  <r>
    <x v="3"/>
    <x v="10"/>
    <x v="54"/>
    <s v="MaterialOutManage_M"/>
    <x v="0"/>
    <x v="5"/>
    <x v="5"/>
    <x v="11"/>
    <s v="그리드 데이터 컬럼(품목코드) 수정시_x000a_팝업화면이 뜨지않음,  key 값이라 수정이 안된다면, 안내 메시지 필요"/>
    <m/>
    <d v="2020-10-12T00:00:00"/>
    <s v="X"/>
    <x v="7"/>
    <m/>
    <m/>
  </r>
  <r>
    <x v="3"/>
    <x v="10"/>
    <x v="55"/>
    <s v="PickingOrder"/>
    <x v="0"/>
    <x v="5"/>
    <x v="5"/>
    <x v="5"/>
    <s v="그리드에서 마우스 스크롤down시, 각컬럼의 _x000a_너비와 데이터의 너비가 어긋나는 오류"/>
    <m/>
    <d v="2020-10-12T00:00:00"/>
    <s v="X"/>
    <x v="7"/>
    <m/>
    <m/>
  </r>
  <r>
    <x v="3"/>
    <x v="11"/>
    <x v="56"/>
    <s v="OrderMaterialLocation"/>
    <x v="1"/>
    <x v="4"/>
    <x v="0"/>
    <x v="4"/>
    <s v="화면 Loading시 오류발생"/>
    <s v="Uncaught SyntaxError: Unexpected end of JSON input"/>
    <d v="2020-10-12T00:00:00"/>
    <s v="X"/>
    <x v="2"/>
    <m/>
    <m/>
  </r>
  <r>
    <x v="3"/>
    <x v="11"/>
    <x v="57"/>
    <s v="OrderMaterialSum"/>
    <x v="1"/>
    <x v="4"/>
    <x v="0"/>
    <x v="4"/>
    <s v="화면 Loading시 오류발생"/>
    <s v="Uncaught SyntaxError: Unexpected end of JSON input"/>
    <d v="2020-10-12T00:00:00"/>
    <s v="X"/>
    <x v="6"/>
    <m/>
    <m/>
  </r>
  <r>
    <x v="3"/>
    <x v="11"/>
    <x v="58"/>
    <s v="CellStackStatus"/>
    <x v="1"/>
    <x v="4"/>
    <x v="6"/>
    <x v="10"/>
    <s v="프로그램명칭 잘못됨_x000a_(&quot;원자재 셀 적치 현황&quot;으로 수정필요)"/>
    <m/>
    <d v="2020-10-12T00:00:00"/>
    <s v="X"/>
    <x v="6"/>
    <m/>
    <m/>
  </r>
  <r>
    <x v="3"/>
    <x v="12"/>
    <x v="59"/>
    <s v="ItemProduction"/>
    <x v="1"/>
    <x v="6"/>
    <x v="4"/>
    <x v="6"/>
    <s v="작업안됨"/>
    <m/>
    <d v="2020-10-12T00:00:00"/>
    <s v="X"/>
    <x v="6"/>
    <m/>
    <m/>
  </r>
  <r>
    <x v="3"/>
    <x v="12"/>
    <x v="60"/>
    <s v="PackingResultInq2"/>
    <x v="1"/>
    <x v="6"/>
    <x v="4"/>
    <x v="6"/>
    <s v="작업안됨"/>
    <m/>
    <d v="2020-10-12T00:00:00"/>
    <s v="X"/>
    <x v="6"/>
    <m/>
    <m/>
  </r>
  <r>
    <x v="3"/>
    <x v="12"/>
    <x v="61"/>
    <s v="ProductTransfer"/>
    <x v="1"/>
    <x v="6"/>
    <x v="4"/>
    <x v="6"/>
    <s v="작업안됨"/>
    <m/>
    <d v="2020-10-12T00:00:00"/>
    <s v="X"/>
    <x v="6"/>
    <m/>
    <m/>
  </r>
  <r>
    <x v="3"/>
    <x v="13"/>
    <x v="62"/>
    <s v="DespatchManage2"/>
    <x v="1"/>
    <x v="6"/>
    <x v="4"/>
    <x v="6"/>
    <s v="작업안됨"/>
    <m/>
    <d v="2020-10-12T00:00:00"/>
    <s v="X"/>
    <x v="7"/>
    <m/>
    <m/>
  </r>
  <r>
    <x v="3"/>
    <x v="14"/>
    <x v="63"/>
    <s v="ItemOutManage"/>
    <x v="0"/>
    <x v="5"/>
    <x v="5"/>
    <x v="11"/>
    <s v="그리드 데이터 컬럼(완제품 코드) 수정시_x000a_팝업화면이 뜨지않음,  key 값이라 수정이 안된다면, 안내 메시지 필요"/>
    <m/>
    <d v="2020-10-12T00:00:00"/>
    <s v="X"/>
    <x v="3"/>
    <m/>
    <m/>
  </r>
  <r>
    <x v="3"/>
    <x v="15"/>
    <x v="64"/>
    <s v="TestRecognitionE_Temp"/>
    <x v="1"/>
    <x v="6"/>
    <x v="4"/>
    <x v="6"/>
    <s v="작업안됨"/>
    <m/>
    <d v="2020-10-12T00:00:00"/>
    <s v="X"/>
    <x v="4"/>
    <m/>
    <m/>
  </r>
  <r>
    <x v="3"/>
    <x v="15"/>
    <x v="65"/>
    <s v="ReleasedOrRejectedLabel"/>
    <x v="1"/>
    <x v="6"/>
    <x v="4"/>
    <x v="6"/>
    <s v="작업안됨"/>
    <m/>
    <d v="2020-10-12T00:00:00"/>
    <s v="X"/>
    <x v="2"/>
    <m/>
    <m/>
  </r>
  <r>
    <x v="3"/>
    <x v="15"/>
    <x v="66"/>
    <s v="ShippingRecognition"/>
    <x v="1"/>
    <x v="6"/>
    <x v="4"/>
    <x v="6"/>
    <s v="작업안됨"/>
    <m/>
    <d v="2020-10-12T00:00:00"/>
    <s v="X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9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3:D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1"/>
        <item x="5"/>
        <item x="0"/>
        <item x="2"/>
        <item x="3"/>
        <item x="4"/>
        <item t="default"/>
      </items>
    </pivotField>
    <pivotField axis="axisRow" showAll="0">
      <items count="13">
        <item x="1"/>
        <item x="3"/>
        <item x="11"/>
        <item x="5"/>
        <item x="4"/>
        <item x="10"/>
        <item x="0"/>
        <item x="8"/>
        <item x="9"/>
        <item x="6"/>
        <item x="2"/>
        <item x="7"/>
        <item t="default"/>
      </items>
    </pivotField>
    <pivotField showAll="0"/>
    <pivotField showAll="0"/>
    <pivotField showAll="0"/>
    <pivotField showAll="0"/>
    <pivotField dataField="1" showAll="0">
      <items count="9">
        <item x="2"/>
        <item x="3"/>
        <item x="5"/>
        <item x="4"/>
        <item x="6"/>
        <item x="1"/>
        <item x="7"/>
        <item x="0"/>
        <item t="default"/>
      </items>
    </pivotField>
    <pivotField showAll="0"/>
    <pivotField showAll="0"/>
  </pivotFields>
  <rowFields count="2">
    <field x="6"/>
    <field x="7"/>
  </rowFields>
  <rowItems count="27">
    <i>
      <x/>
    </i>
    <i r="1">
      <x v="5"/>
    </i>
    <i>
      <x v="1"/>
    </i>
    <i r="1">
      <x/>
    </i>
    <i r="1">
      <x v="6"/>
    </i>
    <i r="1">
      <x v="7"/>
    </i>
    <i>
      <x v="2"/>
    </i>
    <i r="1">
      <x v="1"/>
    </i>
    <i r="1">
      <x v="2"/>
    </i>
    <i r="1">
      <x v="3"/>
    </i>
    <i r="1">
      <x v="6"/>
    </i>
    <i>
      <x v="3"/>
    </i>
    <i r="1">
      <x/>
    </i>
    <i r="1">
      <x v="1"/>
    </i>
    <i r="1">
      <x v="3"/>
    </i>
    <i r="1">
      <x v="4"/>
    </i>
    <i r="1">
      <x v="6"/>
    </i>
    <i r="1">
      <x v="8"/>
    </i>
    <i r="1">
      <x v="10"/>
    </i>
    <i r="1">
      <x v="11"/>
    </i>
    <i>
      <x v="4"/>
    </i>
    <i r="1">
      <x v="1"/>
    </i>
    <i>
      <x v="5"/>
    </i>
    <i r="1">
      <x v="3"/>
    </i>
    <i>
      <x v="6"/>
    </i>
    <i r="1">
      <x v="9"/>
    </i>
    <i t="grand">
      <x/>
    </i>
  </rowItems>
  <colItems count="1">
    <i/>
  </colItems>
  <dataFields count="1">
    <dataField name="개수 : 개발자" fld="12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1" cacheId="9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34:K123" firstHeaderRow="1" firstDataRow="2" firstDataCol="1"/>
  <pivotFields count="15">
    <pivotField axis="axisRow" showAll="0" sortType="descending">
      <items count="5">
        <item x="1"/>
        <item x="0"/>
        <item x="3"/>
        <item x="2"/>
        <item t="default"/>
      </items>
    </pivotField>
    <pivotField axis="axisRow" showAll="0">
      <items count="17">
        <item x="15"/>
        <item x="2"/>
        <item x="0"/>
        <item x="1"/>
        <item x="7"/>
        <item x="12"/>
        <item x="14"/>
        <item x="13"/>
        <item x="11"/>
        <item x="9"/>
        <item x="10"/>
        <item x="8"/>
        <item x="5"/>
        <item x="6"/>
        <item x="4"/>
        <item x="3"/>
        <item t="default"/>
      </items>
    </pivotField>
    <pivotField axis="axisRow" showAll="0">
      <items count="68">
        <item x="15"/>
        <item x="11"/>
        <item x="18"/>
        <item x="23"/>
        <item x="12"/>
        <item x="3"/>
        <item x="10"/>
        <item x="4"/>
        <item x="2"/>
        <item x="0"/>
        <item x="24"/>
        <item x="16"/>
        <item x="5"/>
        <item x="6"/>
        <item x="29"/>
        <item x="28"/>
        <item x="17"/>
        <item x="64"/>
        <item x="14"/>
        <item x="13"/>
        <item x="38"/>
        <item x="35"/>
        <item x="34"/>
        <item x="63"/>
        <item x="61"/>
        <item x="59"/>
        <item x="60"/>
        <item x="19"/>
        <item x="52"/>
        <item x="54"/>
        <item x="21"/>
        <item x="56"/>
        <item x="57"/>
        <item x="51"/>
        <item x="49"/>
        <item x="46"/>
        <item x="47"/>
        <item x="55"/>
        <item x="58"/>
        <item x="37"/>
        <item x="27"/>
        <item x="40"/>
        <item x="41"/>
        <item x="44"/>
        <item x="42"/>
        <item x="43"/>
        <item x="20"/>
        <item x="53"/>
        <item x="45"/>
        <item x="32"/>
        <item x="50"/>
        <item x="48"/>
        <item x="65"/>
        <item x="9"/>
        <item x="8"/>
        <item x="36"/>
        <item x="39"/>
        <item x="22"/>
        <item x="25"/>
        <item x="26"/>
        <item x="62"/>
        <item x="66"/>
        <item x="33"/>
        <item x="31"/>
        <item x="30"/>
        <item x="7"/>
        <item x="1"/>
        <item t="default"/>
      </items>
    </pivotField>
    <pivotField showAll="0"/>
    <pivotField showAll="0"/>
    <pivotField showAll="0"/>
    <pivotField axis="axisCol" showAll="0">
      <items count="8">
        <item x="6"/>
        <item x="1"/>
        <item x="5"/>
        <item x="0"/>
        <item x="2"/>
        <item x="3"/>
        <item x="4"/>
        <item t="default"/>
      </items>
    </pivotField>
    <pivotField showAll="0">
      <items count="13">
        <item x="1"/>
        <item x="3"/>
        <item x="11"/>
        <item x="5"/>
        <item x="4"/>
        <item x="10"/>
        <item x="0"/>
        <item x="8"/>
        <item x="9"/>
        <item x="6"/>
        <item x="2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0"/>
    <field x="1"/>
    <field x="2"/>
  </rowFields>
  <rowItems count="88">
    <i>
      <x/>
    </i>
    <i r="1">
      <x v="12"/>
    </i>
    <i r="2">
      <x v="3"/>
    </i>
    <i r="2">
      <x v="10"/>
    </i>
    <i r="2">
      <x v="14"/>
    </i>
    <i r="2">
      <x v="15"/>
    </i>
    <i r="2">
      <x v="30"/>
    </i>
    <i r="2">
      <x v="40"/>
    </i>
    <i r="2">
      <x v="57"/>
    </i>
    <i r="2">
      <x v="58"/>
    </i>
    <i r="2">
      <x v="59"/>
    </i>
    <i r="1">
      <x v="13"/>
    </i>
    <i r="2">
      <x v="49"/>
    </i>
    <i r="2">
      <x v="62"/>
    </i>
    <i r="2">
      <x v="63"/>
    </i>
    <i r="2">
      <x v="64"/>
    </i>
    <i>
      <x v="1"/>
    </i>
    <i r="1">
      <x v="1"/>
    </i>
    <i r="2">
      <x/>
    </i>
    <i r="1">
      <x v="2"/>
    </i>
    <i r="2">
      <x v="5"/>
    </i>
    <i r="2">
      <x v="8"/>
    </i>
    <i r="2">
      <x v="9"/>
    </i>
    <i r="2">
      <x v="66"/>
    </i>
    <i r="1">
      <x v="3"/>
    </i>
    <i r="2">
      <x v="1"/>
    </i>
    <i r="2">
      <x v="4"/>
    </i>
    <i r="2">
      <x v="6"/>
    </i>
    <i r="2">
      <x v="7"/>
    </i>
    <i r="2">
      <x v="12"/>
    </i>
    <i r="2">
      <x v="13"/>
    </i>
    <i r="2">
      <x v="18"/>
    </i>
    <i r="2">
      <x v="19"/>
    </i>
    <i r="2">
      <x v="53"/>
    </i>
    <i r="2">
      <x v="54"/>
    </i>
    <i r="2">
      <x v="65"/>
    </i>
    <i r="1">
      <x v="14"/>
    </i>
    <i r="2">
      <x v="27"/>
    </i>
    <i r="2">
      <x v="46"/>
    </i>
    <i r="1">
      <x v="15"/>
    </i>
    <i r="2">
      <x v="2"/>
    </i>
    <i r="2">
      <x v="11"/>
    </i>
    <i r="2">
      <x v="16"/>
    </i>
    <i>
      <x v="2"/>
    </i>
    <i r="1">
      <x/>
    </i>
    <i r="2">
      <x v="17"/>
    </i>
    <i r="2">
      <x v="52"/>
    </i>
    <i r="2">
      <x v="61"/>
    </i>
    <i r="1">
      <x v="5"/>
    </i>
    <i r="2">
      <x v="24"/>
    </i>
    <i r="2">
      <x v="25"/>
    </i>
    <i r="2">
      <x v="26"/>
    </i>
    <i r="1">
      <x v="6"/>
    </i>
    <i r="2">
      <x v="23"/>
    </i>
    <i r="1">
      <x v="7"/>
    </i>
    <i r="2">
      <x v="60"/>
    </i>
    <i r="1">
      <x v="8"/>
    </i>
    <i r="2">
      <x v="31"/>
    </i>
    <i r="2">
      <x v="32"/>
    </i>
    <i r="2">
      <x v="38"/>
    </i>
    <i r="1">
      <x v="9"/>
    </i>
    <i r="2">
      <x v="35"/>
    </i>
    <i r="2">
      <x v="48"/>
    </i>
    <i r="1">
      <x v="10"/>
    </i>
    <i r="2">
      <x v="28"/>
    </i>
    <i r="2">
      <x v="29"/>
    </i>
    <i r="2">
      <x v="33"/>
    </i>
    <i r="2">
      <x v="34"/>
    </i>
    <i r="2">
      <x v="36"/>
    </i>
    <i r="2">
      <x v="37"/>
    </i>
    <i r="2">
      <x v="47"/>
    </i>
    <i r="2">
      <x v="50"/>
    </i>
    <i r="2">
      <x v="51"/>
    </i>
    <i>
      <x v="3"/>
    </i>
    <i r="1">
      <x v="4"/>
    </i>
    <i r="2">
      <x v="20"/>
    </i>
    <i r="2">
      <x v="21"/>
    </i>
    <i r="2">
      <x v="22"/>
    </i>
    <i r="2">
      <x v="39"/>
    </i>
    <i r="2">
      <x v="55"/>
    </i>
    <i r="2">
      <x v="56"/>
    </i>
    <i r="1">
      <x v="11"/>
    </i>
    <i r="2">
      <x v="41"/>
    </i>
    <i r="2">
      <x v="42"/>
    </i>
    <i r="2">
      <x v="43"/>
    </i>
    <i r="2">
      <x v="44"/>
    </i>
    <i r="2">
      <x v="4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개수 : 개발자" fld="12" subtotal="count" baseField="2" baseItem="22" numFmtId="177"/>
  </dataFields>
  <formats count="30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6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0" count="1" selected="0">
            <x v="0"/>
          </reference>
          <reference field="1" count="2">
            <x v="12"/>
            <x v="13"/>
          </reference>
        </references>
      </pivotArea>
    </format>
    <format dxfId="43">
      <pivotArea dataOnly="0" labelOnly="1" fieldPosition="0">
        <references count="2">
          <reference field="0" count="1" selected="0">
            <x v="1"/>
          </reference>
          <reference field="1" count="5">
            <x v="1"/>
            <x v="2"/>
            <x v="3"/>
            <x v="14"/>
            <x v="15"/>
          </reference>
        </references>
      </pivotArea>
    </format>
    <format dxfId="42">
      <pivotArea dataOnly="0" labelOnly="1" fieldPosition="0">
        <references count="2">
          <reference field="0" count="1" selected="0">
            <x v="2"/>
          </reference>
          <reference field="1" count="7">
            <x v="0"/>
            <x v="5"/>
            <x v="6"/>
            <x v="7"/>
            <x v="8"/>
            <x v="9"/>
            <x v="10"/>
          </reference>
        </references>
      </pivotArea>
    </format>
    <format dxfId="41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11"/>
          </reference>
        </references>
      </pivotArea>
    </format>
    <format dxfId="40">
      <pivotArea dataOnly="0" labelOnly="1" fieldPosition="0">
        <references count="3">
          <reference field="0" count="1" selected="0">
            <x v="0"/>
          </reference>
          <reference field="1" count="1" selected="0">
            <x v="12"/>
          </reference>
          <reference field="2" count="9">
            <x v="3"/>
            <x v="10"/>
            <x v="14"/>
            <x v="15"/>
            <x v="30"/>
            <x v="40"/>
            <x v="57"/>
            <x v="58"/>
            <x v="59"/>
          </reference>
        </references>
      </pivotArea>
    </format>
    <format dxfId="39">
      <pivotArea dataOnly="0" labelOnly="1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4">
            <x v="49"/>
            <x v="62"/>
            <x v="63"/>
            <x v="64"/>
          </reference>
        </references>
      </pivotArea>
    </format>
    <format dxfId="38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37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5"/>
            <x v="8"/>
            <x v="9"/>
            <x v="66"/>
          </reference>
        </references>
      </pivotArea>
    </format>
    <format dxfId="36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1">
            <x v="1"/>
            <x v="4"/>
            <x v="6"/>
            <x v="7"/>
            <x v="12"/>
            <x v="13"/>
            <x v="18"/>
            <x v="19"/>
            <x v="53"/>
            <x v="54"/>
            <x v="65"/>
          </reference>
        </references>
      </pivotArea>
    </format>
    <format dxfId="35">
      <pivotArea dataOnly="0" labelOnly="1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2">
            <x v="27"/>
            <x v="46"/>
          </reference>
        </references>
      </pivotArea>
    </format>
    <format dxfId="34">
      <pivotArea dataOnly="0" labelOnly="1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3">
            <x v="2"/>
            <x v="11"/>
            <x v="16"/>
          </reference>
        </references>
      </pivotArea>
    </format>
    <format dxfId="33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3">
            <x v="17"/>
            <x v="52"/>
            <x v="61"/>
          </reference>
        </references>
      </pivotArea>
    </format>
    <format dxfId="32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3">
            <x v="24"/>
            <x v="25"/>
            <x v="26"/>
          </reference>
        </references>
      </pivotArea>
    </format>
    <format dxfId="31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23"/>
          </reference>
        </references>
      </pivotArea>
    </format>
    <format dxfId="30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2" count="1">
            <x v="60"/>
          </reference>
        </references>
      </pivotArea>
    </format>
    <format dxfId="29">
      <pivotArea dataOnly="0" labelOnly="1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3">
            <x v="31"/>
            <x v="32"/>
            <x v="38"/>
          </reference>
        </references>
      </pivotArea>
    </format>
    <format dxfId="28">
      <pivotArea dataOnly="0" labelOnly="1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2" count="2">
            <x v="35"/>
            <x v="48"/>
          </reference>
        </references>
      </pivotArea>
    </format>
    <format dxfId="27">
      <pivotArea dataOnly="0" labelOnly="1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9">
            <x v="28"/>
            <x v="29"/>
            <x v="33"/>
            <x v="34"/>
            <x v="36"/>
            <x v="37"/>
            <x v="47"/>
            <x v="50"/>
            <x v="51"/>
          </reference>
        </references>
      </pivotArea>
    </format>
    <format dxfId="26">
      <pivotArea dataOnly="0" labelOnly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6">
            <x v="20"/>
            <x v="21"/>
            <x v="22"/>
            <x v="39"/>
            <x v="55"/>
            <x v="56"/>
          </reference>
        </references>
      </pivotArea>
    </format>
    <format dxfId="25">
      <pivotArea dataOnly="0" labelOnly="1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5">
            <x v="41"/>
            <x v="42"/>
            <x v="43"/>
            <x v="44"/>
            <x v="45"/>
          </reference>
        </references>
      </pivotArea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7" cacheId="9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3:T25" firstHeaderRow="1" firstDataRow="2" firstDataCol="1"/>
  <pivotFields count="15">
    <pivotField axis="axisRow" showAll="0" sortType="descending">
      <items count="5">
        <item x="1"/>
        <item x="0"/>
        <item x="3"/>
        <item x="2"/>
        <item t="default"/>
      </items>
    </pivotField>
    <pivotField axis="axisRow" showAll="0">
      <items count="17">
        <item x="15"/>
        <item x="2"/>
        <item x="0"/>
        <item x="1"/>
        <item x="7"/>
        <item x="12"/>
        <item x="14"/>
        <item x="13"/>
        <item x="11"/>
        <item x="9"/>
        <item x="10"/>
        <item x="8"/>
        <item x="5"/>
        <item x="6"/>
        <item x="4"/>
        <item x="3"/>
        <item t="default"/>
      </items>
    </pivotField>
    <pivotField showAll="0"/>
    <pivotField showAll="0"/>
    <pivotField showAll="0"/>
    <pivotField showAll="0"/>
    <pivotField showAll="0">
      <items count="8">
        <item x="6"/>
        <item x="1"/>
        <item x="5"/>
        <item x="0"/>
        <item x="2"/>
        <item x="3"/>
        <item x="4"/>
        <item t="default"/>
      </items>
    </pivotField>
    <pivotField axis="axisCol" showAll="0" sortType="ascending">
      <items count="13">
        <item x="1"/>
        <item x="3"/>
        <item x="11"/>
        <item x="5"/>
        <item x="4"/>
        <item x="10"/>
        <item x="0"/>
        <item x="8"/>
        <item x="9"/>
        <item x="6"/>
        <item x="2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1">
    <i>
      <x/>
    </i>
    <i r="1">
      <x v="12"/>
    </i>
    <i r="1">
      <x v="13"/>
    </i>
    <i>
      <x v="1"/>
    </i>
    <i r="1">
      <x v="1"/>
    </i>
    <i r="1">
      <x v="2"/>
    </i>
    <i r="1">
      <x v="3"/>
    </i>
    <i r="1">
      <x v="14"/>
    </i>
    <i r="1">
      <x v="15"/>
    </i>
    <i>
      <x v="2"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4"/>
    </i>
    <i r="1">
      <x v="11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개수 : 개발자" fld="12" subtotal="count" baseField="0" baseItem="0"/>
  </dataFields>
  <formats count="10"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1" count="2">
            <x v="12"/>
            <x v="13"/>
          </reference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1" count="5">
            <x v="1"/>
            <x v="2"/>
            <x v="3"/>
            <x v="14"/>
            <x v="15"/>
          </reference>
        </references>
      </pivotArea>
    </format>
    <format dxfId="56">
      <pivotArea dataOnly="0" labelOnly="1" fieldPosition="0">
        <references count="2">
          <reference field="0" count="1" selected="0">
            <x v="2"/>
          </reference>
          <reference field="1" count="7">
            <x v="0"/>
            <x v="5"/>
            <x v="6"/>
            <x v="7"/>
            <x v="8"/>
            <x v="9"/>
            <x v="10"/>
          </reference>
        </references>
      </pivotArea>
    </format>
    <format dxfId="55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11"/>
          </reference>
        </references>
      </pivotArea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4:P9" totalsRowShown="0" headerRowDxfId="80" headerRowBorderDxfId="79" tableBorderDxfId="78" totalsRowBorderDxfId="77">
  <autoFilter ref="B4:P9"/>
  <tableColumns count="15">
    <tableColumn id="1" name="대" dataDxfId="76">
      <calculatedColumnFormula>VLOOKUP(표1[[#This Row],[파일명]], Table_프로그램[#All], 2, 0)</calculatedColumnFormula>
    </tableColumn>
    <tableColumn id="2" name="중" dataDxfId="75">
      <calculatedColumnFormula>VLOOKUP(표1[[#This Row],[파일명]], Table_프로그램[#All], 3, 0)</calculatedColumnFormula>
    </tableColumn>
    <tableColumn id="3" name="프로그램명" dataDxfId="74">
      <calculatedColumnFormula>VLOOKUP(표1[[#This Row],[파일명]], Table_프로그램[#All], 4, 0)</calculatedColumnFormula>
    </tableColumn>
    <tableColumn id="4" name="파일명" dataDxfId="0">
      <calculatedColumnFormula>프로그램LIST!$A2</calculatedColumnFormula>
    </tableColumn>
    <tableColumn id="17" name="우선순위(심각도)" dataDxfId="73"/>
    <tableColumn id="5" name="레이아웃 pos" dataDxfId="72"/>
    <tableColumn id="6" name="오류구분" dataDxfId="71"/>
    <tableColumn id="7" name="이슈그룹" dataDxfId="70"/>
    <tableColumn id="8" name="이슈상세" dataDxfId="69"/>
    <tableColumn id="19" name="오류캡쳐" dataDxfId="68"/>
    <tableColumn id="15" name="등록일" dataDxfId="67"/>
    <tableColumn id="9" name="조치상태" dataDxfId="66"/>
    <tableColumn id="10" name="개발자" dataDxfId="65">
      <calculatedColumnFormula>VLOOKUP(표1[[#This Row],[파일명]], Table_프로그램[#All], 7, 0)</calculatedColumnFormula>
    </tableColumn>
    <tableColumn id="11" name="예정일" dataDxfId="64"/>
    <tableColumn id="12" name="완료일" dataDxfId="6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_프로그램" displayName="Table_프로그램" ref="A1:I167" totalsRowShown="0" headerRowDxfId="22" headerRowBorderDxfId="21" tableBorderDxfId="20" totalsRowBorderDxfId="19">
  <autoFilter ref="A1:I167"/>
  <tableColumns count="9">
    <tableColumn id="4" name="파일명" dataDxfId="18"/>
    <tableColumn id="1" name="대" dataDxfId="17"/>
    <tableColumn id="2" name="중" dataDxfId="16"/>
    <tableColumn id="3" name="프로그램명" dataDxfId="15"/>
    <tableColumn id="9" name="BASE시스템" dataDxfId="14"/>
    <tableColumn id="5" name="검토일정" dataDxfId="13"/>
    <tableColumn id="7" name="완료여부" dataDxfId="12">
      <calculatedColumnFormula>IF(Table_프로그램[[#This Row],[개발자]] &lt;&gt; "", "O", "X")</calculatedColumnFormula>
    </tableColumn>
    <tableColumn id="6" name="개발자" dataDxfId="11"/>
    <tableColumn id="8" name="코멘트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BL_용어정리" displayName="TBL_용어정리" ref="A2:D7" totalsRowShown="0" headerRowDxfId="9" headerRowBorderDxfId="8" tableBorderDxfId="7" totalsRowBorderDxfId="6">
  <autoFilter ref="A2:D7"/>
  <tableColumns count="4">
    <tableColumn id="1" name="No." dataDxfId="5">
      <calculatedColumnFormula>ROW()-2</calculatedColumnFormula>
    </tableColumn>
    <tableColumn id="2" name="sheet" dataDxfId="4"/>
    <tableColumn id="3" name="용어명" dataDxfId="3"/>
    <tableColumn id="4" name="의미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______.ppt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72"/>
  <sheetViews>
    <sheetView zoomScaleNormal="100" workbookViewId="0">
      <selection activeCell="G19" sqref="G19"/>
    </sheetView>
  </sheetViews>
  <sheetFormatPr defaultRowHeight="16.5" x14ac:dyDescent="0.3"/>
  <cols>
    <col min="1" max="1" width="5.5" customWidth="1"/>
    <col min="2" max="2" width="11.25" customWidth="1"/>
    <col min="3" max="3" width="18" bestFit="1" customWidth="1"/>
    <col min="4" max="4" width="5.25" style="2" bestFit="1" customWidth="1"/>
    <col min="5" max="5" width="39.875" customWidth="1"/>
    <col min="6" max="6" width="13.75" bestFit="1" customWidth="1"/>
    <col min="7" max="7" width="104.25" bestFit="1" customWidth="1"/>
    <col min="8" max="8" width="10.5" customWidth="1"/>
  </cols>
  <sheetData>
    <row r="2" spans="2:2" ht="24" x14ac:dyDescent="0.45">
      <c r="B2" s="105" t="s">
        <v>577</v>
      </c>
    </row>
    <row r="22" spans="2:8" x14ac:dyDescent="0.3">
      <c r="B22" t="s">
        <v>575</v>
      </c>
      <c r="C22" t="s">
        <v>588</v>
      </c>
    </row>
    <row r="24" spans="2:8" ht="24" x14ac:dyDescent="0.45">
      <c r="B24" s="105" t="s">
        <v>578</v>
      </c>
      <c r="C24" s="103"/>
      <c r="D24" s="104"/>
      <c r="E24" s="103"/>
    </row>
    <row r="25" spans="2:8" x14ac:dyDescent="0.3">
      <c r="B25" s="80" t="s">
        <v>483</v>
      </c>
      <c r="C25" s="81" t="s">
        <v>531</v>
      </c>
      <c r="D25" s="82" t="s">
        <v>350</v>
      </c>
      <c r="E25" s="81" t="s">
        <v>517</v>
      </c>
      <c r="F25" s="81" t="s">
        <v>574</v>
      </c>
      <c r="G25" s="81" t="s">
        <v>347</v>
      </c>
      <c r="H25" s="81" t="s">
        <v>349</v>
      </c>
    </row>
    <row r="26" spans="2:8" x14ac:dyDescent="0.3">
      <c r="B26" s="83" t="s">
        <v>482</v>
      </c>
      <c r="C26" s="84"/>
      <c r="D26" s="85"/>
      <c r="E26" s="86" t="s">
        <v>576</v>
      </c>
      <c r="F26" s="69"/>
      <c r="G26" s="68" t="s">
        <v>594</v>
      </c>
      <c r="H26" s="68" t="s">
        <v>348</v>
      </c>
    </row>
    <row r="27" spans="2:8" x14ac:dyDescent="0.3">
      <c r="B27" s="72"/>
      <c r="C27" s="70" t="s">
        <v>485</v>
      </c>
      <c r="D27" s="23" t="s">
        <v>621</v>
      </c>
      <c r="E27" s="7" t="s">
        <v>352</v>
      </c>
      <c r="F27" s="49" t="s">
        <v>395</v>
      </c>
      <c r="G27" s="7" t="s">
        <v>394</v>
      </c>
      <c r="H27" s="7" t="s">
        <v>348</v>
      </c>
    </row>
    <row r="28" spans="2:8" x14ac:dyDescent="0.3">
      <c r="B28" s="72"/>
      <c r="C28" s="70" t="s">
        <v>485</v>
      </c>
      <c r="D28" s="23" t="s">
        <v>489</v>
      </c>
      <c r="E28" s="7" t="s">
        <v>618</v>
      </c>
      <c r="F28" s="49" t="s">
        <v>396</v>
      </c>
      <c r="G28" s="7" t="s">
        <v>595</v>
      </c>
      <c r="H28" s="7" t="s">
        <v>348</v>
      </c>
    </row>
    <row r="29" spans="2:8" x14ac:dyDescent="0.3">
      <c r="B29" s="72"/>
      <c r="C29" s="70" t="s">
        <v>485</v>
      </c>
      <c r="D29" s="23" t="s">
        <v>491</v>
      </c>
      <c r="E29" s="7" t="s">
        <v>351</v>
      </c>
      <c r="F29" s="49" t="s">
        <v>397</v>
      </c>
      <c r="G29" s="7" t="s">
        <v>596</v>
      </c>
      <c r="H29" s="7" t="s">
        <v>348</v>
      </c>
    </row>
    <row r="30" spans="2:8" x14ac:dyDescent="0.3">
      <c r="B30" s="72"/>
      <c r="C30" s="70" t="s">
        <v>579</v>
      </c>
      <c r="D30" s="23" t="s">
        <v>580</v>
      </c>
      <c r="E30" s="7" t="s">
        <v>585</v>
      </c>
      <c r="F30" s="49" t="s">
        <v>480</v>
      </c>
      <c r="G30" s="7" t="s">
        <v>597</v>
      </c>
      <c r="H30" s="7" t="s">
        <v>348</v>
      </c>
    </row>
    <row r="31" spans="2:8" x14ac:dyDescent="0.3">
      <c r="B31" s="72"/>
      <c r="C31" s="70"/>
      <c r="D31" s="23"/>
      <c r="E31" s="7"/>
      <c r="F31" s="49"/>
      <c r="G31" s="7"/>
      <c r="H31" s="7" t="s">
        <v>348</v>
      </c>
    </row>
    <row r="32" spans="2:8" x14ac:dyDescent="0.3">
      <c r="B32" s="72"/>
      <c r="C32" s="70" t="s">
        <v>13</v>
      </c>
      <c r="D32" s="23" t="s">
        <v>497</v>
      </c>
      <c r="E32" s="7" t="s">
        <v>619</v>
      </c>
      <c r="F32" s="49" t="s">
        <v>396</v>
      </c>
      <c r="G32" s="7" t="s">
        <v>598</v>
      </c>
      <c r="H32" s="7" t="s">
        <v>348</v>
      </c>
    </row>
    <row r="33" spans="2:8" x14ac:dyDescent="0.3">
      <c r="B33" s="72"/>
      <c r="C33" s="70" t="s">
        <v>486</v>
      </c>
      <c r="D33" s="23" t="s">
        <v>494</v>
      </c>
      <c r="E33" s="7" t="s">
        <v>620</v>
      </c>
      <c r="F33" s="49" t="s">
        <v>397</v>
      </c>
      <c r="G33" s="7" t="s">
        <v>366</v>
      </c>
      <c r="H33" s="7" t="s">
        <v>348</v>
      </c>
    </row>
    <row r="34" spans="2:8" x14ac:dyDescent="0.3">
      <c r="B34" s="72"/>
      <c r="C34" s="70" t="s">
        <v>13</v>
      </c>
      <c r="D34" s="23" t="s">
        <v>495</v>
      </c>
      <c r="E34" s="7" t="s">
        <v>569</v>
      </c>
      <c r="F34" s="49" t="s">
        <v>398</v>
      </c>
      <c r="G34" s="7" t="s">
        <v>367</v>
      </c>
      <c r="H34" s="7" t="s">
        <v>348</v>
      </c>
    </row>
    <row r="35" spans="2:8" ht="33" x14ac:dyDescent="0.3">
      <c r="B35" s="72"/>
      <c r="C35" s="70" t="s">
        <v>13</v>
      </c>
      <c r="D35" s="23" t="s">
        <v>496</v>
      </c>
      <c r="E35" s="7" t="s">
        <v>589</v>
      </c>
      <c r="F35" s="49" t="s">
        <v>480</v>
      </c>
      <c r="G35" s="45" t="s">
        <v>571</v>
      </c>
      <c r="H35" s="7"/>
    </row>
    <row r="36" spans="2:8" x14ac:dyDescent="0.3">
      <c r="B36" s="72"/>
      <c r="C36" s="70" t="s">
        <v>13</v>
      </c>
      <c r="D36" s="23" t="s">
        <v>498</v>
      </c>
      <c r="E36" s="7" t="s">
        <v>590</v>
      </c>
      <c r="F36" s="49" t="s">
        <v>480</v>
      </c>
      <c r="G36" s="7"/>
      <c r="H36" s="7"/>
    </row>
    <row r="37" spans="2:8" x14ac:dyDescent="0.3">
      <c r="B37" s="72"/>
      <c r="C37" s="70" t="s">
        <v>13</v>
      </c>
      <c r="D37" s="23" t="s">
        <v>499</v>
      </c>
      <c r="E37" s="7" t="s">
        <v>572</v>
      </c>
      <c r="F37" s="49" t="s">
        <v>480</v>
      </c>
      <c r="G37" s="7"/>
      <c r="H37" s="7"/>
    </row>
    <row r="38" spans="2:8" x14ac:dyDescent="0.3">
      <c r="B38" s="72"/>
      <c r="C38" s="70" t="s">
        <v>13</v>
      </c>
      <c r="D38" s="23" t="s">
        <v>500</v>
      </c>
      <c r="E38" s="7" t="s">
        <v>573</v>
      </c>
      <c r="F38" s="49" t="s">
        <v>480</v>
      </c>
      <c r="G38" s="7"/>
      <c r="H38" s="7"/>
    </row>
    <row r="39" spans="2:8" x14ac:dyDescent="0.3">
      <c r="B39" s="72"/>
      <c r="C39" s="70" t="s">
        <v>13</v>
      </c>
      <c r="D39" s="23" t="s">
        <v>565</v>
      </c>
      <c r="E39" s="7" t="s">
        <v>373</v>
      </c>
      <c r="F39" s="49" t="s">
        <v>396</v>
      </c>
      <c r="G39" s="7" t="s">
        <v>622</v>
      </c>
      <c r="H39" s="7" t="s">
        <v>348</v>
      </c>
    </row>
    <row r="40" spans="2:8" x14ac:dyDescent="0.3">
      <c r="B40" s="72"/>
      <c r="C40" s="70" t="s">
        <v>13</v>
      </c>
      <c r="D40" s="23" t="s">
        <v>566</v>
      </c>
      <c r="E40" s="7" t="s">
        <v>623</v>
      </c>
      <c r="F40" s="49" t="s">
        <v>399</v>
      </c>
      <c r="G40" s="7" t="s">
        <v>624</v>
      </c>
      <c r="H40" s="7" t="s">
        <v>348</v>
      </c>
    </row>
    <row r="41" spans="2:8" x14ac:dyDescent="0.3">
      <c r="B41" s="72"/>
      <c r="C41" s="70" t="s">
        <v>13</v>
      </c>
      <c r="D41" s="23" t="s">
        <v>570</v>
      </c>
      <c r="E41" s="7" t="s">
        <v>625</v>
      </c>
      <c r="F41" s="67" t="s">
        <v>626</v>
      </c>
      <c r="G41" s="7" t="s">
        <v>591</v>
      </c>
      <c r="H41" s="7"/>
    </row>
    <row r="42" spans="2:8" x14ac:dyDescent="0.3">
      <c r="B42" s="72"/>
      <c r="C42" s="70"/>
      <c r="D42" s="23"/>
      <c r="E42" s="7"/>
      <c r="F42" s="67"/>
      <c r="G42" s="45"/>
      <c r="H42" s="7"/>
    </row>
    <row r="43" spans="2:8" x14ac:dyDescent="0.3">
      <c r="B43" s="71"/>
      <c r="C43" s="70"/>
      <c r="D43" s="23"/>
      <c r="E43" s="7"/>
      <c r="F43" s="49"/>
      <c r="G43" s="7"/>
      <c r="H43" s="7"/>
    </row>
    <row r="44" spans="2:8" x14ac:dyDescent="0.3">
      <c r="B44" s="83" t="s">
        <v>481</v>
      </c>
      <c r="C44" s="87"/>
      <c r="D44" s="85"/>
      <c r="E44" s="86" t="s">
        <v>582</v>
      </c>
      <c r="F44" s="69"/>
      <c r="G44" s="68" t="s">
        <v>583</v>
      </c>
      <c r="H44" s="68" t="s">
        <v>348</v>
      </c>
    </row>
    <row r="45" spans="2:8" x14ac:dyDescent="0.3">
      <c r="B45" s="7"/>
      <c r="C45" s="7"/>
      <c r="D45" s="23"/>
      <c r="E45" s="7"/>
      <c r="F45" s="49"/>
      <c r="G45" s="7"/>
      <c r="H45" s="7"/>
    </row>
    <row r="46" spans="2:8" x14ac:dyDescent="0.3">
      <c r="B46" s="86" t="s">
        <v>484</v>
      </c>
      <c r="C46" s="68"/>
      <c r="D46" s="73"/>
      <c r="E46" s="68"/>
      <c r="F46" s="69"/>
      <c r="G46" s="68"/>
      <c r="H46" s="68"/>
    </row>
    <row r="47" spans="2:8" ht="33" x14ac:dyDescent="0.3">
      <c r="B47" s="7"/>
      <c r="C47" s="7" t="s">
        <v>487</v>
      </c>
      <c r="D47" s="23">
        <v>1</v>
      </c>
      <c r="E47" s="7" t="s">
        <v>393</v>
      </c>
      <c r="F47" s="49" t="s">
        <v>627</v>
      </c>
      <c r="G47" s="45" t="s">
        <v>628</v>
      </c>
      <c r="H47" s="7" t="s">
        <v>348</v>
      </c>
    </row>
    <row r="48" spans="2:8" ht="49.5" x14ac:dyDescent="0.3">
      <c r="B48" s="7"/>
      <c r="C48" s="58" t="s">
        <v>501</v>
      </c>
      <c r="D48" s="23">
        <v>3</v>
      </c>
      <c r="E48" s="75" t="s">
        <v>629</v>
      </c>
      <c r="F48" s="49" t="s">
        <v>442</v>
      </c>
      <c r="G48" s="45" t="s">
        <v>630</v>
      </c>
      <c r="H48" s="7" t="s">
        <v>348</v>
      </c>
    </row>
    <row r="49" spans="2:8" x14ac:dyDescent="0.3">
      <c r="B49" s="7"/>
      <c r="C49" s="7" t="s">
        <v>511</v>
      </c>
      <c r="D49" s="23">
        <v>4</v>
      </c>
      <c r="E49" s="7" t="s">
        <v>452</v>
      </c>
      <c r="F49" s="49" t="s">
        <v>451</v>
      </c>
      <c r="G49" s="45" t="s">
        <v>631</v>
      </c>
      <c r="H49" s="7" t="s">
        <v>348</v>
      </c>
    </row>
    <row r="50" spans="2:8" x14ac:dyDescent="0.3">
      <c r="B50" s="7"/>
      <c r="C50" s="7" t="s">
        <v>526</v>
      </c>
      <c r="D50" s="23">
        <v>5</v>
      </c>
      <c r="E50" s="7" t="s">
        <v>527</v>
      </c>
      <c r="F50" s="49" t="s">
        <v>528</v>
      </c>
      <c r="G50" s="45" t="s">
        <v>632</v>
      </c>
      <c r="H50" s="7" t="s">
        <v>348</v>
      </c>
    </row>
    <row r="51" spans="2:8" x14ac:dyDescent="0.3">
      <c r="B51" s="7"/>
      <c r="C51" s="7"/>
      <c r="D51" s="23"/>
      <c r="E51" s="7"/>
      <c r="F51" s="49"/>
      <c r="G51" s="45"/>
      <c r="H51" s="7"/>
    </row>
    <row r="52" spans="2:8" x14ac:dyDescent="0.3">
      <c r="B52" s="7"/>
      <c r="C52" s="7"/>
      <c r="D52" s="23"/>
      <c r="E52" s="7"/>
      <c r="F52" s="49"/>
      <c r="G52" s="45"/>
      <c r="H52" s="7"/>
    </row>
    <row r="53" spans="2:8" x14ac:dyDescent="0.3">
      <c r="B53" s="7"/>
      <c r="C53" s="7"/>
      <c r="D53" s="23"/>
      <c r="E53" s="7"/>
      <c r="F53" s="49"/>
      <c r="G53" s="7"/>
      <c r="H53" s="7"/>
    </row>
    <row r="54" spans="2:8" x14ac:dyDescent="0.3">
      <c r="B54" s="7"/>
      <c r="C54" s="7"/>
      <c r="D54" s="23"/>
      <c r="E54" s="7"/>
      <c r="F54" s="49"/>
      <c r="G54" s="7"/>
      <c r="H54" s="7"/>
    </row>
    <row r="56" spans="2:8" x14ac:dyDescent="0.3">
      <c r="F56" s="32"/>
    </row>
    <row r="57" spans="2:8" x14ac:dyDescent="0.3">
      <c r="F57" s="32"/>
    </row>
    <row r="58" spans="2:8" x14ac:dyDescent="0.3">
      <c r="F58" s="32"/>
    </row>
    <row r="59" spans="2:8" x14ac:dyDescent="0.3">
      <c r="F59" s="32"/>
    </row>
    <row r="60" spans="2:8" x14ac:dyDescent="0.3">
      <c r="F60" s="32"/>
    </row>
    <row r="61" spans="2:8" x14ac:dyDescent="0.3">
      <c r="F61" s="32"/>
    </row>
    <row r="62" spans="2:8" x14ac:dyDescent="0.3">
      <c r="F62" s="32"/>
    </row>
    <row r="63" spans="2:8" x14ac:dyDescent="0.3">
      <c r="F63" s="32"/>
    </row>
    <row r="64" spans="2:8" x14ac:dyDescent="0.3">
      <c r="F64" s="32"/>
    </row>
    <row r="65" spans="6:6" x14ac:dyDescent="0.3">
      <c r="F65" s="32"/>
    </row>
    <row r="66" spans="6:6" x14ac:dyDescent="0.3">
      <c r="F66" s="32"/>
    </row>
    <row r="67" spans="6:6" x14ac:dyDescent="0.3">
      <c r="F67" s="32"/>
    </row>
    <row r="68" spans="6:6" x14ac:dyDescent="0.3">
      <c r="F68" s="32"/>
    </row>
    <row r="69" spans="6:6" x14ac:dyDescent="0.3">
      <c r="F69" s="32"/>
    </row>
    <row r="70" spans="6:6" x14ac:dyDescent="0.3">
      <c r="F70" s="32"/>
    </row>
    <row r="71" spans="6:6" x14ac:dyDescent="0.3">
      <c r="F71" s="32"/>
    </row>
    <row r="72" spans="6:6" x14ac:dyDescent="0.3">
      <c r="F72" s="32"/>
    </row>
  </sheetData>
  <phoneticPr fontId="1" type="noConversion"/>
  <hyperlinks>
    <hyperlink ref="B26" location="이슈등록_공통점검항목!A1" display="공통 이슈"/>
    <hyperlink ref="B44" location="이슈등록_화면전수검토!A1" display="화면별 이슈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프레젠테이션" dvAspect="DVASPECT_ICON" shapeId="4100" r:id="rId4">
          <objectPr defaultSize="0" r:id="rId5">
            <anchor moveWithCells="1">
              <from>
                <xdr:col>6</xdr:col>
                <xdr:colOff>2647950</xdr:colOff>
                <xdr:row>15</xdr:row>
                <xdr:rowOff>19050</xdr:rowOff>
              </from>
              <to>
                <xdr:col>6</xdr:col>
                <xdr:colOff>3562350</xdr:colOff>
                <xdr:row>18</xdr:row>
                <xdr:rowOff>76200</xdr:rowOff>
              </to>
            </anchor>
          </objectPr>
        </oleObject>
      </mc:Choice>
      <mc:Fallback>
        <oleObject progId="프레젠테이션" dvAspect="DVASPECT_ICON" shapeId="410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Y163"/>
  <sheetViews>
    <sheetView workbookViewId="0">
      <pane ySplit="4" topLeftCell="A5" activePane="bottomLeft" state="frozen"/>
      <selection activeCell="Q4" sqref="Q4"/>
      <selection pane="bottomLeft" activeCell="F6" sqref="F6"/>
    </sheetView>
  </sheetViews>
  <sheetFormatPr defaultRowHeight="16.5" x14ac:dyDescent="0.3"/>
  <cols>
    <col min="1" max="1" width="4.75" customWidth="1"/>
    <col min="2" max="2" width="19.375" customWidth="1"/>
    <col min="3" max="3" width="11.25" customWidth="1"/>
    <col min="4" max="4" width="22.75" customWidth="1"/>
    <col min="5" max="5" width="20.5" customWidth="1"/>
    <col min="6" max="6" width="8.875" customWidth="1"/>
    <col min="7" max="23" width="9.625" customWidth="1"/>
  </cols>
  <sheetData>
    <row r="2" spans="2:25" ht="21" customHeight="1" x14ac:dyDescent="0.3">
      <c r="B2" s="22"/>
      <c r="C2" s="22"/>
      <c r="D2" s="22"/>
      <c r="E2" s="22"/>
      <c r="F2" s="22"/>
      <c r="G2" s="1" t="s">
        <v>488</v>
      </c>
      <c r="H2" s="1" t="s">
        <v>490</v>
      </c>
      <c r="I2" s="1" t="s">
        <v>492</v>
      </c>
      <c r="J2" s="1" t="s">
        <v>581</v>
      </c>
      <c r="K2" s="1" t="s">
        <v>493</v>
      </c>
      <c r="L2" s="1" t="s">
        <v>494</v>
      </c>
      <c r="M2" s="1" t="s">
        <v>495</v>
      </c>
      <c r="N2" s="1" t="s">
        <v>496</v>
      </c>
      <c r="O2" s="1" t="s">
        <v>498</v>
      </c>
      <c r="P2" s="1" t="s">
        <v>499</v>
      </c>
      <c r="Q2" s="1" t="s">
        <v>500</v>
      </c>
      <c r="R2" s="1" t="s">
        <v>565</v>
      </c>
      <c r="S2" s="1" t="s">
        <v>566</v>
      </c>
      <c r="T2" s="1" t="s">
        <v>570</v>
      </c>
    </row>
    <row r="3" spans="2:25" ht="21" customHeight="1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2:25" ht="78.75" customHeight="1" x14ac:dyDescent="0.3">
      <c r="B4" s="42" t="s">
        <v>2</v>
      </c>
      <c r="C4" s="42" t="s">
        <v>4</v>
      </c>
      <c r="D4" s="42" t="s">
        <v>1</v>
      </c>
      <c r="E4" s="42" t="s">
        <v>15</v>
      </c>
      <c r="F4" s="42" t="s">
        <v>512</v>
      </c>
      <c r="G4" s="30" t="s">
        <v>513</v>
      </c>
      <c r="H4" s="30" t="s">
        <v>353</v>
      </c>
      <c r="I4" s="106" t="s">
        <v>584</v>
      </c>
      <c r="J4" s="106" t="s">
        <v>586</v>
      </c>
      <c r="K4" s="31" t="s">
        <v>354</v>
      </c>
      <c r="L4" s="31" t="s">
        <v>371</v>
      </c>
      <c r="M4" s="41" t="s">
        <v>568</v>
      </c>
      <c r="N4" s="41" t="s">
        <v>562</v>
      </c>
      <c r="O4" s="41" t="s">
        <v>563</v>
      </c>
      <c r="P4" s="41" t="s">
        <v>564</v>
      </c>
      <c r="Q4" s="41" t="s">
        <v>587</v>
      </c>
      <c r="R4" s="41" t="s">
        <v>374</v>
      </c>
      <c r="S4" s="41" t="s">
        <v>375</v>
      </c>
      <c r="T4" s="41" t="s">
        <v>567</v>
      </c>
      <c r="U4" s="41"/>
      <c r="V4" s="32"/>
      <c r="W4" s="32"/>
      <c r="X4" s="32"/>
      <c r="Y4" s="32"/>
    </row>
    <row r="5" spans="2:25" x14ac:dyDescent="0.3">
      <c r="B5" s="43" t="e">
        <f>VLOOKUP($E5, Table_프로그램[#All], 2, 0)</f>
        <v>#N/A</v>
      </c>
      <c r="C5" s="43" t="e">
        <f>VLOOKUP($E5, Table_프로그램[#All], 3, 0)</f>
        <v>#N/A</v>
      </c>
      <c r="D5" s="43" t="e">
        <f>VLOOKUP($E5, Table_프로그램[#All], 4, 0)</f>
        <v>#N/A</v>
      </c>
      <c r="E5" s="38">
        <f>프로그램LIST!$A2</f>
        <v>0</v>
      </c>
      <c r="F5" s="43" t="e">
        <f>VLOOKUP($E5, Table_프로그램[#All], 7, 0)</f>
        <v>#N/A</v>
      </c>
      <c r="G5" s="21"/>
      <c r="H5" s="21"/>
      <c r="I5" s="21"/>
      <c r="J5" s="21"/>
      <c r="K5" s="39" t="s">
        <v>359</v>
      </c>
      <c r="L5" s="39"/>
      <c r="M5" s="39"/>
      <c r="N5" s="39"/>
      <c r="O5" s="39"/>
      <c r="P5" s="39"/>
      <c r="Q5" s="39"/>
      <c r="R5" s="39"/>
      <c r="S5" s="39"/>
      <c r="T5" s="39"/>
    </row>
    <row r="6" spans="2:25" x14ac:dyDescent="0.3">
      <c r="B6" s="43" t="str">
        <f>VLOOKUP($E6, Table_프로그램[#All], 2, 0)</f>
        <v>공통</v>
      </c>
      <c r="C6" s="43" t="str">
        <f>VLOOKUP($E6, Table_프로그램[#All], 3, 0)</f>
        <v>시스템 설정</v>
      </c>
      <c r="D6" s="43" t="str">
        <f>VLOOKUP($E6, Table_프로그램[#All], 4, 0)</f>
        <v>프로그램 등록</v>
      </c>
      <c r="E6" s="38" t="str">
        <f>프로그램LIST!$A4</f>
        <v>ProgramManage</v>
      </c>
      <c r="F6" s="43" t="str">
        <f>VLOOKUP($E6, Table_프로그램[#All], 7, 0)</f>
        <v>O</v>
      </c>
      <c r="G6" s="21"/>
      <c r="H6" s="21"/>
      <c r="I6" s="21"/>
      <c r="J6" s="21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2:25" x14ac:dyDescent="0.3">
      <c r="B7" s="43" t="str">
        <f>VLOOKUP($E7, Table_프로그램[#All], 2, 0)</f>
        <v>공통</v>
      </c>
      <c r="C7" s="43" t="str">
        <f>VLOOKUP($E7, Table_프로그램[#All], 3, 0)</f>
        <v>시스템 설정</v>
      </c>
      <c r="D7" s="43" t="str">
        <f>VLOOKUP($E7, Table_프로그램[#All], 4, 0)</f>
        <v>메뉴 구성</v>
      </c>
      <c r="E7" s="38" t="str">
        <f>프로그램LIST!$A5</f>
        <v>MenuProgramManage</v>
      </c>
      <c r="F7" s="43" t="str">
        <f>VLOOKUP($E7, Table_프로그램[#All], 7, 0)</f>
        <v>O</v>
      </c>
      <c r="G7" s="21"/>
      <c r="H7" s="21"/>
      <c r="I7" s="21"/>
      <c r="J7" s="21" t="s">
        <v>355</v>
      </c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2:25" x14ac:dyDescent="0.3">
      <c r="B8" s="43" t="str">
        <f>VLOOKUP($E8, Table_프로그램[#All], 2, 0)</f>
        <v>공통</v>
      </c>
      <c r="C8" s="43" t="str">
        <f>VLOOKUP($E8, Table_프로그램[#All], 3, 0)</f>
        <v>시스템 설정</v>
      </c>
      <c r="D8" s="43" t="str">
        <f>VLOOKUP($E8, Table_프로그램[#All], 4, 0)</f>
        <v>공통코드 관리</v>
      </c>
      <c r="E8" s="38" t="str">
        <f>프로그램LIST!$A6</f>
        <v>Common</v>
      </c>
      <c r="F8" s="43" t="str">
        <f>VLOOKUP($E8, Table_프로그램[#All], 7, 0)</f>
        <v>O</v>
      </c>
      <c r="G8" s="21"/>
      <c r="H8" s="21"/>
      <c r="I8" s="21"/>
      <c r="J8" s="21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2:25" x14ac:dyDescent="0.3">
      <c r="B9" s="43" t="str">
        <f>VLOOKUP($E9, Table_프로그램[#All], 2, 0)</f>
        <v>공통</v>
      </c>
      <c r="C9" s="43" t="str">
        <f>VLOOKUP($E9, Table_프로그램[#All], 3, 0)</f>
        <v>시스템 운영</v>
      </c>
      <c r="D9" s="43" t="str">
        <f>VLOOKUP($E9, Table_프로그램[#All], 4, 0)</f>
        <v>사용자 그룹 등록</v>
      </c>
      <c r="E9" s="38" t="str">
        <f>프로그램LIST!$A7</f>
        <v>Group_manage</v>
      </c>
      <c r="F9" s="43" t="str">
        <f>VLOOKUP($E9, Table_프로그램[#All], 7, 0)</f>
        <v>O</v>
      </c>
      <c r="G9" s="21"/>
      <c r="H9" s="21"/>
      <c r="I9" s="21"/>
      <c r="J9" s="21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2:25" x14ac:dyDescent="0.3">
      <c r="B10" s="43" t="str">
        <f>VLOOKUP($E10, Table_프로그램[#All], 2, 0)</f>
        <v>공통</v>
      </c>
      <c r="C10" s="43" t="str">
        <f>VLOOKUP($E10, Table_프로그램[#All], 3, 0)</f>
        <v>시스템 운영</v>
      </c>
      <c r="D10" s="43" t="str">
        <f>VLOOKUP($E10, Table_프로그램[#All], 4, 0)</f>
        <v>그룹 권한 설정</v>
      </c>
      <c r="E10" s="38" t="str">
        <f>프로그램LIST!$A8</f>
        <v>GroupMenuManage</v>
      </c>
      <c r="F10" s="43" t="str">
        <f>VLOOKUP($E10, Table_프로그램[#All], 7, 0)</f>
        <v>O</v>
      </c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2:25" x14ac:dyDescent="0.3">
      <c r="B11" s="43" t="str">
        <f>VLOOKUP($E11, Table_프로그램[#All], 2, 0)</f>
        <v>공통</v>
      </c>
      <c r="C11" s="43" t="str">
        <f>VLOOKUP($E11, Table_프로그램[#All], 3, 0)</f>
        <v>시스템 운영</v>
      </c>
      <c r="D11" s="43" t="str">
        <f>VLOOKUP($E11, Table_프로그램[#All], 4, 0)</f>
        <v>사용자 등록</v>
      </c>
      <c r="E11" s="38" t="str">
        <f>프로그램LIST!$A9</f>
        <v>MenuUser</v>
      </c>
      <c r="F11" s="43" t="str">
        <f>VLOOKUP($E11, Table_프로그램[#All], 7, 0)</f>
        <v>O</v>
      </c>
      <c r="G11" s="21"/>
      <c r="H11" s="21"/>
      <c r="I11" s="21"/>
      <c r="J11" s="21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5" x14ac:dyDescent="0.3">
      <c r="B12" s="43" t="str">
        <f>VLOOKUP($E12, Table_프로그램[#All], 2, 0)</f>
        <v>공통</v>
      </c>
      <c r="C12" s="43" t="str">
        <f>VLOOKUP($E12, Table_프로그램[#All], 3, 0)</f>
        <v>시스템 운영</v>
      </c>
      <c r="D12" s="43" t="str">
        <f>VLOOKUP($E12, Table_프로그램[#All], 4, 0)</f>
        <v>사원/그룹 설정</v>
      </c>
      <c r="E12" s="38" t="str">
        <f>프로그램LIST!$A10</f>
        <v>Employee_group_manage</v>
      </c>
      <c r="F12" s="43" t="str">
        <f>VLOOKUP($E12, Table_프로그램[#All], 7, 0)</f>
        <v>O</v>
      </c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2:25" x14ac:dyDescent="0.3">
      <c r="B13" s="43" t="str">
        <f>VLOOKUP($E13, Table_프로그램[#All], 2, 0)</f>
        <v>공통</v>
      </c>
      <c r="C13" s="43" t="str">
        <f>VLOOKUP($E13, Table_프로그램[#All], 3, 0)</f>
        <v>시스템 운영</v>
      </c>
      <c r="D13" s="43" t="str">
        <f>VLOOKUP($E13, Table_프로그램[#All], 4, 0)</f>
        <v>프로그램 권한 설정</v>
      </c>
      <c r="E13" s="38" t="str">
        <f>프로그램LIST!$A11</f>
        <v>ProgramUserManage</v>
      </c>
      <c r="F13" s="43" t="str">
        <f>VLOOKUP($E13, Table_프로그램[#All], 7, 0)</f>
        <v>O</v>
      </c>
      <c r="G13" s="21"/>
      <c r="H13" s="21"/>
      <c r="I13" s="21"/>
      <c r="J13" s="21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2:25" x14ac:dyDescent="0.3">
      <c r="B14" s="43" t="str">
        <f>VLOOKUP($E14, Table_프로그램[#All], 2, 0)</f>
        <v>공통</v>
      </c>
      <c r="C14" s="43" t="str">
        <f>VLOOKUP($E14, Table_프로그램[#All], 3, 0)</f>
        <v>시스템 운영</v>
      </c>
      <c r="D14" s="43" t="str">
        <f>VLOOKUP($E14, Table_프로그램[#All], 4, 0)</f>
        <v>사용자 권한 설정</v>
      </c>
      <c r="E14" s="38" t="str">
        <f>프로그램LIST!$A12</f>
        <v>UserMenuManage</v>
      </c>
      <c r="F14" s="43" t="str">
        <f>VLOOKUP($E14, Table_프로그램[#All], 7, 0)</f>
        <v>O</v>
      </c>
      <c r="G14" s="21"/>
      <c r="H14" s="21"/>
      <c r="I14" s="21"/>
      <c r="J14" s="21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2:25" x14ac:dyDescent="0.3">
      <c r="B15" s="43" t="str">
        <f>VLOOKUP($E15, Table_프로그램[#All], 2, 0)</f>
        <v>공통</v>
      </c>
      <c r="C15" s="43" t="str">
        <f>VLOOKUP($E15, Table_프로그램[#All], 3, 0)</f>
        <v>시스템 운영</v>
      </c>
      <c r="D15" s="43" t="str">
        <f>VLOOKUP($E15, Table_프로그램[#All], 4, 0)</f>
        <v>전자서명 등록</v>
      </c>
      <c r="E15" s="38" t="str">
        <f>프로그램LIST!$A13</f>
        <v>SignSet_Input</v>
      </c>
      <c r="F15" s="43" t="str">
        <f>VLOOKUP($E15, Table_프로그램[#All], 7, 0)</f>
        <v>O</v>
      </c>
      <c r="G15" s="21"/>
      <c r="H15" s="21"/>
      <c r="I15" s="21"/>
      <c r="J15" s="21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2:25" x14ac:dyDescent="0.3">
      <c r="B16" s="43" t="str">
        <f>VLOOKUP($E16, Table_프로그램[#All], 2, 0)</f>
        <v>공통</v>
      </c>
      <c r="C16" s="43" t="str">
        <f>VLOOKUP($E16, Table_프로그램[#All], 3, 0)</f>
        <v>시스템 운영</v>
      </c>
      <c r="D16" s="43" t="str">
        <f>VLOOKUP($E16, Table_프로그램[#All], 4, 0)</f>
        <v>전자서명 권한 설정</v>
      </c>
      <c r="E16" s="38" t="str">
        <f>프로그램LIST!$A14</f>
        <v>SignSet_InputDetail</v>
      </c>
      <c r="F16" s="43" t="str">
        <f>VLOOKUP($E16, Table_프로그램[#All], 7, 0)</f>
        <v>O</v>
      </c>
      <c r="G16" s="21"/>
      <c r="H16" s="21"/>
      <c r="I16" s="21"/>
      <c r="J16" s="21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2:20" x14ac:dyDescent="0.3">
      <c r="B17" s="43" t="str">
        <f>VLOOKUP($E17, Table_프로그램[#All], 2, 0)</f>
        <v>공통</v>
      </c>
      <c r="C17" s="43" t="str">
        <f>VLOOKUP($E17, Table_프로그램[#All], 3, 0)</f>
        <v>시스템 운영</v>
      </c>
      <c r="D17" s="43" t="str">
        <f>VLOOKUP($E17, Table_프로그램[#All], 4, 0)</f>
        <v>컴퓨터 고유번호 관리</v>
      </c>
      <c r="E17" s="38" t="str">
        <f>프로그램LIST!$A15</f>
        <v>Position</v>
      </c>
      <c r="F17" s="43" t="str">
        <f>VLOOKUP($E17, Table_프로그램[#All], 7, 0)</f>
        <v>O</v>
      </c>
      <c r="G17" s="21"/>
      <c r="H17" s="21"/>
      <c r="I17" s="21"/>
      <c r="J17" s="21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2:20" x14ac:dyDescent="0.3">
      <c r="B18" s="43" t="str">
        <f>VLOOKUP($E18, Table_프로그램[#All], 2, 0)</f>
        <v>공통</v>
      </c>
      <c r="C18" s="43" t="str">
        <f>VLOOKUP($E18, Table_프로그램[#All], 3, 0)</f>
        <v>시스템 운영</v>
      </c>
      <c r="D18" s="43" t="str">
        <f>VLOOKUP($E18, Table_프로그램[#All], 4, 0)</f>
        <v>공휴일 등록</v>
      </c>
      <c r="E18" s="38" t="str">
        <f>프로그램LIST!$A16</f>
        <v>AnniversaryMaster</v>
      </c>
      <c r="F18" s="43" t="str">
        <f>VLOOKUP($E18, Table_프로그램[#All], 7, 0)</f>
        <v>O</v>
      </c>
      <c r="G18" s="21"/>
      <c r="H18" s="21"/>
      <c r="I18" s="21"/>
      <c r="J18" s="21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2:20" x14ac:dyDescent="0.3">
      <c r="B19" s="43" t="str">
        <f>VLOOKUP($E19, Table_프로그램[#All], 2, 0)</f>
        <v>공통</v>
      </c>
      <c r="C19" s="43" t="str">
        <f>VLOOKUP($E19, Table_프로그램[#All], 3, 0)</f>
        <v>시스템 운영</v>
      </c>
      <c r="D19" s="43" t="str">
        <f>VLOOKUP($E19, Table_프로그램[#All], 4, 0)</f>
        <v>Calendar 관리</v>
      </c>
      <c r="E19" s="38" t="str">
        <f>프로그램LIST!$A17</f>
        <v>CompanyCalendar</v>
      </c>
      <c r="F19" s="43" t="str">
        <f>VLOOKUP($E19, Table_프로그램[#All], 7, 0)</f>
        <v>O</v>
      </c>
      <c r="G19" s="21"/>
      <c r="H19" s="21"/>
      <c r="I19" s="21"/>
      <c r="J19" s="21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spans="2:20" x14ac:dyDescent="0.3">
      <c r="B20" s="43" t="str">
        <f>VLOOKUP($E20, Table_프로그램[#All], 2, 0)</f>
        <v>공통</v>
      </c>
      <c r="C20" s="43" t="str">
        <f>VLOOKUP($E20, Table_프로그램[#All], 3, 0)</f>
        <v>시스템 운영</v>
      </c>
      <c r="D20" s="43" t="str">
        <f>VLOOKUP($E20, Table_프로그램[#All], 4, 0)</f>
        <v>공지사항 등록</v>
      </c>
      <c r="E20" s="38" t="str">
        <f>프로그램LIST!$A18</f>
        <v>NewsWriteR2</v>
      </c>
      <c r="F20" s="43" t="str">
        <f>VLOOKUP($E20, Table_프로그램[#All], 7, 0)</f>
        <v>O</v>
      </c>
      <c r="G20" s="21"/>
      <c r="H20" s="21"/>
      <c r="I20" s="21"/>
      <c r="J20" s="21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spans="2:20" x14ac:dyDescent="0.3">
      <c r="B21" s="43" t="str">
        <f>VLOOKUP($E21, Table_프로그램[#All], 2, 0)</f>
        <v>공통</v>
      </c>
      <c r="C21" s="43" t="str">
        <f>VLOOKUP($E21, Table_프로그램[#All], 3, 0)</f>
        <v>시스템 운영</v>
      </c>
      <c r="D21" s="43" t="str">
        <f>VLOOKUP($E21, Table_프로그램[#All], 4, 0)</f>
        <v>업무 스케줄 조회</v>
      </c>
      <c r="E21" s="38" t="str">
        <f>프로그램LIST!$A19</f>
        <v>AlarmList</v>
      </c>
      <c r="F21" s="43" t="str">
        <f>VLOOKUP($E21, Table_프로그램[#All], 7, 0)</f>
        <v>O</v>
      </c>
      <c r="G21" s="21"/>
      <c r="H21" s="21"/>
      <c r="I21" s="21"/>
      <c r="J21" s="21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spans="2:20" x14ac:dyDescent="0.3">
      <c r="B22" s="43" t="str">
        <f>VLOOKUP($E22, Table_프로그램[#All], 2, 0)</f>
        <v>공통</v>
      </c>
      <c r="C22" s="43" t="str">
        <f>VLOOKUP($E22, Table_프로그램[#All], 3, 0)</f>
        <v>시스템 운영</v>
      </c>
      <c r="D22" s="43" t="str">
        <f>VLOOKUP($E22, Table_프로그램[#All], 4, 0)</f>
        <v>알람관리</v>
      </c>
      <c r="E22" s="38" t="str">
        <f>프로그램LIST!$A20</f>
        <v>AlarmManage</v>
      </c>
      <c r="F22" s="43" t="str">
        <f>VLOOKUP($E22, Table_프로그램[#All], 7, 0)</f>
        <v>O</v>
      </c>
      <c r="G22" s="21"/>
      <c r="H22" s="21"/>
      <c r="I22" s="21"/>
      <c r="J22" s="21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2:20" x14ac:dyDescent="0.3">
      <c r="B23" s="43" t="str">
        <f>VLOOKUP($E23, Table_프로그램[#All], 2, 0)</f>
        <v>공통</v>
      </c>
      <c r="C23" s="43" t="str">
        <f>VLOOKUP($E23, Table_프로그램[#All], 3, 0)</f>
        <v>시스템 보안</v>
      </c>
      <c r="D23" s="43" t="str">
        <f>VLOOKUP($E23, Table_프로그램[#All], 4, 0)</f>
        <v>Access Log 확인</v>
      </c>
      <c r="E23" s="38" t="str">
        <f>프로그램LIST!$A21</f>
        <v>AccessLog</v>
      </c>
      <c r="F23" s="43" t="str">
        <f>VLOOKUP($E23, Table_프로그램[#All], 7, 0)</f>
        <v>O</v>
      </c>
      <c r="G23" s="21"/>
      <c r="H23" s="21"/>
      <c r="I23" s="21"/>
      <c r="J23" s="21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2:20" x14ac:dyDescent="0.3">
      <c r="B24" s="43" t="str">
        <f>VLOOKUP($E24, Table_프로그램[#All], 2, 0)</f>
        <v>공통</v>
      </c>
      <c r="C24" s="43" t="str">
        <f>VLOOKUP($E24, Table_프로그램[#All], 3, 0)</f>
        <v>시스템 보안</v>
      </c>
      <c r="D24" s="43" t="str">
        <f>VLOOKUP($E24, Table_프로그램[#All], 4, 0)</f>
        <v>Audit Trail 상세확인</v>
      </c>
      <c r="E24" s="38" t="str">
        <f>프로그램LIST!$A22</f>
        <v>AuditTrail_DLIMS</v>
      </c>
      <c r="F24" s="43" t="str">
        <f>VLOOKUP($E24, Table_프로그램[#All], 7, 0)</f>
        <v>O</v>
      </c>
      <c r="G24" s="21"/>
      <c r="H24" s="21"/>
      <c r="I24" s="21"/>
      <c r="J24" s="21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2:20" x14ac:dyDescent="0.3">
      <c r="B25" s="43" t="str">
        <f>VLOOKUP($E25, Table_프로그램[#All], 2, 0)</f>
        <v>공통</v>
      </c>
      <c r="C25" s="43" t="str">
        <f>VLOOKUP($E25, Table_프로그램[#All], 3, 0)</f>
        <v>회사 마스터</v>
      </c>
      <c r="D25" s="43" t="str">
        <f>VLOOKUP($E25, Table_프로그램[#All], 4, 0)</f>
        <v>사업장 관리</v>
      </c>
      <c r="E25" s="38" t="str">
        <f>프로그램LIST!$A23</f>
        <v>Plant</v>
      </c>
      <c r="F25" s="43" t="str">
        <f>VLOOKUP($E25, Table_프로그램[#All], 7, 0)</f>
        <v>O</v>
      </c>
      <c r="G25" s="21"/>
      <c r="H25" s="21"/>
      <c r="I25" s="21"/>
      <c r="J25" s="21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2:20" x14ac:dyDescent="0.3">
      <c r="B26" s="43" t="str">
        <f>VLOOKUP($E26, Table_프로그램[#All], 2, 0)</f>
        <v>공통</v>
      </c>
      <c r="C26" s="43" t="str">
        <f>VLOOKUP($E26, Table_프로그램[#All], 3, 0)</f>
        <v>회사 마스터</v>
      </c>
      <c r="D26" s="43" t="str">
        <f>VLOOKUP($E26, Table_프로그램[#All], 4, 0)</f>
        <v>부서 관리</v>
      </c>
      <c r="E26" s="38" t="str">
        <f>프로그램LIST!$A24</f>
        <v>Department</v>
      </c>
      <c r="F26" s="43" t="str">
        <f>VLOOKUP($E26, Table_프로그램[#All], 7, 0)</f>
        <v>O</v>
      </c>
      <c r="G26" s="21"/>
      <c r="H26" s="21"/>
      <c r="I26" s="21"/>
      <c r="J26" s="21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2:20" x14ac:dyDescent="0.3">
      <c r="B27" s="43" t="str">
        <f>VLOOKUP($E27, Table_프로그램[#All], 2, 0)</f>
        <v>공통</v>
      </c>
      <c r="C27" s="43" t="str">
        <f>VLOOKUP($E27, Table_프로그램[#All], 3, 0)</f>
        <v>회사 마스터</v>
      </c>
      <c r="D27" s="43" t="str">
        <f>VLOOKUP($E27, Table_프로그램[#All], 4, 0)</f>
        <v>사원 관리</v>
      </c>
      <c r="E27" s="38" t="str">
        <f>프로그램LIST!$A25</f>
        <v>Employee</v>
      </c>
      <c r="F27" s="43" t="str">
        <f>VLOOKUP($E27, Table_프로그램[#All], 7, 0)</f>
        <v>O</v>
      </c>
      <c r="G27" s="21"/>
      <c r="H27" s="21"/>
      <c r="I27" s="21"/>
      <c r="J27" s="21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2:20" x14ac:dyDescent="0.3">
      <c r="B28" s="43" t="str">
        <f>VLOOKUP($E28, Table_프로그램[#All], 2, 0)</f>
        <v>공통</v>
      </c>
      <c r="C28" s="43" t="str">
        <f>VLOOKUP($E28, Table_프로그램[#All], 3, 0)</f>
        <v>회사 마스터</v>
      </c>
      <c r="D28" s="43" t="str">
        <f>VLOOKUP($E28, Table_프로그램[#All], 4, 0)</f>
        <v>작업실 관리</v>
      </c>
      <c r="E28" s="38" t="str">
        <f>프로그램LIST!$A26</f>
        <v>WorkRoom</v>
      </c>
      <c r="F28" s="43" t="str">
        <f>VLOOKUP($E28, Table_프로그램[#All], 7, 0)</f>
        <v>O</v>
      </c>
      <c r="G28" s="21"/>
      <c r="H28" s="21"/>
      <c r="I28" s="21"/>
      <c r="J28" s="21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2:20" x14ac:dyDescent="0.3">
      <c r="B29" s="43" t="str">
        <f>VLOOKUP($E29, Table_프로그램[#All], 2, 0)</f>
        <v>공통</v>
      </c>
      <c r="C29" s="43" t="str">
        <f>VLOOKUP($E29, Table_프로그램[#All], 3, 0)</f>
        <v>회사 마스터</v>
      </c>
      <c r="D29" s="43" t="str">
        <f>VLOOKUP($E29, Table_프로그램[#All], 4, 0)</f>
        <v>설비 관리</v>
      </c>
      <c r="E29" s="38" t="str">
        <f>프로그램LIST!$A27</f>
        <v>Equipment</v>
      </c>
      <c r="F29" s="43" t="str">
        <f>VLOOKUP($E29, Table_프로그램[#All], 7, 0)</f>
        <v>O</v>
      </c>
      <c r="G29" s="21"/>
      <c r="H29" s="21"/>
      <c r="I29" s="21"/>
      <c r="J29" s="21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2:20" x14ac:dyDescent="0.3">
      <c r="B30" s="43" t="str">
        <f>VLOOKUP($E30, Table_프로그램[#All], 2, 0)</f>
        <v>공통</v>
      </c>
      <c r="C30" s="43" t="str">
        <f>VLOOKUP($E30, Table_프로그램[#All], 3, 0)</f>
        <v>회사 마스터</v>
      </c>
      <c r="D30" s="43" t="str">
        <f>VLOOKUP($E30, Table_프로그램[#All], 4, 0)</f>
        <v>거래처 관리</v>
      </c>
      <c r="E30" s="38" t="str">
        <f>프로그램LIST!$A28</f>
        <v>Vender</v>
      </c>
      <c r="F30" s="43" t="str">
        <f>VLOOKUP($E30, Table_프로그램[#All], 7, 0)</f>
        <v>O</v>
      </c>
      <c r="G30" s="21"/>
      <c r="H30" s="21"/>
      <c r="I30" s="21"/>
      <c r="J30" s="21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2:20" x14ac:dyDescent="0.3">
      <c r="B31" s="43" t="str">
        <f>VLOOKUP($E31, Table_프로그램[#All], 2, 0)</f>
        <v>공통</v>
      </c>
      <c r="C31" s="43" t="str">
        <f>VLOOKUP($E31, Table_프로그램[#All], 3, 0)</f>
        <v>회사 마스터</v>
      </c>
      <c r="D31" s="43" t="str">
        <f>VLOOKUP($E31, Table_프로그램[#All], 4, 0)</f>
        <v>공정 관리</v>
      </c>
      <c r="E31" s="38" t="str">
        <f>프로그램LIST!$A29</f>
        <v>PROCESS</v>
      </c>
      <c r="F31" s="43" t="str">
        <f>VLOOKUP($E31, Table_프로그램[#All], 7, 0)</f>
        <v>O</v>
      </c>
      <c r="G31" s="21"/>
      <c r="H31" s="21"/>
      <c r="I31" s="21"/>
      <c r="J31" s="21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2:20" x14ac:dyDescent="0.3">
      <c r="B32" s="43" t="e">
        <f>VLOOKUP($E32, Table_프로그램[#All], 2, 0)</f>
        <v>#REF!</v>
      </c>
      <c r="C32" s="43" t="e">
        <f>VLOOKUP($E32, Table_프로그램[#All], 3, 0)</f>
        <v>#REF!</v>
      </c>
      <c r="D32" s="43" t="e">
        <f>VLOOKUP($E32, Table_프로그램[#All], 4, 0)</f>
        <v>#REF!</v>
      </c>
      <c r="E32" s="38" t="e">
        <f>프로그램LIST!#REF!</f>
        <v>#REF!</v>
      </c>
      <c r="F32" s="43" t="e">
        <f>VLOOKUP($E32, Table_프로그램[#All], 7, 0)</f>
        <v>#REF!</v>
      </c>
      <c r="G32" s="21"/>
      <c r="H32" s="21"/>
      <c r="I32" s="21"/>
      <c r="J32" s="21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2:20" x14ac:dyDescent="0.3">
      <c r="B33" s="43" t="str">
        <f>VLOOKUP($E33, Table_프로그램[#All], 2, 0)</f>
        <v>공통</v>
      </c>
      <c r="C33" s="43" t="str">
        <f>VLOOKUP($E33, Table_프로그램[#All], 3, 0)</f>
        <v>품목 마스터</v>
      </c>
      <c r="D33" s="43" t="str">
        <f>VLOOKUP($E33, Table_프로그램[#All], 4, 0)</f>
        <v>원료 관리</v>
      </c>
      <c r="E33" s="38" t="str">
        <f>프로그램LIST!$A30</f>
        <v>MaterialMaster2</v>
      </c>
      <c r="F33" s="43" t="str">
        <f>VLOOKUP($E33, Table_프로그램[#All], 7, 0)</f>
        <v>O</v>
      </c>
      <c r="G33" s="21"/>
      <c r="H33" s="21"/>
      <c r="I33" s="21"/>
      <c r="J33" s="21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2:20" x14ac:dyDescent="0.3">
      <c r="B34" s="43" t="str">
        <f>VLOOKUP($E34, Table_프로그램[#All], 2, 0)</f>
        <v>공통</v>
      </c>
      <c r="C34" s="43" t="str">
        <f>VLOOKUP($E34, Table_프로그램[#All], 3, 0)</f>
        <v>품목 마스터</v>
      </c>
      <c r="D34" s="43" t="str">
        <f>VLOOKUP($E34, Table_프로그램[#All], 4, 0)</f>
        <v>자재 관리</v>
      </c>
      <c r="E34" s="38" t="str">
        <f>프로그램LIST!$A31</f>
        <v>PackMaterialMaster2</v>
      </c>
      <c r="F34" s="43" t="str">
        <f>VLOOKUP($E34, Table_프로그램[#All], 7, 0)</f>
        <v>O</v>
      </c>
      <c r="G34" s="21"/>
      <c r="H34" s="21"/>
      <c r="I34" s="21"/>
      <c r="J34" s="21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2:20" x14ac:dyDescent="0.3">
      <c r="B35" s="43" t="str">
        <f>VLOOKUP($E35, Table_프로그램[#All], 2, 0)</f>
        <v>공통</v>
      </c>
      <c r="C35" s="43" t="str">
        <f>VLOOKUP($E35, Table_프로그램[#All], 3, 0)</f>
        <v>품목 마스터</v>
      </c>
      <c r="D35" s="43" t="str">
        <f>VLOOKUP($E35, Table_프로그램[#All], 4, 0)</f>
        <v>제조제품 관리</v>
      </c>
      <c r="E35" s="38" t="str">
        <f>프로그램LIST!$A32</f>
        <v>Item_Standard</v>
      </c>
      <c r="F35" s="43" t="str">
        <f>VLOOKUP($E35, Table_프로그램[#All], 7, 0)</f>
        <v>O</v>
      </c>
      <c r="G35" s="21"/>
      <c r="H35" s="21"/>
      <c r="I35" s="21"/>
      <c r="J35" s="21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2:20" x14ac:dyDescent="0.3">
      <c r="B36" s="43" t="str">
        <f>VLOOKUP($E36, Table_프로그램[#All], 2, 0)</f>
        <v>공통</v>
      </c>
      <c r="C36" s="43" t="str">
        <f>VLOOKUP($E36, Table_프로그램[#All], 3, 0)</f>
        <v>품목 마스터</v>
      </c>
      <c r="D36" s="43" t="str">
        <f>VLOOKUP($E36, Table_프로그램[#All], 4, 0)</f>
        <v>제품 관리</v>
      </c>
      <c r="E36" s="38" t="str">
        <f>프로그램LIST!$A33</f>
        <v>Packing_Item</v>
      </c>
      <c r="F36" s="43" t="str">
        <f>VLOOKUP($E36, Table_프로그램[#All], 7, 0)</f>
        <v>O</v>
      </c>
      <c r="G36" s="21"/>
      <c r="H36" s="21"/>
      <c r="I36" s="21"/>
      <c r="J36" s="21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2:20" x14ac:dyDescent="0.3">
      <c r="B37" s="43" t="str">
        <f>VLOOKUP($E37, Table_프로그램[#All], 2, 0)</f>
        <v>제조관리</v>
      </c>
      <c r="C37" s="43" t="str">
        <f>VLOOKUP($E37, Table_프로그램[#All], 3, 0)</f>
        <v>제조 마스터</v>
      </c>
      <c r="D37" s="43" t="str">
        <f>VLOOKUP($E37, Table_프로그램[#All], 4, 0)</f>
        <v>제제표준서 마스터 관리</v>
      </c>
      <c r="E37" s="38" t="str">
        <f>프로그램LIST!$A34</f>
        <v>ItemGuide</v>
      </c>
      <c r="F37" s="43" t="str">
        <f>VLOOKUP($E37, Table_프로그램[#All], 7, 0)</f>
        <v>O</v>
      </c>
      <c r="G37" s="21"/>
      <c r="H37" s="21"/>
      <c r="I37" s="21"/>
      <c r="J37" s="21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2:20" x14ac:dyDescent="0.3">
      <c r="B38" s="43" t="str">
        <f>VLOOKUP($E38, Table_프로그램[#All], 2, 0)</f>
        <v>제조관리</v>
      </c>
      <c r="C38" s="43" t="str">
        <f>VLOOKUP($E38, Table_프로그램[#All], 3, 0)</f>
        <v>제조 마스터</v>
      </c>
      <c r="D38" s="43" t="str">
        <f>VLOOKUP($E38, Table_프로그램[#All], 4, 0)</f>
        <v>포장표준서 마스터 관리</v>
      </c>
      <c r="E38" s="38" t="str">
        <f>프로그램LIST!$A35</f>
        <v>ItemGuide2</v>
      </c>
      <c r="F38" s="43" t="str">
        <f>VLOOKUP($E38, Table_프로그램[#All], 7, 0)</f>
        <v>O</v>
      </c>
      <c r="G38" s="21"/>
      <c r="H38" s="21"/>
      <c r="I38" s="21"/>
      <c r="J38" s="21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2:20" x14ac:dyDescent="0.3">
      <c r="B39" s="43" t="str">
        <f>VLOOKUP($E39, Table_프로그램[#All], 2, 0)</f>
        <v>제조관리</v>
      </c>
      <c r="C39" s="43" t="str">
        <f>VLOOKUP($E39, Table_프로그램[#All], 3, 0)</f>
        <v>제조 마스터</v>
      </c>
      <c r="D39" s="43" t="str">
        <f>VLOOKUP($E39, Table_프로그램[#All], 4, 0)</f>
        <v>원자재 품목별 사용현황</v>
      </c>
      <c r="E39" s="38" t="str">
        <f>프로그램LIST!$A36</f>
        <v>MaterialBomList</v>
      </c>
      <c r="F39" s="43" t="str">
        <f>VLOOKUP($E39, Table_프로그램[#All], 7, 0)</f>
        <v>O</v>
      </c>
      <c r="G39" s="21"/>
      <c r="H39" s="21"/>
      <c r="I39" s="21"/>
      <c r="J39" s="21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2:20" x14ac:dyDescent="0.3">
      <c r="B40" s="43" t="str">
        <f>VLOOKUP($E40, Table_프로그램[#All], 2, 0)</f>
        <v>제조관리</v>
      </c>
      <c r="C40" s="43" t="str">
        <f>VLOOKUP($E40, Table_프로그램[#All], 3, 0)</f>
        <v>제조 지시 관리</v>
      </c>
      <c r="D40" s="43" t="str">
        <f>VLOOKUP($E40, Table_프로그램[#All], 4, 0)</f>
        <v>제조지시 대장 작성</v>
      </c>
      <c r="E40" s="38" t="str">
        <f>프로그램LIST!$A37</f>
        <v>WorkorderLedger</v>
      </c>
      <c r="F40" s="43" t="str">
        <f>VLOOKUP($E40, Table_프로그램[#All], 7, 0)</f>
        <v>O</v>
      </c>
      <c r="G40" s="21"/>
      <c r="H40" s="21"/>
      <c r="I40" s="21"/>
      <c r="J40" s="21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2:20" x14ac:dyDescent="0.3">
      <c r="B41" s="43" t="str">
        <f>VLOOKUP($E41, Table_프로그램[#All], 2, 0)</f>
        <v>제조관리</v>
      </c>
      <c r="C41" s="43" t="str">
        <f>VLOOKUP($E41, Table_프로그램[#All], 3, 0)</f>
        <v>제조 지시 관리</v>
      </c>
      <c r="D41" s="43" t="str">
        <f>VLOOKUP($E41, Table_프로그램[#All], 4, 0)</f>
        <v>제조지시</v>
      </c>
      <c r="E41" s="38" t="str">
        <f>프로그램LIST!$A38</f>
        <v>Workorder</v>
      </c>
      <c r="F41" s="43" t="str">
        <f>VLOOKUP($E41, Table_프로그램[#All], 7, 0)</f>
        <v>O</v>
      </c>
      <c r="G41" s="21"/>
      <c r="H41" s="21"/>
      <c r="I41" s="21"/>
      <c r="J41" s="21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2:20" x14ac:dyDescent="0.3">
      <c r="B42" s="43" t="str">
        <f>VLOOKUP($E42, Table_프로그램[#All], 2, 0)</f>
        <v>제조관리</v>
      </c>
      <c r="C42" s="43" t="str">
        <f>VLOOKUP($E42, Table_프로그램[#All], 3, 0)</f>
        <v>제조 지시 관리</v>
      </c>
      <c r="D42" s="43" t="str">
        <f>VLOOKUP($E42, Table_프로그램[#All], 4, 0)</f>
        <v>원료 불출 지시</v>
      </c>
      <c r="E42" s="38" t="str">
        <f>프로그램LIST!$A39</f>
        <v>Workorder_Request</v>
      </c>
      <c r="F42" s="43" t="str">
        <f>VLOOKUP($E42, Table_프로그램[#All], 7, 0)</f>
        <v>O</v>
      </c>
      <c r="G42" s="21"/>
      <c r="H42" s="21"/>
      <c r="I42" s="21"/>
      <c r="J42" s="21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2:20" x14ac:dyDescent="0.3">
      <c r="B43" s="43" t="str">
        <f>VLOOKUP($E43, Table_프로그램[#All], 2, 0)</f>
        <v>제조관리</v>
      </c>
      <c r="C43" s="43" t="str">
        <f>VLOOKUP($E43, Table_프로그램[#All], 3, 0)</f>
        <v>제조 지시 관리</v>
      </c>
      <c r="D43" s="43" t="str">
        <f>VLOOKUP($E43, Table_프로그램[#All], 4, 0)</f>
        <v>제조기록서 승인</v>
      </c>
      <c r="E43" s="38" t="str">
        <f>프로그램LIST!$A40</f>
        <v>OrderGuide</v>
      </c>
      <c r="F43" s="43" t="str">
        <f>VLOOKUP($E43, Table_프로그램[#All], 7, 0)</f>
        <v>O</v>
      </c>
      <c r="G43" s="21"/>
      <c r="H43" s="21"/>
      <c r="I43" s="21"/>
      <c r="J43" s="21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2:20" x14ac:dyDescent="0.3">
      <c r="B44" s="43" t="str">
        <f>VLOOKUP($E44, Table_프로그램[#All], 2, 0)</f>
        <v>제조관리</v>
      </c>
      <c r="C44" s="43" t="str">
        <f>VLOOKUP($E44, Table_프로그램[#All], 3, 0)</f>
        <v>제조 지시 관리</v>
      </c>
      <c r="D44" s="43" t="str">
        <f>VLOOKUP($E44, Table_프로그램[#All], 4, 0)</f>
        <v>공정실적등록</v>
      </c>
      <c r="E44" s="38" t="str">
        <f>프로그램LIST!$A41</f>
        <v>OrderProcResult</v>
      </c>
      <c r="F44" s="43" t="str">
        <f>VLOOKUP($E44, Table_프로그램[#All], 7, 0)</f>
        <v>O</v>
      </c>
      <c r="G44" s="21"/>
      <c r="H44" s="21"/>
      <c r="I44" s="21"/>
      <c r="J44" s="21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2:20" x14ac:dyDescent="0.3">
      <c r="B45" s="43" t="str">
        <f>VLOOKUP($E45, Table_프로그램[#All], 2, 0)</f>
        <v>제조관리</v>
      </c>
      <c r="C45" s="43" t="str">
        <f>VLOOKUP($E45, Table_프로그램[#All], 3, 0)</f>
        <v>제조 지시 관리</v>
      </c>
      <c r="D45" s="43" t="str">
        <f>VLOOKUP($E45, Table_프로그램[#All], 4, 0)</f>
        <v>반제품보관실 모니터링</v>
      </c>
      <c r="E45" s="38" t="str">
        <f>프로그램LIST!$A42</f>
        <v>Warehouse_Situation</v>
      </c>
      <c r="F45" s="43" t="str">
        <f>VLOOKUP($E45, Table_프로그램[#All], 7, 0)</f>
        <v>O</v>
      </c>
      <c r="G45" s="21"/>
      <c r="H45" s="21"/>
      <c r="I45" s="21"/>
      <c r="J45" s="21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2:20" x14ac:dyDescent="0.3">
      <c r="B46" s="43" t="str">
        <f>VLOOKUP($E46, Table_프로그램[#All], 2, 0)</f>
        <v>제조관리</v>
      </c>
      <c r="C46" s="43" t="str">
        <f>VLOOKUP($E46, Table_프로그램[#All], 3, 0)</f>
        <v>제조 지시 관리</v>
      </c>
      <c r="D46" s="43" t="str">
        <f>VLOOKUP($E46, Table_프로그램[#All], 4, 0)</f>
        <v>제조지시별 공정실적현황</v>
      </c>
      <c r="E46" s="38" t="str">
        <f>프로그램LIST!$A43</f>
        <v>Monitor_process</v>
      </c>
      <c r="F46" s="43" t="str">
        <f>VLOOKUP($E46, Table_프로그램[#All], 7, 0)</f>
        <v>O</v>
      </c>
      <c r="G46" s="21"/>
      <c r="H46" s="21"/>
      <c r="I46" s="21"/>
      <c r="J46" s="21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2:20" x14ac:dyDescent="0.3">
      <c r="B47" s="43" t="str">
        <f>VLOOKUP($E47, Table_프로그램[#All], 2, 0)</f>
        <v>제조관리</v>
      </c>
      <c r="C47" s="43" t="str">
        <f>VLOOKUP($E47, Table_프로그램[#All], 3, 0)</f>
        <v>제조 지시 관리</v>
      </c>
      <c r="D47" s="43" t="str">
        <f>VLOOKUP($E47, Table_프로그램[#All], 4, 0)</f>
        <v>제품별 모니터링</v>
      </c>
      <c r="E47" s="38" t="str">
        <f>프로그램LIST!$A44</f>
        <v>Monitor_InProcessDetail</v>
      </c>
      <c r="F47" s="43" t="str">
        <f>VLOOKUP($E47, Table_프로그램[#All], 7, 0)</f>
        <v>O</v>
      </c>
      <c r="G47" s="21"/>
      <c r="H47" s="21"/>
      <c r="I47" s="21"/>
      <c r="J47" s="21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2:20" x14ac:dyDescent="0.3">
      <c r="B48" s="43" t="str">
        <f>VLOOKUP($E48, Table_프로그램[#All], 2, 0)</f>
        <v>제조관리</v>
      </c>
      <c r="C48" s="43" t="str">
        <f>VLOOKUP($E48, Table_프로그램[#All], 3, 0)</f>
        <v>제조 지시 관리</v>
      </c>
      <c r="D48" s="43" t="str">
        <f>VLOOKUP($E48, Table_프로그램[#All], 4, 0)</f>
        <v>일일 작업 일보</v>
      </c>
      <c r="E48" s="38" t="str">
        <f>프로그램LIST!$A45</f>
        <v>OrderProcResult_Monitor</v>
      </c>
      <c r="F48" s="43" t="str">
        <f>VLOOKUP($E48, Table_프로그램[#All], 7, 0)</f>
        <v>O</v>
      </c>
      <c r="G48" s="21"/>
      <c r="H48" s="21"/>
      <c r="I48" s="21"/>
      <c r="J48" s="21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2:20" x14ac:dyDescent="0.3">
      <c r="B49" s="43" t="str">
        <f>VLOOKUP($E49, Table_프로그램[#All], 2, 0)</f>
        <v>제조관리</v>
      </c>
      <c r="C49" s="43" t="str">
        <f>VLOOKUP($E49, Table_프로그램[#All], 3, 0)</f>
        <v>제조 지시 관리</v>
      </c>
      <c r="D49" s="43" t="str">
        <f>VLOOKUP($E49, Table_프로그램[#All], 4, 0)</f>
        <v>설비 가동 실적</v>
      </c>
      <c r="E49" s="38" t="str">
        <f>프로그램LIST!$A46</f>
        <v>EquipResults</v>
      </c>
      <c r="F49" s="43" t="str">
        <f>VLOOKUP($E49, Table_프로그램[#All], 7, 0)</f>
        <v>O</v>
      </c>
      <c r="G49" s="21"/>
      <c r="H49" s="21"/>
      <c r="I49" s="21"/>
      <c r="J49" s="21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2:20" x14ac:dyDescent="0.3">
      <c r="B50" s="43" t="str">
        <f>VLOOKUP($E50, Table_프로그램[#All], 2, 0)</f>
        <v>제조관리</v>
      </c>
      <c r="C50" s="43" t="str">
        <f>VLOOKUP($E50, Table_프로그램[#All], 3, 0)</f>
        <v>제조 지시 관리</v>
      </c>
      <c r="D50" s="43" t="str">
        <f>VLOOKUP($E50, Table_프로그램[#All], 4, 0)</f>
        <v>생산공수현황</v>
      </c>
      <c r="E50" s="38" t="str">
        <f>프로그램LIST!$A47</f>
        <v>WorkResult</v>
      </c>
      <c r="F50" s="43" t="str">
        <f>VLOOKUP($E50, Table_프로그램[#All], 7, 0)</f>
        <v>O</v>
      </c>
      <c r="G50" s="21"/>
      <c r="H50" s="21"/>
      <c r="I50" s="21"/>
      <c r="J50" s="21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2:20" x14ac:dyDescent="0.3">
      <c r="B51" s="43" t="str">
        <f>VLOOKUP($E51, Table_프로그램[#All], 2, 0)</f>
        <v>제조관리</v>
      </c>
      <c r="C51" s="43" t="str">
        <f>VLOOKUP($E51, Table_프로그램[#All], 3, 0)</f>
        <v>포장 지시 관리</v>
      </c>
      <c r="D51" s="43" t="str">
        <f>VLOOKUP($E51, Table_프로그램[#All], 4, 0)</f>
        <v>포장지시 대장 작성</v>
      </c>
      <c r="E51" s="38" t="str">
        <f>프로그램LIST!$A49</f>
        <v>PackingOrderLedger</v>
      </c>
      <c r="F51" s="43" t="str">
        <f>VLOOKUP($E51, Table_프로그램[#All], 7, 0)</f>
        <v>O</v>
      </c>
      <c r="G51" s="21"/>
      <c r="H51" s="21"/>
      <c r="I51" s="21"/>
      <c r="J51" s="21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2:20" x14ac:dyDescent="0.3">
      <c r="B52" s="43" t="str">
        <f>VLOOKUP($E52, Table_프로그램[#All], 2, 0)</f>
        <v>제조관리</v>
      </c>
      <c r="C52" s="43" t="str">
        <f>VLOOKUP($E52, Table_프로그램[#All], 3, 0)</f>
        <v>포장 지시 관리</v>
      </c>
      <c r="D52" s="43" t="str">
        <f>VLOOKUP($E52, Table_프로그램[#All], 4, 0)</f>
        <v>포장지시</v>
      </c>
      <c r="E52" s="38" t="str">
        <f>프로그램LIST!$A50</f>
        <v>Packingorder_order</v>
      </c>
      <c r="F52" s="43" t="str">
        <f>VLOOKUP($E52, Table_프로그램[#All], 7, 0)</f>
        <v>O</v>
      </c>
      <c r="G52" s="21"/>
      <c r="H52" s="21"/>
      <c r="I52" s="21"/>
      <c r="J52" s="21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2:20" x14ac:dyDescent="0.3">
      <c r="B53" s="43" t="str">
        <f>VLOOKUP($E53, Table_프로그램[#All], 2, 0)</f>
        <v>제조관리</v>
      </c>
      <c r="C53" s="43" t="str">
        <f>VLOOKUP($E53, Table_프로그램[#All], 3, 0)</f>
        <v>포장 지시 관리</v>
      </c>
      <c r="D53" s="43" t="str">
        <f>VLOOKUP($E53, Table_프로그램[#All], 4, 0)</f>
        <v>자재 불출지시</v>
      </c>
      <c r="E53" s="38" t="str">
        <f>프로그램LIST!$A51</f>
        <v>Packingorder_Request</v>
      </c>
      <c r="F53" s="43" t="str">
        <f>VLOOKUP($E53, Table_프로그램[#All], 7, 0)</f>
        <v>O</v>
      </c>
      <c r="G53" s="21"/>
      <c r="H53" s="21"/>
      <c r="I53" s="21"/>
      <c r="J53" s="21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2:20" x14ac:dyDescent="0.3">
      <c r="B54" s="43" t="str">
        <f>VLOOKUP($E54, Table_프로그램[#All], 2, 0)</f>
        <v>제조관리</v>
      </c>
      <c r="C54" s="43" t="str">
        <f>VLOOKUP($E54, Table_프로그램[#All], 3, 0)</f>
        <v>포장 지시 관리</v>
      </c>
      <c r="D54" s="43" t="str">
        <f>VLOOKUP($E54, Table_프로그램[#All], 4, 0)</f>
        <v>포장기록서 승인</v>
      </c>
      <c r="E54" s="38" t="str">
        <f>프로그램LIST!$A52</f>
        <v>OrderGuide2</v>
      </c>
      <c r="F54" s="43" t="str">
        <f>VLOOKUP($E54, Table_프로그램[#All], 7, 0)</f>
        <v>O</v>
      </c>
      <c r="G54" s="21"/>
      <c r="H54" s="21"/>
      <c r="I54" s="21"/>
      <c r="J54" s="21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2:20" x14ac:dyDescent="0.3">
      <c r="B55" s="43" t="str">
        <f>VLOOKUP($E55, Table_프로그램[#All], 2, 0)</f>
        <v>제조관리</v>
      </c>
      <c r="C55" s="43" t="str">
        <f>VLOOKUP($E55, Table_프로그램[#All], 3, 0)</f>
        <v>포장 지시 관리</v>
      </c>
      <c r="D55" s="43" t="str">
        <f>VLOOKUP($E55, Table_프로그램[#All], 4, 0)</f>
        <v>팔레트 포장 실적 등록</v>
      </c>
      <c r="E55" s="38" t="str">
        <f>프로그램LIST!$A53</f>
        <v>ItemLabelPrint</v>
      </c>
      <c r="F55" s="43" t="str">
        <f>VLOOKUP($E55, Table_프로그램[#All], 7, 0)</f>
        <v>O</v>
      </c>
      <c r="G55" s="21"/>
      <c r="H55" s="21"/>
      <c r="I55" s="21"/>
      <c r="J55" s="21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2:20" x14ac:dyDescent="0.3">
      <c r="B56" s="43" t="str">
        <f>VLOOKUP($E56, Table_프로그램[#All], 2, 0)</f>
        <v>제조관리</v>
      </c>
      <c r="C56" s="43" t="str">
        <f>VLOOKUP($E56, Table_프로그램[#All], 3, 0)</f>
        <v>포장 지시 관리</v>
      </c>
      <c r="D56" s="43" t="str">
        <f>VLOOKUP($E56, Table_프로그램[#All], 4, 0)</f>
        <v>포장실적 등록</v>
      </c>
      <c r="E56" s="38" t="str">
        <f>프로그램LIST!$A54</f>
        <v>PackingResult_Edit2</v>
      </c>
      <c r="F56" s="43" t="str">
        <f>VLOOKUP($E56, Table_프로그램[#All], 7, 0)</f>
        <v>O</v>
      </c>
      <c r="G56" s="21"/>
      <c r="H56" s="21"/>
      <c r="I56" s="21"/>
      <c r="J56" s="21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2:20" x14ac:dyDescent="0.3">
      <c r="B57" s="43" t="str">
        <f>VLOOKUP($E57, Table_프로그램[#All], 2, 0)</f>
        <v>QMS(GMP+HACCP)관리</v>
      </c>
      <c r="C57" s="43" t="str">
        <f>VLOOKUP($E57, Table_프로그램[#All], 3, 0)</f>
        <v>문서관리</v>
      </c>
      <c r="D57" s="43" t="str">
        <f>VLOOKUP($E57, Table_프로그램[#All], 4, 0)</f>
        <v>문서체계관리</v>
      </c>
      <c r="E57" s="38" t="str">
        <f>프로그램LIST!$A55</f>
        <v>Gmp_doc_system_manage</v>
      </c>
      <c r="F57" s="43" t="str">
        <f>VLOOKUP($E57, Table_프로그램[#All], 7, 0)</f>
        <v>O</v>
      </c>
      <c r="G57" s="21"/>
      <c r="H57" s="21"/>
      <c r="I57" s="21"/>
      <c r="J57" s="21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2:20" x14ac:dyDescent="0.3">
      <c r="B58" s="43" t="str">
        <f>VLOOKUP($E58, Table_프로그램[#All], 2, 0)</f>
        <v>QMS(GMP+HACCP)관리</v>
      </c>
      <c r="C58" s="43" t="str">
        <f>VLOOKUP($E58, Table_프로그램[#All], 3, 0)</f>
        <v>문서관리</v>
      </c>
      <c r="D58" s="43" t="str">
        <f>VLOOKUP($E58, Table_프로그램[#All], 4, 0)</f>
        <v>문서 등록</v>
      </c>
      <c r="E58" s="38" t="str">
        <f>프로그램LIST!$A56</f>
        <v>Gmp_doc_registration</v>
      </c>
      <c r="F58" s="43" t="str">
        <f>VLOOKUP($E58, Table_프로그램[#All], 7, 0)</f>
        <v>O</v>
      </c>
      <c r="G58" s="21"/>
      <c r="H58" s="21"/>
      <c r="I58" s="21"/>
      <c r="J58" s="21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2:20" x14ac:dyDescent="0.3">
      <c r="B59" s="43" t="str">
        <f>VLOOKUP($E59, Table_프로그램[#All], 2, 0)</f>
        <v>QMS(GMP+HACCP)관리</v>
      </c>
      <c r="C59" s="43" t="str">
        <f>VLOOKUP($E59, Table_프로그램[#All], 3, 0)</f>
        <v>문서관리</v>
      </c>
      <c r="D59" s="43" t="str">
        <f>VLOOKUP($E59, Table_프로그램[#All], 4, 0)</f>
        <v>문서 조회</v>
      </c>
      <c r="E59" s="38" t="str">
        <f>프로그램LIST!$A57</f>
        <v>Gmp_doc_record_search</v>
      </c>
      <c r="F59" s="43" t="str">
        <f>VLOOKUP($E59, Table_프로그램[#All], 7, 0)</f>
        <v>O</v>
      </c>
      <c r="G59" s="21"/>
      <c r="H59" s="21"/>
      <c r="I59" s="21"/>
      <c r="J59" s="21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2:20" x14ac:dyDescent="0.3">
      <c r="B60" s="43" t="str">
        <f>VLOOKUP($E60, Table_프로그램[#All], 2, 0)</f>
        <v>QMS(GMP+HACCP)관리</v>
      </c>
      <c r="C60" s="43" t="str">
        <f>VLOOKUP($E60, Table_프로그램[#All], 3, 0)</f>
        <v>문서관리</v>
      </c>
      <c r="D60" s="43" t="str">
        <f>VLOOKUP($E60, Table_프로그램[#All], 4, 0)</f>
        <v>배포/폐기 관리</v>
      </c>
      <c r="E60" s="38" t="str">
        <f>프로그램LIST!$A58</f>
        <v>Gmp_doc_manage</v>
      </c>
      <c r="F60" s="43" t="str">
        <f>VLOOKUP($E60, Table_프로그램[#All], 7, 0)</f>
        <v>O</v>
      </c>
      <c r="G60" s="21"/>
      <c r="H60" s="21"/>
      <c r="I60" s="21"/>
      <c r="J60" s="21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2:20" x14ac:dyDescent="0.3">
      <c r="B61" s="43" t="str">
        <f>VLOOKUP($E61, Table_프로그램[#All], 2, 0)</f>
        <v>QMS(GMP+HACCP)관리</v>
      </c>
      <c r="C61" s="43" t="str">
        <f>VLOOKUP($E61, Table_프로그램[#All], 3, 0)</f>
        <v>문서관리</v>
      </c>
      <c r="D61" s="43" t="str">
        <f>VLOOKUP($E61, Table_프로그램[#All], 4, 0)</f>
        <v>문서 배포 확인</v>
      </c>
      <c r="E61" s="38" t="str">
        <f>프로그램LIST!$A59</f>
        <v>Gmp_doc_distribute_check</v>
      </c>
      <c r="F61" s="43" t="str">
        <f>VLOOKUP($E61, Table_프로그램[#All], 7, 0)</f>
        <v>O</v>
      </c>
      <c r="G61" s="21"/>
      <c r="H61" s="21"/>
      <c r="I61" s="21"/>
      <c r="J61" s="21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2:20" x14ac:dyDescent="0.3">
      <c r="B62" s="43" t="str">
        <f>VLOOKUP($E62, Table_프로그램[#All], 2, 0)</f>
        <v>QMS(GMP+HACCP)관리</v>
      </c>
      <c r="C62" s="43" t="str">
        <f>VLOOKUP($E62, Table_프로그램[#All], 3, 0)</f>
        <v>예방점검 관리</v>
      </c>
      <c r="D62" s="43" t="str">
        <f>VLOOKUP($E62, Table_프로그램[#All], 4, 0)</f>
        <v>예방점검 대상 등록</v>
      </c>
      <c r="E62" s="38" t="str">
        <f>프로그램LIST!$A60</f>
        <v>ScheduleMaster</v>
      </c>
      <c r="F62" s="43" t="str">
        <f>VLOOKUP($E62, Table_프로그램[#All], 7, 0)</f>
        <v>O</v>
      </c>
      <c r="G62" s="21"/>
      <c r="H62" s="21"/>
      <c r="I62" s="21"/>
      <c r="J62" s="21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2:20" x14ac:dyDescent="0.3">
      <c r="B63" s="43" t="str">
        <f>VLOOKUP($E63, Table_프로그램[#All], 2, 0)</f>
        <v>QMS(GMP+HACCP)관리</v>
      </c>
      <c r="C63" s="43" t="str">
        <f>VLOOKUP($E63, Table_프로그램[#All], 3, 0)</f>
        <v>예방점검 관리</v>
      </c>
      <c r="D63" s="43" t="str">
        <f>VLOOKUP($E63, Table_프로그램[#All], 4, 0)</f>
        <v>예방점검 체크사항 작성</v>
      </c>
      <c r="E63" s="38" t="str">
        <f>프로그램LIST!$A61</f>
        <v>ScheduleGuide</v>
      </c>
      <c r="F63" s="43" t="str">
        <f>VLOOKUP($E63, Table_프로그램[#All], 7, 0)</f>
        <v>O</v>
      </c>
      <c r="G63" s="21"/>
      <c r="H63" s="21"/>
      <c r="I63" s="21"/>
      <c r="J63" s="21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2:20" x14ac:dyDescent="0.3">
      <c r="B64" s="43" t="str">
        <f>VLOOKUP($E64, Table_프로그램[#All], 2, 0)</f>
        <v>QMS(GMP+HACCP)관리</v>
      </c>
      <c r="C64" s="43" t="str">
        <f>VLOOKUP($E64, Table_프로그램[#All], 3, 0)</f>
        <v>예방점검 관리</v>
      </c>
      <c r="D64" s="43" t="str">
        <f>VLOOKUP($E64, Table_프로그램[#All], 4, 0)</f>
        <v>예방점검 스케줄 생성</v>
      </c>
      <c r="E64" s="38" t="str">
        <f>프로그램LIST!$A62</f>
        <v>Schedule</v>
      </c>
      <c r="F64" s="43" t="str">
        <f>VLOOKUP($E64, Table_프로그램[#All], 7, 0)</f>
        <v>O</v>
      </c>
      <c r="G64" s="21"/>
      <c r="H64" s="21"/>
      <c r="I64" s="21"/>
      <c r="J64" s="21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2:20" x14ac:dyDescent="0.3">
      <c r="B65" s="43" t="str">
        <f>VLOOKUP($E65, Table_프로그램[#All], 2, 0)</f>
        <v>QMS(GMP+HACCP)관리</v>
      </c>
      <c r="C65" s="43" t="str">
        <f>VLOOKUP($E65, Table_프로그램[#All], 3, 0)</f>
        <v>예방점검 관리</v>
      </c>
      <c r="D65" s="43" t="str">
        <f>VLOOKUP($E65, Table_프로그램[#All], 4, 0)</f>
        <v>점검 기록서</v>
      </c>
      <c r="E65" s="38" t="str">
        <f>프로그램LIST!$A63</f>
        <v>DayScheduleList</v>
      </c>
      <c r="F65" s="43" t="str">
        <f>VLOOKUP($E65, Table_프로그램[#All], 7, 0)</f>
        <v>O</v>
      </c>
      <c r="G65" s="21"/>
      <c r="H65" s="21"/>
      <c r="I65" s="21"/>
      <c r="J65" s="21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2:20" x14ac:dyDescent="0.3">
      <c r="B66" s="43" t="str">
        <f>VLOOKUP($E66, Table_프로그램[#All], 2, 0)</f>
        <v>QMS(GMP+HACCP)관리</v>
      </c>
      <c r="C66" s="43" t="str">
        <f>VLOOKUP($E66, Table_프로그램[#All], 3, 0)</f>
        <v>예방점검 관리</v>
      </c>
      <c r="D66" s="43" t="str">
        <f>VLOOKUP($E66, Table_프로그램[#All], 4, 0)</f>
        <v>월간 점검표</v>
      </c>
      <c r="E66" s="38" t="str">
        <f>프로그램LIST!$A64</f>
        <v>MonthScheduleList</v>
      </c>
      <c r="F66" s="43" t="str">
        <f>VLOOKUP($E66, Table_프로그램[#All], 7, 0)</f>
        <v>O</v>
      </c>
      <c r="G66" s="21"/>
      <c r="H66" s="21"/>
      <c r="I66" s="21"/>
      <c r="J66" s="21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2:20" x14ac:dyDescent="0.3">
      <c r="B67" s="43" t="str">
        <f>VLOOKUP($E67, Table_프로그램[#All], 2, 0)</f>
        <v>QMS(GMP+HACCP)관리</v>
      </c>
      <c r="C67" s="43" t="str">
        <f>VLOOKUP($E67, Table_프로그램[#All], 3, 0)</f>
        <v>예방점검 관리</v>
      </c>
      <c r="D67" s="43" t="str">
        <f>VLOOKUP($E67, Table_프로그램[#All], 4, 0)</f>
        <v>연간 일정표</v>
      </c>
      <c r="E67" s="38" t="str">
        <f>프로그램LIST!$A65</f>
        <v>YearScheduleList</v>
      </c>
      <c r="F67" s="43" t="str">
        <f>VLOOKUP($E67, Table_프로그램[#All], 7, 0)</f>
        <v>O</v>
      </c>
      <c r="G67" s="21"/>
      <c r="H67" s="21"/>
      <c r="I67" s="21"/>
      <c r="J67" s="21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2:20" x14ac:dyDescent="0.3">
      <c r="B68" s="43" t="str">
        <f>VLOOKUP($E68, Table_프로그램[#All], 2, 0)</f>
        <v>QMS(GMP+HACCP)관리</v>
      </c>
      <c r="C68" s="43" t="str">
        <f>VLOOKUP($E68, Table_프로그램[#All], 3, 0)</f>
        <v>예방점검 관리</v>
      </c>
      <c r="D68" s="43" t="str">
        <f>VLOOKUP($E68, Table_프로그램[#All], 4, 0)</f>
        <v>점검 대장</v>
      </c>
      <c r="E68" s="38" t="str">
        <f>프로그램LIST!$A66</f>
        <v>WorkScheduleList</v>
      </c>
      <c r="F68" s="43" t="str">
        <f>VLOOKUP($E68, Table_프로그램[#All], 7, 0)</f>
        <v>O</v>
      </c>
      <c r="G68" s="21"/>
      <c r="H68" s="21"/>
      <c r="I68" s="21"/>
      <c r="J68" s="21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2:20" x14ac:dyDescent="0.3">
      <c r="B69" s="43" t="str">
        <f>VLOOKUP($E69, Table_프로그램[#All], 2, 0)</f>
        <v>QMS(GMP+HACCP)관리</v>
      </c>
      <c r="C69" s="43" t="str">
        <f>VLOOKUP($E69, Table_프로그램[#All], 3, 0)</f>
        <v>소비자 불만처리</v>
      </c>
      <c r="D69" s="43" t="str">
        <f>VLOOKUP($E69, Table_프로그램[#All], 4, 0)</f>
        <v>불만사항 등록</v>
      </c>
      <c r="E69" s="38" t="str">
        <f>프로그램LIST!$A67</f>
        <v>ClaimRequest</v>
      </c>
      <c r="F69" s="43" t="str">
        <f>VLOOKUP($E69, Table_프로그램[#All], 7, 0)</f>
        <v>O</v>
      </c>
      <c r="G69" s="21"/>
      <c r="H69" s="21"/>
      <c r="I69" s="21"/>
      <c r="J69" s="21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2:20" x14ac:dyDescent="0.3">
      <c r="B70" s="43" t="str">
        <f>VLOOKUP($E70, Table_프로그램[#All], 2, 0)</f>
        <v>QMS(GMP+HACCP)관리</v>
      </c>
      <c r="C70" s="43" t="str">
        <f>VLOOKUP($E70, Table_프로그램[#All], 3, 0)</f>
        <v>소비자 불만처리</v>
      </c>
      <c r="D70" s="43" t="str">
        <f>VLOOKUP($E70, Table_프로그램[#All], 4, 0)</f>
        <v>불만사항 정리</v>
      </c>
      <c r="E70" s="38" t="str">
        <f>프로그램LIST!$A68</f>
        <v>ClaimReceipt</v>
      </c>
      <c r="F70" s="43" t="str">
        <f>VLOOKUP($E70, Table_프로그램[#All], 7, 0)</f>
        <v>O</v>
      </c>
      <c r="G70" s="21"/>
      <c r="H70" s="21"/>
      <c r="I70" s="21"/>
      <c r="J70" s="21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2:20" x14ac:dyDescent="0.3">
      <c r="B71" s="43" t="str">
        <f>VLOOKUP($E71, Table_프로그램[#All], 2, 0)</f>
        <v>QMS(GMP+HACCP)관리</v>
      </c>
      <c r="C71" s="43" t="str">
        <f>VLOOKUP($E71, Table_프로그램[#All], 3, 0)</f>
        <v>소비자 불만처리</v>
      </c>
      <c r="D71" s="43" t="str">
        <f>VLOOKUP($E71, Table_프로그램[#All], 4, 0)</f>
        <v>불만사항 조사 판정</v>
      </c>
      <c r="E71" s="38" t="str">
        <f>프로그램LIST!$A69</f>
        <v>ClaimCheck</v>
      </c>
      <c r="F71" s="43" t="str">
        <f>VLOOKUP($E71, Table_프로그램[#All], 7, 0)</f>
        <v>O</v>
      </c>
      <c r="G71" s="21"/>
      <c r="H71" s="21"/>
      <c r="I71" s="21"/>
      <c r="J71" s="21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2:20" x14ac:dyDescent="0.3">
      <c r="B72" s="43" t="str">
        <f>VLOOKUP($E72, Table_프로그램[#All], 2, 0)</f>
        <v>QMS(GMP+HACCP)관리</v>
      </c>
      <c r="C72" s="43" t="str">
        <f>VLOOKUP($E72, Table_프로그램[#All], 3, 0)</f>
        <v>소비자 불만처리</v>
      </c>
      <c r="D72" s="43" t="str">
        <f>VLOOKUP($E72, Table_프로그램[#All], 4, 0)</f>
        <v>처리 결과 승인</v>
      </c>
      <c r="E72" s="38" t="str">
        <f>프로그램LIST!$A70</f>
        <v>ClaimRecognition</v>
      </c>
      <c r="F72" s="43" t="str">
        <f>VLOOKUP($E72, Table_프로그램[#All], 7, 0)</f>
        <v>O</v>
      </c>
      <c r="G72" s="21"/>
      <c r="H72" s="21"/>
      <c r="I72" s="21"/>
      <c r="J72" s="21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2:20" x14ac:dyDescent="0.3">
      <c r="B73" s="43" t="str">
        <f>VLOOKUP($E73, Table_프로그램[#All], 2, 0)</f>
        <v>QMS(GMP+HACCP)관리</v>
      </c>
      <c r="C73" s="43" t="str">
        <f>VLOOKUP($E73, Table_프로그램[#All], 3, 0)</f>
        <v>소비자 불만처리</v>
      </c>
      <c r="D73" s="43" t="str">
        <f>VLOOKUP($E73, Table_프로그램[#All], 4, 0)</f>
        <v>제품별 접수통계</v>
      </c>
      <c r="E73" s="38" t="str">
        <f>프로그램LIST!$A71</f>
        <v>ClaimGraph</v>
      </c>
      <c r="F73" s="43" t="str">
        <f>VLOOKUP($E73, Table_프로그램[#All], 7, 0)</f>
        <v>O</v>
      </c>
      <c r="G73" s="21"/>
      <c r="H73" s="21"/>
      <c r="I73" s="21"/>
      <c r="J73" s="21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2:20" x14ac:dyDescent="0.3">
      <c r="B74" s="43" t="str">
        <f>VLOOKUP($E74, Table_프로그램[#All], 2, 0)</f>
        <v>QMS(GMP+HACCP)관리</v>
      </c>
      <c r="C74" s="43" t="str">
        <f>VLOOKUP($E74, Table_프로그램[#All], 3, 0)</f>
        <v>소비자 불만처리</v>
      </c>
      <c r="D74" s="43" t="str">
        <f>VLOOKUP($E74, Table_프로그램[#All], 4, 0)</f>
        <v>제형별 접수통계</v>
      </c>
      <c r="E74" s="38" t="str">
        <f>프로그램LIST!$A72</f>
        <v>ClaimGraph2</v>
      </c>
      <c r="F74" s="43" t="str">
        <f>VLOOKUP($E74, Table_프로그램[#All], 7, 0)</f>
        <v>O</v>
      </c>
      <c r="G74" s="21"/>
      <c r="H74" s="21"/>
      <c r="I74" s="21"/>
      <c r="J74" s="21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2:20" x14ac:dyDescent="0.3">
      <c r="B75" s="43" t="str">
        <f>VLOOKUP($E75, Table_프로그램[#All], 2, 0)</f>
        <v>QMS(GMP+HACCP)관리</v>
      </c>
      <c r="C75" s="43" t="str">
        <f>VLOOKUP($E75, Table_프로그램[#All], 3, 0)</f>
        <v>소비자 불만처리</v>
      </c>
      <c r="D75" s="43" t="str">
        <f>VLOOKUP($E75, Table_프로그램[#All], 4, 0)</f>
        <v>구분별 접수통계</v>
      </c>
      <c r="E75" s="38" t="str">
        <f>프로그램LIST!$A73</f>
        <v>ClaimGraph3</v>
      </c>
      <c r="F75" s="43" t="str">
        <f>VLOOKUP($E75, Table_프로그램[#All], 7, 0)</f>
        <v>O</v>
      </c>
      <c r="G75" s="21"/>
      <c r="H75" s="21"/>
      <c r="I75" s="21"/>
      <c r="J75" s="21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2:20" x14ac:dyDescent="0.3">
      <c r="B76" s="43" t="str">
        <f>VLOOKUP($E76, Table_프로그램[#All], 2, 0)</f>
        <v>QMS(GMP+HACCP)관리</v>
      </c>
      <c r="C76" s="43" t="str">
        <f>VLOOKUP($E76, Table_프로그램[#All], 3, 0)</f>
        <v>자율점검</v>
      </c>
      <c r="D76" s="43" t="str">
        <f>VLOOKUP($E76, Table_프로그램[#All], 4, 0)</f>
        <v>자율점검 체크 리스트</v>
      </c>
      <c r="E76" s="38" t="str">
        <f>프로그램LIST!$A74</f>
        <v>SelfAuditCheckList</v>
      </c>
      <c r="F76" s="43" t="str">
        <f>VLOOKUP($E76, Table_프로그램[#All], 7, 0)</f>
        <v>O</v>
      </c>
      <c r="G76" s="21"/>
      <c r="H76" s="21"/>
      <c r="I76" s="21"/>
      <c r="J76" s="21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2:20" x14ac:dyDescent="0.3">
      <c r="B77" s="43" t="str">
        <f>VLOOKUP($E77, Table_프로그램[#All], 2, 0)</f>
        <v>QMS(GMP+HACCP)관리</v>
      </c>
      <c r="C77" s="43" t="str">
        <f>VLOOKUP($E77, Table_프로그램[#All], 3, 0)</f>
        <v>자율점검</v>
      </c>
      <c r="D77" s="43" t="str">
        <f>VLOOKUP($E77, Table_프로그램[#All], 4, 0)</f>
        <v>자율점검 계획 작성</v>
      </c>
      <c r="E77" s="38" t="str">
        <f>프로그램LIST!$A75</f>
        <v>SelfAuditSchedule</v>
      </c>
      <c r="F77" s="43" t="str">
        <f>VLOOKUP($E77, Table_프로그램[#All], 7, 0)</f>
        <v>O</v>
      </c>
      <c r="G77" s="21"/>
      <c r="H77" s="21"/>
      <c r="I77" s="21"/>
      <c r="J77" s="21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2:20" x14ac:dyDescent="0.3">
      <c r="B78" s="43" t="str">
        <f>VLOOKUP($E78, Table_프로그램[#All], 2, 0)</f>
        <v>QMS(GMP+HACCP)관리</v>
      </c>
      <c r="C78" s="43" t="str">
        <f>VLOOKUP($E78, Table_프로그램[#All], 3, 0)</f>
        <v>자율점검</v>
      </c>
      <c r="D78" s="43" t="str">
        <f>VLOOKUP($E78, Table_프로그램[#All], 4, 0)</f>
        <v>자율점검 계획 승인</v>
      </c>
      <c r="E78" s="38" t="str">
        <f>프로그램LIST!$A76</f>
        <v>SelfAuditPlan</v>
      </c>
      <c r="F78" s="43" t="str">
        <f>VLOOKUP($E78, Table_프로그램[#All], 7, 0)</f>
        <v>O</v>
      </c>
      <c r="G78" s="21"/>
      <c r="H78" s="21"/>
      <c r="I78" s="21"/>
      <c r="J78" s="21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2:20" x14ac:dyDescent="0.3">
      <c r="B79" s="43" t="str">
        <f>VLOOKUP($E79, Table_프로그램[#All], 2, 0)</f>
        <v>QMS(GMP+HACCP)관리</v>
      </c>
      <c r="C79" s="43" t="str">
        <f>VLOOKUP($E79, Table_프로그램[#All], 3, 0)</f>
        <v>자율점검</v>
      </c>
      <c r="D79" s="43" t="str">
        <f>VLOOKUP($E79, Table_프로그램[#All], 4, 0)</f>
        <v>자율점검 실시</v>
      </c>
      <c r="E79" s="38" t="str">
        <f>프로그램LIST!$A77</f>
        <v>SelfAuditStart</v>
      </c>
      <c r="F79" s="43" t="str">
        <f>VLOOKUP($E79, Table_프로그램[#All], 7, 0)</f>
        <v>O</v>
      </c>
      <c r="G79" s="21"/>
      <c r="H79" s="21"/>
      <c r="I79" s="21"/>
      <c r="J79" s="21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2:20" x14ac:dyDescent="0.3">
      <c r="B80" s="43" t="str">
        <f>VLOOKUP($E80, Table_프로그램[#All], 2, 0)</f>
        <v>QMS(GMP+HACCP)관리</v>
      </c>
      <c r="C80" s="43" t="str">
        <f>VLOOKUP($E80, Table_프로그램[#All], 3, 0)</f>
        <v>자율점검</v>
      </c>
      <c r="D80" s="43" t="str">
        <f>VLOOKUP($E80, Table_프로그램[#All], 4, 0)</f>
        <v>자율점검 결과</v>
      </c>
      <c r="E80" s="38" t="str">
        <f>프로그램LIST!$A78</f>
        <v>SelfAuditResult</v>
      </c>
      <c r="F80" s="43" t="str">
        <f>VLOOKUP($E80, Table_프로그램[#All], 7, 0)</f>
        <v>O</v>
      </c>
      <c r="G80" s="21"/>
      <c r="H80" s="21"/>
      <c r="I80" s="21"/>
      <c r="J80" s="21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2:20" x14ac:dyDescent="0.3">
      <c r="B81" s="43" t="str">
        <f>VLOOKUP($E81, Table_프로그램[#All], 2, 0)</f>
        <v>QMS(GMP+HACCP)관리</v>
      </c>
      <c r="C81" s="43" t="str">
        <f>VLOOKUP($E81, Table_프로그램[#All], 3, 0)</f>
        <v>자율점검</v>
      </c>
      <c r="D81" s="43" t="str">
        <f>VLOOKUP($E81, Table_프로그램[#All], 4, 0)</f>
        <v>자율점검 조치 계획 작성</v>
      </c>
      <c r="E81" s="38" t="str">
        <f>프로그램LIST!$A79</f>
        <v>SelfAuditEditPlan</v>
      </c>
      <c r="F81" s="43" t="str">
        <f>VLOOKUP($E81, Table_프로그램[#All], 7, 0)</f>
        <v>O</v>
      </c>
      <c r="G81" s="21"/>
      <c r="H81" s="21"/>
      <c r="I81" s="21"/>
      <c r="J81" s="21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2:20" x14ac:dyDescent="0.3">
      <c r="B82" s="43" t="str">
        <f>VLOOKUP($E82, Table_프로그램[#All], 2, 0)</f>
        <v>QMS(GMP+HACCP)관리</v>
      </c>
      <c r="C82" s="43" t="str">
        <f>VLOOKUP($E82, Table_프로그램[#All], 3, 0)</f>
        <v>자율점검</v>
      </c>
      <c r="D82" s="43" t="str">
        <f>VLOOKUP($E82, Table_프로그램[#All], 4, 0)</f>
        <v>자율점검 조치 계획 승인</v>
      </c>
      <c r="E82" s="38" t="str">
        <f>프로그램LIST!$A80</f>
        <v>SelfAuditEditPlanOK</v>
      </c>
      <c r="F82" s="43" t="str">
        <f>VLOOKUP($E82, Table_프로그램[#All], 7, 0)</f>
        <v>O</v>
      </c>
      <c r="G82" s="21"/>
      <c r="H82" s="21"/>
      <c r="I82" s="21"/>
      <c r="J82" s="21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2:20" x14ac:dyDescent="0.3">
      <c r="B83" s="43" t="str">
        <f>VLOOKUP($E83, Table_프로그램[#All], 2, 0)</f>
        <v>QMS(GMP+HACCP)관리</v>
      </c>
      <c r="C83" s="43" t="str">
        <f>VLOOKUP($E83, Table_프로그램[#All], 3, 0)</f>
        <v>자율점검</v>
      </c>
      <c r="D83" s="43" t="str">
        <f>VLOOKUP($E83, Table_프로그램[#All], 4, 0)</f>
        <v>자율점검 조치 실시</v>
      </c>
      <c r="E83" s="38" t="str">
        <f>프로그램LIST!$A81</f>
        <v>SelfAuditEditAction</v>
      </c>
      <c r="F83" s="43" t="str">
        <f>VLOOKUP($E83, Table_프로그램[#All], 7, 0)</f>
        <v>O</v>
      </c>
      <c r="G83" s="21"/>
      <c r="H83" s="21"/>
      <c r="I83" s="21"/>
      <c r="J83" s="21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2:20" x14ac:dyDescent="0.3">
      <c r="B84" s="43" t="str">
        <f>VLOOKUP($E84, Table_프로그램[#All], 2, 0)</f>
        <v>QMS(GMP+HACCP)관리</v>
      </c>
      <c r="C84" s="43" t="str">
        <f>VLOOKUP($E84, Table_프로그램[#All], 3, 0)</f>
        <v>자율점검</v>
      </c>
      <c r="D84" s="43" t="str">
        <f>VLOOKUP($E84, Table_프로그램[#All], 4, 0)</f>
        <v>자율점검 조치 결과</v>
      </c>
      <c r="E84" s="38" t="str">
        <f>프로그램LIST!$A82</f>
        <v>SelfAuditResult2</v>
      </c>
      <c r="F84" s="43" t="str">
        <f>VLOOKUP($E84, Table_프로그램[#All], 7, 0)</f>
        <v>O</v>
      </c>
      <c r="G84" s="21"/>
      <c r="H84" s="21"/>
      <c r="I84" s="21"/>
      <c r="J84" s="21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2:20" x14ac:dyDescent="0.3">
      <c r="B85" s="43" t="str">
        <f>VLOOKUP($E85, Table_프로그램[#All], 2, 0)</f>
        <v>QMS(GMP+HACCP)관리</v>
      </c>
      <c r="C85" s="43" t="str">
        <f>VLOOKUP($E85, Table_프로그램[#All], 3, 0)</f>
        <v>일탈 관리</v>
      </c>
      <c r="D85" s="43" t="str">
        <f>VLOOKUP($E85, Table_프로그램[#All], 4, 0)</f>
        <v>일탈 등록</v>
      </c>
      <c r="E85" s="38" t="str">
        <f>프로그램LIST!$A83</f>
        <v>DeviationReg</v>
      </c>
      <c r="F85" s="43" t="str">
        <f>VLOOKUP($E85, Table_프로그램[#All], 7, 0)</f>
        <v>O</v>
      </c>
      <c r="G85" s="21"/>
      <c r="H85" s="21"/>
      <c r="I85" s="21"/>
      <c r="J85" s="21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2:20" x14ac:dyDescent="0.3">
      <c r="B86" s="43" t="str">
        <f>VLOOKUP($E86, Table_프로그램[#All], 2, 0)</f>
        <v>QMS(GMP+HACCP)관리</v>
      </c>
      <c r="C86" s="43" t="str">
        <f>VLOOKUP($E86, Table_프로그램[#All], 3, 0)</f>
        <v>일탈 관리</v>
      </c>
      <c r="D86" s="43" t="str">
        <f>VLOOKUP($E86, Table_프로그램[#All], 4, 0)</f>
        <v>일탈 접수</v>
      </c>
      <c r="E86" s="38" t="str">
        <f>프로그램LIST!$A84</f>
        <v>DeviationReceipt</v>
      </c>
      <c r="F86" s="43" t="str">
        <f>VLOOKUP($E86, Table_프로그램[#All], 7, 0)</f>
        <v>O</v>
      </c>
      <c r="G86" s="21"/>
      <c r="H86" s="21"/>
      <c r="I86" s="21"/>
      <c r="J86" s="21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2:20" x14ac:dyDescent="0.3">
      <c r="B87" s="43" t="str">
        <f>VLOOKUP($E87, Table_프로그램[#All], 2, 0)</f>
        <v>QMS(GMP+HACCP)관리</v>
      </c>
      <c r="C87" s="43" t="str">
        <f>VLOOKUP($E87, Table_프로그램[#All], 3, 0)</f>
        <v>일탈 관리</v>
      </c>
      <c r="D87" s="43" t="str">
        <f>VLOOKUP($E87, Table_프로그램[#All], 4, 0)</f>
        <v>조사 지시</v>
      </c>
      <c r="E87" s="38" t="str">
        <f>프로그램LIST!$A85</f>
        <v>InvestigationOrder</v>
      </c>
      <c r="F87" s="43" t="str">
        <f>VLOOKUP($E87, Table_프로그램[#All], 7, 0)</f>
        <v>O</v>
      </c>
      <c r="G87" s="21"/>
      <c r="H87" s="21"/>
      <c r="I87" s="21"/>
      <c r="J87" s="21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2:20" x14ac:dyDescent="0.3">
      <c r="B88" s="43" t="str">
        <f>VLOOKUP($E88, Table_프로그램[#All], 2, 0)</f>
        <v>QMS(GMP+HACCP)관리</v>
      </c>
      <c r="C88" s="43" t="str">
        <f>VLOOKUP($E88, Table_프로그램[#All], 3, 0)</f>
        <v>일탈 관리</v>
      </c>
      <c r="D88" s="43" t="str">
        <f>VLOOKUP($E88, Table_프로그램[#All], 4, 0)</f>
        <v>일탈 조사</v>
      </c>
      <c r="E88" s="38" t="str">
        <f>프로그램LIST!$A86</f>
        <v>DeviationInvestigation</v>
      </c>
      <c r="F88" s="43" t="str">
        <f>VLOOKUP($E88, Table_프로그램[#All], 7, 0)</f>
        <v>O</v>
      </c>
      <c r="G88" s="21"/>
      <c r="H88" s="21"/>
      <c r="I88" s="21"/>
      <c r="J88" s="21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2:20" x14ac:dyDescent="0.3">
      <c r="B89" s="43" t="str">
        <f>VLOOKUP($E89, Table_프로그램[#All], 2, 0)</f>
        <v>QMS(GMP+HACCP)관리</v>
      </c>
      <c r="C89" s="43" t="str">
        <f>VLOOKUP($E89, Table_프로그램[#All], 3, 0)</f>
        <v>일탈 관리</v>
      </c>
      <c r="D89" s="43" t="str">
        <f>VLOOKUP($E89, Table_프로그램[#All], 4, 0)</f>
        <v>일탈처리 승인</v>
      </c>
      <c r="E89" s="38" t="str">
        <f>프로그램LIST!$A87</f>
        <v>ConfirmDeviationProcess</v>
      </c>
      <c r="F89" s="43" t="str">
        <f>VLOOKUP($E89, Table_프로그램[#All], 7, 0)</f>
        <v>O</v>
      </c>
      <c r="G89" s="21"/>
      <c r="H89" s="21"/>
      <c r="I89" s="21"/>
      <c r="J89" s="21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2:20" x14ac:dyDescent="0.3">
      <c r="B90" s="43" t="str">
        <f>VLOOKUP($E90, Table_프로그램[#All], 2, 0)</f>
        <v>QMS(GMP+HACCP)관리</v>
      </c>
      <c r="C90" s="43" t="str">
        <f>VLOOKUP($E90, Table_프로그램[#All], 3, 0)</f>
        <v>일탈 관리</v>
      </c>
      <c r="D90" s="43" t="str">
        <f>VLOOKUP($E90, Table_프로그램[#All], 4, 0)</f>
        <v>시정 및 예방조치</v>
      </c>
      <c r="E90" s="38" t="str">
        <f>프로그램LIST!$A88</f>
        <v>Deviation_Capa</v>
      </c>
      <c r="F90" s="43" t="str">
        <f>VLOOKUP($E90, Table_프로그램[#All], 7, 0)</f>
        <v>O</v>
      </c>
      <c r="G90" s="21"/>
      <c r="H90" s="21"/>
      <c r="I90" s="21"/>
      <c r="J90" s="21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2:20" x14ac:dyDescent="0.3">
      <c r="B91" s="43" t="str">
        <f>VLOOKUP($E91, Table_프로그램[#All], 2, 0)</f>
        <v>WMS</v>
      </c>
      <c r="C91" s="43" t="str">
        <f>VLOOKUP($E91, Table_프로그램[#All], 3, 0)</f>
        <v>작업소 관리</v>
      </c>
      <c r="D91" s="43" t="str">
        <f>VLOOKUP($E91, Table_프로그램[#All], 4, 0)</f>
        <v>구역(Zone) 등록</v>
      </c>
      <c r="E91" s="38" t="str">
        <f>프로그램LIST!$A100</f>
        <v>ZoneManage</v>
      </c>
      <c r="F91" s="43" t="str">
        <f>VLOOKUP($E91, Table_프로그램[#All], 7, 0)</f>
        <v>O</v>
      </c>
      <c r="G91" s="21"/>
      <c r="H91" s="21"/>
      <c r="I91" s="21"/>
      <c r="J91" s="21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2:20" x14ac:dyDescent="0.3">
      <c r="B92" s="43" t="str">
        <f>VLOOKUP($E92, Table_프로그램[#All], 2, 0)</f>
        <v>WMS</v>
      </c>
      <c r="C92" s="43" t="str">
        <f>VLOOKUP($E92, Table_프로그램[#All], 3, 0)</f>
        <v>작업소 관리</v>
      </c>
      <c r="D92" s="43" t="str">
        <f>VLOOKUP($E92, Table_프로그램[#All], 4, 0)</f>
        <v>셀(Cell)등록</v>
      </c>
      <c r="E92" s="38" t="str">
        <f>프로그램LIST!$A101</f>
        <v>CellManage</v>
      </c>
      <c r="F92" s="43" t="str">
        <f>VLOOKUP($E92, Table_프로그램[#All], 7, 0)</f>
        <v>O</v>
      </c>
      <c r="G92" s="21"/>
      <c r="H92" s="21"/>
      <c r="I92" s="21"/>
      <c r="J92" s="21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2:20" x14ac:dyDescent="0.3">
      <c r="B93" s="43" t="str">
        <f>VLOOKUP($E93, Table_프로그램[#All], 2, 0)</f>
        <v>WMS</v>
      </c>
      <c r="C93" s="43" t="str">
        <f>VLOOKUP($E93, Table_프로그램[#All], 3, 0)</f>
        <v>작업소 관리</v>
      </c>
      <c r="D93" s="43" t="str">
        <f>VLOOKUP($E93, Table_프로그램[#All], 4, 0)</f>
        <v>간납처 등록</v>
      </c>
      <c r="E93" s="38" t="str">
        <f>프로그램LIST!$A102</f>
        <v>CustomCustReg2</v>
      </c>
      <c r="F93" s="43" t="str">
        <f>VLOOKUP($E93, Table_프로그램[#All], 7, 0)</f>
        <v>O</v>
      </c>
      <c r="G93" s="21"/>
      <c r="H93" s="21"/>
      <c r="I93" s="21"/>
      <c r="J93" s="21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2:20" x14ac:dyDescent="0.3">
      <c r="B94" s="43" t="str">
        <f>VLOOKUP($E94, Table_프로그램[#All], 2, 0)</f>
        <v>WMS</v>
      </c>
      <c r="C94" s="43" t="str">
        <f>VLOOKUP($E94, Table_프로그램[#All], 3, 0)</f>
        <v>원자재 입고 관리</v>
      </c>
      <c r="D94" s="43" t="str">
        <f>VLOOKUP($E94, Table_프로그램[#All], 4, 0)</f>
        <v>원료 발주 관리</v>
      </c>
      <c r="E94" s="38" t="str">
        <f>프로그램LIST!$A103</f>
        <v>PurchaseManage2_M</v>
      </c>
      <c r="F94" s="43" t="str">
        <f>VLOOKUP($E94, Table_프로그램[#All], 7, 0)</f>
        <v>O</v>
      </c>
      <c r="G94" s="21"/>
      <c r="H94" s="21"/>
      <c r="I94" s="21"/>
      <c r="J94" s="21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2:20" x14ac:dyDescent="0.3">
      <c r="B95" s="43" t="str">
        <f>VLOOKUP($E95, Table_프로그램[#All], 2, 0)</f>
        <v>WMS</v>
      </c>
      <c r="C95" s="43" t="str">
        <f>VLOOKUP($E95, Table_프로그램[#All], 3, 0)</f>
        <v>원자재 입고 관리</v>
      </c>
      <c r="D95" s="43" t="str">
        <f>VLOOKUP($E95, Table_프로그램[#All], 4, 0)</f>
        <v>자재 발주 관리</v>
      </c>
      <c r="E95" s="38" t="str">
        <f>프로그램LIST!$A104</f>
        <v>PurchaseManage2_P</v>
      </c>
      <c r="F95" s="43" t="str">
        <f>VLOOKUP($E95, Table_프로그램[#All], 7, 0)</f>
        <v>O</v>
      </c>
      <c r="G95" s="21"/>
      <c r="H95" s="21"/>
      <c r="I95" s="21"/>
      <c r="J95" s="21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2:20" x14ac:dyDescent="0.3">
      <c r="B96" s="43" t="str">
        <f>VLOOKUP($E96, Table_프로그램[#All], 2, 0)</f>
        <v>WMS</v>
      </c>
      <c r="C96" s="43" t="str">
        <f>VLOOKUP($E96, Table_프로그램[#All], 3, 0)</f>
        <v>원자재 입고 관리</v>
      </c>
      <c r="D96" s="43" t="str">
        <f>VLOOKUP($E96, Table_프로그램[#All], 4, 0)</f>
        <v>원료 검수 관리</v>
      </c>
      <c r="E96" s="38" t="str">
        <f>프로그램LIST!$A105</f>
        <v>ReceiptCheck2_M</v>
      </c>
      <c r="F96" s="43" t="str">
        <f>VLOOKUP($E96, Table_프로그램[#All], 7, 0)</f>
        <v>O</v>
      </c>
      <c r="G96" s="21"/>
      <c r="H96" s="21"/>
      <c r="I96" s="21"/>
      <c r="J96" s="21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2:20" x14ac:dyDescent="0.3">
      <c r="B97" s="43" t="str">
        <f>VLOOKUP($E97, Table_프로그램[#All], 2, 0)</f>
        <v>WMS</v>
      </c>
      <c r="C97" s="43" t="str">
        <f>VLOOKUP($E97, Table_프로그램[#All], 3, 0)</f>
        <v>원자재 입고 관리</v>
      </c>
      <c r="D97" s="43" t="str">
        <f>VLOOKUP($E97, Table_프로그램[#All], 4, 0)</f>
        <v>자재 검수 관리</v>
      </c>
      <c r="E97" s="38" t="str">
        <f>프로그램LIST!$A106</f>
        <v>ReceiptCheck2_P</v>
      </c>
      <c r="F97" s="43" t="str">
        <f>VLOOKUP($E97, Table_프로그램[#All], 7, 0)</f>
        <v>O</v>
      </c>
      <c r="G97" s="21"/>
      <c r="H97" s="21"/>
      <c r="I97" s="21"/>
      <c r="J97" s="21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2:20" x14ac:dyDescent="0.3">
      <c r="B98" s="43" t="str">
        <f>VLOOKUP($E98, Table_프로그램[#All], 2, 0)</f>
        <v>WMS</v>
      </c>
      <c r="C98" s="43" t="str">
        <f>VLOOKUP($E98, Table_프로그램[#All], 3, 0)</f>
        <v>원자재 입고 관리</v>
      </c>
      <c r="D98" s="43" t="str">
        <f>VLOOKUP($E98, Table_프로그램[#All], 4, 0)</f>
        <v>입고 체크 리스트</v>
      </c>
      <c r="E98" s="38" t="str">
        <f>프로그램LIST!$A107</f>
        <v>ReceiptCheckSOP</v>
      </c>
      <c r="F98" s="43" t="str">
        <f>VLOOKUP($E98, Table_프로그램[#All], 7, 0)</f>
        <v>O</v>
      </c>
      <c r="G98" s="21"/>
      <c r="H98" s="21"/>
      <c r="I98" s="21"/>
      <c r="J98" s="21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2:20" x14ac:dyDescent="0.3">
      <c r="B99" s="43" t="e">
        <f>VLOOKUP($E99, Table_프로그램[#All], 2, 0)</f>
        <v>#REF!</v>
      </c>
      <c r="C99" s="43" t="e">
        <f>VLOOKUP($E99, Table_프로그램[#All], 3, 0)</f>
        <v>#REF!</v>
      </c>
      <c r="D99" s="43" t="e">
        <f>VLOOKUP($E99, Table_프로그램[#All], 4, 0)</f>
        <v>#REF!</v>
      </c>
      <c r="E99" s="38" t="e">
        <f>프로그램LIST!#REF!</f>
        <v>#REF!</v>
      </c>
      <c r="F99" s="43" t="e">
        <f>VLOOKUP($E99, Table_프로그램[#All], 7, 0)</f>
        <v>#REF!</v>
      </c>
      <c r="G99" s="21"/>
      <c r="H99" s="21"/>
      <c r="I99" s="21"/>
      <c r="J99" s="21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2:20" x14ac:dyDescent="0.3">
      <c r="B100" s="43" t="e">
        <f>VLOOKUP($E100, Table_프로그램[#All], 2, 0)</f>
        <v>#REF!</v>
      </c>
      <c r="C100" s="43" t="e">
        <f>VLOOKUP($E100, Table_프로그램[#All], 3, 0)</f>
        <v>#REF!</v>
      </c>
      <c r="D100" s="43" t="e">
        <f>VLOOKUP($E100, Table_프로그램[#All], 4, 0)</f>
        <v>#REF!</v>
      </c>
      <c r="E100" s="38" t="e">
        <f>프로그램LIST!#REF!</f>
        <v>#REF!</v>
      </c>
      <c r="F100" s="43" t="e">
        <f>VLOOKUP($E100, Table_프로그램[#All], 7, 0)</f>
        <v>#REF!</v>
      </c>
      <c r="G100" s="21"/>
      <c r="H100" s="21"/>
      <c r="I100" s="21"/>
      <c r="J100" s="21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2:20" x14ac:dyDescent="0.3">
      <c r="B101" s="43" t="str">
        <f>VLOOKUP($E101, Table_프로그램[#All], 2, 0)</f>
        <v>WMS</v>
      </c>
      <c r="C101" s="43" t="str">
        <f>VLOOKUP($E101, Table_프로그램[#All], 3, 0)</f>
        <v>원자재 입고 관리</v>
      </c>
      <c r="D101" s="43" t="str">
        <f>VLOOKUP($E101, Table_프로그램[#All], 4, 0)</f>
        <v>원료 입고 관리</v>
      </c>
      <c r="E101" s="38" t="str">
        <f>프로그램LIST!$A108</f>
        <v>ReceiveMaterial_M</v>
      </c>
      <c r="F101" s="43" t="str">
        <f>VLOOKUP($E101, Table_프로그램[#All], 7, 0)</f>
        <v>O</v>
      </c>
      <c r="G101" s="21"/>
      <c r="H101" s="21"/>
      <c r="I101" s="21"/>
      <c r="J101" s="21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2:20" x14ac:dyDescent="0.3">
      <c r="B102" s="43" t="str">
        <f>VLOOKUP($E102, Table_프로그램[#All], 2, 0)</f>
        <v>WMS</v>
      </c>
      <c r="C102" s="43" t="str">
        <f>VLOOKUP($E102, Table_프로그램[#All], 3, 0)</f>
        <v>원자재 입고 관리</v>
      </c>
      <c r="D102" s="43" t="str">
        <f>VLOOKUP($E102, Table_프로그램[#All], 4, 0)</f>
        <v>자재 입고 관리</v>
      </c>
      <c r="E102" s="38" t="str">
        <f>프로그램LIST!$A109</f>
        <v>ReceiveMaterial_P</v>
      </c>
      <c r="F102" s="43" t="str">
        <f>VLOOKUP($E102, Table_프로그램[#All], 7, 0)</f>
        <v>O</v>
      </c>
      <c r="G102" s="21"/>
      <c r="H102" s="21"/>
      <c r="I102" s="21"/>
      <c r="J102" s="21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2:20" x14ac:dyDescent="0.3">
      <c r="B103" s="43" t="str">
        <f>VLOOKUP($E103, Table_프로그램[#All], 2, 0)</f>
        <v>WMS</v>
      </c>
      <c r="C103" s="43" t="str">
        <f>VLOOKUP($E103, Table_프로그램[#All], 3, 0)</f>
        <v>원자재 창고 관리</v>
      </c>
      <c r="D103" s="43" t="str">
        <f>VLOOKUP($E103, Table_프로그램[#All], 4, 0)</f>
        <v>원료 재고 현황</v>
      </c>
      <c r="E103" s="38" t="str">
        <f>프로그램LIST!$A110</f>
        <v>StockStatus2_M</v>
      </c>
      <c r="F103" s="43" t="str">
        <f>VLOOKUP($E103, Table_프로그램[#All], 7, 0)</f>
        <v>O</v>
      </c>
      <c r="G103" s="21"/>
      <c r="H103" s="21"/>
      <c r="I103" s="21"/>
      <c r="J103" s="21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2:20" x14ac:dyDescent="0.3">
      <c r="B104" s="43" t="str">
        <f>VLOOKUP($E104, Table_프로그램[#All], 2, 0)</f>
        <v>WMS</v>
      </c>
      <c r="C104" s="43" t="str">
        <f>VLOOKUP($E104, Table_프로그램[#All], 3, 0)</f>
        <v>원자재 창고 관리</v>
      </c>
      <c r="D104" s="43" t="str">
        <f>VLOOKUP($E104, Table_프로그램[#All], 4, 0)</f>
        <v>자재 재고 현황</v>
      </c>
      <c r="E104" s="38" t="str">
        <f>프로그램LIST!$A111</f>
        <v>StockStatus2_P</v>
      </c>
      <c r="F104" s="43" t="str">
        <f>VLOOKUP($E104, Table_프로그램[#All], 7, 0)</f>
        <v>O</v>
      </c>
      <c r="G104" s="21"/>
      <c r="H104" s="21"/>
      <c r="I104" s="21"/>
      <c r="J104" s="21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2:20" x14ac:dyDescent="0.3">
      <c r="B105" s="43" t="str">
        <f>VLOOKUP($E105, Table_프로그램[#All], 2, 0)</f>
        <v>WMS</v>
      </c>
      <c r="C105" s="43" t="str">
        <f>VLOOKUP($E105, Table_프로그램[#All], 3, 0)</f>
        <v>원자재 창고 관리</v>
      </c>
      <c r="D105" s="43" t="str">
        <f>VLOOKUP($E105, Table_프로그램[#All], 4, 0)</f>
        <v>원료 수불 이력</v>
      </c>
      <c r="E105" s="38" t="str">
        <f>프로그램LIST!$A112</f>
        <v>InOut_M</v>
      </c>
      <c r="F105" s="43" t="str">
        <f>VLOOKUP($E105, Table_프로그램[#All], 7, 0)</f>
        <v>O</v>
      </c>
      <c r="G105" s="21"/>
      <c r="H105" s="21"/>
      <c r="I105" s="21"/>
      <c r="J105" s="21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2:20" x14ac:dyDescent="0.3">
      <c r="B106" s="43" t="str">
        <f>VLOOKUP($E106, Table_프로그램[#All], 2, 0)</f>
        <v>WMS</v>
      </c>
      <c r="C106" s="43" t="str">
        <f>VLOOKUP($E106, Table_프로그램[#All], 3, 0)</f>
        <v>원자재 창고 관리</v>
      </c>
      <c r="D106" s="43" t="str">
        <f>VLOOKUP($E106, Table_프로그램[#All], 4, 0)</f>
        <v>자재 수불 이력</v>
      </c>
      <c r="E106" s="38" t="str">
        <f>프로그램LIST!$A113</f>
        <v>InOut_P</v>
      </c>
      <c r="F106" s="43" t="str">
        <f>VLOOKUP($E106, Table_프로그램[#All], 7, 0)</f>
        <v>O</v>
      </c>
      <c r="G106" s="21"/>
      <c r="H106" s="21"/>
      <c r="I106" s="21"/>
      <c r="J106" s="21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2:20" x14ac:dyDescent="0.3">
      <c r="B107" s="43" t="str">
        <f>VLOOKUP($E107, Table_프로그램[#All], 2, 0)</f>
        <v>WMS</v>
      </c>
      <c r="C107" s="43" t="str">
        <f>VLOOKUP($E107, Table_프로그램[#All], 3, 0)</f>
        <v>원자재 창고 관리</v>
      </c>
      <c r="D107" s="43" t="str">
        <f>VLOOKUP($E107, Table_프로그램[#All], 4, 0)</f>
        <v>원료 팩 수불현황</v>
      </c>
      <c r="E107" s="38" t="str">
        <f>프로그램LIST!$A114</f>
        <v>InOutStatus_M</v>
      </c>
      <c r="F107" s="43" t="str">
        <f>VLOOKUP($E107, Table_프로그램[#All], 7, 0)</f>
        <v>O</v>
      </c>
      <c r="G107" s="21"/>
      <c r="H107" s="21"/>
      <c r="I107" s="21"/>
      <c r="J107" s="21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2:20" x14ac:dyDescent="0.3">
      <c r="B108" s="43" t="str">
        <f>VLOOKUP($E108, Table_프로그램[#All], 2, 0)</f>
        <v>WMS</v>
      </c>
      <c r="C108" s="43" t="str">
        <f>VLOOKUP($E108, Table_프로그램[#All], 3, 0)</f>
        <v>원자재 창고 관리</v>
      </c>
      <c r="D108" s="43" t="str">
        <f>VLOOKUP($E108, Table_프로그램[#All], 4, 0)</f>
        <v>자재 팩 수불현항</v>
      </c>
      <c r="E108" s="38" t="str">
        <f>프로그램LIST!$A115</f>
        <v>InOutStatus_P</v>
      </c>
      <c r="F108" s="43" t="str">
        <f>VLOOKUP($E108, Table_프로그램[#All], 7, 0)</f>
        <v>O</v>
      </c>
      <c r="G108" s="21"/>
      <c r="H108" s="21"/>
      <c r="I108" s="21"/>
      <c r="J108" s="21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2:20" x14ac:dyDescent="0.3">
      <c r="B109" s="43" t="str">
        <f>VLOOKUP($E109, Table_프로그램[#All], 2, 0)</f>
        <v>WMS</v>
      </c>
      <c r="C109" s="43" t="str">
        <f>VLOOKUP($E109, Table_프로그램[#All], 3, 0)</f>
        <v>원자재 창고 관리</v>
      </c>
      <c r="D109" s="43" t="str">
        <f>VLOOKUP($E109, Table_프로그램[#All], 4, 0)</f>
        <v>원료 사용 내역</v>
      </c>
      <c r="E109" s="38" t="str">
        <f>프로그램LIST!$A116</f>
        <v>ItemUseList2_S</v>
      </c>
      <c r="F109" s="43" t="str">
        <f>VLOOKUP($E109, Table_프로그램[#All], 7, 0)</f>
        <v>O</v>
      </c>
      <c r="G109" s="21"/>
      <c r="H109" s="21"/>
      <c r="I109" s="21"/>
      <c r="J109" s="21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2:20" x14ac:dyDescent="0.3">
      <c r="B110" s="43" t="str">
        <f>VLOOKUP($E110, Table_프로그램[#All], 2, 0)</f>
        <v>WMS</v>
      </c>
      <c r="C110" s="43" t="str">
        <f>VLOOKUP($E110, Table_프로그램[#All], 3, 0)</f>
        <v>원자재 창고 관리</v>
      </c>
      <c r="D110" s="43" t="str">
        <f>VLOOKUP($E110, Table_프로그램[#All], 4, 0)</f>
        <v>원료 사용 내역(제조)</v>
      </c>
      <c r="E110" s="38" t="str">
        <f>프로그램LIST!$A117</f>
        <v>ItemUseList2_M</v>
      </c>
      <c r="F110" s="43" t="str">
        <f>VLOOKUP($E110, Table_프로그램[#All], 7, 0)</f>
        <v>O</v>
      </c>
      <c r="G110" s="21"/>
      <c r="H110" s="21"/>
      <c r="I110" s="21"/>
      <c r="J110" s="21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2:20" x14ac:dyDescent="0.3">
      <c r="B111" s="43" t="str">
        <f>VLOOKUP($E111, Table_프로그램[#All], 2, 0)</f>
        <v>WMS</v>
      </c>
      <c r="C111" s="43" t="str">
        <f>VLOOKUP($E111, Table_프로그램[#All], 3, 0)</f>
        <v>원자재 창고 관리</v>
      </c>
      <c r="D111" s="43" t="str">
        <f>VLOOKUP($E111, Table_프로그램[#All], 4, 0)</f>
        <v>자재 사용 내역</v>
      </c>
      <c r="E111" s="38" t="str">
        <f>프로그램LIST!$A118</f>
        <v>ItemUseList2_P</v>
      </c>
      <c r="F111" s="43" t="str">
        <f>VLOOKUP($E111, Table_프로그램[#All], 7, 0)</f>
        <v>O</v>
      </c>
      <c r="G111" s="21"/>
      <c r="H111" s="21"/>
      <c r="I111" s="21"/>
      <c r="J111" s="21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2:20" x14ac:dyDescent="0.3">
      <c r="B112" s="43" t="str">
        <f>VLOOKUP($E112, Table_프로그램[#All], 2, 0)</f>
        <v>WMS</v>
      </c>
      <c r="C112" s="43" t="str">
        <f>VLOOKUP($E112, Table_프로그램[#All], 3, 0)</f>
        <v>원자재 창고 관리</v>
      </c>
      <c r="D112" s="43" t="str">
        <f>VLOOKUP($E112, Table_프로그램[#All], 4, 0)</f>
        <v>원료 월간 수불</v>
      </c>
      <c r="E112" s="38" t="str">
        <f>프로그램LIST!$A119</f>
        <v>MaterialMonthlyStock_S</v>
      </c>
      <c r="F112" s="43" t="str">
        <f>VLOOKUP($E112, Table_프로그램[#All], 7, 0)</f>
        <v>O</v>
      </c>
      <c r="G112" s="21"/>
      <c r="H112" s="21"/>
      <c r="I112" s="21"/>
      <c r="J112" s="21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2:20" x14ac:dyDescent="0.3">
      <c r="B113" s="43" t="str">
        <f>VLOOKUP($E113, Table_프로그램[#All], 2, 0)</f>
        <v>WMS</v>
      </c>
      <c r="C113" s="43" t="str">
        <f>VLOOKUP($E113, Table_프로그램[#All], 3, 0)</f>
        <v>원자재 창고 관리</v>
      </c>
      <c r="D113" s="43" t="str">
        <f>VLOOKUP($E113, Table_프로그램[#All], 4, 0)</f>
        <v>원료 월간 수불(제조)</v>
      </c>
      <c r="E113" s="38" t="str">
        <f>프로그램LIST!$A120</f>
        <v>MaterialMonthlyStock_M</v>
      </c>
      <c r="F113" s="43" t="str">
        <f>VLOOKUP($E113, Table_프로그램[#All], 7, 0)</f>
        <v>O</v>
      </c>
      <c r="G113" s="21"/>
      <c r="H113" s="21"/>
      <c r="I113" s="21"/>
      <c r="J113" s="21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2:20" x14ac:dyDescent="0.3">
      <c r="B114" s="43" t="str">
        <f>VLOOKUP($E114, Table_프로그램[#All], 2, 0)</f>
        <v>WMS</v>
      </c>
      <c r="C114" s="43" t="str">
        <f>VLOOKUP($E114, Table_프로그램[#All], 3, 0)</f>
        <v>원자재 창고 관리</v>
      </c>
      <c r="D114" s="43" t="str">
        <f>VLOOKUP($E114, Table_프로그램[#All], 4, 0)</f>
        <v>자재 월간 수불</v>
      </c>
      <c r="E114" s="38" t="str">
        <f>프로그램LIST!$A121</f>
        <v>MaterialMonthlyStock_P</v>
      </c>
      <c r="F114" s="43" t="str">
        <f>VLOOKUP($E114, Table_프로그램[#All], 7, 0)</f>
        <v>O</v>
      </c>
      <c r="G114" s="21"/>
      <c r="H114" s="21"/>
      <c r="I114" s="21"/>
      <c r="J114" s="21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2:20" x14ac:dyDescent="0.3">
      <c r="B115" s="43" t="str">
        <f>VLOOKUP($E115, Table_프로그램[#All], 2, 0)</f>
        <v>WMS</v>
      </c>
      <c r="C115" s="43" t="str">
        <f>VLOOKUP($E115, Table_프로그램[#All], 3, 0)</f>
        <v>원자재 창고 관리</v>
      </c>
      <c r="D115" s="43" t="str">
        <f>VLOOKUP($E115, Table_프로그램[#All], 4, 0)</f>
        <v>원료 사용 실적</v>
      </c>
      <c r="E115" s="38" t="str">
        <f>프로그램LIST!$A122</f>
        <v>Material_Used_Results2</v>
      </c>
      <c r="F115" s="43" t="str">
        <f>VLOOKUP($E115, Table_프로그램[#All], 7, 0)</f>
        <v>O</v>
      </c>
      <c r="G115" s="21"/>
      <c r="H115" s="21"/>
      <c r="I115" s="21"/>
      <c r="J115" s="21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2:20" x14ac:dyDescent="0.3">
      <c r="B116" s="43" t="str">
        <f>VLOOKUP($E116, Table_프로그램[#All], 2, 0)</f>
        <v>WMS</v>
      </c>
      <c r="C116" s="43" t="str">
        <f>VLOOKUP($E116, Table_프로그램[#All], 3, 0)</f>
        <v>원자재 창고 관리</v>
      </c>
      <c r="D116" s="43" t="str">
        <f>VLOOKUP($E116, Table_프로그램[#All], 4, 0)</f>
        <v>원료 기타 입고 관리</v>
      </c>
      <c r="E116" s="38" t="str">
        <f>프로그램LIST!$A123</f>
        <v>MaterialInManage_M</v>
      </c>
      <c r="F116" s="43" t="str">
        <f>VLOOKUP($E116, Table_프로그램[#All], 7, 0)</f>
        <v>O</v>
      </c>
      <c r="G116" s="21"/>
      <c r="H116" s="21"/>
      <c r="I116" s="21"/>
      <c r="J116" s="21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2:20" x14ac:dyDescent="0.3">
      <c r="B117" s="43" t="str">
        <f>VLOOKUP($E117, Table_프로그램[#All], 2, 0)</f>
        <v>WMS</v>
      </c>
      <c r="C117" s="43" t="str">
        <f>VLOOKUP($E117, Table_프로그램[#All], 3, 0)</f>
        <v>원자재 창고 관리</v>
      </c>
      <c r="D117" s="43" t="str">
        <f>VLOOKUP($E117, Table_프로그램[#All], 4, 0)</f>
        <v>자재 기타 입고 관리</v>
      </c>
      <c r="E117" s="38" t="str">
        <f>프로그램LIST!$A124</f>
        <v>MaterialInManage_P</v>
      </c>
      <c r="F117" s="43" t="str">
        <f>VLOOKUP($E117, Table_프로그램[#All], 7, 0)</f>
        <v>O</v>
      </c>
      <c r="G117" s="21"/>
      <c r="H117" s="21"/>
      <c r="I117" s="21"/>
      <c r="J117" s="21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2:20" x14ac:dyDescent="0.3">
      <c r="B118" s="43" t="str">
        <f>VLOOKUP($E118, Table_프로그램[#All], 2, 0)</f>
        <v>WMS</v>
      </c>
      <c r="C118" s="43" t="str">
        <f>VLOOKUP($E118, Table_프로그램[#All], 3, 0)</f>
        <v>원자재 창고 관리</v>
      </c>
      <c r="D118" s="43" t="str">
        <f>VLOOKUP($E118, Table_프로그램[#All], 4, 0)</f>
        <v>원료 기타 출고 관리</v>
      </c>
      <c r="E118" s="38" t="str">
        <f>프로그램LIST!$A125</f>
        <v>MaterialOutManage_M</v>
      </c>
      <c r="F118" s="43" t="str">
        <f>VLOOKUP($E118, Table_프로그램[#All], 7, 0)</f>
        <v>O</v>
      </c>
      <c r="G118" s="21"/>
      <c r="H118" s="21"/>
      <c r="I118" s="21"/>
      <c r="J118" s="21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2:20" x14ac:dyDescent="0.3">
      <c r="B119" s="43" t="str">
        <f>VLOOKUP($E119, Table_프로그램[#All], 2, 0)</f>
        <v>WMS</v>
      </c>
      <c r="C119" s="43" t="str">
        <f>VLOOKUP($E119, Table_프로그램[#All], 3, 0)</f>
        <v>원자재 창고 관리</v>
      </c>
      <c r="D119" s="43" t="str">
        <f>VLOOKUP($E119, Table_프로그램[#All], 4, 0)</f>
        <v>자재 기타 출고 관리</v>
      </c>
      <c r="E119" s="38" t="str">
        <f>프로그램LIST!$A126</f>
        <v>MaterialOutManage_P</v>
      </c>
      <c r="F119" s="43" t="str">
        <f>VLOOKUP($E119, Table_프로그램[#All], 7, 0)</f>
        <v>O</v>
      </c>
      <c r="G119" s="21"/>
      <c r="H119" s="21"/>
      <c r="I119" s="21"/>
      <c r="J119" s="21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2:20" x14ac:dyDescent="0.3">
      <c r="B120" s="43" t="str">
        <f>VLOOKUP($E120, Table_프로그램[#All], 2, 0)</f>
        <v>WMS</v>
      </c>
      <c r="C120" s="43" t="str">
        <f>VLOOKUP($E120, Table_프로그램[#All], 3, 0)</f>
        <v>원자재 창고 관리</v>
      </c>
      <c r="D120" s="43" t="str">
        <f>VLOOKUP($E120, Table_프로그램[#All], 4, 0)</f>
        <v>원료별 PickingOrder 조회</v>
      </c>
      <c r="E120" s="38" t="str">
        <f>프로그램LIST!$A127</f>
        <v>PickingOrder</v>
      </c>
      <c r="F120" s="43" t="str">
        <f>VLOOKUP($E120, Table_프로그램[#All], 7, 0)</f>
        <v>O</v>
      </c>
      <c r="G120" s="21"/>
      <c r="H120" s="21"/>
      <c r="I120" s="21"/>
      <c r="J120" s="21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2:20" x14ac:dyDescent="0.3">
      <c r="B121" s="43" t="str">
        <f>VLOOKUP($E121, Table_프로그램[#All], 2, 0)</f>
        <v>WMS</v>
      </c>
      <c r="C121" s="43" t="str">
        <f>VLOOKUP($E121, Table_프로그램[#All], 3, 0)</f>
        <v>원자재 창고 관리</v>
      </c>
      <c r="D121" s="43" t="str">
        <f>VLOOKUP($E121, Table_프로그램[#All], 4, 0)</f>
        <v>Picking 관리</v>
      </c>
      <c r="E121" s="38" t="str">
        <f>프로그램LIST!$A128</f>
        <v>PickingManage</v>
      </c>
      <c r="F121" s="43" t="str">
        <f>VLOOKUP($E121, Table_프로그램[#All], 7, 0)</f>
        <v>O</v>
      </c>
      <c r="G121" s="21"/>
      <c r="H121" s="21"/>
      <c r="I121" s="21"/>
      <c r="J121" s="21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2:20" x14ac:dyDescent="0.3">
      <c r="B122" s="43" t="str">
        <f>VLOOKUP($E122, Table_프로그램[#All], 2, 0)</f>
        <v>WMS</v>
      </c>
      <c r="C122" s="43" t="str">
        <f>VLOOKUP($E122, Table_프로그램[#All], 3, 0)</f>
        <v>원자재 창고 관리</v>
      </c>
      <c r="D122" s="43" t="str">
        <f>VLOOKUP($E122, Table_프로그램[#All], 4, 0)</f>
        <v>원료 유효기간 현황</v>
      </c>
      <c r="E122" s="38" t="str">
        <f>프로그램LIST!$A129</f>
        <v>ValidDate_List</v>
      </c>
      <c r="F122" s="43" t="str">
        <f>VLOOKUP($E122, Table_프로그램[#All], 7, 0)</f>
        <v>O</v>
      </c>
      <c r="G122" s="21"/>
      <c r="H122" s="21"/>
      <c r="I122" s="21"/>
      <c r="J122" s="21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2:20" x14ac:dyDescent="0.3">
      <c r="B123" s="43" t="str">
        <f>VLOOKUP($E123, Table_프로그램[#All], 2, 0)</f>
        <v>WMS</v>
      </c>
      <c r="C123" s="43" t="str">
        <f>VLOOKUP($E123, Table_프로그램[#All], 3, 0)</f>
        <v>원자재 창고 관리</v>
      </c>
      <c r="D123" s="43" t="str">
        <f>VLOOKUP($E123, Table_프로그램[#All], 4, 0)</f>
        <v>원료 예약량 조회</v>
      </c>
      <c r="E123" s="38" t="str">
        <f>프로그램LIST!$A130</f>
        <v>MaterialReserveQtyList_M</v>
      </c>
      <c r="F123" s="43" t="str">
        <f>VLOOKUP($E123, Table_프로그램[#All], 7, 0)</f>
        <v>O</v>
      </c>
      <c r="G123" s="21"/>
      <c r="H123" s="21"/>
      <c r="I123" s="21"/>
      <c r="J123" s="21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2:20" x14ac:dyDescent="0.3">
      <c r="B124" s="43" t="str">
        <f>VLOOKUP($E124, Table_프로그램[#All], 2, 0)</f>
        <v>WMS</v>
      </c>
      <c r="C124" s="43" t="str">
        <f>VLOOKUP($E124, Table_프로그램[#All], 3, 0)</f>
        <v>원자재 창고 관리</v>
      </c>
      <c r="D124" s="43" t="str">
        <f>VLOOKUP($E124, Table_프로그램[#All], 4, 0)</f>
        <v>자재 예약량 조회</v>
      </c>
      <c r="E124" s="38" t="str">
        <f>프로그램LIST!$A131</f>
        <v>MaterialReserveQtyList_P</v>
      </c>
      <c r="F124" s="43" t="str">
        <f>VLOOKUP($E124, Table_프로그램[#All], 7, 0)</f>
        <v>O</v>
      </c>
      <c r="G124" s="21"/>
      <c r="H124" s="21"/>
      <c r="I124" s="21"/>
      <c r="J124" s="21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2:20" x14ac:dyDescent="0.3">
      <c r="B125" s="43" t="e">
        <f>VLOOKUP($E125, Table_프로그램[#All], 2, 0)</f>
        <v>#REF!</v>
      </c>
      <c r="C125" s="43" t="e">
        <f>VLOOKUP($E125, Table_프로그램[#All], 3, 0)</f>
        <v>#REF!</v>
      </c>
      <c r="D125" s="43" t="e">
        <f>VLOOKUP($E125, Table_프로그램[#All], 4, 0)</f>
        <v>#REF!</v>
      </c>
      <c r="E125" s="38" t="e">
        <f>프로그램LIST!#REF!</f>
        <v>#REF!</v>
      </c>
      <c r="F125" s="43" t="e">
        <f>VLOOKUP($E125, Table_프로그램[#All], 7, 0)</f>
        <v>#REF!</v>
      </c>
      <c r="G125" s="21"/>
      <c r="H125" s="21"/>
      <c r="I125" s="21"/>
      <c r="J125" s="21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2:20" x14ac:dyDescent="0.3">
      <c r="B126" s="43" t="str">
        <f>VLOOKUP($E126, Table_프로그램[#All], 2, 0)</f>
        <v>WMS</v>
      </c>
      <c r="C126" s="43" t="str">
        <f>VLOOKUP($E126, Table_프로그램[#All], 3, 0)</f>
        <v>원자재 위치 관리</v>
      </c>
      <c r="D126" s="43" t="str">
        <f>VLOOKUP($E126, Table_프로그램[#All], 4, 0)</f>
        <v>원료 적치 현황</v>
      </c>
      <c r="E126" s="38" t="str">
        <f>프로그램LIST!$A132</f>
        <v>StackSearch_M</v>
      </c>
      <c r="F126" s="43" t="str">
        <f>VLOOKUP($E126, Table_프로그램[#All], 7, 0)</f>
        <v>O</v>
      </c>
      <c r="G126" s="21"/>
      <c r="H126" s="21"/>
      <c r="I126" s="21"/>
      <c r="J126" s="21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2:20" x14ac:dyDescent="0.3">
      <c r="B127" s="43" t="str">
        <f>VLOOKUP($E127, Table_프로그램[#All], 2, 0)</f>
        <v>WMS</v>
      </c>
      <c r="C127" s="43" t="str">
        <f>VLOOKUP($E127, Table_프로그램[#All], 3, 0)</f>
        <v>원자재 위치 관리</v>
      </c>
      <c r="D127" s="43" t="str">
        <f>VLOOKUP($E127, Table_프로그램[#All], 4, 0)</f>
        <v>자재 적치 현황</v>
      </c>
      <c r="E127" s="38" t="str">
        <f>프로그램LIST!$A133</f>
        <v>StackSearch_P</v>
      </c>
      <c r="F127" s="43" t="str">
        <f>VLOOKUP($E127, Table_프로그램[#All], 7, 0)</f>
        <v>O</v>
      </c>
      <c r="G127" s="21"/>
      <c r="H127" s="21"/>
      <c r="I127" s="21"/>
      <c r="J127" s="21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2:20" x14ac:dyDescent="0.3">
      <c r="B128" s="43" t="str">
        <f>VLOOKUP($E128, Table_프로그램[#All], 2, 0)</f>
        <v>WMS</v>
      </c>
      <c r="C128" s="43" t="str">
        <f>VLOOKUP($E128, Table_프로그램[#All], 3, 0)</f>
        <v>원자재 위치 관리</v>
      </c>
      <c r="D128" s="43" t="str">
        <f>VLOOKUP($E128, Table_프로그램[#All], 4, 0)</f>
        <v>원료 적치 관리</v>
      </c>
      <c r="E128" s="38" t="str">
        <f>프로그램LIST!$A134</f>
        <v>StackManage_M</v>
      </c>
      <c r="F128" s="43" t="str">
        <f>VLOOKUP($E128, Table_프로그램[#All], 7, 0)</f>
        <v>O</v>
      </c>
      <c r="G128" s="21"/>
      <c r="H128" s="21"/>
      <c r="I128" s="21"/>
      <c r="J128" s="21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2:20" x14ac:dyDescent="0.3">
      <c r="B129" s="43" t="str">
        <f>VLOOKUP($E129, Table_프로그램[#All], 2, 0)</f>
        <v>WMS</v>
      </c>
      <c r="C129" s="43" t="str">
        <f>VLOOKUP($E129, Table_프로그램[#All], 3, 0)</f>
        <v>원자재 위치 관리</v>
      </c>
      <c r="D129" s="43" t="str">
        <f>VLOOKUP($E129, Table_프로그램[#All], 4, 0)</f>
        <v>자재 적치 관리</v>
      </c>
      <c r="E129" s="38" t="str">
        <f>프로그램LIST!$A135</f>
        <v>StackManage_P</v>
      </c>
      <c r="F129" s="43" t="str">
        <f>VLOOKUP($E129, Table_프로그램[#All], 7, 0)</f>
        <v>O</v>
      </c>
      <c r="G129" s="21"/>
      <c r="H129" s="21"/>
      <c r="I129" s="21"/>
      <c r="J129" s="21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2:20" x14ac:dyDescent="0.3">
      <c r="B130" s="43" t="str">
        <f>VLOOKUP($E130, Table_프로그램[#All], 2, 0)</f>
        <v>WMS</v>
      </c>
      <c r="C130" s="43" t="str">
        <f>VLOOKUP($E130, Table_프로그램[#All], 3, 0)</f>
        <v>원자재 위치 관리</v>
      </c>
      <c r="D130" s="43" t="str">
        <f>VLOOKUP($E130, Table_프로그램[#All], 4, 0)</f>
        <v>원료 불출지시</v>
      </c>
      <c r="E130" s="38" t="str">
        <f>프로그램LIST!$A136</f>
        <v>OrderMaterialLocation</v>
      </c>
      <c r="F130" s="43" t="str">
        <f>VLOOKUP($E130, Table_프로그램[#All], 7, 0)</f>
        <v>O</v>
      </c>
      <c r="G130" s="21"/>
      <c r="H130" s="21"/>
      <c r="I130" s="21"/>
      <c r="J130" s="21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2:20" x14ac:dyDescent="0.3">
      <c r="B131" s="43" t="str">
        <f>VLOOKUP($E131, Table_프로그램[#All], 2, 0)</f>
        <v>WMS</v>
      </c>
      <c r="C131" s="43" t="str">
        <f>VLOOKUP($E131, Table_프로그램[#All], 3, 0)</f>
        <v>원자재 위치 관리</v>
      </c>
      <c r="D131" s="43" t="str">
        <f>VLOOKUP($E131, Table_프로그램[#All], 4, 0)</f>
        <v>자재 불출지시</v>
      </c>
      <c r="E131" s="38" t="str">
        <f>프로그램LIST!$A137</f>
        <v>OrderPackLocation</v>
      </c>
      <c r="F131" s="43" t="str">
        <f>VLOOKUP($E131, Table_프로그램[#All], 7, 0)</f>
        <v>O</v>
      </c>
      <c r="G131" s="21"/>
      <c r="H131" s="21"/>
      <c r="I131" s="21"/>
      <c r="J131" s="21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2:20" x14ac:dyDescent="0.3">
      <c r="B132" s="43" t="str">
        <f>VLOOKUP($E132, Table_프로그램[#All], 2, 0)</f>
        <v>WMS</v>
      </c>
      <c r="C132" s="43" t="str">
        <f>VLOOKUP($E132, Table_프로그램[#All], 3, 0)</f>
        <v>원자재 위치 관리</v>
      </c>
      <c r="D132" s="43" t="str">
        <f>VLOOKUP($E132, Table_프로그램[#All], 4, 0)</f>
        <v>원료 불출합계</v>
      </c>
      <c r="E132" s="38" t="str">
        <f>프로그램LIST!$A138</f>
        <v>OrderMaterialSum</v>
      </c>
      <c r="F132" s="43" t="str">
        <f>VLOOKUP($E132, Table_프로그램[#All], 7, 0)</f>
        <v>O</v>
      </c>
      <c r="G132" s="21"/>
      <c r="H132" s="21"/>
      <c r="I132" s="21"/>
      <c r="J132" s="21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2:20" x14ac:dyDescent="0.3">
      <c r="B133" s="43" t="str">
        <f>VLOOKUP($E133, Table_프로그램[#All], 2, 0)</f>
        <v>WMS</v>
      </c>
      <c r="C133" s="43" t="str">
        <f>VLOOKUP($E133, Table_프로그램[#All], 3, 0)</f>
        <v>원자재 위치 관리</v>
      </c>
      <c r="D133" s="43" t="str">
        <f>VLOOKUP($E133, Table_프로그램[#All], 4, 0)</f>
        <v>원자재 셀 적치 현황</v>
      </c>
      <c r="E133" s="38" t="str">
        <f>프로그램LIST!$A139</f>
        <v>CellStackStatus</v>
      </c>
      <c r="F133" s="43" t="str">
        <f>VLOOKUP($E133, Table_프로그램[#All], 7, 0)</f>
        <v>O</v>
      </c>
      <c r="G133" s="21"/>
      <c r="H133" s="21"/>
      <c r="I133" s="21"/>
      <c r="J133" s="21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2:20" x14ac:dyDescent="0.3">
      <c r="B134" s="43" t="str">
        <f>VLOOKUP($E134, Table_프로그램[#All], 2, 0)</f>
        <v>WMS</v>
      </c>
      <c r="C134" s="43" t="str">
        <f>VLOOKUP($E134, Table_프로그램[#All], 3, 0)</f>
        <v>완제품 입고 관리</v>
      </c>
      <c r="D134" s="43" t="str">
        <f>VLOOKUP($E134, Table_프로그램[#All], 4, 0)</f>
        <v>완제품 입고 등록</v>
      </c>
      <c r="E134" s="38" t="str">
        <f>프로그램LIST!$A140</f>
        <v>ItemProduction</v>
      </c>
      <c r="F134" s="43" t="str">
        <f>VLOOKUP($E134, Table_프로그램[#All], 7, 0)</f>
        <v>O</v>
      </c>
      <c r="G134" s="21"/>
      <c r="H134" s="21"/>
      <c r="I134" s="21"/>
      <c r="J134" s="21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2:20" x14ac:dyDescent="0.3">
      <c r="B135" s="43" t="str">
        <f>VLOOKUP($E135, Table_프로그램[#All], 2, 0)</f>
        <v>WMS</v>
      </c>
      <c r="C135" s="43" t="str">
        <f>VLOOKUP($E135, Table_프로그램[#All], 3, 0)</f>
        <v>완제품 입고 관리</v>
      </c>
      <c r="D135" s="43" t="str">
        <f>VLOOKUP($E135, Table_프로그램[#All], 4, 0)</f>
        <v>완제품 출하승인 조회</v>
      </c>
      <c r="E135" s="38" t="str">
        <f>프로그램LIST!$A141</f>
        <v>PackingResultInq2</v>
      </c>
      <c r="F135" s="43" t="str">
        <f>VLOOKUP($E135, Table_프로그램[#All], 7, 0)</f>
        <v>O</v>
      </c>
      <c r="G135" s="21"/>
      <c r="H135" s="21"/>
      <c r="I135" s="21"/>
      <c r="J135" s="21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2:20" x14ac:dyDescent="0.3">
      <c r="B136" s="43" t="str">
        <f>VLOOKUP($E136, Table_프로그램[#All], 2, 0)</f>
        <v>WMS</v>
      </c>
      <c r="C136" s="43" t="str">
        <f>VLOOKUP($E136, Table_프로그램[#All], 3, 0)</f>
        <v>완제품 입고 관리</v>
      </c>
      <c r="D136" s="43" t="str">
        <f>VLOOKUP($E136, Table_프로그램[#All], 4, 0)</f>
        <v>완제품 인수인계</v>
      </c>
      <c r="E136" s="38" t="str">
        <f>프로그램LIST!$A142</f>
        <v>ProductTransfer</v>
      </c>
      <c r="F136" s="43" t="str">
        <f>VLOOKUP($E136, Table_프로그램[#All], 7, 0)</f>
        <v>O</v>
      </c>
      <c r="G136" s="21"/>
      <c r="H136" s="21"/>
      <c r="I136" s="21"/>
      <c r="J136" s="21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2:20" x14ac:dyDescent="0.3">
      <c r="B137" s="43" t="e">
        <f>VLOOKUP($E137, Table_프로그램[#All], 2, 0)</f>
        <v>#REF!</v>
      </c>
      <c r="C137" s="43" t="e">
        <f>VLOOKUP($E137, Table_프로그램[#All], 3, 0)</f>
        <v>#REF!</v>
      </c>
      <c r="D137" s="43" t="e">
        <f>VLOOKUP($E137, Table_프로그램[#All], 4, 0)</f>
        <v>#REF!</v>
      </c>
      <c r="E137" s="38" t="e">
        <f>프로그램LIST!#REF!</f>
        <v>#REF!</v>
      </c>
      <c r="F137" s="43" t="e">
        <f>VLOOKUP($E137, Table_프로그램[#All], 7, 0)</f>
        <v>#REF!</v>
      </c>
      <c r="G137" s="21"/>
      <c r="H137" s="21"/>
      <c r="I137" s="21"/>
      <c r="J137" s="21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2:20" x14ac:dyDescent="0.3">
      <c r="B138" s="43" t="str">
        <f>VLOOKUP($E138, Table_프로그램[#All], 2, 0)</f>
        <v>WMS</v>
      </c>
      <c r="C138" s="43" t="str">
        <f>VLOOKUP($E138, Table_프로그램[#All], 3, 0)</f>
        <v>완제품 출고 관리</v>
      </c>
      <c r="D138" s="43" t="str">
        <f>VLOOKUP($E138, Table_프로그램[#All], 4, 0)</f>
        <v>현장 출고지시</v>
      </c>
      <c r="E138" s="38" t="str">
        <f>프로그램LIST!$A143</f>
        <v>DespatchManageOrder2</v>
      </c>
      <c r="F138" s="43" t="str">
        <f>VLOOKUP($E138, Table_프로그램[#All], 7, 0)</f>
        <v>O</v>
      </c>
      <c r="G138" s="21"/>
      <c r="H138" s="21"/>
      <c r="I138" s="21"/>
      <c r="J138" s="21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2:20" x14ac:dyDescent="0.3">
      <c r="B139" s="43" t="str">
        <f>VLOOKUP($E139, Table_프로그램[#All], 2, 0)</f>
        <v>WMS</v>
      </c>
      <c r="C139" s="43" t="str">
        <f>VLOOKUP($E139, Table_프로그램[#All], 3, 0)</f>
        <v>완제품 출고 관리</v>
      </c>
      <c r="D139" s="43" t="str">
        <f>VLOOKUP($E139, Table_프로그램[#All], 4, 0)</f>
        <v>출고 전표 등록</v>
      </c>
      <c r="E139" s="38" t="str">
        <f>프로그램LIST!$A144</f>
        <v>DespatchManage2</v>
      </c>
      <c r="F139" s="43" t="str">
        <f>VLOOKUP($E139, Table_프로그램[#All], 7, 0)</f>
        <v>O</v>
      </c>
      <c r="G139" s="21"/>
      <c r="H139" s="21"/>
      <c r="I139" s="21"/>
      <c r="J139" s="21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2:20" x14ac:dyDescent="0.3">
      <c r="B140" s="43" t="str">
        <f>VLOOKUP($E140, Table_프로그램[#All], 2, 0)</f>
        <v>WMS</v>
      </c>
      <c r="C140" s="43" t="str">
        <f>VLOOKUP($E140, Table_프로그램[#All], 3, 0)</f>
        <v>완제품 창고 관리</v>
      </c>
      <c r="D140" s="43" t="str">
        <f>VLOOKUP($E140, Table_프로그램[#All], 4, 0)</f>
        <v>완제품 재고 현황</v>
      </c>
      <c r="E140" s="38" t="str">
        <f>프로그램LIST!$A145</f>
        <v>ItemStockStatus</v>
      </c>
      <c r="F140" s="43" t="str">
        <f>VLOOKUP($E140, Table_프로그램[#All], 7, 0)</f>
        <v>O</v>
      </c>
      <c r="G140" s="21"/>
      <c r="H140" s="21"/>
      <c r="I140" s="21"/>
      <c r="J140" s="21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2:20" x14ac:dyDescent="0.3">
      <c r="B141" s="43" t="str">
        <f>VLOOKUP($E141, Table_프로그램[#All], 2, 0)</f>
        <v>WMS</v>
      </c>
      <c r="C141" s="43" t="str">
        <f>VLOOKUP($E141, Table_프로그램[#All], 3, 0)</f>
        <v>완제품 창고 관리</v>
      </c>
      <c r="D141" s="43" t="str">
        <f>VLOOKUP($E141, Table_프로그램[#All], 4, 0)</f>
        <v>완제품 수불 이력</v>
      </c>
      <c r="E141" s="38" t="str">
        <f>프로그램LIST!$A146</f>
        <v>ItemInOut</v>
      </c>
      <c r="F141" s="43" t="str">
        <f>VLOOKUP($E141, Table_프로그램[#All], 7, 0)</f>
        <v>O</v>
      </c>
      <c r="G141" s="21"/>
      <c r="H141" s="21"/>
      <c r="I141" s="21"/>
      <c r="J141" s="21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2:20" x14ac:dyDescent="0.3">
      <c r="B142" s="43" t="str">
        <f>VLOOKUP($E142, Table_프로그램[#All], 2, 0)</f>
        <v>WMS</v>
      </c>
      <c r="C142" s="43" t="str">
        <f>VLOOKUP($E142, Table_프로그램[#All], 3, 0)</f>
        <v>완제품 창고 관리</v>
      </c>
      <c r="D142" s="43" t="str">
        <f>VLOOKUP($E142, Table_프로그램[#All], 4, 0)</f>
        <v>완제품 팔레트 수불이력</v>
      </c>
      <c r="E142" s="38" t="str">
        <f>프로그램LIST!$A147</f>
        <v>ItemInOutStatus</v>
      </c>
      <c r="F142" s="43" t="str">
        <f>VLOOKUP($E142, Table_프로그램[#All], 7, 0)</f>
        <v>O</v>
      </c>
      <c r="G142" s="21"/>
      <c r="H142" s="21"/>
      <c r="I142" s="21"/>
      <c r="J142" s="21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2:20" x14ac:dyDescent="0.3">
      <c r="B143" s="43" t="str">
        <f>VLOOKUP($E143, Table_프로그램[#All], 2, 0)</f>
        <v>WMS</v>
      </c>
      <c r="C143" s="43" t="str">
        <f>VLOOKUP($E143, Table_프로그램[#All], 3, 0)</f>
        <v>완제품 창고 관리</v>
      </c>
      <c r="D143" s="43" t="str">
        <f>VLOOKUP($E143, Table_프로그램[#All], 4, 0)</f>
        <v>완제품 사용 내역(수불장)</v>
      </c>
      <c r="E143" s="38" t="str">
        <f>프로그램LIST!$A148</f>
        <v>ItemUseList2_Item</v>
      </c>
      <c r="F143" s="43" t="str">
        <f>VLOOKUP($E143, Table_프로그램[#All], 7, 0)</f>
        <v>O</v>
      </c>
      <c r="G143" s="21"/>
      <c r="H143" s="21"/>
      <c r="I143" s="21"/>
      <c r="J143" s="21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2:20" x14ac:dyDescent="0.3">
      <c r="B144" s="43" t="str">
        <f>VLOOKUP($E144, Table_프로그램[#All], 2, 0)</f>
        <v>WMS</v>
      </c>
      <c r="C144" s="43" t="str">
        <f>VLOOKUP($E144, Table_프로그램[#All], 3, 0)</f>
        <v>완제품 창고 관리</v>
      </c>
      <c r="D144" s="43" t="str">
        <f>VLOOKUP($E144, Table_프로그램[#All], 4, 0)</f>
        <v>완제품 월간 수불</v>
      </c>
      <c r="E144" s="38" t="str">
        <f>프로그램LIST!$A149</f>
        <v>ItemMonthlyStock</v>
      </c>
      <c r="F144" s="43" t="str">
        <f>VLOOKUP($E144, Table_프로그램[#All], 7, 0)</f>
        <v>O</v>
      </c>
      <c r="G144" s="21"/>
      <c r="H144" s="21"/>
      <c r="I144" s="21"/>
      <c r="J144" s="21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2:20" x14ac:dyDescent="0.3">
      <c r="B145" s="43" t="str">
        <f>VLOOKUP($E145, Table_프로그램[#All], 2, 0)</f>
        <v>WMS</v>
      </c>
      <c r="C145" s="43" t="str">
        <f>VLOOKUP($E145, Table_프로그램[#All], 3, 0)</f>
        <v>완제품 창고 관리</v>
      </c>
      <c r="D145" s="43" t="str">
        <f>VLOOKUP($E145, Table_프로그램[#All], 4, 0)</f>
        <v>완제품 기타 입고 등록</v>
      </c>
      <c r="E145" s="38" t="str">
        <f>프로그램LIST!$A150</f>
        <v>ItemInManage</v>
      </c>
      <c r="F145" s="43" t="str">
        <f>VLOOKUP($E145, Table_프로그램[#All], 7, 0)</f>
        <v>O</v>
      </c>
      <c r="G145" s="21"/>
      <c r="H145" s="21"/>
      <c r="I145" s="21"/>
      <c r="J145" s="21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2:20" x14ac:dyDescent="0.3">
      <c r="B146" s="43" t="str">
        <f>VLOOKUP($E146, Table_프로그램[#All], 2, 0)</f>
        <v>WMS</v>
      </c>
      <c r="C146" s="43" t="str">
        <f>VLOOKUP($E146, Table_프로그램[#All], 3, 0)</f>
        <v>완제품 창고 관리</v>
      </c>
      <c r="D146" s="43" t="str">
        <f>VLOOKUP($E146, Table_프로그램[#All], 4, 0)</f>
        <v>완제품 기타 출고 등록</v>
      </c>
      <c r="E146" s="38" t="str">
        <f>프로그램LIST!$A151</f>
        <v>ItemOutManage</v>
      </c>
      <c r="F146" s="43" t="str">
        <f>VLOOKUP($E146, Table_프로그램[#All], 7, 0)</f>
        <v>O</v>
      </c>
      <c r="G146" s="21"/>
      <c r="H146" s="21"/>
      <c r="I146" s="21"/>
      <c r="J146" s="21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2:20" x14ac:dyDescent="0.3">
      <c r="B147" s="43" t="e">
        <f>VLOOKUP($E147, Table_프로그램[#All], 2, 0)</f>
        <v>#REF!</v>
      </c>
      <c r="C147" s="43" t="e">
        <f>VLOOKUP($E147, Table_프로그램[#All], 3, 0)</f>
        <v>#REF!</v>
      </c>
      <c r="D147" s="43" t="e">
        <f>VLOOKUP($E147, Table_프로그램[#All], 4, 0)</f>
        <v>#REF!</v>
      </c>
      <c r="E147" s="38" t="e">
        <f>프로그램LIST!#REF!</f>
        <v>#REF!</v>
      </c>
      <c r="F147" s="43" t="e">
        <f>VLOOKUP($E147, Table_프로그램[#All], 7, 0)</f>
        <v>#REF!</v>
      </c>
      <c r="G147" s="21"/>
      <c r="H147" s="21"/>
      <c r="I147" s="21"/>
      <c r="J147" s="21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2:20" x14ac:dyDescent="0.3">
      <c r="B148" s="43" t="str">
        <f>VLOOKUP($E148, Table_프로그램[#All], 2, 0)</f>
        <v>WMS</v>
      </c>
      <c r="C148" s="43" t="str">
        <f>VLOOKUP($E148, Table_프로그램[#All], 3, 0)</f>
        <v>완제품 위치 관리</v>
      </c>
      <c r="D148" s="43" t="str">
        <f>VLOOKUP($E148, Table_프로그램[#All], 4, 0)</f>
        <v>완제품 적치 현황</v>
      </c>
      <c r="E148" s="38" t="str">
        <f>프로그램LIST!$A152</f>
        <v>ItemSearch</v>
      </c>
      <c r="F148" s="43" t="str">
        <f>VLOOKUP($E148, Table_프로그램[#All], 7, 0)</f>
        <v>O</v>
      </c>
      <c r="G148" s="21"/>
      <c r="H148" s="21"/>
      <c r="I148" s="21"/>
      <c r="J148" s="21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2:20" x14ac:dyDescent="0.3">
      <c r="B149" s="43" t="str">
        <f>VLOOKUP($E149, Table_프로그램[#All], 2, 0)</f>
        <v>WMS</v>
      </c>
      <c r="C149" s="43" t="str">
        <f>VLOOKUP($E149, Table_프로그램[#All], 3, 0)</f>
        <v>완제품 위치 관리</v>
      </c>
      <c r="D149" s="43" t="str">
        <f>VLOOKUP($E149, Table_프로그램[#All], 4, 0)</f>
        <v>완제품 적치 등록</v>
      </c>
      <c r="E149" s="38" t="str">
        <f>프로그램LIST!$A153</f>
        <v>ItemManage</v>
      </c>
      <c r="F149" s="43" t="str">
        <f>VLOOKUP($E149, Table_프로그램[#All], 7, 0)</f>
        <v>O</v>
      </c>
      <c r="G149" s="21"/>
      <c r="H149" s="21"/>
      <c r="I149" s="21"/>
      <c r="J149" s="21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2:20" x14ac:dyDescent="0.3">
      <c r="B150" s="43" t="str">
        <f>VLOOKUP($E150, Table_프로그램[#All], 2, 0)</f>
        <v>WMS</v>
      </c>
      <c r="C150" s="43" t="str">
        <f>VLOOKUP($E150, Table_프로그램[#All], 3, 0)</f>
        <v>완제품 위치 관리</v>
      </c>
      <c r="D150" s="43" t="str">
        <f>VLOOKUP($E150, Table_프로그램[#All], 4, 0)</f>
        <v>완제품 위치 조회</v>
      </c>
      <c r="E150" s="38" t="str">
        <f>프로그램LIST!$A154</f>
        <v>LocationItemSelect</v>
      </c>
      <c r="F150" s="43" t="str">
        <f>VLOOKUP($E150, Table_프로그램[#All], 7, 0)</f>
        <v>O</v>
      </c>
      <c r="G150" s="21"/>
      <c r="H150" s="21"/>
      <c r="I150" s="21"/>
      <c r="J150" s="21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2:20" x14ac:dyDescent="0.3">
      <c r="B151" s="43" t="str">
        <f>VLOOKUP($E151, Table_프로그램[#All], 2, 0)</f>
        <v>WMS</v>
      </c>
      <c r="C151" s="43" t="str">
        <f>VLOOKUP($E151, Table_프로그램[#All], 3, 0)</f>
        <v>완제품 위치 관리</v>
      </c>
      <c r="D151" s="43" t="str">
        <f>VLOOKUP($E151, Table_프로그램[#All], 4, 0)</f>
        <v>완제품 셀 적치 현황</v>
      </c>
      <c r="E151" s="38" t="str">
        <f>프로그램LIST!$A155</f>
        <v>CellStackStatus_I</v>
      </c>
      <c r="F151" s="43" t="str">
        <f>VLOOKUP($E151, Table_프로그램[#All], 7, 0)</f>
        <v>O</v>
      </c>
      <c r="G151" s="21"/>
      <c r="H151" s="21"/>
      <c r="I151" s="21"/>
      <c r="J151" s="21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2:20" x14ac:dyDescent="0.3">
      <c r="B152" s="43" t="str">
        <f>VLOOKUP($E152, Table_프로그램[#All], 2, 0)</f>
        <v>WMS</v>
      </c>
      <c r="C152" s="43" t="str">
        <f>VLOOKUP($E152, Table_프로그램[#All], 3, 0)</f>
        <v>승인관리</v>
      </c>
      <c r="D152" s="43" t="str">
        <f>VLOOKUP($E152, Table_프로그램[#All], 4, 0)</f>
        <v>시험성적승인2</v>
      </c>
      <c r="E152" s="38" t="str">
        <f>프로그램LIST!$A156</f>
        <v>TestRecognitionE_Temp</v>
      </c>
      <c r="F152" s="43" t="str">
        <f>VLOOKUP($E152, Table_프로그램[#All], 7, 0)</f>
        <v>O</v>
      </c>
      <c r="G152" s="21"/>
      <c r="H152" s="21"/>
      <c r="I152" s="21"/>
      <c r="J152" s="21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2:20" x14ac:dyDescent="0.3">
      <c r="B153" s="43" t="e">
        <f>VLOOKUP($E153, Table_프로그램[#All], 2, 0)</f>
        <v>#REF!</v>
      </c>
      <c r="C153" s="43" t="e">
        <f>VLOOKUP($E153, Table_프로그램[#All], 3, 0)</f>
        <v>#REF!</v>
      </c>
      <c r="D153" s="43" t="e">
        <f>VLOOKUP($E153, Table_프로그램[#All], 4, 0)</f>
        <v>#REF!</v>
      </c>
      <c r="E153" s="38" t="e">
        <f>프로그램LIST!#REF!</f>
        <v>#REF!</v>
      </c>
      <c r="F153" s="43" t="e">
        <f>VLOOKUP($E153, Table_프로그램[#All], 7, 0)</f>
        <v>#REF!</v>
      </c>
      <c r="G153" s="21"/>
      <c r="H153" s="21"/>
      <c r="I153" s="21"/>
      <c r="J153" s="21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2:20" x14ac:dyDescent="0.3">
      <c r="B154" s="43" t="e">
        <f>VLOOKUP($E154, Table_프로그램[#All], 2, 0)</f>
        <v>#REF!</v>
      </c>
      <c r="C154" s="43" t="e">
        <f>VLOOKUP($E154, Table_프로그램[#All], 3, 0)</f>
        <v>#REF!</v>
      </c>
      <c r="D154" s="43" t="e">
        <f>VLOOKUP($E154, Table_프로그램[#All], 4, 0)</f>
        <v>#REF!</v>
      </c>
      <c r="E154" s="38" t="e">
        <f>프로그램LIST!#REF!</f>
        <v>#REF!</v>
      </c>
      <c r="F154" s="43" t="e">
        <f>VLOOKUP($E154, Table_프로그램[#All], 7, 0)</f>
        <v>#REF!</v>
      </c>
      <c r="G154" s="21"/>
      <c r="H154" s="21"/>
      <c r="I154" s="21"/>
      <c r="J154" s="21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2:20" x14ac:dyDescent="0.3">
      <c r="B155" s="43" t="str">
        <f>VLOOKUP($E155, Table_프로그램[#All], 2, 0)</f>
        <v>설비관리</v>
      </c>
      <c r="C155" s="43" t="str">
        <f>VLOOKUP($E155, Table_프로그램[#All], 3, 0)</f>
        <v>설비관리</v>
      </c>
      <c r="D155" s="43" t="str">
        <f>VLOOKUP($E155, Table_프로그램[#All], 4, 0)</f>
        <v>설비 고장 신고</v>
      </c>
      <c r="E155" s="38" t="str">
        <f>프로그램LIST!$A158</f>
        <v>Notify</v>
      </c>
      <c r="F155" s="43" t="str">
        <f>VLOOKUP($E155, Table_프로그램[#All], 7, 0)</f>
        <v>O</v>
      </c>
      <c r="G155" s="21"/>
      <c r="H155" s="21"/>
      <c r="I155" s="21"/>
      <c r="J155" s="21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2:20" x14ac:dyDescent="0.3">
      <c r="B156" s="43" t="str">
        <f>VLOOKUP($E156, Table_프로그램[#All], 2, 0)</f>
        <v>설비관리</v>
      </c>
      <c r="C156" s="43" t="str">
        <f>VLOOKUP($E156, Table_프로그램[#All], 3, 0)</f>
        <v>설비관리</v>
      </c>
      <c r="D156" s="43" t="str">
        <f>VLOOKUP($E156, Table_프로그램[#All], 4, 0)</f>
        <v>설비 고장수리 관리</v>
      </c>
      <c r="E156" s="38" t="str">
        <f>프로그램LIST!$A159</f>
        <v>TroubleConduct</v>
      </c>
      <c r="F156" s="43" t="str">
        <f>VLOOKUP($E156, Table_프로그램[#All], 7, 0)</f>
        <v>O</v>
      </c>
      <c r="G156" s="21"/>
      <c r="H156" s="21"/>
      <c r="I156" s="21"/>
      <c r="J156" s="21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2:20" x14ac:dyDescent="0.3">
      <c r="B157" s="43" t="str">
        <f>VLOOKUP($E157, Table_프로그램[#All], 2, 0)</f>
        <v>설비관리</v>
      </c>
      <c r="C157" s="43" t="str">
        <f>VLOOKUP($E157, Table_프로그램[#All], 3, 0)</f>
        <v>설비관리</v>
      </c>
      <c r="D157" s="43" t="str">
        <f>VLOOKUP($E157, Table_프로그램[#All], 4, 0)</f>
        <v>부품 코드 등록</v>
      </c>
      <c r="E157" s="38" t="str">
        <f>프로그램LIST!$A160</f>
        <v>PartManage</v>
      </c>
      <c r="F157" s="43" t="str">
        <f>VLOOKUP($E157, Table_프로그램[#All], 7, 0)</f>
        <v>O</v>
      </c>
      <c r="G157" s="21"/>
      <c r="H157" s="21"/>
      <c r="I157" s="21"/>
      <c r="J157" s="21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2:20" x14ac:dyDescent="0.3">
      <c r="B158" s="43" t="str">
        <f>VLOOKUP($E158, Table_프로그램[#All], 2, 0)</f>
        <v>설비관리</v>
      </c>
      <c r="C158" s="43" t="str">
        <f>VLOOKUP($E158, Table_프로그램[#All], 3, 0)</f>
        <v>설비관리</v>
      </c>
      <c r="D158" s="43" t="str">
        <f>VLOOKUP($E158, Table_프로그램[#All], 4, 0)</f>
        <v>설비 부품 등록</v>
      </c>
      <c r="E158" s="38" t="str">
        <f>프로그램LIST!$A161</f>
        <v>PartRegister</v>
      </c>
      <c r="F158" s="43" t="str">
        <f>VLOOKUP($E158, Table_프로그램[#All], 7, 0)</f>
        <v>O</v>
      </c>
      <c r="G158" s="21"/>
      <c r="H158" s="21"/>
      <c r="I158" s="21"/>
      <c r="J158" s="21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2:20" x14ac:dyDescent="0.3">
      <c r="B159" s="43" t="str">
        <f>VLOOKUP($E159, Table_프로그램[#All], 2, 0)</f>
        <v>설비관리</v>
      </c>
      <c r="C159" s="43" t="str">
        <f>VLOOKUP($E159, Table_프로그램[#All], 3, 0)</f>
        <v>설비관리</v>
      </c>
      <c r="D159" s="43" t="str">
        <f>VLOOKUP($E159, Table_프로그램[#All], 4, 0)</f>
        <v>설비 점검/수리 로그북</v>
      </c>
      <c r="E159" s="38" t="str">
        <f>프로그램LIST!$A162</f>
        <v>PartHistory</v>
      </c>
      <c r="F159" s="43" t="str">
        <f>VLOOKUP($E159, Table_프로그램[#All], 7, 0)</f>
        <v>O</v>
      </c>
      <c r="G159" s="21"/>
      <c r="H159" s="21"/>
      <c r="I159" s="21"/>
      <c r="J159" s="21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2:20" x14ac:dyDescent="0.3">
      <c r="B160" s="43" t="str">
        <f>VLOOKUP($E160, Table_프로그램[#All], 2, 0)</f>
        <v>설비관리</v>
      </c>
      <c r="C160" s="43" t="str">
        <f>VLOOKUP($E160, Table_프로그램[#All], 3, 0)</f>
        <v>설비관리</v>
      </c>
      <c r="D160" s="43" t="str">
        <f>VLOOKUP($E160, Table_프로그램[#All], 4, 0)</f>
        <v>부품 입출고 관리</v>
      </c>
      <c r="E160" s="38" t="str">
        <f>프로그램LIST!$A163</f>
        <v>PartsInOutRegi</v>
      </c>
      <c r="F160" s="43" t="str">
        <f>VLOOKUP($E160, Table_프로그램[#All], 7, 0)</f>
        <v>O</v>
      </c>
      <c r="G160" s="21"/>
      <c r="H160" s="21"/>
      <c r="I160" s="21"/>
      <c r="J160" s="21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2:20" x14ac:dyDescent="0.3">
      <c r="B161" s="43" t="str">
        <f>VLOOKUP($E161, Table_프로그램[#All], 2, 0)</f>
        <v>설비관리</v>
      </c>
      <c r="C161" s="43" t="str">
        <f>VLOOKUP($E161, Table_프로그램[#All], 3, 0)</f>
        <v>모니터링</v>
      </c>
      <c r="D161" s="43" t="str">
        <f>VLOOKUP($E161, Table_프로그램[#All], 4, 0)</f>
        <v>설비 수집 데이터</v>
      </c>
      <c r="E161" s="38" t="str">
        <f>프로그램LIST!$A164</f>
        <v>EquipmentCollectData</v>
      </c>
      <c r="F161" s="43" t="str">
        <f>VLOOKUP($E161, Table_프로그램[#All], 7, 0)</f>
        <v>O</v>
      </c>
      <c r="G161" s="21"/>
      <c r="H161" s="21"/>
      <c r="I161" s="21"/>
      <c r="J161" s="21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2:20" x14ac:dyDescent="0.3">
      <c r="B162" s="20"/>
      <c r="C162" s="20"/>
      <c r="D162" s="20"/>
      <c r="E162" s="8"/>
      <c r="F162" s="8"/>
      <c r="G162" s="21"/>
      <c r="H162" s="21"/>
      <c r="I162" s="21"/>
      <c r="J162" s="21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2:20" x14ac:dyDescent="0.3">
      <c r="B163" t="s">
        <v>376</v>
      </c>
      <c r="C163" t="s">
        <v>376</v>
      </c>
      <c r="D163" t="s">
        <v>376</v>
      </c>
      <c r="E163" t="s">
        <v>376</v>
      </c>
      <c r="G163" t="s">
        <v>376</v>
      </c>
      <c r="H163" t="s">
        <v>376</v>
      </c>
      <c r="I163" t="s">
        <v>376</v>
      </c>
      <c r="K163" t="s">
        <v>376</v>
      </c>
      <c r="L163" t="s">
        <v>376</v>
      </c>
      <c r="M163" t="s">
        <v>376</v>
      </c>
      <c r="N163" t="s">
        <v>376</v>
      </c>
      <c r="R163" t="s">
        <v>376</v>
      </c>
      <c r="S163" t="s">
        <v>376</v>
      </c>
      <c r="T163" t="s">
        <v>376</v>
      </c>
    </row>
  </sheetData>
  <autoFilter ref="B4:T4"/>
  <phoneticPr fontId="1" type="noConversion"/>
  <dataValidations count="1">
    <dataValidation type="list" allowBlank="1" showInputMessage="1" showErrorMessage="1" sqref="G5:T162">
      <formula1>점검결과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P11"/>
  <sheetViews>
    <sheetView tabSelected="1" workbookViewId="0">
      <pane ySplit="4" topLeftCell="A8" activePane="bottomLeft" state="frozen"/>
      <selection activeCell="Q4" sqref="Q4"/>
      <selection pane="bottomLeft" activeCell="F22" sqref="F22"/>
    </sheetView>
  </sheetViews>
  <sheetFormatPr defaultRowHeight="16.5" x14ac:dyDescent="0.3"/>
  <cols>
    <col min="1" max="1" width="7.25" customWidth="1"/>
    <col min="2" max="2" width="15.875" customWidth="1"/>
    <col min="3" max="3" width="16.5" bestFit="1" customWidth="1"/>
    <col min="4" max="4" width="22" customWidth="1"/>
    <col min="5" max="5" width="24.75" bestFit="1" customWidth="1"/>
    <col min="6" max="6" width="21" customWidth="1"/>
    <col min="7" max="7" width="17.25" bestFit="1" customWidth="1"/>
    <col min="8" max="8" width="16.75" customWidth="1"/>
    <col min="9" max="9" width="14.125" customWidth="1"/>
    <col min="10" max="10" width="38.5" customWidth="1"/>
    <col min="11" max="11" width="38.5" style="79" customWidth="1"/>
    <col min="12" max="12" width="15.125" style="48" customWidth="1"/>
    <col min="13" max="13" width="13" style="2" bestFit="1" customWidth="1"/>
    <col min="14" max="14" width="11.125" style="57" bestFit="1" customWidth="1"/>
    <col min="15" max="16" width="11.125" style="2" bestFit="1" customWidth="1"/>
  </cols>
  <sheetData>
    <row r="2" spans="1:16" x14ac:dyDescent="0.3">
      <c r="D2" s="119" t="s">
        <v>617</v>
      </c>
      <c r="E2" s="120">
        <v>44117</v>
      </c>
    </row>
    <row r="3" spans="1:16" x14ac:dyDescent="0.3">
      <c r="B3" s="28" t="s">
        <v>0</v>
      </c>
      <c r="C3" s="28"/>
      <c r="D3" s="24" t="s">
        <v>13</v>
      </c>
      <c r="E3" s="25"/>
      <c r="F3" s="26"/>
      <c r="G3" s="27" t="s">
        <v>7</v>
      </c>
      <c r="H3" s="29"/>
      <c r="I3" s="29"/>
      <c r="J3" s="29"/>
      <c r="K3" s="78"/>
      <c r="L3" s="46"/>
      <c r="M3" s="33" t="s">
        <v>17</v>
      </c>
      <c r="N3" s="54"/>
      <c r="O3" s="34"/>
      <c r="P3" s="35"/>
    </row>
    <row r="4" spans="1:16" x14ac:dyDescent="0.3">
      <c r="A4" t="s">
        <v>342</v>
      </c>
      <c r="B4" s="3" t="s">
        <v>3</v>
      </c>
      <c r="C4" s="4" t="s">
        <v>5</v>
      </c>
      <c r="D4" s="4" t="s">
        <v>14</v>
      </c>
      <c r="E4" s="4" t="s">
        <v>16</v>
      </c>
      <c r="F4" s="4" t="s">
        <v>380</v>
      </c>
      <c r="G4" s="4" t="s">
        <v>11</v>
      </c>
      <c r="H4" s="4" t="s">
        <v>447</v>
      </c>
      <c r="I4" s="4" t="s">
        <v>448</v>
      </c>
      <c r="J4" s="4" t="s">
        <v>6</v>
      </c>
      <c r="K4" s="4" t="s">
        <v>390</v>
      </c>
      <c r="L4" s="47" t="s">
        <v>365</v>
      </c>
      <c r="M4" s="4" t="s">
        <v>8</v>
      </c>
      <c r="N4" s="55" t="s">
        <v>400</v>
      </c>
      <c r="O4" s="4" t="s">
        <v>9</v>
      </c>
      <c r="P4" s="5" t="s">
        <v>10</v>
      </c>
    </row>
    <row r="5" spans="1:16" x14ac:dyDescent="0.3">
      <c r="A5">
        <f>ROW()-4</f>
        <v>1</v>
      </c>
      <c r="B5" s="12" t="str">
        <f>VLOOKUP(표1[[#This Row],[파일명]], Table_프로그램[#All], 2, 0)</f>
        <v>공통</v>
      </c>
      <c r="C5" s="12" t="str">
        <f>VLOOKUP(표1[[#This Row],[파일명]], Table_프로그램[#All], 3, 0)</f>
        <v>시스템 설정</v>
      </c>
      <c r="D5" s="13" t="str">
        <f>VLOOKUP(표1[[#This Row],[파일명]], Table_프로그램[#All], 4, 0)</f>
        <v>메뉴 등록</v>
      </c>
      <c r="E5" s="6" t="s">
        <v>682</v>
      </c>
      <c r="F5" s="6"/>
      <c r="G5" s="6"/>
      <c r="H5" s="6"/>
      <c r="I5" s="6"/>
      <c r="J5" s="6"/>
      <c r="K5" s="77"/>
      <c r="L5" s="40"/>
      <c r="M5" s="23"/>
      <c r="N5" s="56" t="str">
        <f>VLOOKUP(표1[[#This Row],[파일명]], Table_프로그램[#All], 7, 0)</f>
        <v>O</v>
      </c>
      <c r="O5" s="36"/>
      <c r="P5" s="37"/>
    </row>
    <row r="6" spans="1:16" x14ac:dyDescent="0.3">
      <c r="B6" s="12" t="e">
        <f>VLOOKUP(표1[[#This Row],[파일명]], Table_프로그램[#All], 2, 0)</f>
        <v>#N/A</v>
      </c>
      <c r="C6" s="12" t="e">
        <f>VLOOKUP(표1[[#This Row],[파일명]], Table_프로그램[#All], 3, 0)</f>
        <v>#N/A</v>
      </c>
      <c r="D6" s="13" t="e">
        <f>VLOOKUP(표1[[#This Row],[파일명]], Table_프로그램[#All], 4, 0)</f>
        <v>#N/A</v>
      </c>
      <c r="E6" s="6"/>
      <c r="F6" s="6"/>
      <c r="G6" s="6"/>
      <c r="H6" s="6"/>
      <c r="I6" s="6"/>
      <c r="J6" s="6"/>
      <c r="K6" s="77"/>
      <c r="L6" s="40"/>
      <c r="M6" s="23"/>
      <c r="N6" s="56" t="e">
        <f>VLOOKUP(표1[[#This Row],[파일명]], Table_프로그램[#All], 7, 0)</f>
        <v>#N/A</v>
      </c>
      <c r="O6" s="36"/>
      <c r="P6" s="37"/>
    </row>
    <row r="7" spans="1:16" x14ac:dyDescent="0.3">
      <c r="B7" s="12" t="e">
        <f>VLOOKUP(표1[[#This Row],[파일명]], Table_프로그램[#All], 2, 0)</f>
        <v>#N/A</v>
      </c>
      <c r="C7" s="12" t="e">
        <f>VLOOKUP(표1[[#This Row],[파일명]], Table_프로그램[#All], 3, 0)</f>
        <v>#N/A</v>
      </c>
      <c r="D7" s="13" t="e">
        <f>VLOOKUP(표1[[#This Row],[파일명]], Table_프로그램[#All], 4, 0)</f>
        <v>#N/A</v>
      </c>
      <c r="E7" s="6"/>
      <c r="F7" s="6"/>
      <c r="G7" s="6"/>
      <c r="H7" s="6"/>
      <c r="I7" s="6"/>
      <c r="J7" s="6"/>
      <c r="K7" s="77"/>
      <c r="L7" s="40"/>
      <c r="M7" s="23"/>
      <c r="N7" s="56" t="e">
        <f>VLOOKUP(표1[[#This Row],[파일명]], Table_프로그램[#All], 7, 0)</f>
        <v>#N/A</v>
      </c>
      <c r="O7" s="36"/>
      <c r="P7" s="37"/>
    </row>
    <row r="8" spans="1:16" x14ac:dyDescent="0.3">
      <c r="B8" s="12" t="e">
        <f>VLOOKUP(표1[[#This Row],[파일명]], Table_프로그램[#All], 2, 0)</f>
        <v>#N/A</v>
      </c>
      <c r="C8" s="12" t="e">
        <f>VLOOKUP(표1[[#This Row],[파일명]], Table_프로그램[#All], 3, 0)</f>
        <v>#N/A</v>
      </c>
      <c r="D8" s="13" t="e">
        <f>VLOOKUP(표1[[#This Row],[파일명]], Table_프로그램[#All], 4, 0)</f>
        <v>#N/A</v>
      </c>
      <c r="E8" s="6"/>
      <c r="F8" s="6"/>
      <c r="G8" s="6"/>
      <c r="H8" s="6"/>
      <c r="I8" s="6"/>
      <c r="J8" s="6"/>
      <c r="K8" s="77"/>
      <c r="L8" s="40"/>
      <c r="M8" s="23"/>
      <c r="N8" s="56" t="e">
        <f>VLOOKUP(표1[[#This Row],[파일명]], Table_프로그램[#All], 7, 0)</f>
        <v>#N/A</v>
      </c>
      <c r="O8" s="36"/>
      <c r="P8" s="37"/>
    </row>
    <row r="9" spans="1:16" x14ac:dyDescent="0.3">
      <c r="B9" s="12" t="e">
        <f>VLOOKUP(표1[[#This Row],[파일명]], Table_프로그램[#All], 2, 0)</f>
        <v>#N/A</v>
      </c>
      <c r="C9" s="12" t="e">
        <f>VLOOKUP(표1[[#This Row],[파일명]], Table_프로그램[#All], 3, 0)</f>
        <v>#N/A</v>
      </c>
      <c r="D9" s="13" t="e">
        <f>VLOOKUP(표1[[#This Row],[파일명]], Table_프로그램[#All], 4, 0)</f>
        <v>#N/A</v>
      </c>
      <c r="E9" s="6"/>
      <c r="F9" s="6"/>
      <c r="G9" s="6"/>
      <c r="H9" s="6"/>
      <c r="I9" s="6"/>
      <c r="J9" s="6"/>
      <c r="K9" s="77"/>
      <c r="L9" s="40"/>
      <c r="M9" s="23"/>
      <c r="N9" s="56" t="e">
        <f>VLOOKUP(표1[[#This Row],[파일명]], Table_프로그램[#All], 7, 0)</f>
        <v>#N/A</v>
      </c>
      <c r="O9" s="36"/>
      <c r="P9" s="37"/>
    </row>
    <row r="11" spans="1:16" x14ac:dyDescent="0.3">
      <c r="B11" t="s">
        <v>343</v>
      </c>
      <c r="C11">
        <f>COUNTA(표1[중])</f>
        <v>5</v>
      </c>
    </row>
  </sheetData>
  <phoneticPr fontId="1" type="noConversion"/>
  <conditionalFormatting sqref="B5:P1287">
    <cfRule type="expression" dxfId="1" priority="1">
      <formula>$H5 = "미작업"</formula>
    </cfRule>
  </conditionalFormatting>
  <dataValidations count="5">
    <dataValidation type="list" allowBlank="1" showInputMessage="1" showErrorMessage="1" sqref="M5:M9">
      <formula1>점검결과</formula1>
    </dataValidation>
    <dataValidation type="list" allowBlank="1" showInputMessage="1" showErrorMessage="1" sqref="G5:G9">
      <formula1>레이아웃POS</formula1>
    </dataValidation>
    <dataValidation type="list" allowBlank="1" showInputMessage="1" showErrorMessage="1" sqref="F5:F9">
      <formula1>우선순위</formula1>
    </dataValidation>
    <dataValidation type="list" allowBlank="1" showInputMessage="1" showErrorMessage="1" sqref="H5:H9">
      <formula1>오류구분</formula1>
    </dataValidation>
    <dataValidation type="list" allowBlank="1" showInputMessage="1" showErrorMessage="1" sqref="I5:I9">
      <formula1>이슈그룹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23"/>
  <sheetViews>
    <sheetView workbookViewId="0">
      <selection activeCell="D5" sqref="D5"/>
    </sheetView>
  </sheetViews>
  <sheetFormatPr defaultRowHeight="16.5" x14ac:dyDescent="0.3"/>
  <cols>
    <col min="1" max="1" width="3.375" customWidth="1"/>
    <col min="2" max="2" width="4.625" customWidth="1"/>
    <col min="3" max="3" width="32" customWidth="1"/>
    <col min="4" max="4" width="11.875" customWidth="1"/>
    <col min="5" max="5" width="11.25" customWidth="1"/>
    <col min="6" max="6" width="9.25" customWidth="1"/>
    <col min="7" max="7" width="26.625" bestFit="1" customWidth="1"/>
    <col min="8" max="8" width="11.875" customWidth="1"/>
    <col min="9" max="9" width="13.25" bestFit="1" customWidth="1"/>
    <col min="10" max="11" width="15.75" bestFit="1" customWidth="1"/>
    <col min="12" max="12" width="8.25" customWidth="1"/>
    <col min="13" max="13" width="9.375" customWidth="1"/>
    <col min="14" max="14" width="9.25" customWidth="1"/>
    <col min="15" max="15" width="11.25" customWidth="1"/>
    <col min="16" max="16" width="9.25" customWidth="1"/>
    <col min="17" max="17" width="7.375" customWidth="1"/>
    <col min="18" max="19" width="9.25" customWidth="1"/>
    <col min="20" max="20" width="7.375" customWidth="1"/>
    <col min="21" max="21" width="9.25" customWidth="1"/>
    <col min="22" max="22" width="11.25" customWidth="1"/>
    <col min="23" max="25" width="9.25" customWidth="1"/>
    <col min="26" max="26" width="14" customWidth="1"/>
    <col min="27" max="27" width="16.75" customWidth="1"/>
    <col min="28" max="28" width="19.5" customWidth="1"/>
    <col min="29" max="29" width="15.75" customWidth="1"/>
    <col min="30" max="30" width="16.125" customWidth="1"/>
    <col min="31" max="31" width="9.5" customWidth="1"/>
    <col min="32" max="32" width="11.875" customWidth="1"/>
    <col min="33" max="33" width="7.375" customWidth="1"/>
    <col min="34" max="34" width="71" bestFit="1" customWidth="1"/>
    <col min="35" max="35" width="183.75" bestFit="1" customWidth="1"/>
    <col min="36" max="36" width="171.875" bestFit="1" customWidth="1"/>
    <col min="37" max="37" width="176.125" bestFit="1" customWidth="1"/>
    <col min="38" max="38" width="9.25" bestFit="1" customWidth="1"/>
    <col min="39" max="39" width="23.75" bestFit="1" customWidth="1"/>
    <col min="40" max="40" width="53.75" bestFit="1" customWidth="1"/>
    <col min="41" max="41" width="37.375" bestFit="1" customWidth="1"/>
    <col min="42" max="42" width="55.5" bestFit="1" customWidth="1"/>
    <col min="43" max="43" width="52.625" bestFit="1" customWidth="1"/>
    <col min="44" max="44" width="24.5" bestFit="1" customWidth="1"/>
    <col min="45" max="45" width="36.75" bestFit="1" customWidth="1"/>
    <col min="46" max="46" width="7.375" bestFit="1" customWidth="1"/>
  </cols>
  <sheetData>
    <row r="1" spans="2:20" ht="17.25" thickBot="1" x14ac:dyDescent="0.35"/>
    <row r="2" spans="2:20" ht="17.25" thickBot="1" x14ac:dyDescent="0.35">
      <c r="B2" s="88">
        <v>1</v>
      </c>
      <c r="C2" s="90" t="s">
        <v>537</v>
      </c>
      <c r="F2" s="88">
        <v>2</v>
      </c>
      <c r="G2" s="90" t="s">
        <v>538</v>
      </c>
      <c r="H2" s="89"/>
      <c r="I2" s="90"/>
    </row>
    <row r="3" spans="2:20" x14ac:dyDescent="0.3">
      <c r="C3" s="62" t="s">
        <v>467</v>
      </c>
      <c r="D3" t="s">
        <v>479</v>
      </c>
      <c r="G3" s="62" t="s">
        <v>479</v>
      </c>
      <c r="H3" s="62" t="s">
        <v>469</v>
      </c>
    </row>
    <row r="4" spans="2:20" x14ac:dyDescent="0.3">
      <c r="C4" s="63" t="s">
        <v>529</v>
      </c>
      <c r="D4" s="64">
        <v>2</v>
      </c>
      <c r="G4" s="94" t="s">
        <v>467</v>
      </c>
      <c r="H4" s="7" t="s">
        <v>455</v>
      </c>
      <c r="I4" s="7" t="s">
        <v>475</v>
      </c>
      <c r="J4" s="7" t="s">
        <v>532</v>
      </c>
      <c r="K4" s="7" t="s">
        <v>457</v>
      </c>
      <c r="L4" s="7" t="s">
        <v>476</v>
      </c>
      <c r="M4" s="7" t="s">
        <v>529</v>
      </c>
      <c r="N4" s="7" t="s">
        <v>450</v>
      </c>
      <c r="O4" s="7" t="s">
        <v>521</v>
      </c>
      <c r="P4" s="7" t="s">
        <v>524</v>
      </c>
      <c r="Q4" s="7" t="s">
        <v>478</v>
      </c>
      <c r="R4" s="7" t="s">
        <v>477</v>
      </c>
      <c r="S4" s="7" t="s">
        <v>514</v>
      </c>
      <c r="T4" s="7" t="s">
        <v>468</v>
      </c>
    </row>
    <row r="5" spans="2:20" x14ac:dyDescent="0.3">
      <c r="C5" s="65" t="s">
        <v>529</v>
      </c>
      <c r="D5" s="64">
        <v>2</v>
      </c>
      <c r="G5" s="76" t="s">
        <v>535</v>
      </c>
      <c r="H5" s="95"/>
      <c r="I5" s="95">
        <v>1</v>
      </c>
      <c r="J5" s="95"/>
      <c r="K5" s="95">
        <v>3</v>
      </c>
      <c r="L5" s="95"/>
      <c r="M5" s="95"/>
      <c r="N5" s="95">
        <v>1</v>
      </c>
      <c r="O5" s="95">
        <v>1</v>
      </c>
      <c r="P5" s="95">
        <v>1</v>
      </c>
      <c r="Q5" s="95">
        <v>6</v>
      </c>
      <c r="R5" s="95">
        <v>1</v>
      </c>
      <c r="S5" s="95">
        <v>1</v>
      </c>
      <c r="T5" s="95">
        <v>15</v>
      </c>
    </row>
    <row r="6" spans="2:20" x14ac:dyDescent="0.3">
      <c r="C6" s="63" t="s">
        <v>470</v>
      </c>
      <c r="D6" s="64">
        <v>4</v>
      </c>
      <c r="G6" s="96" t="s">
        <v>92</v>
      </c>
      <c r="H6" s="95"/>
      <c r="I6" s="95">
        <v>1</v>
      </c>
      <c r="J6" s="95"/>
      <c r="K6" s="95">
        <v>1</v>
      </c>
      <c r="L6" s="95"/>
      <c r="M6" s="95"/>
      <c r="N6" s="95"/>
      <c r="O6" s="95"/>
      <c r="P6" s="95"/>
      <c r="Q6" s="95">
        <v>6</v>
      </c>
      <c r="R6" s="95">
        <v>1</v>
      </c>
      <c r="S6" s="95">
        <v>1</v>
      </c>
      <c r="T6" s="95">
        <v>10</v>
      </c>
    </row>
    <row r="7" spans="2:20" x14ac:dyDescent="0.3">
      <c r="C7" s="65" t="s">
        <v>455</v>
      </c>
      <c r="D7" s="64">
        <v>1</v>
      </c>
      <c r="G7" s="96" t="s">
        <v>115</v>
      </c>
      <c r="H7" s="95"/>
      <c r="I7" s="95"/>
      <c r="J7" s="95"/>
      <c r="K7" s="95">
        <v>2</v>
      </c>
      <c r="L7" s="95"/>
      <c r="M7" s="95"/>
      <c r="N7" s="95">
        <v>1</v>
      </c>
      <c r="O7" s="95">
        <v>1</v>
      </c>
      <c r="P7" s="95">
        <v>1</v>
      </c>
      <c r="Q7" s="95"/>
      <c r="R7" s="95"/>
      <c r="S7" s="95"/>
      <c r="T7" s="95">
        <v>5</v>
      </c>
    </row>
    <row r="8" spans="2:20" x14ac:dyDescent="0.3">
      <c r="C8" s="65" t="s">
        <v>450</v>
      </c>
      <c r="D8" s="64">
        <v>2</v>
      </c>
      <c r="G8" s="76" t="s">
        <v>536</v>
      </c>
      <c r="H8" s="95">
        <v>2</v>
      </c>
      <c r="I8" s="95">
        <v>4</v>
      </c>
      <c r="J8" s="95"/>
      <c r="K8" s="95">
        <v>2</v>
      </c>
      <c r="L8" s="95">
        <v>1</v>
      </c>
      <c r="M8" s="95"/>
      <c r="N8" s="95">
        <v>11</v>
      </c>
      <c r="O8" s="95"/>
      <c r="P8" s="95"/>
      <c r="Q8" s="95">
        <v>1</v>
      </c>
      <c r="R8" s="95">
        <v>2</v>
      </c>
      <c r="S8" s="95"/>
      <c r="T8" s="95">
        <v>23</v>
      </c>
    </row>
    <row r="9" spans="2:20" x14ac:dyDescent="0.3">
      <c r="C9" s="65" t="s">
        <v>521</v>
      </c>
      <c r="D9" s="64">
        <v>1</v>
      </c>
      <c r="G9" s="96" t="s">
        <v>55</v>
      </c>
      <c r="H9" s="95"/>
      <c r="I9" s="95">
        <v>1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>
        <v>1</v>
      </c>
    </row>
    <row r="10" spans="2:20" x14ac:dyDescent="0.3">
      <c r="C10" s="63" t="s">
        <v>471</v>
      </c>
      <c r="D10" s="64">
        <v>9</v>
      </c>
      <c r="G10" s="96" t="s">
        <v>19</v>
      </c>
      <c r="H10" s="95">
        <v>1</v>
      </c>
      <c r="I10" s="95"/>
      <c r="J10" s="95"/>
      <c r="K10" s="95"/>
      <c r="L10" s="95"/>
      <c r="M10" s="95"/>
      <c r="N10" s="95">
        <v>3</v>
      </c>
      <c r="O10" s="95"/>
      <c r="P10" s="95"/>
      <c r="Q10" s="95"/>
      <c r="R10" s="95">
        <v>1</v>
      </c>
      <c r="S10" s="95"/>
      <c r="T10" s="95">
        <v>5</v>
      </c>
    </row>
    <row r="11" spans="2:20" x14ac:dyDescent="0.3">
      <c r="C11" s="65" t="s">
        <v>475</v>
      </c>
      <c r="D11" s="64">
        <v>1</v>
      </c>
      <c r="F11" s="64"/>
      <c r="G11" s="96" t="s">
        <v>27</v>
      </c>
      <c r="H11" s="95"/>
      <c r="I11" s="95">
        <v>3</v>
      </c>
      <c r="J11" s="95"/>
      <c r="K11" s="95">
        <v>2</v>
      </c>
      <c r="L11" s="95">
        <v>1</v>
      </c>
      <c r="M11" s="95"/>
      <c r="N11" s="95">
        <v>4</v>
      </c>
      <c r="O11" s="95"/>
      <c r="P11" s="95"/>
      <c r="Q11" s="95">
        <v>1</v>
      </c>
      <c r="R11" s="95">
        <v>1</v>
      </c>
      <c r="S11" s="95"/>
      <c r="T11" s="95">
        <v>12</v>
      </c>
    </row>
    <row r="12" spans="2:20" x14ac:dyDescent="0.3">
      <c r="C12" s="65" t="s">
        <v>532</v>
      </c>
      <c r="D12" s="64">
        <v>4</v>
      </c>
      <c r="F12" s="64"/>
      <c r="G12" s="96" t="s">
        <v>75</v>
      </c>
      <c r="H12" s="95">
        <v>1</v>
      </c>
      <c r="I12" s="95"/>
      <c r="J12" s="95"/>
      <c r="K12" s="95"/>
      <c r="L12" s="95"/>
      <c r="M12" s="95"/>
      <c r="N12" s="95">
        <v>1</v>
      </c>
      <c r="O12" s="95"/>
      <c r="P12" s="95"/>
      <c r="Q12" s="95"/>
      <c r="R12" s="95"/>
      <c r="S12" s="95"/>
      <c r="T12" s="95">
        <v>2</v>
      </c>
    </row>
    <row r="13" spans="2:20" x14ac:dyDescent="0.3">
      <c r="C13" s="65" t="s">
        <v>457</v>
      </c>
      <c r="D13" s="64">
        <v>1</v>
      </c>
      <c r="F13" s="64"/>
      <c r="G13" s="96" t="s">
        <v>60</v>
      </c>
      <c r="H13" s="95"/>
      <c r="I13" s="95"/>
      <c r="J13" s="95"/>
      <c r="K13" s="95"/>
      <c r="L13" s="95"/>
      <c r="M13" s="95"/>
      <c r="N13" s="95">
        <v>3</v>
      </c>
      <c r="O13" s="95"/>
      <c r="P13" s="95"/>
      <c r="Q13" s="95"/>
      <c r="R13" s="95"/>
      <c r="S13" s="95"/>
      <c r="T13" s="95">
        <v>3</v>
      </c>
    </row>
    <row r="14" spans="2:20" x14ac:dyDescent="0.3">
      <c r="C14" s="65" t="s">
        <v>450</v>
      </c>
      <c r="D14" s="64">
        <v>3</v>
      </c>
      <c r="F14" s="64"/>
      <c r="G14" s="76" t="s">
        <v>534</v>
      </c>
      <c r="H14" s="95"/>
      <c r="I14" s="95"/>
      <c r="J14" s="95">
        <v>4</v>
      </c>
      <c r="K14" s="95">
        <v>3</v>
      </c>
      <c r="L14" s="95">
        <v>3</v>
      </c>
      <c r="M14" s="95">
        <v>1</v>
      </c>
      <c r="N14" s="95">
        <v>4</v>
      </c>
      <c r="O14" s="95"/>
      <c r="P14" s="95">
        <v>1</v>
      </c>
      <c r="Q14" s="95">
        <v>7</v>
      </c>
      <c r="R14" s="95"/>
      <c r="S14" s="95"/>
      <c r="T14" s="95">
        <v>23</v>
      </c>
    </row>
    <row r="15" spans="2:20" x14ac:dyDescent="0.3">
      <c r="C15" s="63" t="s">
        <v>472</v>
      </c>
      <c r="D15" s="64">
        <v>38</v>
      </c>
      <c r="F15" s="64"/>
      <c r="G15" s="96" t="s">
        <v>129</v>
      </c>
      <c r="H15" s="95"/>
      <c r="I15" s="95"/>
      <c r="J15" s="95"/>
      <c r="K15" s="95"/>
      <c r="L15" s="95"/>
      <c r="M15" s="95"/>
      <c r="N15" s="95"/>
      <c r="O15" s="95"/>
      <c r="P15" s="95"/>
      <c r="Q15" s="95">
        <v>3</v>
      </c>
      <c r="R15" s="95"/>
      <c r="S15" s="95"/>
      <c r="T15" s="95">
        <v>3</v>
      </c>
    </row>
    <row r="16" spans="2:20" x14ac:dyDescent="0.3">
      <c r="C16" s="65" t="s">
        <v>455</v>
      </c>
      <c r="D16" s="64">
        <v>1</v>
      </c>
      <c r="F16" s="64"/>
      <c r="G16" s="96" t="s">
        <v>288</v>
      </c>
      <c r="H16" s="95"/>
      <c r="I16" s="95"/>
      <c r="J16" s="95"/>
      <c r="K16" s="95"/>
      <c r="L16" s="95"/>
      <c r="M16" s="95"/>
      <c r="N16" s="95"/>
      <c r="O16" s="95"/>
      <c r="P16" s="95"/>
      <c r="Q16" s="95">
        <v>3</v>
      </c>
      <c r="R16" s="95"/>
      <c r="S16" s="95"/>
      <c r="T16" s="95">
        <v>3</v>
      </c>
    </row>
    <row r="17" spans="3:20" x14ac:dyDescent="0.3">
      <c r="C17" s="65" t="s">
        <v>475</v>
      </c>
      <c r="D17" s="64">
        <v>3</v>
      </c>
      <c r="F17" s="64"/>
      <c r="G17" s="96" t="s">
        <v>300</v>
      </c>
      <c r="H17" s="95"/>
      <c r="I17" s="95"/>
      <c r="J17" s="95">
        <v>1</v>
      </c>
      <c r="K17" s="95"/>
      <c r="L17" s="95"/>
      <c r="M17" s="95"/>
      <c r="N17" s="95"/>
      <c r="O17" s="95"/>
      <c r="P17" s="95"/>
      <c r="Q17" s="95"/>
      <c r="R17" s="95"/>
      <c r="S17" s="95"/>
      <c r="T17" s="95">
        <v>1</v>
      </c>
    </row>
    <row r="18" spans="3:20" x14ac:dyDescent="0.3">
      <c r="C18" s="65" t="s">
        <v>457</v>
      </c>
      <c r="D18" s="64">
        <v>6</v>
      </c>
      <c r="F18" s="64"/>
      <c r="G18" s="96" t="s">
        <v>295</v>
      </c>
      <c r="H18" s="95"/>
      <c r="I18" s="95"/>
      <c r="J18" s="95"/>
      <c r="K18" s="95"/>
      <c r="L18" s="95"/>
      <c r="M18" s="95"/>
      <c r="N18" s="95"/>
      <c r="O18" s="95"/>
      <c r="P18" s="95"/>
      <c r="Q18" s="95">
        <v>1</v>
      </c>
      <c r="R18" s="95"/>
      <c r="S18" s="95"/>
      <c r="T18" s="95">
        <v>1</v>
      </c>
    </row>
    <row r="19" spans="3:20" x14ac:dyDescent="0.3">
      <c r="C19" s="65" t="s">
        <v>476</v>
      </c>
      <c r="D19" s="64">
        <v>4</v>
      </c>
      <c r="F19" s="64"/>
      <c r="G19" s="96" t="s">
        <v>272</v>
      </c>
      <c r="H19" s="95"/>
      <c r="I19" s="95"/>
      <c r="J19" s="95"/>
      <c r="K19" s="95"/>
      <c r="L19" s="95">
        <v>2</v>
      </c>
      <c r="M19" s="95">
        <v>1</v>
      </c>
      <c r="N19" s="95"/>
      <c r="O19" s="95"/>
      <c r="P19" s="95"/>
      <c r="Q19" s="95"/>
      <c r="R19" s="95"/>
      <c r="S19" s="95"/>
      <c r="T19" s="95">
        <v>3</v>
      </c>
    </row>
    <row r="20" spans="3:20" x14ac:dyDescent="0.3">
      <c r="C20" s="65" t="s">
        <v>450</v>
      </c>
      <c r="D20" s="64">
        <v>11</v>
      </c>
      <c r="F20" s="64"/>
      <c r="G20" s="96" t="s">
        <v>212</v>
      </c>
      <c r="H20" s="95"/>
      <c r="I20" s="95"/>
      <c r="J20" s="95"/>
      <c r="K20" s="95"/>
      <c r="L20" s="95">
        <v>1</v>
      </c>
      <c r="M20" s="95"/>
      <c r="N20" s="95"/>
      <c r="O20" s="95"/>
      <c r="P20" s="95">
        <v>1</v>
      </c>
      <c r="Q20" s="95"/>
      <c r="R20" s="95"/>
      <c r="S20" s="95"/>
      <c r="T20" s="95">
        <v>2</v>
      </c>
    </row>
    <row r="21" spans="3:20" x14ac:dyDescent="0.3">
      <c r="C21" s="65" t="s">
        <v>524</v>
      </c>
      <c r="D21" s="64">
        <v>9</v>
      </c>
      <c r="F21" s="64"/>
      <c r="G21" s="96" t="s">
        <v>227</v>
      </c>
      <c r="H21" s="95"/>
      <c r="I21" s="95"/>
      <c r="J21" s="95">
        <v>3</v>
      </c>
      <c r="K21" s="95">
        <v>3</v>
      </c>
      <c r="L21" s="95"/>
      <c r="M21" s="95"/>
      <c r="N21" s="95">
        <v>4</v>
      </c>
      <c r="O21" s="95"/>
      <c r="P21" s="95"/>
      <c r="Q21" s="95"/>
      <c r="R21" s="95"/>
      <c r="S21" s="95"/>
      <c r="T21" s="95">
        <v>10</v>
      </c>
    </row>
    <row r="22" spans="3:20" x14ac:dyDescent="0.3">
      <c r="C22" s="65" t="s">
        <v>477</v>
      </c>
      <c r="D22" s="64">
        <v>3</v>
      </c>
      <c r="F22" s="64"/>
      <c r="G22" s="76" t="s">
        <v>128</v>
      </c>
      <c r="H22" s="95"/>
      <c r="I22" s="95"/>
      <c r="J22" s="95"/>
      <c r="K22" s="95"/>
      <c r="L22" s="95"/>
      <c r="M22" s="95">
        <v>1</v>
      </c>
      <c r="N22" s="95"/>
      <c r="O22" s="95"/>
      <c r="P22" s="95">
        <v>7</v>
      </c>
      <c r="Q22" s="95">
        <v>6</v>
      </c>
      <c r="R22" s="95"/>
      <c r="S22" s="95"/>
      <c r="T22" s="95">
        <v>14</v>
      </c>
    </row>
    <row r="23" spans="3:20" x14ac:dyDescent="0.3">
      <c r="C23" s="65" t="s">
        <v>514</v>
      </c>
      <c r="D23" s="64">
        <v>1</v>
      </c>
      <c r="F23" s="64"/>
      <c r="G23" s="96" t="s">
        <v>142</v>
      </c>
      <c r="H23" s="95"/>
      <c r="I23" s="95"/>
      <c r="J23" s="95"/>
      <c r="K23" s="95"/>
      <c r="L23" s="95"/>
      <c r="M23" s="95"/>
      <c r="N23" s="95"/>
      <c r="O23" s="95"/>
      <c r="P23" s="95"/>
      <c r="Q23" s="95">
        <v>6</v>
      </c>
      <c r="R23" s="95"/>
      <c r="S23" s="95"/>
      <c r="T23" s="95">
        <v>6</v>
      </c>
    </row>
    <row r="24" spans="3:20" x14ac:dyDescent="0.3">
      <c r="C24" s="63" t="s">
        <v>473</v>
      </c>
      <c r="D24" s="64">
        <v>1</v>
      </c>
      <c r="F24" s="64"/>
      <c r="G24" s="96" t="s">
        <v>172</v>
      </c>
      <c r="H24" s="95"/>
      <c r="I24" s="95"/>
      <c r="J24" s="95"/>
      <c r="K24" s="95"/>
      <c r="L24" s="95"/>
      <c r="M24" s="95">
        <v>1</v>
      </c>
      <c r="N24" s="95"/>
      <c r="O24" s="95"/>
      <c r="P24" s="95">
        <v>7</v>
      </c>
      <c r="Q24" s="95"/>
      <c r="R24" s="95"/>
      <c r="S24" s="95"/>
      <c r="T24" s="95">
        <v>8</v>
      </c>
    </row>
    <row r="25" spans="3:20" x14ac:dyDescent="0.3">
      <c r="C25" s="65" t="s">
        <v>475</v>
      </c>
      <c r="D25" s="64">
        <v>1</v>
      </c>
      <c r="F25" s="64"/>
      <c r="G25" s="76" t="s">
        <v>468</v>
      </c>
      <c r="H25" s="95">
        <v>2</v>
      </c>
      <c r="I25" s="95">
        <v>5</v>
      </c>
      <c r="J25" s="95">
        <v>4</v>
      </c>
      <c r="K25" s="95">
        <v>8</v>
      </c>
      <c r="L25" s="95">
        <v>4</v>
      </c>
      <c r="M25" s="95">
        <v>2</v>
      </c>
      <c r="N25" s="95">
        <v>16</v>
      </c>
      <c r="O25" s="95">
        <v>1</v>
      </c>
      <c r="P25" s="95">
        <v>9</v>
      </c>
      <c r="Q25" s="95">
        <v>20</v>
      </c>
      <c r="R25" s="95">
        <v>3</v>
      </c>
      <c r="S25" s="95">
        <v>1</v>
      </c>
      <c r="T25" s="95">
        <v>75</v>
      </c>
    </row>
    <row r="26" spans="3:20" x14ac:dyDescent="0.3">
      <c r="C26" s="63" t="s">
        <v>474</v>
      </c>
      <c r="D26" s="64">
        <v>1</v>
      </c>
      <c r="F26" s="64"/>
      <c r="G26" s="64"/>
      <c r="H26" s="64"/>
      <c r="I26" s="64"/>
      <c r="J26" s="64"/>
    </row>
    <row r="27" spans="3:20" x14ac:dyDescent="0.3">
      <c r="C27" s="65" t="s">
        <v>457</v>
      </c>
      <c r="D27" s="64">
        <v>1</v>
      </c>
      <c r="F27" s="64"/>
      <c r="G27" s="64"/>
      <c r="H27" s="64"/>
      <c r="I27" s="64"/>
      <c r="J27" s="64"/>
    </row>
    <row r="28" spans="3:20" x14ac:dyDescent="0.3">
      <c r="C28" s="63" t="s">
        <v>478</v>
      </c>
      <c r="D28" s="64">
        <v>20</v>
      </c>
      <c r="F28" s="64"/>
      <c r="G28" s="64"/>
      <c r="H28" s="64"/>
      <c r="I28" s="64"/>
      <c r="J28" s="64"/>
    </row>
    <row r="29" spans="3:20" x14ac:dyDescent="0.3">
      <c r="C29" s="65" t="s">
        <v>478</v>
      </c>
      <c r="D29" s="64">
        <v>20</v>
      </c>
      <c r="F29" s="64"/>
      <c r="G29" s="64"/>
      <c r="H29" s="64"/>
      <c r="I29" s="64"/>
      <c r="J29" s="64"/>
    </row>
    <row r="30" spans="3:20" x14ac:dyDescent="0.3">
      <c r="C30" s="63" t="s">
        <v>468</v>
      </c>
      <c r="D30" s="64">
        <v>75</v>
      </c>
      <c r="F30" s="64"/>
      <c r="G30" s="64"/>
      <c r="H30" s="64"/>
      <c r="I30" s="64"/>
      <c r="J30" s="64"/>
    </row>
    <row r="31" spans="3:20" x14ac:dyDescent="0.3">
      <c r="F31" s="64"/>
      <c r="G31" s="64"/>
      <c r="H31" s="64"/>
      <c r="I31" s="64"/>
      <c r="J31" s="64"/>
    </row>
    <row r="32" spans="3:20" ht="24" customHeight="1" thickBot="1" x14ac:dyDescent="0.35">
      <c r="G32" s="65"/>
      <c r="H32" s="64"/>
      <c r="I32" s="64"/>
      <c r="J32" s="64"/>
    </row>
    <row r="33" spans="2:11" ht="17.25" thickBot="1" x14ac:dyDescent="0.35">
      <c r="B33" s="88">
        <v>3</v>
      </c>
      <c r="C33" s="97" t="s">
        <v>539</v>
      </c>
      <c r="G33" s="63"/>
      <c r="H33" s="64"/>
      <c r="I33" s="64"/>
      <c r="J33" s="64"/>
    </row>
    <row r="34" spans="2:11" x14ac:dyDescent="0.3">
      <c r="C34" s="94" t="s">
        <v>479</v>
      </c>
      <c r="D34" s="94" t="s">
        <v>469</v>
      </c>
      <c r="E34" s="7"/>
      <c r="F34" s="7"/>
      <c r="G34" s="7"/>
      <c r="H34" s="7"/>
      <c r="I34" s="7"/>
      <c r="J34" s="7"/>
      <c r="K34" s="7"/>
    </row>
    <row r="35" spans="2:11" x14ac:dyDescent="0.3">
      <c r="C35" s="94" t="s">
        <v>467</v>
      </c>
      <c r="D35" s="7" t="s">
        <v>529</v>
      </c>
      <c r="E35" s="7" t="s">
        <v>470</v>
      </c>
      <c r="F35" s="7" t="s">
        <v>471</v>
      </c>
      <c r="G35" s="7" t="s">
        <v>472</v>
      </c>
      <c r="H35" s="7" t="s">
        <v>473</v>
      </c>
      <c r="I35" s="7" t="s">
        <v>474</v>
      </c>
      <c r="J35" s="7" t="s">
        <v>478</v>
      </c>
      <c r="K35" s="7" t="s">
        <v>468</v>
      </c>
    </row>
    <row r="36" spans="2:11" x14ac:dyDescent="0.3">
      <c r="C36" s="76" t="s">
        <v>535</v>
      </c>
      <c r="D36" s="98"/>
      <c r="E36" s="98">
        <v>2</v>
      </c>
      <c r="F36" s="98">
        <v>1</v>
      </c>
      <c r="G36" s="98">
        <v>6</v>
      </c>
      <c r="H36" s="98"/>
      <c r="I36" s="98"/>
      <c r="J36" s="98">
        <v>6</v>
      </c>
      <c r="K36" s="98">
        <v>15</v>
      </c>
    </row>
    <row r="37" spans="2:11" x14ac:dyDescent="0.3">
      <c r="C37" s="96" t="s">
        <v>92</v>
      </c>
      <c r="D37" s="98"/>
      <c r="E37" s="98"/>
      <c r="F37" s="98">
        <v>1</v>
      </c>
      <c r="G37" s="98">
        <v>3</v>
      </c>
      <c r="H37" s="98"/>
      <c r="I37" s="98"/>
      <c r="J37" s="98">
        <v>6</v>
      </c>
      <c r="K37" s="98">
        <v>10</v>
      </c>
    </row>
    <row r="38" spans="2:11" x14ac:dyDescent="0.3">
      <c r="C38" s="99" t="s">
        <v>101</v>
      </c>
      <c r="D38" s="98"/>
      <c r="E38" s="98"/>
      <c r="F38" s="98"/>
      <c r="G38" s="98">
        <v>1</v>
      </c>
      <c r="H38" s="98"/>
      <c r="I38" s="98"/>
      <c r="J38" s="98"/>
      <c r="K38" s="98">
        <v>1</v>
      </c>
    </row>
    <row r="39" spans="2:11" x14ac:dyDescent="0.3">
      <c r="C39" s="99" t="s">
        <v>103</v>
      </c>
      <c r="D39" s="98"/>
      <c r="E39" s="98"/>
      <c r="F39" s="98"/>
      <c r="G39" s="98"/>
      <c r="H39" s="98"/>
      <c r="I39" s="98"/>
      <c r="J39" s="98">
        <v>1</v>
      </c>
      <c r="K39" s="98">
        <v>1</v>
      </c>
    </row>
    <row r="40" spans="2:11" x14ac:dyDescent="0.3">
      <c r="C40" s="99" t="s">
        <v>113</v>
      </c>
      <c r="D40" s="98"/>
      <c r="E40" s="98"/>
      <c r="F40" s="98"/>
      <c r="G40" s="98"/>
      <c r="H40" s="98"/>
      <c r="I40" s="98"/>
      <c r="J40" s="98">
        <v>1</v>
      </c>
      <c r="K40" s="98">
        <v>1</v>
      </c>
    </row>
    <row r="41" spans="2:11" x14ac:dyDescent="0.3">
      <c r="C41" s="99" t="s">
        <v>111</v>
      </c>
      <c r="D41" s="98"/>
      <c r="E41" s="98"/>
      <c r="F41" s="98"/>
      <c r="G41" s="98"/>
      <c r="H41" s="98"/>
      <c r="I41" s="98"/>
      <c r="J41" s="98">
        <v>1</v>
      </c>
      <c r="K41" s="98">
        <v>1</v>
      </c>
    </row>
    <row r="42" spans="2:11" x14ac:dyDescent="0.3">
      <c r="C42" s="99" t="s">
        <v>97</v>
      </c>
      <c r="D42" s="98"/>
      <c r="E42" s="98"/>
      <c r="F42" s="98">
        <v>1</v>
      </c>
      <c r="G42" s="98"/>
      <c r="H42" s="98"/>
      <c r="I42" s="98"/>
      <c r="J42" s="98"/>
      <c r="K42" s="98">
        <v>1</v>
      </c>
    </row>
    <row r="43" spans="2:11" x14ac:dyDescent="0.3">
      <c r="C43" s="99" t="s">
        <v>109</v>
      </c>
      <c r="D43" s="98"/>
      <c r="E43" s="98"/>
      <c r="F43" s="98"/>
      <c r="G43" s="98"/>
      <c r="H43" s="98"/>
      <c r="I43" s="98"/>
      <c r="J43" s="98">
        <v>1</v>
      </c>
      <c r="K43" s="98">
        <v>1</v>
      </c>
    </row>
    <row r="44" spans="2:11" x14ac:dyDescent="0.3">
      <c r="C44" s="99" t="s">
        <v>99</v>
      </c>
      <c r="D44" s="98"/>
      <c r="E44" s="98"/>
      <c r="F44" s="98"/>
      <c r="G44" s="98">
        <v>2</v>
      </c>
      <c r="H44" s="98"/>
      <c r="I44" s="98"/>
      <c r="J44" s="98"/>
      <c r="K44" s="98">
        <v>2</v>
      </c>
    </row>
    <row r="45" spans="2:11" x14ac:dyDescent="0.3">
      <c r="C45" s="99" t="s">
        <v>105</v>
      </c>
      <c r="D45" s="98"/>
      <c r="E45" s="98"/>
      <c r="F45" s="98"/>
      <c r="G45" s="98"/>
      <c r="H45" s="98"/>
      <c r="I45" s="98"/>
      <c r="J45" s="98">
        <v>1</v>
      </c>
      <c r="K45" s="98">
        <v>1</v>
      </c>
    </row>
    <row r="46" spans="2:11" x14ac:dyDescent="0.3">
      <c r="C46" s="99" t="s">
        <v>107</v>
      </c>
      <c r="D46" s="98"/>
      <c r="E46" s="98"/>
      <c r="F46" s="98"/>
      <c r="G46" s="98"/>
      <c r="H46" s="98"/>
      <c r="I46" s="98"/>
      <c r="J46" s="98">
        <v>1</v>
      </c>
      <c r="K46" s="98">
        <v>1</v>
      </c>
    </row>
    <row r="47" spans="2:11" x14ac:dyDescent="0.3">
      <c r="C47" s="96" t="s">
        <v>115</v>
      </c>
      <c r="D47" s="98"/>
      <c r="E47" s="98">
        <v>2</v>
      </c>
      <c r="F47" s="98"/>
      <c r="G47" s="98">
        <v>3</v>
      </c>
      <c r="H47" s="98"/>
      <c r="I47" s="98"/>
      <c r="J47" s="98"/>
      <c r="K47" s="98">
        <v>5</v>
      </c>
    </row>
    <row r="48" spans="2:11" x14ac:dyDescent="0.3">
      <c r="C48" s="99" t="s">
        <v>120</v>
      </c>
      <c r="D48" s="98"/>
      <c r="E48" s="98"/>
      <c r="F48" s="98"/>
      <c r="G48" s="98">
        <v>1</v>
      </c>
      <c r="H48" s="98"/>
      <c r="I48" s="98"/>
      <c r="J48" s="98"/>
      <c r="K48" s="98">
        <v>1</v>
      </c>
    </row>
    <row r="49" spans="3:11" x14ac:dyDescent="0.3">
      <c r="C49" s="99" t="s">
        <v>122</v>
      </c>
      <c r="D49" s="98"/>
      <c r="E49" s="98"/>
      <c r="F49" s="98"/>
      <c r="G49" s="98">
        <v>1</v>
      </c>
      <c r="H49" s="98"/>
      <c r="I49" s="98"/>
      <c r="J49" s="98"/>
      <c r="K49" s="98">
        <v>1</v>
      </c>
    </row>
    <row r="50" spans="3:11" x14ac:dyDescent="0.3">
      <c r="C50" s="99" t="s">
        <v>118</v>
      </c>
      <c r="D50" s="98"/>
      <c r="E50" s="98">
        <v>2</v>
      </c>
      <c r="F50" s="98"/>
      <c r="G50" s="98"/>
      <c r="H50" s="98"/>
      <c r="I50" s="98"/>
      <c r="J50" s="98"/>
      <c r="K50" s="98">
        <v>2</v>
      </c>
    </row>
    <row r="51" spans="3:11" x14ac:dyDescent="0.3">
      <c r="C51" s="99" t="s">
        <v>116</v>
      </c>
      <c r="D51" s="98"/>
      <c r="E51" s="98"/>
      <c r="F51" s="98"/>
      <c r="G51" s="98">
        <v>1</v>
      </c>
      <c r="H51" s="98"/>
      <c r="I51" s="98"/>
      <c r="J51" s="98"/>
      <c r="K51" s="98">
        <v>1</v>
      </c>
    </row>
    <row r="52" spans="3:11" x14ac:dyDescent="0.3">
      <c r="C52" s="76" t="s">
        <v>536</v>
      </c>
      <c r="D52" s="98"/>
      <c r="E52" s="98">
        <v>2</v>
      </c>
      <c r="F52" s="98">
        <v>1</v>
      </c>
      <c r="G52" s="98">
        <v>17</v>
      </c>
      <c r="H52" s="98">
        <v>1</v>
      </c>
      <c r="I52" s="98">
        <v>1</v>
      </c>
      <c r="J52" s="98">
        <v>1</v>
      </c>
      <c r="K52" s="98">
        <v>23</v>
      </c>
    </row>
    <row r="53" spans="3:11" x14ac:dyDescent="0.3">
      <c r="C53" s="96" t="s">
        <v>55</v>
      </c>
      <c r="D53" s="98"/>
      <c r="E53" s="98"/>
      <c r="F53" s="98"/>
      <c r="G53" s="98">
        <v>1</v>
      </c>
      <c r="H53" s="98"/>
      <c r="I53" s="98"/>
      <c r="J53" s="98"/>
      <c r="K53" s="98">
        <v>1</v>
      </c>
    </row>
    <row r="54" spans="3:11" x14ac:dyDescent="0.3">
      <c r="C54" s="99" t="s">
        <v>56</v>
      </c>
      <c r="D54" s="98"/>
      <c r="E54" s="98"/>
      <c r="F54" s="98"/>
      <c r="G54" s="98">
        <v>1</v>
      </c>
      <c r="H54" s="98"/>
      <c r="I54" s="98"/>
      <c r="J54" s="98"/>
      <c r="K54" s="98">
        <v>1</v>
      </c>
    </row>
    <row r="55" spans="3:11" x14ac:dyDescent="0.3">
      <c r="C55" s="96" t="s">
        <v>19</v>
      </c>
      <c r="D55" s="98"/>
      <c r="E55" s="98">
        <v>2</v>
      </c>
      <c r="F55" s="98"/>
      <c r="G55" s="98">
        <v>3</v>
      </c>
      <c r="H55" s="98"/>
      <c r="I55" s="98"/>
      <c r="J55" s="98"/>
      <c r="K55" s="98">
        <v>5</v>
      </c>
    </row>
    <row r="56" spans="3:11" x14ac:dyDescent="0.3">
      <c r="C56" s="99" t="s">
        <v>25</v>
      </c>
      <c r="D56" s="98"/>
      <c r="E56" s="98"/>
      <c r="F56" s="98"/>
      <c r="G56" s="98">
        <v>1</v>
      </c>
      <c r="H56" s="98"/>
      <c r="I56" s="98"/>
      <c r="J56" s="98"/>
      <c r="K56" s="98">
        <v>1</v>
      </c>
    </row>
    <row r="57" spans="3:11" x14ac:dyDescent="0.3">
      <c r="C57" s="99" t="s">
        <v>23</v>
      </c>
      <c r="D57" s="98"/>
      <c r="E57" s="98"/>
      <c r="F57" s="98"/>
      <c r="G57" s="98">
        <v>1</v>
      </c>
      <c r="H57" s="98"/>
      <c r="I57" s="98"/>
      <c r="J57" s="98"/>
      <c r="K57" s="98">
        <v>1</v>
      </c>
    </row>
    <row r="58" spans="3:11" x14ac:dyDescent="0.3">
      <c r="C58" s="99" t="s">
        <v>20</v>
      </c>
      <c r="D58" s="98"/>
      <c r="E58" s="98"/>
      <c r="F58" s="98"/>
      <c r="G58" s="98">
        <v>1</v>
      </c>
      <c r="H58" s="98"/>
      <c r="I58" s="98"/>
      <c r="J58" s="98"/>
      <c r="K58" s="98">
        <v>1</v>
      </c>
    </row>
    <row r="59" spans="3:11" x14ac:dyDescent="0.3">
      <c r="C59" s="99" t="s">
        <v>21</v>
      </c>
      <c r="D59" s="98"/>
      <c r="E59" s="98">
        <v>2</v>
      </c>
      <c r="F59" s="98"/>
      <c r="G59" s="98"/>
      <c r="H59" s="98"/>
      <c r="I59" s="98"/>
      <c r="J59" s="98"/>
      <c r="K59" s="98">
        <v>2</v>
      </c>
    </row>
    <row r="60" spans="3:11" x14ac:dyDescent="0.3">
      <c r="C60" s="96" t="s">
        <v>27</v>
      </c>
      <c r="D60" s="98"/>
      <c r="E60" s="98"/>
      <c r="F60" s="98"/>
      <c r="G60" s="98">
        <v>9</v>
      </c>
      <c r="H60" s="98">
        <v>1</v>
      </c>
      <c r="I60" s="98">
        <v>1</v>
      </c>
      <c r="J60" s="98">
        <v>1</v>
      </c>
      <c r="K60" s="98">
        <v>12</v>
      </c>
    </row>
    <row r="61" spans="3:11" x14ac:dyDescent="0.3">
      <c r="C61" s="99" t="s">
        <v>47</v>
      </c>
      <c r="D61" s="98"/>
      <c r="E61" s="98"/>
      <c r="F61" s="98"/>
      <c r="G61" s="98">
        <v>1</v>
      </c>
      <c r="H61" s="98"/>
      <c r="I61" s="98">
        <v>1</v>
      </c>
      <c r="J61" s="98"/>
      <c r="K61" s="98">
        <v>2</v>
      </c>
    </row>
    <row r="62" spans="3:11" x14ac:dyDescent="0.3">
      <c r="C62" s="99" t="s">
        <v>49</v>
      </c>
      <c r="D62" s="98"/>
      <c r="E62" s="98"/>
      <c r="F62" s="98"/>
      <c r="G62" s="98">
        <v>1</v>
      </c>
      <c r="H62" s="98"/>
      <c r="I62" s="98"/>
      <c r="J62" s="98"/>
      <c r="K62" s="98">
        <v>1</v>
      </c>
    </row>
    <row r="63" spans="3:11" x14ac:dyDescent="0.3">
      <c r="C63" s="99" t="s">
        <v>45</v>
      </c>
      <c r="D63" s="98"/>
      <c r="E63" s="98"/>
      <c r="F63" s="98"/>
      <c r="G63" s="98">
        <v>1</v>
      </c>
      <c r="H63" s="98"/>
      <c r="I63" s="98"/>
      <c r="J63" s="98"/>
      <c r="K63" s="98">
        <v>1</v>
      </c>
    </row>
    <row r="64" spans="3:11" x14ac:dyDescent="0.3">
      <c r="C64" s="99" t="s">
        <v>29</v>
      </c>
      <c r="D64" s="98"/>
      <c r="E64" s="98"/>
      <c r="F64" s="98"/>
      <c r="G64" s="98">
        <v>1</v>
      </c>
      <c r="H64" s="98"/>
      <c r="I64" s="98"/>
      <c r="J64" s="98"/>
      <c r="K64" s="98">
        <v>1</v>
      </c>
    </row>
    <row r="65" spans="3:11" x14ac:dyDescent="0.3">
      <c r="C65" s="99" t="s">
        <v>31</v>
      </c>
      <c r="D65" s="98"/>
      <c r="E65" s="98"/>
      <c r="F65" s="98"/>
      <c r="G65" s="98"/>
      <c r="H65" s="98">
        <v>1</v>
      </c>
      <c r="I65" s="98"/>
      <c r="J65" s="98"/>
      <c r="K65" s="98">
        <v>1</v>
      </c>
    </row>
    <row r="66" spans="3:11" x14ac:dyDescent="0.3">
      <c r="C66" s="99" t="s">
        <v>33</v>
      </c>
      <c r="D66" s="98"/>
      <c r="E66" s="98"/>
      <c r="F66" s="98"/>
      <c r="G66" s="98">
        <v>1</v>
      </c>
      <c r="H66" s="98"/>
      <c r="I66" s="98"/>
      <c r="J66" s="98"/>
      <c r="K66" s="98">
        <v>1</v>
      </c>
    </row>
    <row r="67" spans="3:11" x14ac:dyDescent="0.3">
      <c r="C67" s="99" t="s">
        <v>53</v>
      </c>
      <c r="D67" s="98"/>
      <c r="E67" s="98"/>
      <c r="F67" s="98"/>
      <c r="G67" s="98"/>
      <c r="H67" s="98"/>
      <c r="I67" s="98"/>
      <c r="J67" s="98">
        <v>1</v>
      </c>
      <c r="K67" s="98">
        <v>1</v>
      </c>
    </row>
    <row r="68" spans="3:11" x14ac:dyDescent="0.3">
      <c r="C68" s="99" t="s">
        <v>51</v>
      </c>
      <c r="D68" s="98"/>
      <c r="E68" s="98"/>
      <c r="F68" s="98"/>
      <c r="G68" s="98">
        <v>1</v>
      </c>
      <c r="H68" s="98"/>
      <c r="I68" s="98"/>
      <c r="J68" s="98"/>
      <c r="K68" s="98">
        <v>1</v>
      </c>
    </row>
    <row r="69" spans="3:11" x14ac:dyDescent="0.3">
      <c r="C69" s="99" t="s">
        <v>41</v>
      </c>
      <c r="D69" s="98"/>
      <c r="E69" s="98"/>
      <c r="F69" s="98"/>
      <c r="G69" s="98">
        <v>1</v>
      </c>
      <c r="H69" s="98"/>
      <c r="I69" s="98"/>
      <c r="J69" s="98"/>
      <c r="K69" s="98">
        <v>1</v>
      </c>
    </row>
    <row r="70" spans="3:11" x14ac:dyDescent="0.3">
      <c r="C70" s="99" t="s">
        <v>39</v>
      </c>
      <c r="D70" s="98"/>
      <c r="E70" s="98"/>
      <c r="F70" s="98"/>
      <c r="G70" s="98">
        <v>1</v>
      </c>
      <c r="H70" s="98"/>
      <c r="I70" s="98"/>
      <c r="J70" s="98"/>
      <c r="K70" s="98">
        <v>1</v>
      </c>
    </row>
    <row r="71" spans="3:11" x14ac:dyDescent="0.3">
      <c r="C71" s="99" t="s">
        <v>35</v>
      </c>
      <c r="D71" s="98"/>
      <c r="E71" s="98"/>
      <c r="F71" s="98"/>
      <c r="G71" s="98">
        <v>1</v>
      </c>
      <c r="H71" s="98"/>
      <c r="I71" s="98"/>
      <c r="J71" s="98"/>
      <c r="K71" s="98">
        <v>1</v>
      </c>
    </row>
    <row r="72" spans="3:11" x14ac:dyDescent="0.3">
      <c r="C72" s="96" t="s">
        <v>75</v>
      </c>
      <c r="D72" s="98"/>
      <c r="E72" s="98"/>
      <c r="F72" s="98">
        <v>1</v>
      </c>
      <c r="G72" s="98">
        <v>1</v>
      </c>
      <c r="H72" s="98"/>
      <c r="I72" s="98"/>
      <c r="J72" s="98"/>
      <c r="K72" s="98">
        <v>2</v>
      </c>
    </row>
    <row r="73" spans="3:11" x14ac:dyDescent="0.3">
      <c r="C73" s="99" t="s">
        <v>76</v>
      </c>
      <c r="D73" s="98"/>
      <c r="E73" s="98"/>
      <c r="F73" s="98">
        <v>1</v>
      </c>
      <c r="G73" s="98"/>
      <c r="H73" s="98"/>
      <c r="I73" s="98"/>
      <c r="J73" s="98"/>
      <c r="K73" s="98">
        <v>1</v>
      </c>
    </row>
    <row r="74" spans="3:11" x14ac:dyDescent="0.3">
      <c r="C74" s="99" t="s">
        <v>78</v>
      </c>
      <c r="D74" s="98"/>
      <c r="E74" s="98"/>
      <c r="F74" s="98"/>
      <c r="G74" s="98">
        <v>1</v>
      </c>
      <c r="H74" s="98"/>
      <c r="I74" s="98"/>
      <c r="J74" s="98"/>
      <c r="K74" s="98">
        <v>1</v>
      </c>
    </row>
    <row r="75" spans="3:11" x14ac:dyDescent="0.3">
      <c r="C75" s="96" t="s">
        <v>60</v>
      </c>
      <c r="D75" s="98"/>
      <c r="E75" s="98"/>
      <c r="F75" s="98"/>
      <c r="G75" s="98">
        <v>3</v>
      </c>
      <c r="H75" s="98"/>
      <c r="I75" s="98"/>
      <c r="J75" s="98"/>
      <c r="K75" s="98">
        <v>3</v>
      </c>
    </row>
    <row r="76" spans="3:11" x14ac:dyDescent="0.3">
      <c r="C76" s="99" t="s">
        <v>71</v>
      </c>
      <c r="D76" s="98"/>
      <c r="E76" s="98"/>
      <c r="F76" s="98"/>
      <c r="G76" s="98">
        <v>1</v>
      </c>
      <c r="H76" s="98"/>
      <c r="I76" s="98"/>
      <c r="J76" s="98"/>
      <c r="K76" s="98">
        <v>1</v>
      </c>
    </row>
    <row r="77" spans="3:11" x14ac:dyDescent="0.3">
      <c r="C77" s="99" t="s">
        <v>63</v>
      </c>
      <c r="D77" s="98"/>
      <c r="E77" s="98"/>
      <c r="F77" s="98"/>
      <c r="G77" s="98">
        <v>1</v>
      </c>
      <c r="H77" s="98"/>
      <c r="I77" s="98"/>
      <c r="J77" s="98"/>
      <c r="K77" s="98">
        <v>1</v>
      </c>
    </row>
    <row r="78" spans="3:11" x14ac:dyDescent="0.3">
      <c r="C78" s="99" t="s">
        <v>69</v>
      </c>
      <c r="D78" s="98"/>
      <c r="E78" s="98"/>
      <c r="F78" s="98"/>
      <c r="G78" s="98">
        <v>1</v>
      </c>
      <c r="H78" s="98"/>
      <c r="I78" s="98"/>
      <c r="J78" s="98"/>
      <c r="K78" s="98">
        <v>1</v>
      </c>
    </row>
    <row r="79" spans="3:11" x14ac:dyDescent="0.3">
      <c r="C79" s="76" t="s">
        <v>534</v>
      </c>
      <c r="D79" s="98">
        <v>1</v>
      </c>
      <c r="E79" s="98"/>
      <c r="F79" s="98">
        <v>7</v>
      </c>
      <c r="G79" s="98">
        <v>8</v>
      </c>
      <c r="H79" s="98"/>
      <c r="I79" s="98"/>
      <c r="J79" s="98">
        <v>7</v>
      </c>
      <c r="K79" s="98">
        <v>23</v>
      </c>
    </row>
    <row r="80" spans="3:11" x14ac:dyDescent="0.3">
      <c r="C80" s="96" t="s">
        <v>129</v>
      </c>
      <c r="D80" s="98"/>
      <c r="E80" s="98"/>
      <c r="F80" s="98"/>
      <c r="G80" s="98"/>
      <c r="H80" s="98"/>
      <c r="I80" s="98"/>
      <c r="J80" s="98">
        <v>3</v>
      </c>
      <c r="K80" s="98">
        <v>3</v>
      </c>
    </row>
    <row r="81" spans="3:11" x14ac:dyDescent="0.3">
      <c r="C81" s="99" t="s">
        <v>324</v>
      </c>
      <c r="D81" s="98"/>
      <c r="E81" s="98"/>
      <c r="F81" s="98"/>
      <c r="G81" s="98"/>
      <c r="H81" s="98"/>
      <c r="I81" s="98"/>
      <c r="J81" s="98">
        <v>1</v>
      </c>
      <c r="K81" s="98">
        <v>1</v>
      </c>
    </row>
    <row r="82" spans="3:11" x14ac:dyDescent="0.3">
      <c r="C82" s="99" t="s">
        <v>326</v>
      </c>
      <c r="D82" s="98"/>
      <c r="E82" s="98"/>
      <c r="F82" s="98"/>
      <c r="G82" s="98"/>
      <c r="H82" s="98"/>
      <c r="I82" s="98"/>
      <c r="J82" s="98">
        <v>1</v>
      </c>
      <c r="K82" s="98">
        <v>1</v>
      </c>
    </row>
    <row r="83" spans="3:11" x14ac:dyDescent="0.3">
      <c r="C83" s="99" t="s">
        <v>130</v>
      </c>
      <c r="D83" s="98"/>
      <c r="E83" s="98"/>
      <c r="F83" s="98"/>
      <c r="G83" s="98"/>
      <c r="H83" s="98"/>
      <c r="I83" s="98"/>
      <c r="J83" s="98">
        <v>1</v>
      </c>
      <c r="K83" s="98">
        <v>1</v>
      </c>
    </row>
    <row r="84" spans="3:11" x14ac:dyDescent="0.3">
      <c r="C84" s="96" t="s">
        <v>288</v>
      </c>
      <c r="D84" s="98"/>
      <c r="E84" s="98"/>
      <c r="F84" s="98"/>
      <c r="G84" s="98"/>
      <c r="H84" s="98"/>
      <c r="I84" s="98"/>
      <c r="J84" s="98">
        <v>3</v>
      </c>
      <c r="K84" s="98">
        <v>3</v>
      </c>
    </row>
    <row r="85" spans="3:11" x14ac:dyDescent="0.3">
      <c r="C85" s="99" t="s">
        <v>293</v>
      </c>
      <c r="D85" s="98"/>
      <c r="E85" s="98"/>
      <c r="F85" s="98"/>
      <c r="G85" s="98"/>
      <c r="H85" s="98"/>
      <c r="I85" s="98"/>
      <c r="J85" s="98">
        <v>1</v>
      </c>
      <c r="K85" s="98">
        <v>1</v>
      </c>
    </row>
    <row r="86" spans="3:11" x14ac:dyDescent="0.3">
      <c r="C86" s="99" t="s">
        <v>289</v>
      </c>
      <c r="D86" s="98"/>
      <c r="E86" s="98"/>
      <c r="F86" s="98"/>
      <c r="G86" s="98"/>
      <c r="H86" s="98"/>
      <c r="I86" s="98"/>
      <c r="J86" s="98">
        <v>1</v>
      </c>
      <c r="K86" s="98">
        <v>1</v>
      </c>
    </row>
    <row r="87" spans="3:11" x14ac:dyDescent="0.3">
      <c r="C87" s="99" t="s">
        <v>291</v>
      </c>
      <c r="D87" s="98"/>
      <c r="E87" s="98"/>
      <c r="F87" s="98"/>
      <c r="G87" s="98"/>
      <c r="H87" s="98"/>
      <c r="I87" s="98"/>
      <c r="J87" s="98">
        <v>1</v>
      </c>
      <c r="K87" s="98">
        <v>1</v>
      </c>
    </row>
    <row r="88" spans="3:11" x14ac:dyDescent="0.3">
      <c r="C88" s="96" t="s">
        <v>300</v>
      </c>
      <c r="D88" s="98"/>
      <c r="E88" s="98"/>
      <c r="F88" s="98">
        <v>1</v>
      </c>
      <c r="G88" s="98"/>
      <c r="H88" s="98"/>
      <c r="I88" s="98"/>
      <c r="J88" s="98"/>
      <c r="K88" s="98">
        <v>1</v>
      </c>
    </row>
    <row r="89" spans="3:11" x14ac:dyDescent="0.3">
      <c r="C89" s="99" t="s">
        <v>313</v>
      </c>
      <c r="D89" s="98"/>
      <c r="E89" s="98"/>
      <c r="F89" s="98">
        <v>1</v>
      </c>
      <c r="G89" s="98"/>
      <c r="H89" s="98"/>
      <c r="I89" s="98"/>
      <c r="J89" s="98"/>
      <c r="K89" s="98">
        <v>1</v>
      </c>
    </row>
    <row r="90" spans="3:11" x14ac:dyDescent="0.3">
      <c r="C90" s="96" t="s">
        <v>295</v>
      </c>
      <c r="D90" s="98"/>
      <c r="E90" s="98"/>
      <c r="F90" s="98"/>
      <c r="G90" s="98"/>
      <c r="H90" s="98"/>
      <c r="I90" s="98"/>
      <c r="J90" s="98">
        <v>1</v>
      </c>
      <c r="K90" s="98">
        <v>1</v>
      </c>
    </row>
    <row r="91" spans="3:11" x14ac:dyDescent="0.3">
      <c r="C91" s="99" t="s">
        <v>298</v>
      </c>
      <c r="D91" s="98"/>
      <c r="E91" s="98"/>
      <c r="F91" s="98"/>
      <c r="G91" s="98"/>
      <c r="H91" s="98"/>
      <c r="I91" s="98"/>
      <c r="J91" s="98">
        <v>1</v>
      </c>
      <c r="K91" s="98">
        <v>1</v>
      </c>
    </row>
    <row r="92" spans="3:11" x14ac:dyDescent="0.3">
      <c r="C92" s="96" t="s">
        <v>272</v>
      </c>
      <c r="D92" s="98">
        <v>1</v>
      </c>
      <c r="E92" s="98"/>
      <c r="F92" s="98"/>
      <c r="G92" s="98">
        <v>2</v>
      </c>
      <c r="H92" s="98"/>
      <c r="I92" s="98"/>
      <c r="J92" s="98"/>
      <c r="K92" s="98">
        <v>3</v>
      </c>
    </row>
    <row r="93" spans="3:11" x14ac:dyDescent="0.3">
      <c r="C93" s="99" t="s">
        <v>281</v>
      </c>
      <c r="D93" s="98"/>
      <c r="E93" s="98"/>
      <c r="F93" s="98"/>
      <c r="G93" s="98">
        <v>1</v>
      </c>
      <c r="H93" s="98"/>
      <c r="I93" s="98"/>
      <c r="J93" s="98"/>
      <c r="K93" s="98">
        <v>1</v>
      </c>
    </row>
    <row r="94" spans="3:11" x14ac:dyDescent="0.3">
      <c r="C94" s="99" t="s">
        <v>284</v>
      </c>
      <c r="D94" s="98"/>
      <c r="E94" s="98"/>
      <c r="F94" s="98"/>
      <c r="G94" s="98">
        <v>1</v>
      </c>
      <c r="H94" s="98"/>
      <c r="I94" s="98"/>
      <c r="J94" s="98"/>
      <c r="K94" s="98">
        <v>1</v>
      </c>
    </row>
    <row r="95" spans="3:11" x14ac:dyDescent="0.3">
      <c r="C95" s="99" t="s">
        <v>286</v>
      </c>
      <c r="D95" s="98">
        <v>1</v>
      </c>
      <c r="E95" s="98"/>
      <c r="F95" s="98"/>
      <c r="G95" s="98"/>
      <c r="H95" s="98"/>
      <c r="I95" s="98"/>
      <c r="J95" s="98"/>
      <c r="K95" s="98">
        <v>1</v>
      </c>
    </row>
    <row r="96" spans="3:11" x14ac:dyDescent="0.3">
      <c r="C96" s="96" t="s">
        <v>212</v>
      </c>
      <c r="D96" s="98"/>
      <c r="E96" s="98"/>
      <c r="F96" s="98"/>
      <c r="G96" s="98">
        <v>2</v>
      </c>
      <c r="H96" s="98"/>
      <c r="I96" s="98"/>
      <c r="J96" s="98"/>
      <c r="K96" s="98">
        <v>2</v>
      </c>
    </row>
    <row r="97" spans="3:11" x14ac:dyDescent="0.3">
      <c r="C97" s="99" t="s">
        <v>223</v>
      </c>
      <c r="D97" s="98"/>
      <c r="E97" s="98"/>
      <c r="F97" s="98"/>
      <c r="G97" s="98">
        <v>1</v>
      </c>
      <c r="H97" s="98"/>
      <c r="I97" s="98"/>
      <c r="J97" s="98"/>
      <c r="K97" s="98">
        <v>1</v>
      </c>
    </row>
    <row r="98" spans="3:11" x14ac:dyDescent="0.3">
      <c r="C98" s="99" t="s">
        <v>215</v>
      </c>
      <c r="D98" s="98"/>
      <c r="E98" s="98"/>
      <c r="F98" s="98"/>
      <c r="G98" s="98">
        <v>1</v>
      </c>
      <c r="H98" s="98"/>
      <c r="I98" s="98"/>
      <c r="J98" s="98"/>
      <c r="K98" s="98">
        <v>1</v>
      </c>
    </row>
    <row r="99" spans="3:11" x14ac:dyDescent="0.3">
      <c r="C99" s="96" t="s">
        <v>227</v>
      </c>
      <c r="D99" s="98"/>
      <c r="E99" s="98"/>
      <c r="F99" s="98">
        <v>6</v>
      </c>
      <c r="G99" s="98">
        <v>4</v>
      </c>
      <c r="H99" s="98"/>
      <c r="I99" s="98"/>
      <c r="J99" s="98"/>
      <c r="K99" s="98">
        <v>10</v>
      </c>
    </row>
    <row r="100" spans="3:11" x14ac:dyDescent="0.3">
      <c r="C100" s="99" t="s">
        <v>254</v>
      </c>
      <c r="D100" s="98"/>
      <c r="E100" s="98"/>
      <c r="F100" s="98">
        <v>1</v>
      </c>
      <c r="G100" s="98"/>
      <c r="H100" s="98"/>
      <c r="I100" s="98"/>
      <c r="J100" s="98"/>
      <c r="K100" s="98">
        <v>1</v>
      </c>
    </row>
    <row r="101" spans="3:11" x14ac:dyDescent="0.3">
      <c r="C101" s="99" t="s">
        <v>258</v>
      </c>
      <c r="D101" s="98"/>
      <c r="E101" s="98"/>
      <c r="F101" s="98">
        <v>1</v>
      </c>
      <c r="G101" s="98"/>
      <c r="H101" s="98"/>
      <c r="I101" s="98"/>
      <c r="J101" s="98"/>
      <c r="K101" s="98">
        <v>1</v>
      </c>
    </row>
    <row r="102" spans="3:11" x14ac:dyDescent="0.3">
      <c r="C102" s="99" t="s">
        <v>252</v>
      </c>
      <c r="D102" s="98"/>
      <c r="E102" s="98"/>
      <c r="F102" s="98"/>
      <c r="G102" s="98">
        <v>1</v>
      </c>
      <c r="H102" s="98"/>
      <c r="I102" s="98"/>
      <c r="J102" s="98"/>
      <c r="K102" s="98">
        <v>1</v>
      </c>
    </row>
    <row r="103" spans="3:11" x14ac:dyDescent="0.3">
      <c r="C103" s="99" t="s">
        <v>232</v>
      </c>
      <c r="D103" s="98"/>
      <c r="E103" s="98"/>
      <c r="F103" s="98"/>
      <c r="G103" s="98">
        <v>1</v>
      </c>
      <c r="H103" s="98"/>
      <c r="I103" s="98"/>
      <c r="J103" s="98"/>
      <c r="K103" s="98">
        <v>1</v>
      </c>
    </row>
    <row r="104" spans="3:11" x14ac:dyDescent="0.3">
      <c r="C104" s="99" t="s">
        <v>228</v>
      </c>
      <c r="D104" s="98"/>
      <c r="E104" s="98"/>
      <c r="F104" s="98">
        <v>1</v>
      </c>
      <c r="G104" s="98"/>
      <c r="H104" s="98"/>
      <c r="I104" s="98"/>
      <c r="J104" s="98"/>
      <c r="K104" s="98">
        <v>1</v>
      </c>
    </row>
    <row r="105" spans="3:11" x14ac:dyDescent="0.3">
      <c r="C105" s="99" t="s">
        <v>262</v>
      </c>
      <c r="D105" s="98"/>
      <c r="E105" s="98"/>
      <c r="F105" s="98">
        <v>1</v>
      </c>
      <c r="G105" s="98"/>
      <c r="H105" s="98"/>
      <c r="I105" s="98"/>
      <c r="J105" s="98"/>
      <c r="K105" s="98">
        <v>1</v>
      </c>
    </row>
    <row r="106" spans="3:11" x14ac:dyDescent="0.3">
      <c r="C106" s="99" t="s">
        <v>256</v>
      </c>
      <c r="D106" s="98"/>
      <c r="E106" s="98"/>
      <c r="F106" s="98">
        <v>1</v>
      </c>
      <c r="G106" s="98"/>
      <c r="H106" s="98"/>
      <c r="I106" s="98"/>
      <c r="J106" s="98"/>
      <c r="K106" s="98">
        <v>1</v>
      </c>
    </row>
    <row r="107" spans="3:11" x14ac:dyDescent="0.3">
      <c r="C107" s="99" t="s">
        <v>234</v>
      </c>
      <c r="D107" s="98"/>
      <c r="E107" s="98"/>
      <c r="F107" s="98"/>
      <c r="G107" s="98">
        <v>2</v>
      </c>
      <c r="H107" s="98"/>
      <c r="I107" s="98"/>
      <c r="J107" s="98"/>
      <c r="K107" s="98">
        <v>2</v>
      </c>
    </row>
    <row r="108" spans="3:11" x14ac:dyDescent="0.3">
      <c r="C108" s="99" t="s">
        <v>230</v>
      </c>
      <c r="D108" s="98"/>
      <c r="E108" s="98"/>
      <c r="F108" s="98">
        <v>1</v>
      </c>
      <c r="G108" s="98"/>
      <c r="H108" s="98"/>
      <c r="I108" s="98"/>
      <c r="J108" s="98"/>
      <c r="K108" s="98">
        <v>1</v>
      </c>
    </row>
    <row r="109" spans="3:11" x14ac:dyDescent="0.3">
      <c r="C109" s="76" t="s">
        <v>128</v>
      </c>
      <c r="D109" s="98">
        <v>1</v>
      </c>
      <c r="E109" s="98"/>
      <c r="F109" s="98"/>
      <c r="G109" s="98">
        <v>7</v>
      </c>
      <c r="H109" s="98"/>
      <c r="I109" s="98"/>
      <c r="J109" s="98">
        <v>6</v>
      </c>
      <c r="K109" s="98">
        <v>14</v>
      </c>
    </row>
    <row r="110" spans="3:11" x14ac:dyDescent="0.3">
      <c r="C110" s="96" t="s">
        <v>142</v>
      </c>
      <c r="D110" s="98"/>
      <c r="E110" s="98"/>
      <c r="F110" s="98"/>
      <c r="G110" s="98"/>
      <c r="H110" s="98"/>
      <c r="I110" s="98"/>
      <c r="J110" s="98">
        <v>6</v>
      </c>
      <c r="K110" s="98">
        <v>6</v>
      </c>
    </row>
    <row r="111" spans="3:11" x14ac:dyDescent="0.3">
      <c r="C111" s="99" t="s">
        <v>153</v>
      </c>
      <c r="D111" s="98"/>
      <c r="E111" s="98"/>
      <c r="F111" s="98"/>
      <c r="G111" s="98"/>
      <c r="H111" s="98"/>
      <c r="I111" s="98"/>
      <c r="J111" s="98">
        <v>1</v>
      </c>
      <c r="K111" s="98">
        <v>1</v>
      </c>
    </row>
    <row r="112" spans="3:11" x14ac:dyDescent="0.3">
      <c r="C112" s="99" t="s">
        <v>147</v>
      </c>
      <c r="D112" s="98"/>
      <c r="E112" s="98"/>
      <c r="F112" s="98"/>
      <c r="G112" s="98"/>
      <c r="H112" s="98"/>
      <c r="I112" s="98"/>
      <c r="J112" s="98">
        <v>1</v>
      </c>
      <c r="K112" s="98">
        <v>1</v>
      </c>
    </row>
    <row r="113" spans="3:11" x14ac:dyDescent="0.3">
      <c r="C113" s="99" t="s">
        <v>145</v>
      </c>
      <c r="D113" s="98"/>
      <c r="E113" s="98"/>
      <c r="F113" s="98"/>
      <c r="G113" s="98"/>
      <c r="H113" s="98"/>
      <c r="I113" s="98"/>
      <c r="J113" s="98">
        <v>1</v>
      </c>
      <c r="K113" s="98">
        <v>1</v>
      </c>
    </row>
    <row r="114" spans="3:11" x14ac:dyDescent="0.3">
      <c r="C114" s="99" t="s">
        <v>151</v>
      </c>
      <c r="D114" s="98"/>
      <c r="E114" s="98"/>
      <c r="F114" s="98"/>
      <c r="G114" s="98"/>
      <c r="H114" s="98"/>
      <c r="I114" s="98"/>
      <c r="J114" s="98">
        <v>1</v>
      </c>
      <c r="K114" s="98">
        <v>1</v>
      </c>
    </row>
    <row r="115" spans="3:11" x14ac:dyDescent="0.3">
      <c r="C115" s="99" t="s">
        <v>149</v>
      </c>
      <c r="D115" s="98"/>
      <c r="E115" s="98"/>
      <c r="F115" s="98"/>
      <c r="G115" s="98"/>
      <c r="H115" s="98"/>
      <c r="I115" s="98"/>
      <c r="J115" s="98">
        <v>1</v>
      </c>
      <c r="K115" s="98">
        <v>1</v>
      </c>
    </row>
    <row r="116" spans="3:11" x14ac:dyDescent="0.3">
      <c r="C116" s="99" t="s">
        <v>155</v>
      </c>
      <c r="D116" s="98"/>
      <c r="E116" s="98"/>
      <c r="F116" s="98"/>
      <c r="G116" s="98"/>
      <c r="H116" s="98"/>
      <c r="I116" s="98"/>
      <c r="J116" s="98">
        <v>1</v>
      </c>
      <c r="K116" s="98">
        <v>1</v>
      </c>
    </row>
    <row r="117" spans="3:11" x14ac:dyDescent="0.3">
      <c r="C117" s="96" t="s">
        <v>172</v>
      </c>
      <c r="D117" s="98">
        <v>1</v>
      </c>
      <c r="E117" s="98"/>
      <c r="F117" s="98"/>
      <c r="G117" s="98">
        <v>7</v>
      </c>
      <c r="H117" s="98"/>
      <c r="I117" s="98"/>
      <c r="J117" s="98"/>
      <c r="K117" s="98">
        <v>8</v>
      </c>
    </row>
    <row r="118" spans="3:11" x14ac:dyDescent="0.3">
      <c r="C118" s="99" t="s">
        <v>175</v>
      </c>
      <c r="D118" s="98"/>
      <c r="E118" s="98"/>
      <c r="F118" s="98"/>
      <c r="G118" s="98">
        <v>3</v>
      </c>
      <c r="H118" s="98"/>
      <c r="I118" s="98"/>
      <c r="J118" s="98"/>
      <c r="K118" s="98">
        <v>3</v>
      </c>
    </row>
    <row r="119" spans="3:11" x14ac:dyDescent="0.3">
      <c r="C119" s="99" t="s">
        <v>179</v>
      </c>
      <c r="D119" s="98"/>
      <c r="E119" s="98"/>
      <c r="F119" s="98"/>
      <c r="G119" s="98">
        <v>1</v>
      </c>
      <c r="H119" s="98"/>
      <c r="I119" s="98"/>
      <c r="J119" s="98"/>
      <c r="K119" s="98">
        <v>1</v>
      </c>
    </row>
    <row r="120" spans="3:11" x14ac:dyDescent="0.3">
      <c r="C120" s="99" t="s">
        <v>189</v>
      </c>
      <c r="D120" s="98"/>
      <c r="E120" s="98"/>
      <c r="F120" s="98"/>
      <c r="G120" s="98">
        <v>1</v>
      </c>
      <c r="H120" s="98"/>
      <c r="I120" s="98"/>
      <c r="J120" s="98"/>
      <c r="K120" s="98">
        <v>1</v>
      </c>
    </row>
    <row r="121" spans="3:11" x14ac:dyDescent="0.3">
      <c r="C121" s="99" t="s">
        <v>183</v>
      </c>
      <c r="D121" s="98"/>
      <c r="E121" s="98"/>
      <c r="F121" s="98"/>
      <c r="G121" s="98">
        <v>1</v>
      </c>
      <c r="H121" s="98"/>
      <c r="I121" s="98"/>
      <c r="J121" s="98"/>
      <c r="K121" s="98">
        <v>1</v>
      </c>
    </row>
    <row r="122" spans="3:11" x14ac:dyDescent="0.3">
      <c r="C122" s="99" t="s">
        <v>187</v>
      </c>
      <c r="D122" s="98">
        <v>1</v>
      </c>
      <c r="E122" s="98"/>
      <c r="F122" s="98"/>
      <c r="G122" s="98">
        <v>1</v>
      </c>
      <c r="H122" s="98"/>
      <c r="I122" s="98"/>
      <c r="J122" s="98"/>
      <c r="K122" s="98">
        <v>2</v>
      </c>
    </row>
    <row r="123" spans="3:11" x14ac:dyDescent="0.3">
      <c r="C123" s="76" t="s">
        <v>468</v>
      </c>
      <c r="D123" s="98">
        <v>2</v>
      </c>
      <c r="E123" s="98">
        <v>4</v>
      </c>
      <c r="F123" s="98">
        <v>9</v>
      </c>
      <c r="G123" s="98">
        <v>38</v>
      </c>
      <c r="H123" s="98">
        <v>1</v>
      </c>
      <c r="I123" s="98">
        <v>1</v>
      </c>
      <c r="J123" s="98">
        <v>20</v>
      </c>
      <c r="K123" s="98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D31"/>
  <sheetViews>
    <sheetView workbookViewId="0">
      <selection activeCell="D5" sqref="D5"/>
    </sheetView>
  </sheetViews>
  <sheetFormatPr defaultRowHeight="16.5" x14ac:dyDescent="0.3"/>
  <cols>
    <col min="1" max="1" width="2.875" customWidth="1"/>
    <col min="2" max="2" width="17.875" bestFit="1" customWidth="1"/>
    <col min="3" max="3" width="9.25" customWidth="1"/>
    <col min="4" max="4" width="65.75" customWidth="1"/>
  </cols>
  <sheetData>
    <row r="2" spans="2:4" ht="20.25" x14ac:dyDescent="0.35">
      <c r="B2" s="91">
        <v>1</v>
      </c>
      <c r="C2" s="92" t="s">
        <v>541</v>
      </c>
      <c r="D2" s="92"/>
    </row>
    <row r="3" spans="2:4" ht="12" customHeight="1" x14ac:dyDescent="0.3"/>
    <row r="4" spans="2:4" x14ac:dyDescent="0.3">
      <c r="B4" s="101" t="s">
        <v>546</v>
      </c>
      <c r="C4" s="126"/>
      <c r="D4" s="126"/>
    </row>
    <row r="5" spans="2:4" x14ac:dyDescent="0.3">
      <c r="B5" s="124" t="s">
        <v>561</v>
      </c>
      <c r="C5" s="125"/>
      <c r="D5" s="125"/>
    </row>
    <row r="6" spans="2:4" x14ac:dyDescent="0.3">
      <c r="B6" s="100"/>
      <c r="C6" s="100"/>
      <c r="D6" s="100"/>
    </row>
    <row r="7" spans="2:4" x14ac:dyDescent="0.3">
      <c r="B7" s="101" t="s">
        <v>547</v>
      </c>
      <c r="C7" s="100"/>
      <c r="D7" s="100"/>
    </row>
    <row r="8" spans="2:4" x14ac:dyDescent="0.3">
      <c r="B8" s="102" t="s">
        <v>544</v>
      </c>
      <c r="C8" s="102" t="s">
        <v>542</v>
      </c>
      <c r="D8" s="102" t="s">
        <v>543</v>
      </c>
    </row>
    <row r="9" spans="2:4" x14ac:dyDescent="0.3">
      <c r="B9" s="58" t="s">
        <v>554</v>
      </c>
      <c r="C9" s="58">
        <v>34</v>
      </c>
      <c r="D9" s="75" t="s">
        <v>633</v>
      </c>
    </row>
    <row r="10" spans="2:4" x14ac:dyDescent="0.3">
      <c r="B10" s="58" t="s">
        <v>548</v>
      </c>
      <c r="C10" s="58">
        <v>7</v>
      </c>
      <c r="D10" s="58" t="s">
        <v>549</v>
      </c>
    </row>
    <row r="13" spans="2:4" ht="20.25" x14ac:dyDescent="0.35">
      <c r="B13" s="91">
        <v>2</v>
      </c>
      <c r="C13" s="92" t="s">
        <v>540</v>
      </c>
      <c r="D13" s="92"/>
    </row>
    <row r="14" spans="2:4" ht="11.25" customHeight="1" x14ac:dyDescent="0.3"/>
    <row r="15" spans="2:4" x14ac:dyDescent="0.3">
      <c r="B15" s="101" t="s">
        <v>546</v>
      </c>
      <c r="C15" s="126"/>
      <c r="D15" s="126"/>
    </row>
    <row r="16" spans="2:4" x14ac:dyDescent="0.3">
      <c r="B16" s="124" t="s">
        <v>560</v>
      </c>
      <c r="C16" s="125"/>
      <c r="D16" s="125"/>
    </row>
    <row r="17" spans="2:4" x14ac:dyDescent="0.3">
      <c r="B17" s="100"/>
      <c r="C17" s="100"/>
      <c r="D17" s="100"/>
    </row>
    <row r="18" spans="2:4" x14ac:dyDescent="0.3">
      <c r="B18" s="101" t="s">
        <v>547</v>
      </c>
      <c r="C18" s="100"/>
      <c r="D18" s="100"/>
    </row>
    <row r="19" spans="2:4" x14ac:dyDescent="0.3">
      <c r="B19" s="102" t="s">
        <v>544</v>
      </c>
      <c r="C19" s="102" t="s">
        <v>542</v>
      </c>
      <c r="D19" s="102" t="s">
        <v>543</v>
      </c>
    </row>
    <row r="20" spans="2:4" x14ac:dyDescent="0.3">
      <c r="B20" s="58" t="s">
        <v>553</v>
      </c>
      <c r="C20" s="58">
        <v>12</v>
      </c>
      <c r="D20" s="75" t="s">
        <v>634</v>
      </c>
    </row>
    <row r="21" spans="2:4" x14ac:dyDescent="0.3">
      <c r="B21" s="58" t="s">
        <v>555</v>
      </c>
      <c r="C21" s="58">
        <v>35</v>
      </c>
      <c r="D21" s="58" t="s">
        <v>556</v>
      </c>
    </row>
    <row r="23" spans="2:4" ht="20.25" x14ac:dyDescent="0.35">
      <c r="B23" s="91">
        <v>3</v>
      </c>
      <c r="C23" s="92" t="s">
        <v>551</v>
      </c>
      <c r="D23" s="92"/>
    </row>
    <row r="25" spans="2:4" x14ac:dyDescent="0.3">
      <c r="B25" s="101" t="s">
        <v>546</v>
      </c>
      <c r="C25" s="126"/>
      <c r="D25" s="126"/>
    </row>
    <row r="26" spans="2:4" x14ac:dyDescent="0.3">
      <c r="B26" s="124" t="s">
        <v>559</v>
      </c>
      <c r="C26" s="125"/>
      <c r="D26" s="125"/>
    </row>
    <row r="27" spans="2:4" x14ac:dyDescent="0.3">
      <c r="B27" s="100"/>
      <c r="C27" s="100"/>
      <c r="D27" s="100"/>
    </row>
    <row r="28" spans="2:4" x14ac:dyDescent="0.3">
      <c r="B28" s="101" t="s">
        <v>547</v>
      </c>
      <c r="C28" s="100"/>
      <c r="D28" s="100"/>
    </row>
    <row r="29" spans="2:4" x14ac:dyDescent="0.3">
      <c r="B29" s="102" t="s">
        <v>544</v>
      </c>
      <c r="C29" s="102" t="s">
        <v>542</v>
      </c>
      <c r="D29" s="102" t="s">
        <v>543</v>
      </c>
    </row>
    <row r="30" spans="2:4" ht="82.5" x14ac:dyDescent="0.3">
      <c r="B30" s="58" t="s">
        <v>554</v>
      </c>
      <c r="C30" s="58">
        <v>12</v>
      </c>
      <c r="D30" s="75" t="s">
        <v>558</v>
      </c>
    </row>
    <row r="31" spans="2:4" x14ac:dyDescent="0.3">
      <c r="B31" s="58"/>
      <c r="C31" s="58"/>
      <c r="D31" s="58"/>
    </row>
  </sheetData>
  <mergeCells count="6">
    <mergeCell ref="B26:D26"/>
    <mergeCell ref="C4:D4"/>
    <mergeCell ref="B5:D5"/>
    <mergeCell ref="C15:D15"/>
    <mergeCell ref="B16:D16"/>
    <mergeCell ref="C25:D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67"/>
  <sheetViews>
    <sheetView zoomScaleNormal="100" workbookViewId="0">
      <selection activeCell="D5" sqref="D5"/>
    </sheetView>
  </sheetViews>
  <sheetFormatPr defaultRowHeight="16.5" x14ac:dyDescent="0.3"/>
  <cols>
    <col min="1" max="1" width="3.625" customWidth="1"/>
    <col min="2" max="13" width="7.625" customWidth="1"/>
    <col min="14" max="15" width="9.25" customWidth="1"/>
    <col min="16" max="17" width="7.375" customWidth="1"/>
    <col min="18" max="19" width="9.25" customWidth="1"/>
    <col min="20" max="20" width="7.375" customWidth="1"/>
    <col min="21" max="21" width="9.25" customWidth="1"/>
    <col min="22" max="22" width="11.25" customWidth="1"/>
    <col min="23" max="25" width="9.25" customWidth="1"/>
    <col min="26" max="26" width="14" customWidth="1"/>
    <col min="27" max="27" width="16.75" customWidth="1"/>
    <col min="28" max="28" width="19.5" customWidth="1"/>
    <col min="29" max="29" width="15.75" customWidth="1"/>
    <col min="30" max="30" width="16.125" customWidth="1"/>
    <col min="31" max="31" width="9.5" customWidth="1"/>
    <col min="32" max="32" width="11.875" customWidth="1"/>
    <col min="33" max="33" width="7.375" customWidth="1"/>
    <col min="34" max="34" width="71" bestFit="1" customWidth="1"/>
    <col min="35" max="35" width="183.75" bestFit="1" customWidth="1"/>
    <col min="36" max="36" width="171.875" bestFit="1" customWidth="1"/>
    <col min="37" max="37" width="176.125" bestFit="1" customWidth="1"/>
    <col min="38" max="38" width="9.25" bestFit="1" customWidth="1"/>
    <col min="39" max="39" width="23.75" bestFit="1" customWidth="1"/>
    <col min="40" max="40" width="53.75" bestFit="1" customWidth="1"/>
    <col min="41" max="41" width="37.375" bestFit="1" customWidth="1"/>
    <col min="42" max="42" width="55.5" bestFit="1" customWidth="1"/>
    <col min="43" max="43" width="52.625" bestFit="1" customWidth="1"/>
    <col min="44" max="44" width="24.5" bestFit="1" customWidth="1"/>
    <col min="45" max="45" width="36.75" bestFit="1" customWidth="1"/>
    <col min="46" max="46" width="7.375" bestFit="1" customWidth="1"/>
  </cols>
  <sheetData>
    <row r="2" spans="2:10" ht="20.25" x14ac:dyDescent="0.35">
      <c r="B2" s="91">
        <v>1</v>
      </c>
      <c r="C2" s="92" t="s">
        <v>541</v>
      </c>
      <c r="D2" s="92"/>
      <c r="E2" s="92"/>
      <c r="F2" s="92"/>
      <c r="G2" s="92"/>
      <c r="H2" s="92"/>
      <c r="I2" s="92"/>
      <c r="J2" s="93"/>
    </row>
    <row r="3" spans="2:10" ht="17.25" x14ac:dyDescent="0.3">
      <c r="B3" s="127" t="s">
        <v>545</v>
      </c>
      <c r="C3" s="128"/>
      <c r="D3" s="128"/>
      <c r="E3" s="128"/>
      <c r="F3" s="128"/>
      <c r="G3" s="128"/>
      <c r="H3" s="128"/>
      <c r="I3" s="128"/>
      <c r="J3" s="129"/>
    </row>
    <row r="36" spans="2:10" ht="15.75" customHeight="1" x14ac:dyDescent="0.3"/>
    <row r="37" spans="2:10" ht="20.25" x14ac:dyDescent="0.35">
      <c r="B37" s="91">
        <v>2</v>
      </c>
      <c r="C37" s="92" t="s">
        <v>550</v>
      </c>
      <c r="D37" s="92"/>
      <c r="E37" s="92"/>
      <c r="F37" s="92"/>
      <c r="G37" s="92"/>
      <c r="H37" s="92"/>
      <c r="I37" s="92"/>
      <c r="J37" s="93"/>
    </row>
    <row r="38" spans="2:10" ht="17.25" x14ac:dyDescent="0.3">
      <c r="B38" s="127" t="s">
        <v>552</v>
      </c>
      <c r="C38" s="128"/>
      <c r="D38" s="128"/>
      <c r="E38" s="128"/>
      <c r="F38" s="128"/>
      <c r="G38" s="128"/>
      <c r="H38" s="128"/>
      <c r="I38" s="128"/>
      <c r="J38" s="129"/>
    </row>
    <row r="66" spans="2:10" ht="20.25" x14ac:dyDescent="0.35">
      <c r="B66" s="91">
        <v>3</v>
      </c>
      <c r="C66" s="92" t="s">
        <v>551</v>
      </c>
      <c r="D66" s="92"/>
      <c r="E66" s="92"/>
      <c r="F66" s="92"/>
      <c r="G66" s="92"/>
      <c r="H66" s="92"/>
      <c r="I66" s="92"/>
      <c r="J66" s="93"/>
    </row>
    <row r="67" spans="2:10" ht="17.25" x14ac:dyDescent="0.3">
      <c r="B67" s="127" t="s">
        <v>557</v>
      </c>
      <c r="C67" s="128"/>
      <c r="D67" s="128"/>
      <c r="E67" s="128"/>
      <c r="F67" s="128"/>
      <c r="G67" s="128"/>
      <c r="H67" s="128"/>
      <c r="I67" s="128"/>
      <c r="J67" s="129"/>
    </row>
  </sheetData>
  <mergeCells count="3">
    <mergeCell ref="B3:J3"/>
    <mergeCell ref="B38:J38"/>
    <mergeCell ref="B67:J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I172"/>
  <sheetViews>
    <sheetView workbookViewId="0">
      <pane ySplit="1" topLeftCell="A2" activePane="bottomLeft" state="frozen"/>
      <selection pane="bottomLeft" activeCell="A3" sqref="A3"/>
    </sheetView>
  </sheetViews>
  <sheetFormatPr defaultRowHeight="16.5" x14ac:dyDescent="0.3"/>
  <cols>
    <col min="1" max="1" width="22.125" customWidth="1"/>
    <col min="2" max="2" width="19.625" customWidth="1"/>
    <col min="3" max="3" width="16.5" bestFit="1" customWidth="1"/>
    <col min="4" max="4" width="24.75" bestFit="1" customWidth="1"/>
    <col min="5" max="5" width="24.75" customWidth="1"/>
    <col min="6" max="6" width="13.25" style="18" bestFit="1" customWidth="1"/>
    <col min="7" max="7" width="13.25" style="48" customWidth="1"/>
    <col min="8" max="8" width="11.375" style="2" bestFit="1" customWidth="1"/>
    <col min="9" max="9" width="50.125" bestFit="1" customWidth="1"/>
  </cols>
  <sheetData>
    <row r="1" spans="1:9" x14ac:dyDescent="0.3">
      <c r="A1" s="11" t="s">
        <v>16</v>
      </c>
      <c r="B1" s="9" t="s">
        <v>3</v>
      </c>
      <c r="C1" s="10" t="s">
        <v>5</v>
      </c>
      <c r="D1" s="10" t="s">
        <v>14</v>
      </c>
      <c r="E1" s="10" t="s">
        <v>673</v>
      </c>
      <c r="F1" s="17" t="s">
        <v>344</v>
      </c>
      <c r="G1" s="17" t="s">
        <v>611</v>
      </c>
      <c r="H1" s="15" t="s">
        <v>400</v>
      </c>
      <c r="I1" s="15" t="s">
        <v>436</v>
      </c>
    </row>
    <row r="2" spans="1:9" x14ac:dyDescent="0.3">
      <c r="A2" s="8"/>
      <c r="B2" s="8" t="s">
        <v>18</v>
      </c>
      <c r="C2" s="8" t="s">
        <v>19</v>
      </c>
      <c r="D2" s="114" t="s">
        <v>635</v>
      </c>
      <c r="E2" s="114"/>
      <c r="F2" s="16"/>
      <c r="G2" s="107" t="str">
        <f>IF(Table_프로그램[[#This Row],[개발자]] &lt;&gt; "", "O", "X")</f>
        <v>O</v>
      </c>
      <c r="H2" s="23" t="s">
        <v>404</v>
      </c>
      <c r="I2" s="7"/>
    </row>
    <row r="3" spans="1:9" x14ac:dyDescent="0.3">
      <c r="A3" s="8" t="s">
        <v>681</v>
      </c>
      <c r="B3" s="8" t="s">
        <v>18</v>
      </c>
      <c r="C3" s="8" t="s">
        <v>19</v>
      </c>
      <c r="D3" s="114" t="s">
        <v>20</v>
      </c>
      <c r="E3" s="114" t="s">
        <v>674</v>
      </c>
      <c r="F3" s="16"/>
      <c r="G3" s="107" t="str">
        <f>IF(Table_프로그램[[#This Row],[개발자]] &lt;&gt; "", "O", "X")</f>
        <v>O</v>
      </c>
      <c r="H3" s="23" t="s">
        <v>408</v>
      </c>
      <c r="I3" s="7"/>
    </row>
    <row r="4" spans="1:9" x14ac:dyDescent="0.3">
      <c r="A4" s="8" t="s">
        <v>22</v>
      </c>
      <c r="B4" s="8" t="s">
        <v>18</v>
      </c>
      <c r="C4" s="8" t="s">
        <v>19</v>
      </c>
      <c r="D4" s="114" t="s">
        <v>21</v>
      </c>
      <c r="E4" s="114" t="s">
        <v>674</v>
      </c>
      <c r="F4" s="16"/>
      <c r="G4" s="107" t="str">
        <f>IF(Table_프로그램[[#This Row],[개발자]] &lt;&gt; "", "O", "X")</f>
        <v>O</v>
      </c>
      <c r="H4" s="23" t="s">
        <v>409</v>
      </c>
      <c r="I4" s="7"/>
    </row>
    <row r="5" spans="1:9" x14ac:dyDescent="0.3">
      <c r="A5" s="8" t="s">
        <v>24</v>
      </c>
      <c r="B5" s="8" t="s">
        <v>18</v>
      </c>
      <c r="C5" s="8" t="s">
        <v>19</v>
      </c>
      <c r="D5" s="114" t="s">
        <v>23</v>
      </c>
      <c r="E5" s="114" t="s">
        <v>674</v>
      </c>
      <c r="F5" s="16"/>
      <c r="G5" s="107" t="str">
        <f>IF(Table_프로그램[[#This Row],[개발자]] &lt;&gt; "", "O", "X")</f>
        <v>O</v>
      </c>
      <c r="H5" s="23" t="s">
        <v>410</v>
      </c>
      <c r="I5" s="7"/>
    </row>
    <row r="6" spans="1:9" x14ac:dyDescent="0.3">
      <c r="A6" s="8" t="s">
        <v>26</v>
      </c>
      <c r="B6" s="8" t="s">
        <v>18</v>
      </c>
      <c r="C6" s="8" t="s">
        <v>19</v>
      </c>
      <c r="D6" s="114" t="s">
        <v>25</v>
      </c>
      <c r="E6" s="114" t="s">
        <v>674</v>
      </c>
      <c r="F6" s="16"/>
      <c r="G6" s="107" t="str">
        <f>IF(Table_프로그램[[#This Row],[개발자]] &lt;&gt; "", "O", "X")</f>
        <v>O</v>
      </c>
      <c r="H6" s="23" t="s">
        <v>411</v>
      </c>
      <c r="I6" s="7"/>
    </row>
    <row r="7" spans="1:9" x14ac:dyDescent="0.3">
      <c r="A7" s="8" t="s">
        <v>28</v>
      </c>
      <c r="B7" s="8" t="s">
        <v>18</v>
      </c>
      <c r="C7" s="8" t="s">
        <v>27</v>
      </c>
      <c r="D7" s="114" t="s">
        <v>592</v>
      </c>
      <c r="E7" s="114" t="s">
        <v>674</v>
      </c>
      <c r="F7" s="16"/>
      <c r="G7" s="107" t="str">
        <f>IF(Table_프로그램[[#This Row],[개발자]] &lt;&gt; "", "O", "X")</f>
        <v>O</v>
      </c>
      <c r="H7" s="23" t="s">
        <v>412</v>
      </c>
      <c r="I7" s="7"/>
    </row>
    <row r="8" spans="1:9" x14ac:dyDescent="0.3">
      <c r="A8" s="8" t="s">
        <v>30</v>
      </c>
      <c r="B8" s="8" t="s">
        <v>18</v>
      </c>
      <c r="C8" s="8" t="s">
        <v>27</v>
      </c>
      <c r="D8" s="114" t="s">
        <v>29</v>
      </c>
      <c r="E8" s="114" t="s">
        <v>674</v>
      </c>
      <c r="F8" s="16"/>
      <c r="G8" s="107" t="str">
        <f>IF(Table_프로그램[[#This Row],[개발자]] &lt;&gt; "", "O", "X")</f>
        <v>O</v>
      </c>
      <c r="H8" s="23" t="s">
        <v>411</v>
      </c>
      <c r="I8" s="7"/>
    </row>
    <row r="9" spans="1:9" x14ac:dyDescent="0.3">
      <c r="A9" s="8" t="s">
        <v>32</v>
      </c>
      <c r="B9" s="8" t="s">
        <v>18</v>
      </c>
      <c r="C9" s="8" t="s">
        <v>27</v>
      </c>
      <c r="D9" s="114" t="s">
        <v>31</v>
      </c>
      <c r="E9" s="114" t="s">
        <v>674</v>
      </c>
      <c r="F9" s="16"/>
      <c r="G9" s="107" t="str">
        <f>IF(Table_프로그램[[#This Row],[개발자]] &lt;&gt; "", "O", "X")</f>
        <v>O</v>
      </c>
      <c r="H9" s="23" t="s">
        <v>411</v>
      </c>
      <c r="I9" s="7"/>
    </row>
    <row r="10" spans="1:9" x14ac:dyDescent="0.3">
      <c r="A10" s="8" t="s">
        <v>34</v>
      </c>
      <c r="B10" s="8" t="s">
        <v>18</v>
      </c>
      <c r="C10" s="8" t="s">
        <v>27</v>
      </c>
      <c r="D10" s="114" t="s">
        <v>593</v>
      </c>
      <c r="E10" s="114" t="s">
        <v>674</v>
      </c>
      <c r="F10" s="16"/>
      <c r="G10" s="107" t="str">
        <f>IF(Table_프로그램[[#This Row],[개발자]] &lt;&gt; "", "O", "X")</f>
        <v>O</v>
      </c>
      <c r="H10" s="23" t="s">
        <v>599</v>
      </c>
      <c r="I10" s="7" t="s">
        <v>641</v>
      </c>
    </row>
    <row r="11" spans="1:9" x14ac:dyDescent="0.3">
      <c r="A11" s="8" t="s">
        <v>36</v>
      </c>
      <c r="B11" s="8" t="s">
        <v>18</v>
      </c>
      <c r="C11" s="8" t="s">
        <v>27</v>
      </c>
      <c r="D11" s="114" t="s">
        <v>35</v>
      </c>
      <c r="E11" s="114" t="s">
        <v>674</v>
      </c>
      <c r="F11" s="16"/>
      <c r="G11" s="107" t="str">
        <f>IF(Table_프로그램[[#This Row],[개발자]] &lt;&gt; "", "O", "X")</f>
        <v>O</v>
      </c>
      <c r="H11" s="23" t="s">
        <v>401</v>
      </c>
      <c r="I11" s="7"/>
    </row>
    <row r="12" spans="1:9" x14ac:dyDescent="0.3">
      <c r="A12" s="8" t="s">
        <v>38</v>
      </c>
      <c r="B12" s="8" t="s">
        <v>18</v>
      </c>
      <c r="C12" s="8" t="s">
        <v>27</v>
      </c>
      <c r="D12" s="114" t="s">
        <v>37</v>
      </c>
      <c r="E12" s="114" t="s">
        <v>674</v>
      </c>
      <c r="F12" s="16"/>
      <c r="G12" s="107" t="str">
        <f>IF(Table_프로그램[[#This Row],[개발자]] &lt;&gt; "", "O", "X")</f>
        <v>O</v>
      </c>
      <c r="H12" s="23" t="s">
        <v>411</v>
      </c>
      <c r="I12" s="7"/>
    </row>
    <row r="13" spans="1:9" x14ac:dyDescent="0.3">
      <c r="A13" s="8" t="s">
        <v>40</v>
      </c>
      <c r="B13" s="8" t="s">
        <v>18</v>
      </c>
      <c r="C13" s="8" t="s">
        <v>27</v>
      </c>
      <c r="D13" s="114" t="s">
        <v>39</v>
      </c>
      <c r="E13" s="114" t="s">
        <v>674</v>
      </c>
      <c r="F13" s="16"/>
      <c r="G13" s="107" t="str">
        <f>IF(Table_프로그램[[#This Row],[개발자]] &lt;&gt; "", "O", "X")</f>
        <v>O</v>
      </c>
      <c r="H13" s="23" t="s">
        <v>410</v>
      </c>
      <c r="I13" s="7"/>
    </row>
    <row r="14" spans="1:9" x14ac:dyDescent="0.3">
      <c r="A14" s="8" t="s">
        <v>42</v>
      </c>
      <c r="B14" s="8" t="s">
        <v>18</v>
      </c>
      <c r="C14" s="8" t="s">
        <v>27</v>
      </c>
      <c r="D14" s="114" t="s">
        <v>41</v>
      </c>
      <c r="E14" s="114" t="s">
        <v>674</v>
      </c>
      <c r="F14" s="16"/>
      <c r="G14" s="107" t="str">
        <f>IF(Table_프로그램[[#This Row],[개발자]] &lt;&gt; "", "O", "X")</f>
        <v>O</v>
      </c>
      <c r="H14" s="23" t="s">
        <v>401</v>
      </c>
      <c r="I14" s="7"/>
    </row>
    <row r="15" spans="1:9" x14ac:dyDescent="0.3">
      <c r="A15" s="8" t="s">
        <v>44</v>
      </c>
      <c r="B15" s="8" t="s">
        <v>18</v>
      </c>
      <c r="C15" s="8" t="s">
        <v>27</v>
      </c>
      <c r="D15" s="114" t="s">
        <v>43</v>
      </c>
      <c r="E15" s="114" t="s">
        <v>674</v>
      </c>
      <c r="F15" s="16"/>
      <c r="G15" s="107" t="str">
        <f>IF(Table_프로그램[[#This Row],[개발자]] &lt;&gt; "", "O", "X")</f>
        <v>O</v>
      </c>
      <c r="H15" s="23" t="s">
        <v>411</v>
      </c>
      <c r="I15" s="7"/>
    </row>
    <row r="16" spans="1:9" x14ac:dyDescent="0.3">
      <c r="A16" s="8" t="s">
        <v>46</v>
      </c>
      <c r="B16" s="8" t="s">
        <v>18</v>
      </c>
      <c r="C16" s="8" t="s">
        <v>27</v>
      </c>
      <c r="D16" s="114" t="s">
        <v>45</v>
      </c>
      <c r="E16" s="114" t="s">
        <v>674</v>
      </c>
      <c r="F16" s="16"/>
      <c r="G16" s="107" t="str">
        <f>IF(Table_프로그램[[#This Row],[개발자]] &lt;&gt; "", "O", "X")</f>
        <v>O</v>
      </c>
      <c r="H16" s="23" t="s">
        <v>401</v>
      </c>
      <c r="I16" s="7"/>
    </row>
    <row r="17" spans="1:9" x14ac:dyDescent="0.3">
      <c r="A17" s="8" t="s">
        <v>48</v>
      </c>
      <c r="B17" s="8" t="s">
        <v>18</v>
      </c>
      <c r="C17" s="8" t="s">
        <v>27</v>
      </c>
      <c r="D17" s="114" t="s">
        <v>47</v>
      </c>
      <c r="E17" s="114" t="s">
        <v>674</v>
      </c>
      <c r="F17" s="16"/>
      <c r="G17" s="107" t="str">
        <f>IF(Table_프로그램[[#This Row],[개발자]] &lt;&gt; "", "O", "X")</f>
        <v>O</v>
      </c>
      <c r="H17" s="23" t="s">
        <v>411</v>
      </c>
      <c r="I17" s="7"/>
    </row>
    <row r="18" spans="1:9" x14ac:dyDescent="0.3">
      <c r="A18" s="8" t="s">
        <v>50</v>
      </c>
      <c r="B18" s="8" t="s">
        <v>18</v>
      </c>
      <c r="C18" s="8" t="s">
        <v>27</v>
      </c>
      <c r="D18" s="114" t="s">
        <v>49</v>
      </c>
      <c r="E18" s="114" t="s">
        <v>674</v>
      </c>
      <c r="F18" s="16"/>
      <c r="G18" s="107" t="str">
        <f>IF(Table_프로그램[[#This Row],[개발자]] &lt;&gt; "", "O", "X")</f>
        <v>O</v>
      </c>
      <c r="H18" s="23" t="s">
        <v>411</v>
      </c>
      <c r="I18" s="7"/>
    </row>
    <row r="19" spans="1:9" x14ac:dyDescent="0.3">
      <c r="A19" s="8" t="s">
        <v>52</v>
      </c>
      <c r="B19" s="8" t="s">
        <v>18</v>
      </c>
      <c r="C19" s="8" t="s">
        <v>27</v>
      </c>
      <c r="D19" s="114" t="s">
        <v>51</v>
      </c>
      <c r="E19" s="114" t="s">
        <v>674</v>
      </c>
      <c r="F19" s="16"/>
      <c r="G19" s="107" t="str">
        <f>IF(Table_프로그램[[#This Row],[개발자]] &lt;&gt; "", "O", "X")</f>
        <v>O</v>
      </c>
      <c r="H19" s="23" t="s">
        <v>410</v>
      </c>
      <c r="I19" s="7"/>
    </row>
    <row r="20" spans="1:9" x14ac:dyDescent="0.3">
      <c r="A20" s="8" t="s">
        <v>54</v>
      </c>
      <c r="B20" s="8" t="s">
        <v>18</v>
      </c>
      <c r="C20" s="8" t="s">
        <v>27</v>
      </c>
      <c r="D20" s="114" t="s">
        <v>53</v>
      </c>
      <c r="E20" s="114" t="s">
        <v>674</v>
      </c>
      <c r="F20" s="16"/>
      <c r="G20" s="107" t="str">
        <f>IF(Table_프로그램[[#This Row],[개발자]] &lt;&gt; "", "O", "X")</f>
        <v>O</v>
      </c>
      <c r="H20" s="23" t="s">
        <v>417</v>
      </c>
      <c r="I20" s="7"/>
    </row>
    <row r="21" spans="1:9" x14ac:dyDescent="0.3">
      <c r="A21" s="8" t="s">
        <v>57</v>
      </c>
      <c r="B21" s="8" t="s">
        <v>18</v>
      </c>
      <c r="C21" s="8" t="s">
        <v>55</v>
      </c>
      <c r="D21" s="114" t="s">
        <v>56</v>
      </c>
      <c r="E21" s="114" t="s">
        <v>674</v>
      </c>
      <c r="F21" s="16"/>
      <c r="G21" s="107" t="str">
        <f>IF(Table_프로그램[[#This Row],[개발자]] &lt;&gt; "", "O", "X")</f>
        <v>O</v>
      </c>
      <c r="H21" s="23" t="s">
        <v>411</v>
      </c>
      <c r="I21" s="7"/>
    </row>
    <row r="22" spans="1:9" x14ac:dyDescent="0.3">
      <c r="A22" s="8" t="s">
        <v>59</v>
      </c>
      <c r="B22" s="8" t="s">
        <v>18</v>
      </c>
      <c r="C22" s="8" t="s">
        <v>55</v>
      </c>
      <c r="D22" s="114" t="s">
        <v>58</v>
      </c>
      <c r="E22" s="114" t="s">
        <v>674</v>
      </c>
      <c r="F22" s="16"/>
      <c r="G22" s="107" t="str">
        <f>IF(Table_프로그램[[#This Row],[개발자]] &lt;&gt; "", "O", "X")</f>
        <v>O</v>
      </c>
      <c r="H22" s="23" t="s">
        <v>411</v>
      </c>
      <c r="I22" s="7"/>
    </row>
    <row r="23" spans="1:9" x14ac:dyDescent="0.3">
      <c r="A23" s="8" t="s">
        <v>62</v>
      </c>
      <c r="B23" s="8" t="s">
        <v>18</v>
      </c>
      <c r="C23" s="8" t="s">
        <v>60</v>
      </c>
      <c r="D23" s="114" t="s">
        <v>61</v>
      </c>
      <c r="E23" s="114" t="s">
        <v>674</v>
      </c>
      <c r="F23" s="16"/>
      <c r="G23" s="107" t="str">
        <f>IF(Table_프로그램[[#This Row],[개발자]] &lt;&gt; "", "O", "X")</f>
        <v>O</v>
      </c>
      <c r="H23" s="23" t="s">
        <v>401</v>
      </c>
      <c r="I23" s="7"/>
    </row>
    <row r="24" spans="1:9" x14ac:dyDescent="0.3">
      <c r="A24" s="8" t="s">
        <v>64</v>
      </c>
      <c r="B24" s="8" t="s">
        <v>18</v>
      </c>
      <c r="C24" s="8" t="s">
        <v>60</v>
      </c>
      <c r="D24" s="114" t="s">
        <v>63</v>
      </c>
      <c r="E24" s="114" t="s">
        <v>674</v>
      </c>
      <c r="F24" s="16"/>
      <c r="G24" s="107" t="str">
        <f>IF(Table_프로그램[[#This Row],[개발자]] &lt;&gt; "", "O", "X")</f>
        <v>O</v>
      </c>
      <c r="H24" s="23" t="s">
        <v>411</v>
      </c>
      <c r="I24" s="7"/>
    </row>
    <row r="25" spans="1:9" x14ac:dyDescent="0.3">
      <c r="A25" s="8" t="s">
        <v>66</v>
      </c>
      <c r="B25" s="8" t="s">
        <v>18</v>
      </c>
      <c r="C25" s="8" t="s">
        <v>60</v>
      </c>
      <c r="D25" s="114" t="s">
        <v>65</v>
      </c>
      <c r="E25" s="114" t="s">
        <v>674</v>
      </c>
      <c r="F25" s="16"/>
      <c r="G25" s="107" t="str">
        <f>IF(Table_프로그램[[#This Row],[개발자]] &lt;&gt; "", "O", "X")</f>
        <v>O</v>
      </c>
      <c r="H25" s="23" t="s">
        <v>401</v>
      </c>
      <c r="I25" s="7"/>
    </row>
    <row r="26" spans="1:9" x14ac:dyDescent="0.3">
      <c r="A26" s="8" t="s">
        <v>68</v>
      </c>
      <c r="B26" s="8" t="s">
        <v>18</v>
      </c>
      <c r="C26" s="8" t="s">
        <v>60</v>
      </c>
      <c r="D26" s="114" t="s">
        <v>67</v>
      </c>
      <c r="E26" s="114" t="s">
        <v>674</v>
      </c>
      <c r="F26" s="16"/>
      <c r="G26" s="107" t="str">
        <f>IF(Table_프로그램[[#This Row],[개발자]] &lt;&gt; "", "O", "X")</f>
        <v>O</v>
      </c>
      <c r="H26" s="23" t="s">
        <v>411</v>
      </c>
      <c r="I26" s="7"/>
    </row>
    <row r="27" spans="1:9" x14ac:dyDescent="0.3">
      <c r="A27" s="8" t="s">
        <v>70</v>
      </c>
      <c r="B27" s="8" t="s">
        <v>18</v>
      </c>
      <c r="C27" s="8" t="s">
        <v>60</v>
      </c>
      <c r="D27" s="114" t="s">
        <v>69</v>
      </c>
      <c r="E27" s="114" t="s">
        <v>674</v>
      </c>
      <c r="F27" s="16"/>
      <c r="G27" s="107" t="str">
        <f>IF(Table_프로그램[[#This Row],[개발자]] &lt;&gt; "", "O", "X")</f>
        <v>O</v>
      </c>
      <c r="H27" s="23" t="s">
        <v>411</v>
      </c>
      <c r="I27" s="7"/>
    </row>
    <row r="28" spans="1:9" x14ac:dyDescent="0.3">
      <c r="A28" s="8" t="s">
        <v>72</v>
      </c>
      <c r="B28" s="8" t="s">
        <v>18</v>
      </c>
      <c r="C28" s="8" t="s">
        <v>60</v>
      </c>
      <c r="D28" s="114" t="s">
        <v>71</v>
      </c>
      <c r="E28" s="114" t="s">
        <v>674</v>
      </c>
      <c r="F28" s="16"/>
      <c r="G28" s="107" t="str">
        <f>IF(Table_프로그램[[#This Row],[개발자]] &lt;&gt; "", "O", "X")</f>
        <v>O</v>
      </c>
      <c r="H28" s="23" t="s">
        <v>418</v>
      </c>
      <c r="I28" s="7"/>
    </row>
    <row r="29" spans="1:9" x14ac:dyDescent="0.3">
      <c r="A29" s="8" t="s">
        <v>74</v>
      </c>
      <c r="B29" s="8" t="s">
        <v>18</v>
      </c>
      <c r="C29" s="8" t="s">
        <v>60</v>
      </c>
      <c r="D29" s="114" t="s">
        <v>73</v>
      </c>
      <c r="E29" s="114" t="s">
        <v>674</v>
      </c>
      <c r="F29" s="16"/>
      <c r="G29" s="107" t="str">
        <f>IF(Table_프로그램[[#This Row],[개발자]] &lt;&gt; "", "O", "X")</f>
        <v>O</v>
      </c>
      <c r="H29" s="23" t="s">
        <v>411</v>
      </c>
      <c r="I29" s="7"/>
    </row>
    <row r="30" spans="1:9" x14ac:dyDescent="0.3">
      <c r="A30" s="8" t="s">
        <v>77</v>
      </c>
      <c r="B30" s="8" t="s">
        <v>18</v>
      </c>
      <c r="C30" s="8" t="s">
        <v>75</v>
      </c>
      <c r="D30" s="114" t="s">
        <v>76</v>
      </c>
      <c r="E30" s="114" t="s">
        <v>674</v>
      </c>
      <c r="F30" s="16"/>
      <c r="G30" s="107" t="str">
        <f>IF(Table_프로그램[[#This Row],[개발자]] &lt;&gt; "", "O", "X")</f>
        <v>O</v>
      </c>
      <c r="H30" s="23" t="s">
        <v>411</v>
      </c>
      <c r="I30" s="7"/>
    </row>
    <row r="31" spans="1:9" x14ac:dyDescent="0.3">
      <c r="A31" s="8" t="s">
        <v>79</v>
      </c>
      <c r="B31" s="8" t="s">
        <v>18</v>
      </c>
      <c r="C31" s="8" t="s">
        <v>75</v>
      </c>
      <c r="D31" s="114" t="s">
        <v>78</v>
      </c>
      <c r="E31" s="114" t="s">
        <v>674</v>
      </c>
      <c r="F31" s="16"/>
      <c r="G31" s="107" t="str">
        <f>IF(Table_프로그램[[#This Row],[개발자]] &lt;&gt; "", "O", "X")</f>
        <v>O</v>
      </c>
      <c r="H31" s="23" t="s">
        <v>411</v>
      </c>
      <c r="I31" s="7"/>
    </row>
    <row r="32" spans="1:9" x14ac:dyDescent="0.3">
      <c r="A32" s="8" t="s">
        <v>81</v>
      </c>
      <c r="B32" s="8" t="s">
        <v>18</v>
      </c>
      <c r="C32" s="8" t="s">
        <v>75</v>
      </c>
      <c r="D32" s="114" t="s">
        <v>80</v>
      </c>
      <c r="E32" s="114" t="s">
        <v>674</v>
      </c>
      <c r="F32" s="16"/>
      <c r="G32" s="107" t="str">
        <f>IF(Table_프로그램[[#This Row],[개발자]] &lt;&gt; "", "O", "X")</f>
        <v>O</v>
      </c>
      <c r="H32" s="23" t="s">
        <v>411</v>
      </c>
      <c r="I32" s="7"/>
    </row>
    <row r="33" spans="1:9" x14ac:dyDescent="0.3">
      <c r="A33" s="8" t="s">
        <v>83</v>
      </c>
      <c r="B33" s="8" t="s">
        <v>18</v>
      </c>
      <c r="C33" s="8" t="s">
        <v>75</v>
      </c>
      <c r="D33" s="114" t="s">
        <v>82</v>
      </c>
      <c r="E33" s="114" t="s">
        <v>674</v>
      </c>
      <c r="F33" s="16"/>
      <c r="G33" s="107" t="str">
        <f>IF(Table_프로그램[[#This Row],[개발자]] &lt;&gt; "", "O", "X")</f>
        <v>O</v>
      </c>
      <c r="H33" s="23" t="s">
        <v>411</v>
      </c>
      <c r="I33" s="7"/>
    </row>
    <row r="34" spans="1:9" x14ac:dyDescent="0.3">
      <c r="A34" s="8" t="s">
        <v>87</v>
      </c>
      <c r="B34" s="8" t="s">
        <v>84</v>
      </c>
      <c r="C34" s="8" t="s">
        <v>85</v>
      </c>
      <c r="D34" s="114" t="s">
        <v>86</v>
      </c>
      <c r="E34" s="114" t="s">
        <v>674</v>
      </c>
      <c r="F34" s="16"/>
      <c r="G34" s="107" t="str">
        <f>IF(Table_프로그램[[#This Row],[개발자]] &lt;&gt; "", "O", "X")</f>
        <v>O</v>
      </c>
      <c r="H34" s="23" t="s">
        <v>411</v>
      </c>
      <c r="I34" s="7"/>
    </row>
    <row r="35" spans="1:9" x14ac:dyDescent="0.3">
      <c r="A35" s="8" t="s">
        <v>89</v>
      </c>
      <c r="B35" s="8" t="s">
        <v>84</v>
      </c>
      <c r="C35" s="8" t="s">
        <v>85</v>
      </c>
      <c r="D35" s="114" t="s">
        <v>88</v>
      </c>
      <c r="E35" s="114" t="s">
        <v>674</v>
      </c>
      <c r="F35" s="16"/>
      <c r="G35" s="107" t="str">
        <f>IF(Table_프로그램[[#This Row],[개발자]] &lt;&gt; "", "O", "X")</f>
        <v>O</v>
      </c>
      <c r="H35" s="23" t="s">
        <v>411</v>
      </c>
      <c r="I35" s="7"/>
    </row>
    <row r="36" spans="1:9" x14ac:dyDescent="0.3">
      <c r="A36" s="8" t="s">
        <v>91</v>
      </c>
      <c r="B36" s="8" t="s">
        <v>84</v>
      </c>
      <c r="C36" s="8" t="s">
        <v>85</v>
      </c>
      <c r="D36" s="114" t="s">
        <v>90</v>
      </c>
      <c r="E36" s="114" t="s">
        <v>674</v>
      </c>
      <c r="F36" s="16"/>
      <c r="G36" s="107" t="str">
        <f>IF(Table_프로그램[[#This Row],[개발자]] &lt;&gt; "", "O", "X")</f>
        <v>O</v>
      </c>
      <c r="H36" s="23" t="s">
        <v>411</v>
      </c>
      <c r="I36" s="7"/>
    </row>
    <row r="37" spans="1:9" x14ac:dyDescent="0.3">
      <c r="A37" s="8" t="s">
        <v>94</v>
      </c>
      <c r="B37" s="8" t="s">
        <v>84</v>
      </c>
      <c r="C37" s="8" t="s">
        <v>92</v>
      </c>
      <c r="D37" s="114" t="s">
        <v>93</v>
      </c>
      <c r="E37" s="114" t="s">
        <v>674</v>
      </c>
      <c r="F37" s="16"/>
      <c r="G37" s="107" t="str">
        <f>IF(Table_프로그램[[#This Row],[개발자]] &lt;&gt; "", "O", "X")</f>
        <v>O</v>
      </c>
      <c r="H37" s="23" t="s">
        <v>411</v>
      </c>
      <c r="I37" s="7"/>
    </row>
    <row r="38" spans="1:9" x14ac:dyDescent="0.3">
      <c r="A38" s="8" t="s">
        <v>96</v>
      </c>
      <c r="B38" s="8" t="s">
        <v>84</v>
      </c>
      <c r="C38" s="8" t="s">
        <v>92</v>
      </c>
      <c r="D38" s="114" t="s">
        <v>95</v>
      </c>
      <c r="E38" s="114" t="s">
        <v>674</v>
      </c>
      <c r="F38" s="16"/>
      <c r="G38" s="107" t="str">
        <f>IF(Table_프로그램[[#This Row],[개발자]] &lt;&gt; "", "O", "X")</f>
        <v>O</v>
      </c>
      <c r="H38" s="23" t="s">
        <v>401</v>
      </c>
      <c r="I38" s="7"/>
    </row>
    <row r="39" spans="1:9" x14ac:dyDescent="0.3">
      <c r="A39" s="8" t="s">
        <v>98</v>
      </c>
      <c r="B39" s="8" t="s">
        <v>84</v>
      </c>
      <c r="C39" s="8" t="s">
        <v>92</v>
      </c>
      <c r="D39" s="114" t="s">
        <v>97</v>
      </c>
      <c r="E39" s="114" t="s">
        <v>674</v>
      </c>
      <c r="F39" s="16"/>
      <c r="G39" s="107" t="str">
        <f>IF(Table_프로그램[[#This Row],[개발자]] &lt;&gt; "", "O", "X")</f>
        <v>O</v>
      </c>
      <c r="H39" s="23" t="s">
        <v>411</v>
      </c>
      <c r="I39" s="7"/>
    </row>
    <row r="40" spans="1:9" x14ac:dyDescent="0.3">
      <c r="A40" s="8" t="s">
        <v>100</v>
      </c>
      <c r="B40" s="8" t="s">
        <v>84</v>
      </c>
      <c r="C40" s="8" t="s">
        <v>92</v>
      </c>
      <c r="D40" s="114" t="s">
        <v>99</v>
      </c>
      <c r="E40" s="114" t="s">
        <v>674</v>
      </c>
      <c r="F40" s="16"/>
      <c r="G40" s="107" t="str">
        <f>IF(Table_프로그램[[#This Row],[개발자]] &lt;&gt; "", "O", "X")</f>
        <v>O</v>
      </c>
      <c r="H40" s="23" t="s">
        <v>411</v>
      </c>
      <c r="I40" s="7"/>
    </row>
    <row r="41" spans="1:9" x14ac:dyDescent="0.3">
      <c r="A41" s="8" t="s">
        <v>102</v>
      </c>
      <c r="B41" s="8" t="s">
        <v>84</v>
      </c>
      <c r="C41" s="8" t="s">
        <v>92</v>
      </c>
      <c r="D41" s="114" t="s">
        <v>101</v>
      </c>
      <c r="E41" s="114" t="s">
        <v>674</v>
      </c>
      <c r="F41" s="16"/>
      <c r="G41" s="107" t="str">
        <f>IF(Table_프로그램[[#This Row],[개발자]] &lt;&gt; "", "O", "X")</f>
        <v>O</v>
      </c>
      <c r="H41" s="23" t="s">
        <v>401</v>
      </c>
      <c r="I41" s="7"/>
    </row>
    <row r="42" spans="1:9" x14ac:dyDescent="0.3">
      <c r="A42" s="8" t="s">
        <v>104</v>
      </c>
      <c r="B42" s="8" t="s">
        <v>84</v>
      </c>
      <c r="C42" s="8" t="s">
        <v>92</v>
      </c>
      <c r="D42" s="114" t="s">
        <v>103</v>
      </c>
      <c r="E42" s="114" t="s">
        <v>674</v>
      </c>
      <c r="F42" s="16"/>
      <c r="G42" s="107" t="str">
        <f>IF(Table_프로그램[[#This Row],[개발자]] &lt;&gt; "", "O", "X")</f>
        <v>O</v>
      </c>
      <c r="H42" s="23" t="s">
        <v>419</v>
      </c>
      <c r="I42" s="7"/>
    </row>
    <row r="43" spans="1:9" x14ac:dyDescent="0.3">
      <c r="A43" s="8" t="s">
        <v>106</v>
      </c>
      <c r="B43" s="8" t="s">
        <v>84</v>
      </c>
      <c r="C43" s="8" t="s">
        <v>92</v>
      </c>
      <c r="D43" s="114" t="s">
        <v>105</v>
      </c>
      <c r="E43" s="114" t="s">
        <v>674</v>
      </c>
      <c r="F43" s="16"/>
      <c r="G43" s="107" t="str">
        <f>IF(Table_프로그램[[#This Row],[개발자]] &lt;&gt; "", "O", "X")</f>
        <v>O</v>
      </c>
      <c r="H43" s="23" t="s">
        <v>411</v>
      </c>
      <c r="I43" s="7"/>
    </row>
    <row r="44" spans="1:9" x14ac:dyDescent="0.3">
      <c r="A44" s="8" t="s">
        <v>108</v>
      </c>
      <c r="B44" s="8" t="s">
        <v>84</v>
      </c>
      <c r="C44" s="8" t="s">
        <v>92</v>
      </c>
      <c r="D44" s="114" t="s">
        <v>107</v>
      </c>
      <c r="E44" s="114" t="s">
        <v>674</v>
      </c>
      <c r="F44" s="16"/>
      <c r="G44" s="107" t="str">
        <f>IF(Table_프로그램[[#This Row],[개발자]] &lt;&gt; "", "O", "X")</f>
        <v>O</v>
      </c>
      <c r="H44" s="23" t="s">
        <v>411</v>
      </c>
      <c r="I44" s="7"/>
    </row>
    <row r="45" spans="1:9" x14ac:dyDescent="0.3">
      <c r="A45" s="8" t="s">
        <v>110</v>
      </c>
      <c r="B45" s="8" t="s">
        <v>84</v>
      </c>
      <c r="C45" s="8" t="s">
        <v>92</v>
      </c>
      <c r="D45" s="114" t="s">
        <v>109</v>
      </c>
      <c r="E45" s="114" t="s">
        <v>674</v>
      </c>
      <c r="F45" s="16"/>
      <c r="G45" s="107" t="str">
        <f>IF(Table_프로그램[[#This Row],[개발자]] &lt;&gt; "", "O", "X")</f>
        <v>O</v>
      </c>
      <c r="H45" s="23" t="s">
        <v>411</v>
      </c>
      <c r="I45" s="7"/>
    </row>
    <row r="46" spans="1:9" x14ac:dyDescent="0.3">
      <c r="A46" s="8" t="s">
        <v>112</v>
      </c>
      <c r="B46" s="8" t="s">
        <v>84</v>
      </c>
      <c r="C46" s="8" t="s">
        <v>92</v>
      </c>
      <c r="D46" s="114" t="s">
        <v>111</v>
      </c>
      <c r="E46" s="114" t="s">
        <v>674</v>
      </c>
      <c r="F46" s="16"/>
      <c r="G46" s="107" t="str">
        <f>IF(Table_프로그램[[#This Row],[개발자]] &lt;&gt; "", "O", "X")</f>
        <v>O</v>
      </c>
      <c r="H46" s="23" t="s">
        <v>401</v>
      </c>
      <c r="I46" s="7"/>
    </row>
    <row r="47" spans="1:9" x14ac:dyDescent="0.3">
      <c r="A47" s="8" t="s">
        <v>114</v>
      </c>
      <c r="B47" s="8" t="s">
        <v>84</v>
      </c>
      <c r="C47" s="8" t="s">
        <v>92</v>
      </c>
      <c r="D47" s="114" t="s">
        <v>113</v>
      </c>
      <c r="E47" s="114" t="s">
        <v>674</v>
      </c>
      <c r="F47" s="16"/>
      <c r="G47" s="107" t="str">
        <f>IF(Table_프로그램[[#This Row],[개발자]] &lt;&gt; "", "O", "X")</f>
        <v>O</v>
      </c>
      <c r="H47" s="23" t="s">
        <v>411</v>
      </c>
      <c r="I47" s="7"/>
    </row>
    <row r="48" spans="1:9" x14ac:dyDescent="0.3">
      <c r="A48" s="109" t="s">
        <v>678</v>
      </c>
      <c r="B48" s="8" t="s">
        <v>84</v>
      </c>
      <c r="C48" s="8" t="s">
        <v>92</v>
      </c>
      <c r="D48" s="121" t="s">
        <v>679</v>
      </c>
      <c r="E48" s="121" t="s">
        <v>675</v>
      </c>
      <c r="F48" s="113"/>
      <c r="G48" s="122" t="str">
        <f>IF(Table_프로그램[[#This Row],[개발자]] &lt;&gt; "", "O", "X")</f>
        <v>O</v>
      </c>
      <c r="H48" s="23" t="s">
        <v>680</v>
      </c>
      <c r="I48" s="7"/>
    </row>
    <row r="49" spans="1:9" x14ac:dyDescent="0.3">
      <c r="A49" s="8" t="s">
        <v>117</v>
      </c>
      <c r="B49" s="8" t="s">
        <v>84</v>
      </c>
      <c r="C49" s="8" t="s">
        <v>115</v>
      </c>
      <c r="D49" s="114" t="s">
        <v>116</v>
      </c>
      <c r="E49" s="114" t="s">
        <v>674</v>
      </c>
      <c r="F49" s="16"/>
      <c r="G49" s="107" t="str">
        <f>IF(Table_프로그램[[#This Row],[개발자]] &lt;&gt; "", "O", "X")</f>
        <v>O</v>
      </c>
      <c r="H49" s="23" t="s">
        <v>411</v>
      </c>
      <c r="I49" s="7"/>
    </row>
    <row r="50" spans="1:9" x14ac:dyDescent="0.3">
      <c r="A50" s="8" t="s">
        <v>119</v>
      </c>
      <c r="B50" s="8" t="s">
        <v>84</v>
      </c>
      <c r="C50" s="8" t="s">
        <v>115</v>
      </c>
      <c r="D50" s="114" t="s">
        <v>118</v>
      </c>
      <c r="E50" s="114" t="s">
        <v>674</v>
      </c>
      <c r="F50" s="16"/>
      <c r="G50" s="107" t="str">
        <f>IF(Table_프로그램[[#This Row],[개발자]] &lt;&gt; "", "O", "X")</f>
        <v>O</v>
      </c>
      <c r="H50" s="23" t="s">
        <v>410</v>
      </c>
      <c r="I50" s="7"/>
    </row>
    <row r="51" spans="1:9" x14ac:dyDescent="0.3">
      <c r="A51" s="8" t="s">
        <v>121</v>
      </c>
      <c r="B51" s="8" t="s">
        <v>84</v>
      </c>
      <c r="C51" s="8" t="s">
        <v>115</v>
      </c>
      <c r="D51" s="114" t="s">
        <v>120</v>
      </c>
      <c r="E51" s="114" t="s">
        <v>674</v>
      </c>
      <c r="F51" s="16"/>
      <c r="G51" s="107" t="str">
        <f>IF(Table_프로그램[[#This Row],[개발자]] &lt;&gt; "", "O", "X")</f>
        <v>O</v>
      </c>
      <c r="H51" s="23" t="s">
        <v>411</v>
      </c>
      <c r="I51" s="7"/>
    </row>
    <row r="52" spans="1:9" x14ac:dyDescent="0.3">
      <c r="A52" s="8" t="s">
        <v>123</v>
      </c>
      <c r="B52" s="8" t="s">
        <v>84</v>
      </c>
      <c r="C52" s="8" t="s">
        <v>115</v>
      </c>
      <c r="D52" s="114" t="s">
        <v>122</v>
      </c>
      <c r="E52" s="114" t="s">
        <v>674</v>
      </c>
      <c r="F52" s="16"/>
      <c r="G52" s="107" t="str">
        <f>IF(Table_프로그램[[#This Row],[개발자]] &lt;&gt; "", "O", "X")</f>
        <v>O</v>
      </c>
      <c r="H52" s="23" t="s">
        <v>410</v>
      </c>
      <c r="I52" s="7"/>
    </row>
    <row r="53" spans="1:9" x14ac:dyDescent="0.3">
      <c r="A53" s="8" t="s">
        <v>125</v>
      </c>
      <c r="B53" s="8" t="s">
        <v>84</v>
      </c>
      <c r="C53" s="8" t="s">
        <v>115</v>
      </c>
      <c r="D53" s="114" t="s">
        <v>124</v>
      </c>
      <c r="E53" s="114" t="s">
        <v>674</v>
      </c>
      <c r="F53" s="16"/>
      <c r="G53" s="107" t="str">
        <f>IF(Table_프로그램[[#This Row],[개발자]] &lt;&gt; "", "O", "X")</f>
        <v>O</v>
      </c>
      <c r="H53" s="23" t="s">
        <v>411</v>
      </c>
      <c r="I53" s="7"/>
    </row>
    <row r="54" spans="1:9" x14ac:dyDescent="0.3">
      <c r="A54" s="8" t="s">
        <v>127</v>
      </c>
      <c r="B54" s="8" t="s">
        <v>84</v>
      </c>
      <c r="C54" s="8" t="s">
        <v>115</v>
      </c>
      <c r="D54" s="114" t="s">
        <v>126</v>
      </c>
      <c r="E54" s="114" t="s">
        <v>674</v>
      </c>
      <c r="F54" s="16"/>
      <c r="G54" s="107" t="str">
        <f>IF(Table_프로그램[[#This Row],[개발자]] &lt;&gt; "", "O", "X")</f>
        <v>O</v>
      </c>
      <c r="H54" s="23" t="s">
        <v>420</v>
      </c>
      <c r="I54" s="7"/>
    </row>
    <row r="55" spans="1:9" x14ac:dyDescent="0.3">
      <c r="A55" s="8" t="s">
        <v>133</v>
      </c>
      <c r="B55" s="8" t="s">
        <v>128</v>
      </c>
      <c r="C55" s="8" t="s">
        <v>131</v>
      </c>
      <c r="D55" s="114" t="s">
        <v>132</v>
      </c>
      <c r="E55" s="114" t="s">
        <v>674</v>
      </c>
      <c r="F55" s="16"/>
      <c r="G55" s="107" t="str">
        <f>IF(Table_프로그램[[#This Row],[개발자]] &lt;&gt; "", "O", "X")</f>
        <v>O</v>
      </c>
      <c r="H55" s="23" t="s">
        <v>401</v>
      </c>
      <c r="I55" s="7"/>
    </row>
    <row r="56" spans="1:9" x14ac:dyDescent="0.3">
      <c r="A56" s="8" t="s">
        <v>135</v>
      </c>
      <c r="B56" s="8" t="s">
        <v>128</v>
      </c>
      <c r="C56" s="8" t="s">
        <v>131</v>
      </c>
      <c r="D56" s="114" t="s">
        <v>134</v>
      </c>
      <c r="E56" s="114" t="s">
        <v>674</v>
      </c>
      <c r="F56" s="16"/>
      <c r="G56" s="107" t="str">
        <f>IF(Table_프로그램[[#This Row],[개발자]] &lt;&gt; "", "O", "X")</f>
        <v>O</v>
      </c>
      <c r="H56" s="23" t="s">
        <v>421</v>
      </c>
      <c r="I56" s="7"/>
    </row>
    <row r="57" spans="1:9" x14ac:dyDescent="0.3">
      <c r="A57" s="8" t="s">
        <v>137</v>
      </c>
      <c r="B57" s="8" t="s">
        <v>128</v>
      </c>
      <c r="C57" s="8" t="s">
        <v>131</v>
      </c>
      <c r="D57" s="114" t="s">
        <v>136</v>
      </c>
      <c r="E57" s="114" t="s">
        <v>674</v>
      </c>
      <c r="F57" s="16"/>
      <c r="G57" s="107" t="str">
        <f>IF(Table_프로그램[[#This Row],[개발자]] &lt;&gt; "", "O", "X")</f>
        <v>O</v>
      </c>
      <c r="H57" s="23" t="s">
        <v>422</v>
      </c>
      <c r="I57" s="7"/>
    </row>
    <row r="58" spans="1:9" x14ac:dyDescent="0.3">
      <c r="A58" s="8" t="s">
        <v>139</v>
      </c>
      <c r="B58" s="8" t="s">
        <v>128</v>
      </c>
      <c r="C58" s="8" t="s">
        <v>131</v>
      </c>
      <c r="D58" s="114" t="s">
        <v>138</v>
      </c>
      <c r="E58" s="114" t="s">
        <v>674</v>
      </c>
      <c r="F58" s="16"/>
      <c r="G58" s="107" t="str">
        <f>IF(Table_프로그램[[#This Row],[개발자]] &lt;&gt; "", "O", "X")</f>
        <v>O</v>
      </c>
      <c r="H58" s="23" t="s">
        <v>423</v>
      </c>
      <c r="I58" s="7"/>
    </row>
    <row r="59" spans="1:9" x14ac:dyDescent="0.3">
      <c r="A59" s="8" t="s">
        <v>141</v>
      </c>
      <c r="B59" s="8" t="s">
        <v>128</v>
      </c>
      <c r="C59" s="8" t="s">
        <v>131</v>
      </c>
      <c r="D59" s="114" t="s">
        <v>140</v>
      </c>
      <c r="E59" s="114" t="s">
        <v>674</v>
      </c>
      <c r="F59" s="16"/>
      <c r="G59" s="107" t="str">
        <f>IF(Table_프로그램[[#This Row],[개발자]] &lt;&gt; "", "O", "X")</f>
        <v>O</v>
      </c>
      <c r="H59" s="23" t="s">
        <v>424</v>
      </c>
      <c r="I59" s="7"/>
    </row>
    <row r="60" spans="1:9" x14ac:dyDescent="0.3">
      <c r="A60" s="8" t="s">
        <v>144</v>
      </c>
      <c r="B60" s="8" t="s">
        <v>128</v>
      </c>
      <c r="C60" s="8" t="s">
        <v>142</v>
      </c>
      <c r="D60" s="114" t="s">
        <v>143</v>
      </c>
      <c r="E60" s="114" t="s">
        <v>674</v>
      </c>
      <c r="F60" s="16"/>
      <c r="G60" s="107" t="str">
        <f>IF(Table_프로그램[[#This Row],[개발자]] &lt;&gt; "", "O", "X")</f>
        <v>O</v>
      </c>
      <c r="H60" s="23" t="s">
        <v>422</v>
      </c>
      <c r="I60" s="7"/>
    </row>
    <row r="61" spans="1:9" x14ac:dyDescent="0.3">
      <c r="A61" s="8" t="s">
        <v>146</v>
      </c>
      <c r="B61" s="8" t="s">
        <v>128</v>
      </c>
      <c r="C61" s="8" t="s">
        <v>142</v>
      </c>
      <c r="D61" s="114" t="s">
        <v>145</v>
      </c>
      <c r="E61" s="114" t="s">
        <v>674</v>
      </c>
      <c r="F61" s="16"/>
      <c r="G61" s="107" t="str">
        <f>IF(Table_프로그램[[#This Row],[개발자]] &lt;&gt; "", "O", "X")</f>
        <v>O</v>
      </c>
      <c r="H61" s="23" t="s">
        <v>404</v>
      </c>
      <c r="I61" s="7"/>
    </row>
    <row r="62" spans="1:9" x14ac:dyDescent="0.3">
      <c r="A62" s="8" t="s">
        <v>148</v>
      </c>
      <c r="B62" s="8" t="s">
        <v>128</v>
      </c>
      <c r="C62" s="8" t="s">
        <v>142</v>
      </c>
      <c r="D62" s="114" t="s">
        <v>147</v>
      </c>
      <c r="E62" s="114" t="s">
        <v>674</v>
      </c>
      <c r="F62" s="16"/>
      <c r="G62" s="107" t="str">
        <f>IF(Table_프로그램[[#This Row],[개발자]] &lt;&gt; "", "O", "X")</f>
        <v>O</v>
      </c>
      <c r="H62" s="23" t="s">
        <v>422</v>
      </c>
      <c r="I62" s="7"/>
    </row>
    <row r="63" spans="1:9" x14ac:dyDescent="0.3">
      <c r="A63" s="8" t="s">
        <v>150</v>
      </c>
      <c r="B63" s="8" t="s">
        <v>128</v>
      </c>
      <c r="C63" s="8" t="s">
        <v>142</v>
      </c>
      <c r="D63" s="114" t="s">
        <v>149</v>
      </c>
      <c r="E63" s="114" t="s">
        <v>674</v>
      </c>
      <c r="F63" s="16"/>
      <c r="G63" s="107" t="str">
        <f>IF(Table_프로그램[[#This Row],[개발자]] &lt;&gt; "", "O", "X")</f>
        <v>O</v>
      </c>
      <c r="H63" s="23" t="s">
        <v>422</v>
      </c>
      <c r="I63" s="7"/>
    </row>
    <row r="64" spans="1:9" x14ac:dyDescent="0.3">
      <c r="A64" s="8" t="s">
        <v>152</v>
      </c>
      <c r="B64" s="8" t="s">
        <v>128</v>
      </c>
      <c r="C64" s="8" t="s">
        <v>142</v>
      </c>
      <c r="D64" s="114" t="s">
        <v>151</v>
      </c>
      <c r="E64" s="114" t="s">
        <v>674</v>
      </c>
      <c r="F64" s="16"/>
      <c r="G64" s="107" t="str">
        <f>IF(Table_프로그램[[#This Row],[개발자]] &lt;&gt; "", "O", "X")</f>
        <v>O</v>
      </c>
      <c r="H64" s="23" t="s">
        <v>422</v>
      </c>
      <c r="I64" s="7"/>
    </row>
    <row r="65" spans="1:9" x14ac:dyDescent="0.3">
      <c r="A65" s="8" t="s">
        <v>154</v>
      </c>
      <c r="B65" s="8" t="s">
        <v>128</v>
      </c>
      <c r="C65" s="8" t="s">
        <v>142</v>
      </c>
      <c r="D65" s="114" t="s">
        <v>153</v>
      </c>
      <c r="E65" s="114" t="s">
        <v>674</v>
      </c>
      <c r="F65" s="16"/>
      <c r="G65" s="107" t="str">
        <f>IF(Table_프로그램[[#This Row],[개발자]] &lt;&gt; "", "O", "X")</f>
        <v>O</v>
      </c>
      <c r="H65" s="23" t="s">
        <v>422</v>
      </c>
      <c r="I65" s="7"/>
    </row>
    <row r="66" spans="1:9" x14ac:dyDescent="0.3">
      <c r="A66" s="8" t="s">
        <v>156</v>
      </c>
      <c r="B66" s="8" t="s">
        <v>128</v>
      </c>
      <c r="C66" s="8" t="s">
        <v>142</v>
      </c>
      <c r="D66" s="114" t="s">
        <v>155</v>
      </c>
      <c r="E66" s="114" t="s">
        <v>674</v>
      </c>
      <c r="F66" s="16"/>
      <c r="G66" s="107" t="str">
        <f>IF(Table_프로그램[[#This Row],[개발자]] &lt;&gt; "", "O", "X")</f>
        <v>O</v>
      </c>
      <c r="H66" s="23" t="s">
        <v>422</v>
      </c>
      <c r="I66" s="7"/>
    </row>
    <row r="67" spans="1:9" x14ac:dyDescent="0.3">
      <c r="A67" s="8" t="s">
        <v>159</v>
      </c>
      <c r="B67" s="8" t="s">
        <v>128</v>
      </c>
      <c r="C67" s="8" t="s">
        <v>157</v>
      </c>
      <c r="D67" s="114" t="s">
        <v>158</v>
      </c>
      <c r="E67" s="114" t="s">
        <v>674</v>
      </c>
      <c r="F67" s="16"/>
      <c r="G67" s="107" t="str">
        <f>IF(Table_프로그램[[#This Row],[개발자]] &lt;&gt; "", "O", "X")</f>
        <v>O</v>
      </c>
      <c r="H67" s="23" t="s">
        <v>422</v>
      </c>
      <c r="I67" s="7"/>
    </row>
    <row r="68" spans="1:9" x14ac:dyDescent="0.3">
      <c r="A68" s="8" t="s">
        <v>161</v>
      </c>
      <c r="B68" s="8" t="s">
        <v>128</v>
      </c>
      <c r="C68" s="8" t="s">
        <v>157</v>
      </c>
      <c r="D68" s="114" t="s">
        <v>160</v>
      </c>
      <c r="E68" s="114" t="s">
        <v>674</v>
      </c>
      <c r="F68" s="16"/>
      <c r="G68" s="107" t="str">
        <f>IF(Table_프로그램[[#This Row],[개발자]] &lt;&gt; "", "O", "X")</f>
        <v>O</v>
      </c>
      <c r="H68" s="23" t="s">
        <v>422</v>
      </c>
      <c r="I68" s="7"/>
    </row>
    <row r="69" spans="1:9" x14ac:dyDescent="0.3">
      <c r="A69" s="8" t="s">
        <v>163</v>
      </c>
      <c r="B69" s="8" t="s">
        <v>128</v>
      </c>
      <c r="C69" s="8" t="s">
        <v>157</v>
      </c>
      <c r="D69" s="114" t="s">
        <v>162</v>
      </c>
      <c r="E69" s="114" t="s">
        <v>674</v>
      </c>
      <c r="F69" s="16"/>
      <c r="G69" s="107" t="str">
        <f>IF(Table_프로그램[[#This Row],[개발자]] &lt;&gt; "", "O", "X")</f>
        <v>O</v>
      </c>
      <c r="H69" s="23" t="s">
        <v>422</v>
      </c>
      <c r="I69" s="7"/>
    </row>
    <row r="70" spans="1:9" x14ac:dyDescent="0.3">
      <c r="A70" s="8" t="s">
        <v>165</v>
      </c>
      <c r="B70" s="8" t="s">
        <v>128</v>
      </c>
      <c r="C70" s="8" t="s">
        <v>157</v>
      </c>
      <c r="D70" s="114" t="s">
        <v>164</v>
      </c>
      <c r="E70" s="114" t="s">
        <v>674</v>
      </c>
      <c r="F70" s="16"/>
      <c r="G70" s="107" t="str">
        <f>IF(Table_프로그램[[#This Row],[개발자]] &lt;&gt; "", "O", "X")</f>
        <v>O</v>
      </c>
      <c r="H70" s="23" t="s">
        <v>422</v>
      </c>
      <c r="I70" s="7"/>
    </row>
    <row r="71" spans="1:9" x14ac:dyDescent="0.3">
      <c r="A71" s="8" t="s">
        <v>167</v>
      </c>
      <c r="B71" s="8" t="s">
        <v>128</v>
      </c>
      <c r="C71" s="8" t="s">
        <v>157</v>
      </c>
      <c r="D71" s="114" t="s">
        <v>166</v>
      </c>
      <c r="E71" s="114" t="s">
        <v>674</v>
      </c>
      <c r="F71" s="16"/>
      <c r="G71" s="107" t="str">
        <f>IF(Table_프로그램[[#This Row],[개발자]] &lt;&gt; "", "O", "X")</f>
        <v>O</v>
      </c>
      <c r="H71" s="23" t="s">
        <v>422</v>
      </c>
      <c r="I71" s="7"/>
    </row>
    <row r="72" spans="1:9" x14ac:dyDescent="0.3">
      <c r="A72" s="8" t="s">
        <v>169</v>
      </c>
      <c r="B72" s="8" t="s">
        <v>128</v>
      </c>
      <c r="C72" s="8" t="s">
        <v>157</v>
      </c>
      <c r="D72" s="114" t="s">
        <v>168</v>
      </c>
      <c r="E72" s="114" t="s">
        <v>674</v>
      </c>
      <c r="F72" s="16"/>
      <c r="G72" s="107" t="str">
        <f>IF(Table_프로그램[[#This Row],[개발자]] &lt;&gt; "", "O", "X")</f>
        <v>O</v>
      </c>
      <c r="H72" s="23" t="s">
        <v>422</v>
      </c>
      <c r="I72" s="7"/>
    </row>
    <row r="73" spans="1:9" x14ac:dyDescent="0.3">
      <c r="A73" s="8" t="s">
        <v>171</v>
      </c>
      <c r="B73" s="8" t="s">
        <v>128</v>
      </c>
      <c r="C73" s="8" t="s">
        <v>157</v>
      </c>
      <c r="D73" s="114" t="s">
        <v>170</v>
      </c>
      <c r="E73" s="114" t="s">
        <v>674</v>
      </c>
      <c r="F73" s="16"/>
      <c r="G73" s="107" t="str">
        <f>IF(Table_프로그램[[#This Row],[개발자]] &lt;&gt; "", "O", "X")</f>
        <v>O</v>
      </c>
      <c r="H73" s="23" t="s">
        <v>404</v>
      </c>
      <c r="I73" s="7"/>
    </row>
    <row r="74" spans="1:9" x14ac:dyDescent="0.3">
      <c r="A74" s="8" t="s">
        <v>174</v>
      </c>
      <c r="B74" s="8" t="s">
        <v>128</v>
      </c>
      <c r="C74" s="8" t="s">
        <v>172</v>
      </c>
      <c r="D74" s="114" t="s">
        <v>173</v>
      </c>
      <c r="E74" s="114" t="s">
        <v>675</v>
      </c>
      <c r="F74" s="16"/>
      <c r="G74" s="107" t="str">
        <f>IF(Table_프로그램[[#This Row],[개발자]] &lt;&gt; "", "O", "X")</f>
        <v>O</v>
      </c>
      <c r="H74" s="23" t="s">
        <v>425</v>
      </c>
      <c r="I74" s="7"/>
    </row>
    <row r="75" spans="1:9" x14ac:dyDescent="0.3">
      <c r="A75" s="8" t="s">
        <v>176</v>
      </c>
      <c r="B75" s="8" t="s">
        <v>128</v>
      </c>
      <c r="C75" s="8" t="s">
        <v>172</v>
      </c>
      <c r="D75" s="114" t="s">
        <v>175</v>
      </c>
      <c r="E75" s="114" t="s">
        <v>675</v>
      </c>
      <c r="F75" s="16"/>
      <c r="G75" s="107" t="str">
        <f>IF(Table_프로그램[[#This Row],[개발자]] &lt;&gt; "", "O", "X")</f>
        <v>O</v>
      </c>
      <c r="H75" s="23" t="s">
        <v>425</v>
      </c>
      <c r="I75" s="7"/>
    </row>
    <row r="76" spans="1:9" x14ac:dyDescent="0.3">
      <c r="A76" s="8" t="s">
        <v>178</v>
      </c>
      <c r="B76" s="8" t="s">
        <v>128</v>
      </c>
      <c r="C76" s="8" t="s">
        <v>172</v>
      </c>
      <c r="D76" s="114" t="s">
        <v>177</v>
      </c>
      <c r="E76" s="114" t="s">
        <v>675</v>
      </c>
      <c r="F76" s="16"/>
      <c r="G76" s="107" t="str">
        <f>IF(Table_프로그램[[#This Row],[개발자]] &lt;&gt; "", "O", "X")</f>
        <v>O</v>
      </c>
      <c r="H76" s="23" t="s">
        <v>425</v>
      </c>
      <c r="I76" s="7"/>
    </row>
    <row r="77" spans="1:9" x14ac:dyDescent="0.3">
      <c r="A77" s="8" t="s">
        <v>180</v>
      </c>
      <c r="B77" s="8" t="s">
        <v>128</v>
      </c>
      <c r="C77" s="8" t="s">
        <v>172</v>
      </c>
      <c r="D77" s="114" t="s">
        <v>179</v>
      </c>
      <c r="E77" s="114" t="s">
        <v>675</v>
      </c>
      <c r="F77" s="16"/>
      <c r="G77" s="107" t="str">
        <f>IF(Table_프로그램[[#This Row],[개발자]] &lt;&gt; "", "O", "X")</f>
        <v>O</v>
      </c>
      <c r="H77" s="23" t="s">
        <v>425</v>
      </c>
      <c r="I77" s="7"/>
    </row>
    <row r="78" spans="1:9" x14ac:dyDescent="0.3">
      <c r="A78" s="8" t="s">
        <v>182</v>
      </c>
      <c r="B78" s="8" t="s">
        <v>128</v>
      </c>
      <c r="C78" s="8" t="s">
        <v>172</v>
      </c>
      <c r="D78" s="114" t="s">
        <v>181</v>
      </c>
      <c r="E78" s="114" t="s">
        <v>675</v>
      </c>
      <c r="F78" s="16"/>
      <c r="G78" s="107" t="str">
        <f>IF(Table_프로그램[[#This Row],[개발자]] &lt;&gt; "", "O", "X")</f>
        <v>O</v>
      </c>
      <c r="H78" s="23" t="s">
        <v>425</v>
      </c>
      <c r="I78" s="7"/>
    </row>
    <row r="79" spans="1:9" x14ac:dyDescent="0.3">
      <c r="A79" s="8" t="s">
        <v>184</v>
      </c>
      <c r="B79" s="8" t="s">
        <v>128</v>
      </c>
      <c r="C79" s="8" t="s">
        <v>172</v>
      </c>
      <c r="D79" s="114" t="s">
        <v>183</v>
      </c>
      <c r="E79" s="114" t="s">
        <v>675</v>
      </c>
      <c r="F79" s="16"/>
      <c r="G79" s="107" t="str">
        <f>IF(Table_프로그램[[#This Row],[개발자]] &lt;&gt; "", "O", "X")</f>
        <v>O</v>
      </c>
      <c r="H79" s="23" t="s">
        <v>425</v>
      </c>
      <c r="I79" s="7"/>
    </row>
    <row r="80" spans="1:9" x14ac:dyDescent="0.3">
      <c r="A80" s="8" t="s">
        <v>186</v>
      </c>
      <c r="B80" s="8" t="s">
        <v>128</v>
      </c>
      <c r="C80" s="8" t="s">
        <v>172</v>
      </c>
      <c r="D80" s="114" t="s">
        <v>185</v>
      </c>
      <c r="E80" s="114" t="s">
        <v>675</v>
      </c>
      <c r="F80" s="16"/>
      <c r="G80" s="107" t="str">
        <f>IF(Table_프로그램[[#This Row],[개발자]] &lt;&gt; "", "O", "X")</f>
        <v>O</v>
      </c>
      <c r="H80" s="23" t="s">
        <v>425</v>
      </c>
      <c r="I80" s="7"/>
    </row>
    <row r="81" spans="1:9" x14ac:dyDescent="0.3">
      <c r="A81" s="8" t="s">
        <v>188</v>
      </c>
      <c r="B81" s="8" t="s">
        <v>128</v>
      </c>
      <c r="C81" s="8" t="s">
        <v>172</v>
      </c>
      <c r="D81" s="114" t="s">
        <v>187</v>
      </c>
      <c r="E81" s="114" t="s">
        <v>675</v>
      </c>
      <c r="F81" s="16"/>
      <c r="G81" s="107" t="str">
        <f>IF(Table_프로그램[[#This Row],[개발자]] &lt;&gt; "", "O", "X")</f>
        <v>O</v>
      </c>
      <c r="H81" s="23" t="s">
        <v>425</v>
      </c>
      <c r="I81" s="7"/>
    </row>
    <row r="82" spans="1:9" x14ac:dyDescent="0.3">
      <c r="A82" s="8" t="s">
        <v>190</v>
      </c>
      <c r="B82" s="8" t="s">
        <v>128</v>
      </c>
      <c r="C82" s="8" t="s">
        <v>172</v>
      </c>
      <c r="D82" s="114" t="s">
        <v>189</v>
      </c>
      <c r="E82" s="114" t="s">
        <v>675</v>
      </c>
      <c r="F82" s="16"/>
      <c r="G82" s="107" t="str">
        <f>IF(Table_프로그램[[#This Row],[개발자]] &lt;&gt; "", "O", "X")</f>
        <v>O</v>
      </c>
      <c r="H82" s="23" t="s">
        <v>425</v>
      </c>
      <c r="I82" s="7"/>
    </row>
    <row r="83" spans="1:9" x14ac:dyDescent="0.3">
      <c r="A83" s="8" t="s">
        <v>193</v>
      </c>
      <c r="B83" s="8" t="s">
        <v>128</v>
      </c>
      <c r="C83" s="8" t="s">
        <v>191</v>
      </c>
      <c r="D83" s="114" t="s">
        <v>192</v>
      </c>
      <c r="E83" s="114" t="s">
        <v>675</v>
      </c>
      <c r="F83" s="16"/>
      <c r="G83" s="107" t="str">
        <f>IF(Table_프로그램[[#This Row],[개발자]] &lt;&gt; "", "O", "X")</f>
        <v>O</v>
      </c>
      <c r="H83" s="23" t="s">
        <v>425</v>
      </c>
      <c r="I83" s="7"/>
    </row>
    <row r="84" spans="1:9" x14ac:dyDescent="0.3">
      <c r="A84" s="8" t="s">
        <v>195</v>
      </c>
      <c r="B84" s="8" t="s">
        <v>128</v>
      </c>
      <c r="C84" s="8" t="s">
        <v>191</v>
      </c>
      <c r="D84" s="114" t="s">
        <v>194</v>
      </c>
      <c r="E84" s="114" t="s">
        <v>675</v>
      </c>
      <c r="F84" s="16"/>
      <c r="G84" s="107" t="str">
        <f>IF(Table_프로그램[[#This Row],[개발자]] &lt;&gt; "", "O", "X")</f>
        <v>O</v>
      </c>
      <c r="H84" s="23" t="s">
        <v>425</v>
      </c>
      <c r="I84" s="7"/>
    </row>
    <row r="85" spans="1:9" x14ac:dyDescent="0.3">
      <c r="A85" s="8" t="s">
        <v>197</v>
      </c>
      <c r="B85" s="8" t="s">
        <v>128</v>
      </c>
      <c r="C85" s="8" t="s">
        <v>191</v>
      </c>
      <c r="D85" s="114" t="s">
        <v>196</v>
      </c>
      <c r="E85" s="114" t="s">
        <v>675</v>
      </c>
      <c r="F85" s="16"/>
      <c r="G85" s="107" t="str">
        <f>IF(Table_프로그램[[#This Row],[개발자]] &lt;&gt; "", "O", "X")</f>
        <v>O</v>
      </c>
      <c r="H85" s="23" t="s">
        <v>425</v>
      </c>
      <c r="I85" s="7"/>
    </row>
    <row r="86" spans="1:9" x14ac:dyDescent="0.3">
      <c r="A86" s="8" t="s">
        <v>199</v>
      </c>
      <c r="B86" s="8" t="s">
        <v>128</v>
      </c>
      <c r="C86" s="8" t="s">
        <v>191</v>
      </c>
      <c r="D86" s="114" t="s">
        <v>198</v>
      </c>
      <c r="E86" s="114" t="s">
        <v>675</v>
      </c>
      <c r="F86" s="16"/>
      <c r="G86" s="107" t="str">
        <f>IF(Table_프로그램[[#This Row],[개발자]] &lt;&gt; "", "O", "X")</f>
        <v>O</v>
      </c>
      <c r="H86" s="23" t="s">
        <v>425</v>
      </c>
      <c r="I86" s="7"/>
    </row>
    <row r="87" spans="1:9" x14ac:dyDescent="0.3">
      <c r="A87" s="8" t="s">
        <v>201</v>
      </c>
      <c r="B87" s="8" t="s">
        <v>128</v>
      </c>
      <c r="C87" s="8" t="s">
        <v>191</v>
      </c>
      <c r="D87" s="114" t="s">
        <v>200</v>
      </c>
      <c r="E87" s="114" t="s">
        <v>675</v>
      </c>
      <c r="F87" s="16"/>
      <c r="G87" s="107" t="str">
        <f>IF(Table_프로그램[[#This Row],[개발자]] &lt;&gt; "", "O", "X")</f>
        <v>O</v>
      </c>
      <c r="H87" s="23" t="s">
        <v>425</v>
      </c>
      <c r="I87" s="7"/>
    </row>
    <row r="88" spans="1:9" x14ac:dyDescent="0.3">
      <c r="A88" s="8" t="s">
        <v>203</v>
      </c>
      <c r="B88" s="8" t="s">
        <v>128</v>
      </c>
      <c r="C88" s="8" t="s">
        <v>191</v>
      </c>
      <c r="D88" s="114" t="s">
        <v>202</v>
      </c>
      <c r="E88" s="114" t="s">
        <v>675</v>
      </c>
      <c r="F88" s="16"/>
      <c r="G88" s="107" t="str">
        <f>IF(Table_프로그램[[#This Row],[개발자]] &lt;&gt; "", "O", "X")</f>
        <v>O</v>
      </c>
      <c r="H88" s="23" t="s">
        <v>425</v>
      </c>
      <c r="I88" s="7"/>
    </row>
    <row r="89" spans="1:9" x14ac:dyDescent="0.3">
      <c r="A89" s="109" t="s">
        <v>643</v>
      </c>
      <c r="B89" s="8" t="s">
        <v>128</v>
      </c>
      <c r="C89" s="109" t="s">
        <v>644</v>
      </c>
      <c r="D89" s="121" t="s">
        <v>645</v>
      </c>
      <c r="E89" s="114" t="s">
        <v>675</v>
      </c>
      <c r="F89" s="113"/>
      <c r="G89" s="107" t="str">
        <f>IF(Table_프로그램[[#This Row],[개발자]] &lt;&gt; "", "O", "X")</f>
        <v>O</v>
      </c>
      <c r="H89" s="23" t="s">
        <v>599</v>
      </c>
      <c r="I89" s="7" t="s">
        <v>642</v>
      </c>
    </row>
    <row r="90" spans="1:9" x14ac:dyDescent="0.3">
      <c r="A90" s="109" t="s">
        <v>646</v>
      </c>
      <c r="B90" s="8" t="s">
        <v>128</v>
      </c>
      <c r="C90" s="109" t="s">
        <v>644</v>
      </c>
      <c r="D90" s="121" t="s">
        <v>636</v>
      </c>
      <c r="E90" s="114" t="s">
        <v>675</v>
      </c>
      <c r="F90" s="113"/>
      <c r="G90" s="107" t="str">
        <f>IF(Table_프로그램[[#This Row],[개발자]] &lt;&gt; "", "O", "X")</f>
        <v>O</v>
      </c>
      <c r="H90" s="23" t="s">
        <v>599</v>
      </c>
      <c r="I90" s="7"/>
    </row>
    <row r="91" spans="1:9" x14ac:dyDescent="0.3">
      <c r="A91" s="109" t="s">
        <v>647</v>
      </c>
      <c r="B91" s="8" t="s">
        <v>128</v>
      </c>
      <c r="C91" s="109" t="s">
        <v>644</v>
      </c>
      <c r="D91" s="121" t="s">
        <v>637</v>
      </c>
      <c r="E91" s="114" t="s">
        <v>675</v>
      </c>
      <c r="F91" s="113"/>
      <c r="G91" s="107" t="str">
        <f>IF(Table_프로그램[[#This Row],[개발자]] &lt;&gt; "", "O", "X")</f>
        <v>O</v>
      </c>
      <c r="H91" s="23" t="s">
        <v>599</v>
      </c>
      <c r="I91" s="7"/>
    </row>
    <row r="92" spans="1:9" x14ac:dyDescent="0.3">
      <c r="A92" s="109" t="s">
        <v>648</v>
      </c>
      <c r="B92" s="8" t="s">
        <v>128</v>
      </c>
      <c r="C92" s="109" t="s">
        <v>644</v>
      </c>
      <c r="D92" s="121" t="s">
        <v>638</v>
      </c>
      <c r="E92" s="114" t="s">
        <v>675</v>
      </c>
      <c r="F92" s="113"/>
      <c r="G92" s="107" t="str">
        <f>IF(Table_프로그램[[#This Row],[개발자]] &lt;&gt; "", "O", "X")</f>
        <v>O</v>
      </c>
      <c r="H92" s="23" t="s">
        <v>599</v>
      </c>
      <c r="I92" s="7"/>
    </row>
    <row r="93" spans="1:9" x14ac:dyDescent="0.3">
      <c r="A93" s="109" t="s">
        <v>649</v>
      </c>
      <c r="B93" s="8" t="s">
        <v>128</v>
      </c>
      <c r="C93" s="109" t="s">
        <v>644</v>
      </c>
      <c r="D93" s="121" t="s">
        <v>639</v>
      </c>
      <c r="E93" s="114" t="s">
        <v>675</v>
      </c>
      <c r="F93" s="113"/>
      <c r="G93" s="107" t="str">
        <f>IF(Table_프로그램[[#This Row],[개발자]] &lt;&gt; "", "O", "X")</f>
        <v>O</v>
      </c>
      <c r="H93" s="23" t="s">
        <v>599</v>
      </c>
      <c r="I93" s="7"/>
    </row>
    <row r="94" spans="1:9" x14ac:dyDescent="0.3">
      <c r="A94" s="109" t="s">
        <v>650</v>
      </c>
      <c r="B94" s="8" t="s">
        <v>128</v>
      </c>
      <c r="C94" s="109" t="s">
        <v>644</v>
      </c>
      <c r="D94" s="121" t="s">
        <v>640</v>
      </c>
      <c r="E94" s="114" t="s">
        <v>675</v>
      </c>
      <c r="F94" s="113"/>
      <c r="G94" s="107" t="str">
        <f>IF(Table_프로그램[[#This Row],[개발자]] &lt;&gt; "", "O", "X")</f>
        <v>O</v>
      </c>
      <c r="H94" s="23" t="s">
        <v>599</v>
      </c>
      <c r="I94" s="7"/>
    </row>
    <row r="95" spans="1:9" x14ac:dyDescent="0.3">
      <c r="A95" s="109" t="s">
        <v>657</v>
      </c>
      <c r="B95" s="8" t="s">
        <v>128</v>
      </c>
      <c r="C95" s="109" t="s">
        <v>651</v>
      </c>
      <c r="D95" s="121" t="s">
        <v>652</v>
      </c>
      <c r="E95" s="114" t="s">
        <v>675</v>
      </c>
      <c r="F95" s="113"/>
      <c r="G95" s="107" t="str">
        <f>IF(Table_프로그램[[#This Row],[개발자]] &lt;&gt; "", "O", "X")</f>
        <v>O</v>
      </c>
      <c r="H95" s="23" t="s">
        <v>662</v>
      </c>
      <c r="I95" s="7"/>
    </row>
    <row r="96" spans="1:9" x14ac:dyDescent="0.3">
      <c r="A96" s="109" t="s">
        <v>658</v>
      </c>
      <c r="B96" s="8" t="s">
        <v>128</v>
      </c>
      <c r="C96" s="109" t="s">
        <v>651</v>
      </c>
      <c r="D96" s="121" t="s">
        <v>653</v>
      </c>
      <c r="E96" s="114" t="s">
        <v>675</v>
      </c>
      <c r="F96" s="113"/>
      <c r="G96" s="107" t="str">
        <f>IF(Table_프로그램[[#This Row],[개발자]] &lt;&gt; "", "O", "X")</f>
        <v>O</v>
      </c>
      <c r="H96" s="23" t="s">
        <v>662</v>
      </c>
      <c r="I96" s="7"/>
    </row>
    <row r="97" spans="1:9" x14ac:dyDescent="0.3">
      <c r="A97" s="109" t="s">
        <v>659</v>
      </c>
      <c r="B97" s="8" t="s">
        <v>128</v>
      </c>
      <c r="C97" s="109" t="s">
        <v>651</v>
      </c>
      <c r="D97" s="121" t="s">
        <v>654</v>
      </c>
      <c r="E97" s="114" t="s">
        <v>675</v>
      </c>
      <c r="F97" s="113"/>
      <c r="G97" s="107" t="str">
        <f>IF(Table_프로그램[[#This Row],[개발자]] &lt;&gt; "", "O", "X")</f>
        <v>O</v>
      </c>
      <c r="H97" s="23" t="s">
        <v>662</v>
      </c>
      <c r="I97" s="7"/>
    </row>
    <row r="98" spans="1:9" x14ac:dyDescent="0.3">
      <c r="A98" s="109" t="s">
        <v>660</v>
      </c>
      <c r="B98" s="8" t="s">
        <v>128</v>
      </c>
      <c r="C98" s="109" t="s">
        <v>651</v>
      </c>
      <c r="D98" s="121" t="s">
        <v>655</v>
      </c>
      <c r="E98" s="114" t="s">
        <v>675</v>
      </c>
      <c r="F98" s="113"/>
      <c r="G98" s="107" t="str">
        <f>IF(Table_프로그램[[#This Row],[개발자]] &lt;&gt; "", "O", "X")</f>
        <v>O</v>
      </c>
      <c r="H98" s="23" t="s">
        <v>662</v>
      </c>
      <c r="I98" s="7"/>
    </row>
    <row r="99" spans="1:9" x14ac:dyDescent="0.3">
      <c r="A99" s="109" t="s">
        <v>661</v>
      </c>
      <c r="B99" s="8" t="s">
        <v>128</v>
      </c>
      <c r="C99" s="109" t="s">
        <v>651</v>
      </c>
      <c r="D99" s="121" t="s">
        <v>656</v>
      </c>
      <c r="E99" s="114" t="s">
        <v>675</v>
      </c>
      <c r="F99" s="113"/>
      <c r="G99" s="107" t="str">
        <f>IF(Table_프로그램[[#This Row],[개발자]] &lt;&gt; "", "O", "X")</f>
        <v>O</v>
      </c>
      <c r="H99" s="23" t="s">
        <v>662</v>
      </c>
      <c r="I99" s="7"/>
    </row>
    <row r="100" spans="1:9" x14ac:dyDescent="0.3">
      <c r="A100" s="8" t="s">
        <v>207</v>
      </c>
      <c r="B100" s="8" t="s">
        <v>204</v>
      </c>
      <c r="C100" s="8" t="s">
        <v>205</v>
      </c>
      <c r="D100" s="114" t="s">
        <v>206</v>
      </c>
      <c r="E100" s="114" t="s">
        <v>674</v>
      </c>
      <c r="F100" s="16"/>
      <c r="G100" s="107" t="str">
        <f>IF(Table_프로그램[[#This Row],[개발자]] &lt;&gt; "", "O", "X")</f>
        <v>O</v>
      </c>
      <c r="H100" s="23" t="s">
        <v>426</v>
      </c>
      <c r="I100" s="7"/>
    </row>
    <row r="101" spans="1:9" x14ac:dyDescent="0.3">
      <c r="A101" s="8" t="s">
        <v>209</v>
      </c>
      <c r="B101" s="8" t="s">
        <v>204</v>
      </c>
      <c r="C101" s="8" t="s">
        <v>205</v>
      </c>
      <c r="D101" s="114" t="s">
        <v>208</v>
      </c>
      <c r="E101" s="114" t="s">
        <v>674</v>
      </c>
      <c r="F101" s="16"/>
      <c r="G101" s="107" t="str">
        <f>IF(Table_프로그램[[#This Row],[개발자]] &lt;&gt; "", "O", "X")</f>
        <v>O</v>
      </c>
      <c r="H101" s="23" t="s">
        <v>426</v>
      </c>
      <c r="I101" s="7"/>
    </row>
    <row r="102" spans="1:9" x14ac:dyDescent="0.3">
      <c r="A102" s="8" t="s">
        <v>211</v>
      </c>
      <c r="B102" s="8" t="s">
        <v>204</v>
      </c>
      <c r="C102" s="8" t="s">
        <v>205</v>
      </c>
      <c r="D102" s="114" t="s">
        <v>210</v>
      </c>
      <c r="E102" s="114" t="s">
        <v>674</v>
      </c>
      <c r="F102" s="16"/>
      <c r="G102" s="107" t="str">
        <f>IF(Table_프로그램[[#This Row],[개발자]] &lt;&gt; "", "O", "X")</f>
        <v>O</v>
      </c>
      <c r="H102" s="23" t="s">
        <v>426</v>
      </c>
      <c r="I102" s="7"/>
    </row>
    <row r="103" spans="1:9" x14ac:dyDescent="0.3">
      <c r="A103" s="8" t="s">
        <v>214</v>
      </c>
      <c r="B103" s="8" t="s">
        <v>204</v>
      </c>
      <c r="C103" s="8" t="s">
        <v>212</v>
      </c>
      <c r="D103" s="114" t="s">
        <v>213</v>
      </c>
      <c r="E103" s="114" t="s">
        <v>674</v>
      </c>
      <c r="F103" s="16"/>
      <c r="G103" s="107" t="str">
        <f>IF(Table_프로그램[[#This Row],[개발자]] &lt;&gt; "", "O", "X")</f>
        <v>O</v>
      </c>
      <c r="H103" s="23" t="s">
        <v>403</v>
      </c>
      <c r="I103" s="7"/>
    </row>
    <row r="104" spans="1:9" x14ac:dyDescent="0.3">
      <c r="A104" s="8" t="s">
        <v>216</v>
      </c>
      <c r="B104" s="8" t="s">
        <v>204</v>
      </c>
      <c r="C104" s="8" t="s">
        <v>212</v>
      </c>
      <c r="D104" s="114" t="s">
        <v>215</v>
      </c>
      <c r="E104" s="114" t="s">
        <v>674</v>
      </c>
      <c r="F104" s="16"/>
      <c r="G104" s="107" t="str">
        <f>IF(Table_프로그램[[#This Row],[개발자]] &lt;&gt; "", "O", "X")</f>
        <v>O</v>
      </c>
      <c r="H104" s="23" t="s">
        <v>403</v>
      </c>
      <c r="I104" s="7"/>
    </row>
    <row r="105" spans="1:9" x14ac:dyDescent="0.3">
      <c r="A105" s="8" t="s">
        <v>218</v>
      </c>
      <c r="B105" s="8" t="s">
        <v>204</v>
      </c>
      <c r="C105" s="8" t="s">
        <v>212</v>
      </c>
      <c r="D105" s="114" t="s">
        <v>217</v>
      </c>
      <c r="E105" s="114" t="s">
        <v>674</v>
      </c>
      <c r="F105" s="16"/>
      <c r="G105" s="107" t="str">
        <f>IF(Table_프로그램[[#This Row],[개발자]] &lt;&gt; "", "O", "X")</f>
        <v>O</v>
      </c>
      <c r="H105" s="23" t="s">
        <v>403</v>
      </c>
      <c r="I105" s="7"/>
    </row>
    <row r="106" spans="1:9" x14ac:dyDescent="0.3">
      <c r="A106" s="8" t="s">
        <v>220</v>
      </c>
      <c r="B106" s="8" t="s">
        <v>204</v>
      </c>
      <c r="C106" s="8" t="s">
        <v>212</v>
      </c>
      <c r="D106" s="114" t="s">
        <v>219</v>
      </c>
      <c r="E106" s="114" t="s">
        <v>674</v>
      </c>
      <c r="F106" s="16"/>
      <c r="G106" s="107" t="str">
        <f>IF(Table_프로그램[[#This Row],[개발자]] &lt;&gt; "", "O", "X")</f>
        <v>O</v>
      </c>
      <c r="H106" s="23" t="s">
        <v>403</v>
      </c>
      <c r="I106" s="7"/>
    </row>
    <row r="107" spans="1:9" x14ac:dyDescent="0.3">
      <c r="A107" s="8" t="s">
        <v>222</v>
      </c>
      <c r="B107" s="8" t="s">
        <v>204</v>
      </c>
      <c r="C107" s="8" t="s">
        <v>212</v>
      </c>
      <c r="D107" s="114" t="s">
        <v>221</v>
      </c>
      <c r="E107" s="114" t="s">
        <v>674</v>
      </c>
      <c r="F107" s="16"/>
      <c r="G107" s="107" t="str">
        <f>IF(Table_프로그램[[#This Row],[개발자]] &lt;&gt; "", "O", "X")</f>
        <v>O</v>
      </c>
      <c r="H107" s="23" t="s">
        <v>427</v>
      </c>
      <c r="I107" s="7"/>
    </row>
    <row r="108" spans="1:9" x14ac:dyDescent="0.3">
      <c r="A108" s="8" t="s">
        <v>224</v>
      </c>
      <c r="B108" s="8" t="s">
        <v>204</v>
      </c>
      <c r="C108" s="8" t="s">
        <v>212</v>
      </c>
      <c r="D108" s="114" t="s">
        <v>223</v>
      </c>
      <c r="E108" s="114" t="s">
        <v>674</v>
      </c>
      <c r="F108" s="16"/>
      <c r="G108" s="107" t="str">
        <f>IF(Table_프로그램[[#This Row],[개발자]] &lt;&gt; "", "O", "X")</f>
        <v>O</v>
      </c>
      <c r="H108" s="23" t="s">
        <v>428</v>
      </c>
      <c r="I108" s="7"/>
    </row>
    <row r="109" spans="1:9" x14ac:dyDescent="0.3">
      <c r="A109" s="8" t="s">
        <v>226</v>
      </c>
      <c r="B109" s="8" t="s">
        <v>204</v>
      </c>
      <c r="C109" s="8" t="s">
        <v>212</v>
      </c>
      <c r="D109" s="114" t="s">
        <v>225</v>
      </c>
      <c r="E109" s="114" t="s">
        <v>674</v>
      </c>
      <c r="F109" s="16"/>
      <c r="G109" s="107" t="str">
        <f>IF(Table_프로그램[[#This Row],[개발자]] &lt;&gt; "", "O", "X")</f>
        <v>O</v>
      </c>
      <c r="H109" s="23" t="s">
        <v>403</v>
      </c>
      <c r="I109" s="7"/>
    </row>
    <row r="110" spans="1:9" x14ac:dyDescent="0.3">
      <c r="A110" s="8" t="s">
        <v>229</v>
      </c>
      <c r="B110" s="8" t="s">
        <v>204</v>
      </c>
      <c r="C110" s="8" t="s">
        <v>227</v>
      </c>
      <c r="D110" s="114" t="s">
        <v>228</v>
      </c>
      <c r="E110" s="114" t="s">
        <v>674</v>
      </c>
      <c r="F110" s="16"/>
      <c r="G110" s="107" t="str">
        <f>IF(Table_프로그램[[#This Row],[개발자]] &lt;&gt; "", "O", "X")</f>
        <v>O</v>
      </c>
      <c r="H110" s="23" t="s">
        <v>403</v>
      </c>
      <c r="I110" s="7"/>
    </row>
    <row r="111" spans="1:9" x14ac:dyDescent="0.3">
      <c r="A111" s="8" t="s">
        <v>231</v>
      </c>
      <c r="B111" s="8" t="s">
        <v>204</v>
      </c>
      <c r="C111" s="8" t="s">
        <v>227</v>
      </c>
      <c r="D111" s="114" t="s">
        <v>230</v>
      </c>
      <c r="E111" s="114" t="s">
        <v>674</v>
      </c>
      <c r="F111" s="16"/>
      <c r="G111" s="107" t="str">
        <f>IF(Table_프로그램[[#This Row],[개발자]] &lt;&gt; "", "O", "X")</f>
        <v>O</v>
      </c>
      <c r="H111" s="23" t="s">
        <v>403</v>
      </c>
      <c r="I111" s="7"/>
    </row>
    <row r="112" spans="1:9" x14ac:dyDescent="0.3">
      <c r="A112" s="8" t="s">
        <v>233</v>
      </c>
      <c r="B112" s="8" t="s">
        <v>204</v>
      </c>
      <c r="C112" s="8" t="s">
        <v>227</v>
      </c>
      <c r="D112" s="114" t="s">
        <v>232</v>
      </c>
      <c r="E112" s="114" t="s">
        <v>674</v>
      </c>
      <c r="F112" s="16"/>
      <c r="G112" s="107" t="str">
        <f>IF(Table_프로그램[[#This Row],[개발자]] &lt;&gt; "", "O", "X")</f>
        <v>O</v>
      </c>
      <c r="H112" s="23" t="s">
        <v>426</v>
      </c>
      <c r="I112" s="7"/>
    </row>
    <row r="113" spans="1:9" x14ac:dyDescent="0.3">
      <c r="A113" s="8" t="s">
        <v>235</v>
      </c>
      <c r="B113" s="8" t="s">
        <v>204</v>
      </c>
      <c r="C113" s="8" t="s">
        <v>227</v>
      </c>
      <c r="D113" s="114" t="s">
        <v>234</v>
      </c>
      <c r="E113" s="114" t="s">
        <v>674</v>
      </c>
      <c r="F113" s="16"/>
      <c r="G113" s="107" t="str">
        <f>IF(Table_프로그램[[#This Row],[개발자]] &lt;&gt; "", "O", "X")</f>
        <v>O</v>
      </c>
      <c r="H113" s="23" t="s">
        <v>426</v>
      </c>
      <c r="I113" s="7"/>
    </row>
    <row r="114" spans="1:9" x14ac:dyDescent="0.3">
      <c r="A114" s="8" t="s">
        <v>237</v>
      </c>
      <c r="B114" s="8" t="s">
        <v>204</v>
      </c>
      <c r="C114" s="8" t="s">
        <v>227</v>
      </c>
      <c r="D114" s="114" t="s">
        <v>236</v>
      </c>
      <c r="E114" s="114" t="s">
        <v>674</v>
      </c>
      <c r="F114" s="16"/>
      <c r="G114" s="107" t="str">
        <f>IF(Table_프로그램[[#This Row],[개발자]] &lt;&gt; "", "O", "X")</f>
        <v>O</v>
      </c>
      <c r="H114" s="23" t="s">
        <v>426</v>
      </c>
      <c r="I114" s="7"/>
    </row>
    <row r="115" spans="1:9" x14ac:dyDescent="0.3">
      <c r="A115" s="8" t="s">
        <v>239</v>
      </c>
      <c r="B115" s="8" t="s">
        <v>204</v>
      </c>
      <c r="C115" s="8" t="s">
        <v>227</v>
      </c>
      <c r="D115" s="114" t="s">
        <v>238</v>
      </c>
      <c r="E115" s="114" t="s">
        <v>674</v>
      </c>
      <c r="F115" s="16"/>
      <c r="G115" s="107" t="str">
        <f>IF(Table_프로그램[[#This Row],[개발자]] &lt;&gt; "", "O", "X")</f>
        <v>O</v>
      </c>
      <c r="H115" s="23" t="s">
        <v>426</v>
      </c>
      <c r="I115" s="7"/>
    </row>
    <row r="116" spans="1:9" x14ac:dyDescent="0.3">
      <c r="A116" s="8" t="s">
        <v>241</v>
      </c>
      <c r="B116" s="8" t="s">
        <v>204</v>
      </c>
      <c r="C116" s="8" t="s">
        <v>227</v>
      </c>
      <c r="D116" s="114" t="s">
        <v>240</v>
      </c>
      <c r="E116" s="114" t="s">
        <v>674</v>
      </c>
      <c r="F116" s="16"/>
      <c r="G116" s="107" t="str">
        <f>IF(Table_프로그램[[#This Row],[개발자]] &lt;&gt; "", "O", "X")</f>
        <v>O</v>
      </c>
      <c r="H116" s="23" t="s">
        <v>426</v>
      </c>
      <c r="I116" s="7"/>
    </row>
    <row r="117" spans="1:9" x14ac:dyDescent="0.3">
      <c r="A117" s="8" t="s">
        <v>243</v>
      </c>
      <c r="B117" s="8" t="s">
        <v>204</v>
      </c>
      <c r="C117" s="8" t="s">
        <v>227</v>
      </c>
      <c r="D117" s="114" t="s">
        <v>242</v>
      </c>
      <c r="E117" s="114" t="s">
        <v>674</v>
      </c>
      <c r="F117" s="16"/>
      <c r="G117" s="107" t="str">
        <f>IF(Table_프로그램[[#This Row],[개발자]] &lt;&gt; "", "O", "X")</f>
        <v>O</v>
      </c>
      <c r="H117" s="23" t="s">
        <v>426</v>
      </c>
      <c r="I117" s="7"/>
    </row>
    <row r="118" spans="1:9" x14ac:dyDescent="0.3">
      <c r="A118" s="8" t="s">
        <v>245</v>
      </c>
      <c r="B118" s="8" t="s">
        <v>204</v>
      </c>
      <c r="C118" s="8" t="s">
        <v>227</v>
      </c>
      <c r="D118" s="114" t="s">
        <v>244</v>
      </c>
      <c r="E118" s="114" t="s">
        <v>674</v>
      </c>
      <c r="F118" s="16"/>
      <c r="G118" s="107" t="str">
        <f>IF(Table_프로그램[[#This Row],[개발자]] &lt;&gt; "", "O", "X")</f>
        <v>O</v>
      </c>
      <c r="H118" s="23" t="s">
        <v>429</v>
      </c>
      <c r="I118" s="7"/>
    </row>
    <row r="119" spans="1:9" x14ac:dyDescent="0.3">
      <c r="A119" s="8" t="s">
        <v>247</v>
      </c>
      <c r="B119" s="8" t="s">
        <v>204</v>
      </c>
      <c r="C119" s="8" t="s">
        <v>227</v>
      </c>
      <c r="D119" s="114" t="s">
        <v>246</v>
      </c>
      <c r="E119" s="114" t="s">
        <v>674</v>
      </c>
      <c r="F119" s="16"/>
      <c r="G119" s="107" t="str">
        <f>IF(Table_프로그램[[#This Row],[개발자]] &lt;&gt; "", "O", "X")</f>
        <v>O</v>
      </c>
      <c r="H119" s="23" t="s">
        <v>429</v>
      </c>
      <c r="I119" s="7"/>
    </row>
    <row r="120" spans="1:9" x14ac:dyDescent="0.3">
      <c r="A120" s="8" t="s">
        <v>249</v>
      </c>
      <c r="B120" s="8" t="s">
        <v>204</v>
      </c>
      <c r="C120" s="8" t="s">
        <v>227</v>
      </c>
      <c r="D120" s="114" t="s">
        <v>248</v>
      </c>
      <c r="E120" s="114" t="s">
        <v>674</v>
      </c>
      <c r="F120" s="16"/>
      <c r="G120" s="107" t="str">
        <f>IF(Table_프로그램[[#This Row],[개발자]] &lt;&gt; "", "O", "X")</f>
        <v>O</v>
      </c>
      <c r="H120" s="23" t="s">
        <v>429</v>
      </c>
      <c r="I120" s="7"/>
    </row>
    <row r="121" spans="1:9" x14ac:dyDescent="0.3">
      <c r="A121" s="8" t="s">
        <v>251</v>
      </c>
      <c r="B121" s="8" t="s">
        <v>204</v>
      </c>
      <c r="C121" s="8" t="s">
        <v>227</v>
      </c>
      <c r="D121" s="114" t="s">
        <v>250</v>
      </c>
      <c r="E121" s="114" t="s">
        <v>674</v>
      </c>
      <c r="F121" s="16"/>
      <c r="G121" s="107" t="str">
        <f>IF(Table_프로그램[[#This Row],[개발자]] &lt;&gt; "", "O", "X")</f>
        <v>O</v>
      </c>
      <c r="H121" s="23" t="s">
        <v>429</v>
      </c>
      <c r="I121" s="7"/>
    </row>
    <row r="122" spans="1:9" x14ac:dyDescent="0.3">
      <c r="A122" s="8" t="s">
        <v>253</v>
      </c>
      <c r="B122" s="8" t="s">
        <v>204</v>
      </c>
      <c r="C122" s="8" t="s">
        <v>227</v>
      </c>
      <c r="D122" s="114" t="s">
        <v>252</v>
      </c>
      <c r="E122" s="114" t="s">
        <v>674</v>
      </c>
      <c r="F122" s="16"/>
      <c r="G122" s="107" t="str">
        <f>IF(Table_프로그램[[#This Row],[개발자]] &lt;&gt; "", "O", "X")</f>
        <v>O</v>
      </c>
      <c r="H122" s="23" t="s">
        <v>429</v>
      </c>
      <c r="I122" s="7"/>
    </row>
    <row r="123" spans="1:9" x14ac:dyDescent="0.3">
      <c r="A123" s="8" t="s">
        <v>255</v>
      </c>
      <c r="B123" s="8" t="s">
        <v>204</v>
      </c>
      <c r="C123" s="8" t="s">
        <v>227</v>
      </c>
      <c r="D123" s="114" t="s">
        <v>254</v>
      </c>
      <c r="E123" s="114" t="s">
        <v>674</v>
      </c>
      <c r="F123" s="16"/>
      <c r="G123" s="107" t="str">
        <f>IF(Table_프로그램[[#This Row],[개발자]] &lt;&gt; "", "O", "X")</f>
        <v>O</v>
      </c>
      <c r="H123" s="23" t="s">
        <v>429</v>
      </c>
      <c r="I123" s="7"/>
    </row>
    <row r="124" spans="1:9" x14ac:dyDescent="0.3">
      <c r="A124" s="8" t="s">
        <v>257</v>
      </c>
      <c r="B124" s="8" t="s">
        <v>204</v>
      </c>
      <c r="C124" s="8" t="s">
        <v>227</v>
      </c>
      <c r="D124" s="114" t="s">
        <v>256</v>
      </c>
      <c r="E124" s="114" t="s">
        <v>674</v>
      </c>
      <c r="F124" s="16"/>
      <c r="G124" s="107" t="str">
        <f>IF(Table_프로그램[[#This Row],[개발자]] &lt;&gt; "", "O", "X")</f>
        <v>O</v>
      </c>
      <c r="H124" s="23" t="s">
        <v>429</v>
      </c>
      <c r="I124" s="7"/>
    </row>
    <row r="125" spans="1:9" x14ac:dyDescent="0.3">
      <c r="A125" s="8" t="s">
        <v>259</v>
      </c>
      <c r="B125" s="8" t="s">
        <v>204</v>
      </c>
      <c r="C125" s="8" t="s">
        <v>227</v>
      </c>
      <c r="D125" s="114" t="s">
        <v>258</v>
      </c>
      <c r="E125" s="114" t="s">
        <v>674</v>
      </c>
      <c r="F125" s="16"/>
      <c r="G125" s="107" t="str">
        <f>IF(Table_프로그램[[#This Row],[개발자]] &lt;&gt; "", "O", "X")</f>
        <v>O</v>
      </c>
      <c r="H125" s="23" t="s">
        <v>429</v>
      </c>
      <c r="I125" s="7"/>
    </row>
    <row r="126" spans="1:9" x14ac:dyDescent="0.3">
      <c r="A126" s="8" t="s">
        <v>261</v>
      </c>
      <c r="B126" s="8" t="s">
        <v>204</v>
      </c>
      <c r="C126" s="8" t="s">
        <v>227</v>
      </c>
      <c r="D126" s="114" t="s">
        <v>260</v>
      </c>
      <c r="E126" s="114" t="s">
        <v>674</v>
      </c>
      <c r="F126" s="16"/>
      <c r="G126" s="107" t="str">
        <f>IF(Table_프로그램[[#This Row],[개발자]] &lt;&gt; "", "O", "X")</f>
        <v>O</v>
      </c>
      <c r="H126" s="23" t="s">
        <v>429</v>
      </c>
      <c r="I126" s="7"/>
    </row>
    <row r="127" spans="1:9" x14ac:dyDescent="0.3">
      <c r="A127" s="8" t="s">
        <v>263</v>
      </c>
      <c r="B127" s="8" t="s">
        <v>204</v>
      </c>
      <c r="C127" s="8" t="s">
        <v>227</v>
      </c>
      <c r="D127" s="114" t="s">
        <v>262</v>
      </c>
      <c r="E127" s="114" t="s">
        <v>674</v>
      </c>
      <c r="F127" s="16"/>
      <c r="G127" s="107" t="str">
        <f>IF(Table_프로그램[[#This Row],[개발자]] &lt;&gt; "", "O", "X")</f>
        <v>O</v>
      </c>
      <c r="H127" s="23" t="s">
        <v>429</v>
      </c>
      <c r="I127" s="7"/>
    </row>
    <row r="128" spans="1:9" x14ac:dyDescent="0.3">
      <c r="A128" s="8" t="s">
        <v>265</v>
      </c>
      <c r="B128" s="8" t="s">
        <v>204</v>
      </c>
      <c r="C128" s="8" t="s">
        <v>227</v>
      </c>
      <c r="D128" s="114" t="s">
        <v>264</v>
      </c>
      <c r="E128" s="114" t="s">
        <v>674</v>
      </c>
      <c r="F128" s="16"/>
      <c r="G128" s="107" t="str">
        <f>IF(Table_프로그램[[#This Row],[개발자]] &lt;&gt; "", "O", "X")</f>
        <v>O</v>
      </c>
      <c r="H128" s="23" t="s">
        <v>429</v>
      </c>
      <c r="I128" s="7"/>
    </row>
    <row r="129" spans="1:9" x14ac:dyDescent="0.3">
      <c r="A129" s="8" t="s">
        <v>267</v>
      </c>
      <c r="B129" s="8" t="s">
        <v>204</v>
      </c>
      <c r="C129" s="8" t="s">
        <v>227</v>
      </c>
      <c r="D129" s="114" t="s">
        <v>266</v>
      </c>
      <c r="E129" s="114" t="s">
        <v>674</v>
      </c>
      <c r="F129" s="16"/>
      <c r="G129" s="107" t="str">
        <f>IF(Table_프로그램[[#This Row],[개발자]] &lt;&gt; "", "O", "X")</f>
        <v>O</v>
      </c>
      <c r="H129" s="23" t="s">
        <v>429</v>
      </c>
      <c r="I129" s="7"/>
    </row>
    <row r="130" spans="1:9" x14ac:dyDescent="0.3">
      <c r="A130" s="8" t="s">
        <v>269</v>
      </c>
      <c r="B130" s="8" t="s">
        <v>204</v>
      </c>
      <c r="C130" s="8" t="s">
        <v>227</v>
      </c>
      <c r="D130" s="114" t="s">
        <v>268</v>
      </c>
      <c r="E130" s="114" t="s">
        <v>674</v>
      </c>
      <c r="F130" s="16"/>
      <c r="G130" s="107" t="str">
        <f>IF(Table_프로그램[[#This Row],[개발자]] &lt;&gt; "", "O", "X")</f>
        <v>O</v>
      </c>
      <c r="H130" s="23" t="s">
        <v>429</v>
      </c>
      <c r="I130" s="7"/>
    </row>
    <row r="131" spans="1:9" x14ac:dyDescent="0.3">
      <c r="A131" s="8" t="s">
        <v>271</v>
      </c>
      <c r="B131" s="8" t="s">
        <v>204</v>
      </c>
      <c r="C131" s="8" t="s">
        <v>227</v>
      </c>
      <c r="D131" s="114" t="s">
        <v>270</v>
      </c>
      <c r="E131" s="114" t="s">
        <v>674</v>
      </c>
      <c r="F131" s="16"/>
      <c r="G131" s="107" t="str">
        <f>IF(Table_프로그램[[#This Row],[개발자]] &lt;&gt; "", "O", "X")</f>
        <v>O</v>
      </c>
      <c r="H131" s="23" t="s">
        <v>426</v>
      </c>
      <c r="I131" s="7"/>
    </row>
    <row r="132" spans="1:9" x14ac:dyDescent="0.3">
      <c r="A132" s="8" t="s">
        <v>274</v>
      </c>
      <c r="B132" s="8" t="s">
        <v>204</v>
      </c>
      <c r="C132" s="8" t="s">
        <v>272</v>
      </c>
      <c r="D132" s="114" t="s">
        <v>273</v>
      </c>
      <c r="E132" s="114" t="s">
        <v>674</v>
      </c>
      <c r="F132" s="16"/>
      <c r="G132" s="107" t="str">
        <f>IF(Table_프로그램[[#This Row],[개발자]] &lt;&gt; "", "O", "X")</f>
        <v>O</v>
      </c>
      <c r="H132" s="23" t="s">
        <v>403</v>
      </c>
      <c r="I132" s="7"/>
    </row>
    <row r="133" spans="1:9" x14ac:dyDescent="0.3">
      <c r="A133" s="8" t="s">
        <v>276</v>
      </c>
      <c r="B133" s="8" t="s">
        <v>204</v>
      </c>
      <c r="C133" s="8" t="s">
        <v>272</v>
      </c>
      <c r="D133" s="114" t="s">
        <v>275</v>
      </c>
      <c r="E133" s="114" t="s">
        <v>674</v>
      </c>
      <c r="F133" s="16"/>
      <c r="G133" s="107" t="str">
        <f>IF(Table_프로그램[[#This Row],[개발자]] &lt;&gt; "", "O", "X")</f>
        <v>O</v>
      </c>
      <c r="H133" s="23" t="s">
        <v>403</v>
      </c>
      <c r="I133" s="7"/>
    </row>
    <row r="134" spans="1:9" x14ac:dyDescent="0.3">
      <c r="A134" s="8" t="s">
        <v>278</v>
      </c>
      <c r="B134" s="8" t="s">
        <v>204</v>
      </c>
      <c r="C134" s="8" t="s">
        <v>272</v>
      </c>
      <c r="D134" s="114" t="s">
        <v>277</v>
      </c>
      <c r="E134" s="114" t="s">
        <v>674</v>
      </c>
      <c r="F134" s="16"/>
      <c r="G134" s="107" t="str">
        <f>IF(Table_프로그램[[#This Row],[개발자]] &lt;&gt; "", "O", "X")</f>
        <v>O</v>
      </c>
      <c r="H134" s="23" t="s">
        <v>403</v>
      </c>
      <c r="I134" s="7"/>
    </row>
    <row r="135" spans="1:9" x14ac:dyDescent="0.3">
      <c r="A135" s="8" t="s">
        <v>280</v>
      </c>
      <c r="B135" s="8" t="s">
        <v>204</v>
      </c>
      <c r="C135" s="8" t="s">
        <v>272</v>
      </c>
      <c r="D135" s="114" t="s">
        <v>279</v>
      </c>
      <c r="E135" s="114" t="s">
        <v>674</v>
      </c>
      <c r="F135" s="16"/>
      <c r="G135" s="107" t="str">
        <f>IF(Table_프로그램[[#This Row],[개발자]] &lt;&gt; "", "O", "X")</f>
        <v>O</v>
      </c>
      <c r="H135" s="23" t="s">
        <v>430</v>
      </c>
      <c r="I135" s="7"/>
    </row>
    <row r="136" spans="1:9" x14ac:dyDescent="0.3">
      <c r="A136" s="8" t="s">
        <v>282</v>
      </c>
      <c r="B136" s="8" t="s">
        <v>204</v>
      </c>
      <c r="C136" s="8" t="s">
        <v>272</v>
      </c>
      <c r="D136" s="114" t="s">
        <v>281</v>
      </c>
      <c r="E136" s="114" t="s">
        <v>674</v>
      </c>
      <c r="F136" s="16"/>
      <c r="G136" s="107" t="str">
        <f>IF(Table_프로그램[[#This Row],[개발자]] &lt;&gt; "", "O", "X")</f>
        <v>O</v>
      </c>
      <c r="H136" s="23" t="s">
        <v>602</v>
      </c>
      <c r="I136" s="7" t="s">
        <v>600</v>
      </c>
    </row>
    <row r="137" spans="1:9" x14ac:dyDescent="0.3">
      <c r="A137" s="8" t="s">
        <v>283</v>
      </c>
      <c r="B137" s="8" t="s">
        <v>204</v>
      </c>
      <c r="C137" s="8" t="s">
        <v>272</v>
      </c>
      <c r="D137" s="114" t="s">
        <v>120</v>
      </c>
      <c r="E137" s="114" t="s">
        <v>674</v>
      </c>
      <c r="F137" s="16"/>
      <c r="G137" s="107" t="str">
        <f>IF(Table_프로그램[[#This Row],[개발자]] &lt;&gt; "", "O", "X")</f>
        <v>O</v>
      </c>
      <c r="H137" s="23" t="s">
        <v>601</v>
      </c>
      <c r="I137" s="7" t="s">
        <v>603</v>
      </c>
    </row>
    <row r="138" spans="1:9" x14ac:dyDescent="0.3">
      <c r="A138" s="8" t="s">
        <v>285</v>
      </c>
      <c r="B138" s="8" t="s">
        <v>204</v>
      </c>
      <c r="C138" s="8" t="s">
        <v>272</v>
      </c>
      <c r="D138" s="114" t="s">
        <v>284</v>
      </c>
      <c r="E138" s="114" t="s">
        <v>674</v>
      </c>
      <c r="F138" s="16"/>
      <c r="G138" s="107" t="str">
        <f>IF(Table_프로그램[[#This Row],[개발자]] &lt;&gt; "", "O", "X")</f>
        <v>O</v>
      </c>
      <c r="H138" s="23" t="s">
        <v>403</v>
      </c>
      <c r="I138" s="7"/>
    </row>
    <row r="139" spans="1:9" x14ac:dyDescent="0.3">
      <c r="A139" s="8" t="s">
        <v>287</v>
      </c>
      <c r="B139" s="8" t="s">
        <v>204</v>
      </c>
      <c r="C139" s="8" t="s">
        <v>272</v>
      </c>
      <c r="D139" s="114" t="s">
        <v>286</v>
      </c>
      <c r="E139" s="114" t="s">
        <v>674</v>
      </c>
      <c r="F139" s="16"/>
      <c r="G139" s="107" t="str">
        <f>IF(Table_프로그램[[#This Row],[개발자]] &lt;&gt; "", "O", "X")</f>
        <v>O</v>
      </c>
      <c r="H139" s="23" t="s">
        <v>431</v>
      </c>
      <c r="I139" s="7"/>
    </row>
    <row r="140" spans="1:9" x14ac:dyDescent="0.3">
      <c r="A140" s="8" t="s">
        <v>290</v>
      </c>
      <c r="B140" s="8" t="s">
        <v>204</v>
      </c>
      <c r="C140" s="8" t="s">
        <v>288</v>
      </c>
      <c r="D140" s="114" t="s">
        <v>289</v>
      </c>
      <c r="E140" s="114" t="s">
        <v>674</v>
      </c>
      <c r="F140" s="16"/>
      <c r="G140" s="107" t="str">
        <f>IF(Table_프로그램[[#This Row],[개발자]] &lt;&gt; "", "O", "X")</f>
        <v>O</v>
      </c>
      <c r="H140" s="23" t="s">
        <v>431</v>
      </c>
      <c r="I140" s="7"/>
    </row>
    <row r="141" spans="1:9" x14ac:dyDescent="0.3">
      <c r="A141" s="8" t="s">
        <v>292</v>
      </c>
      <c r="B141" s="8" t="s">
        <v>204</v>
      </c>
      <c r="C141" s="8" t="s">
        <v>288</v>
      </c>
      <c r="D141" s="114" t="s">
        <v>291</v>
      </c>
      <c r="E141" s="114" t="s">
        <v>674</v>
      </c>
      <c r="F141" s="16"/>
      <c r="G141" s="107" t="str">
        <f>IF(Table_프로그램[[#This Row],[개발자]] &lt;&gt; "", "O", "X")</f>
        <v>O</v>
      </c>
      <c r="H141" s="23" t="s">
        <v>431</v>
      </c>
      <c r="I141" s="7"/>
    </row>
    <row r="142" spans="1:9" x14ac:dyDescent="0.3">
      <c r="A142" s="8" t="s">
        <v>294</v>
      </c>
      <c r="B142" s="8" t="s">
        <v>204</v>
      </c>
      <c r="C142" s="8" t="s">
        <v>288</v>
      </c>
      <c r="D142" s="114" t="s">
        <v>293</v>
      </c>
      <c r="E142" s="114" t="s">
        <v>674</v>
      </c>
      <c r="F142" s="16"/>
      <c r="G142" s="107" t="str">
        <f>IF(Table_프로그램[[#This Row],[개발자]] &lt;&gt; "", "O", "X")</f>
        <v>O</v>
      </c>
      <c r="H142" s="23" t="s">
        <v>403</v>
      </c>
      <c r="I142" s="7"/>
    </row>
    <row r="143" spans="1:9" x14ac:dyDescent="0.3">
      <c r="A143" s="8" t="s">
        <v>297</v>
      </c>
      <c r="B143" s="8" t="s">
        <v>204</v>
      </c>
      <c r="C143" s="8" t="s">
        <v>295</v>
      </c>
      <c r="D143" s="114" t="s">
        <v>296</v>
      </c>
      <c r="E143" s="114" t="s">
        <v>674</v>
      </c>
      <c r="F143" s="16"/>
      <c r="G143" s="107" t="str">
        <f>IF(Table_프로그램[[#This Row],[개발자]] &lt;&gt; "", "O", "X")</f>
        <v>O</v>
      </c>
      <c r="H143" s="23" t="s">
        <v>426</v>
      </c>
      <c r="I143" s="7"/>
    </row>
    <row r="144" spans="1:9" x14ac:dyDescent="0.3">
      <c r="A144" s="8" t="s">
        <v>299</v>
      </c>
      <c r="B144" s="8" t="s">
        <v>204</v>
      </c>
      <c r="C144" s="8" t="s">
        <v>295</v>
      </c>
      <c r="D144" s="114" t="s">
        <v>298</v>
      </c>
      <c r="E144" s="114" t="s">
        <v>674</v>
      </c>
      <c r="F144" s="16"/>
      <c r="G144" s="107" t="str">
        <f>IF(Table_프로그램[[#This Row],[개발자]] &lt;&gt; "", "O", "X")</f>
        <v>O</v>
      </c>
      <c r="H144" s="23" t="s">
        <v>426</v>
      </c>
      <c r="I144" s="7"/>
    </row>
    <row r="145" spans="1:9" x14ac:dyDescent="0.3">
      <c r="A145" s="8" t="s">
        <v>302</v>
      </c>
      <c r="B145" s="8" t="s">
        <v>204</v>
      </c>
      <c r="C145" s="8" t="s">
        <v>300</v>
      </c>
      <c r="D145" s="114" t="s">
        <v>301</v>
      </c>
      <c r="E145" s="114" t="s">
        <v>674</v>
      </c>
      <c r="F145" s="16"/>
      <c r="G145" s="107" t="str">
        <f>IF(Table_프로그램[[#This Row],[개발자]] &lt;&gt; "", "O", "X")</f>
        <v>O</v>
      </c>
      <c r="H145" s="23" t="s">
        <v>403</v>
      </c>
      <c r="I145" s="7"/>
    </row>
    <row r="146" spans="1:9" x14ac:dyDescent="0.3">
      <c r="A146" s="8" t="s">
        <v>304</v>
      </c>
      <c r="B146" s="8" t="s">
        <v>204</v>
      </c>
      <c r="C146" s="8" t="s">
        <v>300</v>
      </c>
      <c r="D146" s="114" t="s">
        <v>303</v>
      </c>
      <c r="E146" s="114" t="s">
        <v>674</v>
      </c>
      <c r="F146" s="16"/>
      <c r="G146" s="107" t="str">
        <f>IF(Table_프로그램[[#This Row],[개발자]] &lt;&gt; "", "O", "X")</f>
        <v>O</v>
      </c>
      <c r="H146" s="23" t="s">
        <v>403</v>
      </c>
      <c r="I146" s="7"/>
    </row>
    <row r="147" spans="1:9" x14ac:dyDescent="0.3">
      <c r="A147" s="8" t="s">
        <v>306</v>
      </c>
      <c r="B147" s="8" t="s">
        <v>204</v>
      </c>
      <c r="C147" s="8" t="s">
        <v>300</v>
      </c>
      <c r="D147" s="114" t="s">
        <v>305</v>
      </c>
      <c r="E147" s="114" t="s">
        <v>674</v>
      </c>
      <c r="F147" s="16"/>
      <c r="G147" s="107" t="str">
        <f>IF(Table_프로그램[[#This Row],[개발자]] &lt;&gt; "", "O", "X")</f>
        <v>O</v>
      </c>
      <c r="H147" s="23" t="s">
        <v>432</v>
      </c>
      <c r="I147" s="7"/>
    </row>
    <row r="148" spans="1:9" x14ac:dyDescent="0.3">
      <c r="A148" s="8" t="s">
        <v>308</v>
      </c>
      <c r="B148" s="8" t="s">
        <v>204</v>
      </c>
      <c r="C148" s="8" t="s">
        <v>300</v>
      </c>
      <c r="D148" s="114" t="s">
        <v>307</v>
      </c>
      <c r="E148" s="114" t="s">
        <v>674</v>
      </c>
      <c r="F148" s="16"/>
      <c r="G148" s="107" t="str">
        <f>IF(Table_프로그램[[#This Row],[개발자]] &lt;&gt; "", "O", "X")</f>
        <v>O</v>
      </c>
      <c r="H148" s="23" t="s">
        <v>429</v>
      </c>
      <c r="I148" s="7"/>
    </row>
    <row r="149" spans="1:9" x14ac:dyDescent="0.3">
      <c r="A149" s="8" t="s">
        <v>310</v>
      </c>
      <c r="B149" s="8" t="s">
        <v>204</v>
      </c>
      <c r="C149" s="8" t="s">
        <v>300</v>
      </c>
      <c r="D149" s="114" t="s">
        <v>309</v>
      </c>
      <c r="E149" s="114" t="s">
        <v>674</v>
      </c>
      <c r="F149" s="16"/>
      <c r="G149" s="107" t="str">
        <f>IF(Table_프로그램[[#This Row],[개발자]] &lt;&gt; "", "O", "X")</f>
        <v>O</v>
      </c>
      <c r="H149" s="23" t="s">
        <v>426</v>
      </c>
      <c r="I149" s="7"/>
    </row>
    <row r="150" spans="1:9" x14ac:dyDescent="0.3">
      <c r="A150" s="8" t="s">
        <v>312</v>
      </c>
      <c r="B150" s="8" t="s">
        <v>204</v>
      </c>
      <c r="C150" s="8" t="s">
        <v>300</v>
      </c>
      <c r="D150" s="114" t="s">
        <v>311</v>
      </c>
      <c r="E150" s="114" t="s">
        <v>674</v>
      </c>
      <c r="F150" s="16"/>
      <c r="G150" s="107" t="str">
        <f>IF(Table_프로그램[[#This Row],[개발자]] &lt;&gt; "", "O", "X")</f>
        <v>O</v>
      </c>
      <c r="H150" s="23" t="s">
        <v>433</v>
      </c>
      <c r="I150" s="7"/>
    </row>
    <row r="151" spans="1:9" x14ac:dyDescent="0.3">
      <c r="A151" s="8" t="s">
        <v>314</v>
      </c>
      <c r="B151" s="8" t="s">
        <v>204</v>
      </c>
      <c r="C151" s="8" t="s">
        <v>300</v>
      </c>
      <c r="D151" s="114" t="s">
        <v>313</v>
      </c>
      <c r="E151" s="114" t="s">
        <v>674</v>
      </c>
      <c r="F151" s="16"/>
      <c r="G151" s="107" t="str">
        <f>IF(Table_프로그램[[#This Row],[개발자]] &lt;&gt; "", "O", "X")</f>
        <v>O</v>
      </c>
      <c r="H151" s="23" t="s">
        <v>433</v>
      </c>
      <c r="I151" s="7"/>
    </row>
    <row r="152" spans="1:9" x14ac:dyDescent="0.3">
      <c r="A152" s="8" t="s">
        <v>317</v>
      </c>
      <c r="B152" s="8" t="s">
        <v>204</v>
      </c>
      <c r="C152" s="8" t="s">
        <v>315</v>
      </c>
      <c r="D152" s="114" t="s">
        <v>316</v>
      </c>
      <c r="E152" s="114" t="s">
        <v>674</v>
      </c>
      <c r="F152" s="16"/>
      <c r="G152" s="107" t="str">
        <f>IF(Table_프로그램[[#This Row],[개발자]] &lt;&gt; "", "O", "X")</f>
        <v>O</v>
      </c>
      <c r="H152" s="23" t="s">
        <v>403</v>
      </c>
      <c r="I152" s="7"/>
    </row>
    <row r="153" spans="1:9" x14ac:dyDescent="0.3">
      <c r="A153" s="8" t="s">
        <v>319</v>
      </c>
      <c r="B153" s="8" t="s">
        <v>204</v>
      </c>
      <c r="C153" s="8" t="s">
        <v>315</v>
      </c>
      <c r="D153" s="114" t="s">
        <v>318</v>
      </c>
      <c r="E153" s="114" t="s">
        <v>674</v>
      </c>
      <c r="F153" s="16"/>
      <c r="G153" s="107" t="str">
        <f>IF(Table_프로그램[[#This Row],[개발자]] &lt;&gt; "", "O", "X")</f>
        <v>O</v>
      </c>
      <c r="H153" s="23" t="s">
        <v>403</v>
      </c>
      <c r="I153" s="7"/>
    </row>
    <row r="154" spans="1:9" x14ac:dyDescent="0.3">
      <c r="A154" s="8" t="s">
        <v>321</v>
      </c>
      <c r="B154" s="8" t="s">
        <v>204</v>
      </c>
      <c r="C154" s="8" t="s">
        <v>315</v>
      </c>
      <c r="D154" s="114" t="s">
        <v>320</v>
      </c>
      <c r="E154" s="114" t="s">
        <v>674</v>
      </c>
      <c r="F154" s="16"/>
      <c r="G154" s="107" t="str">
        <f>IF(Table_프로그램[[#This Row],[개발자]] &lt;&gt; "", "O", "X")</f>
        <v>O</v>
      </c>
      <c r="H154" s="23" t="s">
        <v>403</v>
      </c>
      <c r="I154" s="7"/>
    </row>
    <row r="155" spans="1:9" x14ac:dyDescent="0.3">
      <c r="A155" s="8" t="s">
        <v>323</v>
      </c>
      <c r="B155" s="8" t="s">
        <v>204</v>
      </c>
      <c r="C155" s="8" t="s">
        <v>315</v>
      </c>
      <c r="D155" s="114" t="s">
        <v>322</v>
      </c>
      <c r="E155" s="114" t="s">
        <v>674</v>
      </c>
      <c r="F155" s="16"/>
      <c r="G155" s="107" t="str">
        <f>IF(Table_프로그램[[#This Row],[개발자]] &lt;&gt; "", "O", "X")</f>
        <v>O</v>
      </c>
      <c r="H155" s="23" t="s">
        <v>403</v>
      </c>
      <c r="I155" s="7"/>
    </row>
    <row r="156" spans="1:9" x14ac:dyDescent="0.3">
      <c r="A156" s="8" t="s">
        <v>325</v>
      </c>
      <c r="B156" s="8" t="s">
        <v>204</v>
      </c>
      <c r="C156" s="8" t="s">
        <v>129</v>
      </c>
      <c r="D156" s="114" t="s">
        <v>324</v>
      </c>
      <c r="E156" s="114" t="s">
        <v>674</v>
      </c>
      <c r="F156" s="16"/>
      <c r="G156" s="107" t="str">
        <f>IF(Table_프로그램[[#This Row],[개발자]] &lt;&gt; "", "O", "X")</f>
        <v>O</v>
      </c>
      <c r="H156" s="23" t="s">
        <v>422</v>
      </c>
      <c r="I156" s="7"/>
    </row>
    <row r="157" spans="1:9" x14ac:dyDescent="0.3">
      <c r="A157" s="109" t="s">
        <v>664</v>
      </c>
      <c r="B157" s="8" t="s">
        <v>204</v>
      </c>
      <c r="C157" s="8" t="s">
        <v>129</v>
      </c>
      <c r="D157" s="121" t="s">
        <v>663</v>
      </c>
      <c r="E157" s="114" t="s">
        <v>674</v>
      </c>
      <c r="F157" s="113"/>
      <c r="G157" s="122" t="str">
        <f>IF(Table_프로그램[[#This Row],[개발자]] &lt;&gt; "", "O", "X")</f>
        <v>O</v>
      </c>
      <c r="H157" s="23" t="s">
        <v>665</v>
      </c>
      <c r="I157" s="7"/>
    </row>
    <row r="158" spans="1:9" x14ac:dyDescent="0.3">
      <c r="A158" s="8" t="s">
        <v>330</v>
      </c>
      <c r="B158" s="8" t="s">
        <v>328</v>
      </c>
      <c r="C158" s="8" t="s">
        <v>327</v>
      </c>
      <c r="D158" s="114" t="s">
        <v>329</v>
      </c>
      <c r="E158" s="114" t="s">
        <v>676</v>
      </c>
      <c r="F158" s="16"/>
      <c r="G158" s="107" t="str">
        <f>IF(Table_프로그램[[#This Row],[개발자]] &lt;&gt; "", "O", "X")</f>
        <v>O</v>
      </c>
      <c r="H158" s="23" t="s">
        <v>407</v>
      </c>
      <c r="I158" s="7"/>
    </row>
    <row r="159" spans="1:9" x14ac:dyDescent="0.3">
      <c r="A159" s="8" t="s">
        <v>332</v>
      </c>
      <c r="B159" s="8" t="s">
        <v>328</v>
      </c>
      <c r="C159" s="8" t="s">
        <v>327</v>
      </c>
      <c r="D159" s="114" t="s">
        <v>331</v>
      </c>
      <c r="E159" s="114" t="s">
        <v>676</v>
      </c>
      <c r="F159" s="16"/>
      <c r="G159" s="107" t="str">
        <f>IF(Table_프로그램[[#This Row],[개발자]] &lt;&gt; "", "O", "X")</f>
        <v>O</v>
      </c>
      <c r="H159" s="23" t="s">
        <v>407</v>
      </c>
      <c r="I159" s="7"/>
    </row>
    <row r="160" spans="1:9" x14ac:dyDescent="0.3">
      <c r="A160" s="8" t="s">
        <v>334</v>
      </c>
      <c r="B160" s="8" t="s">
        <v>328</v>
      </c>
      <c r="C160" s="8" t="s">
        <v>327</v>
      </c>
      <c r="D160" s="114" t="s">
        <v>333</v>
      </c>
      <c r="E160" s="114" t="s">
        <v>676</v>
      </c>
      <c r="F160" s="16"/>
      <c r="G160" s="107" t="str">
        <f>IF(Table_프로그램[[#This Row],[개발자]] &lt;&gt; "", "O", "X")</f>
        <v>O</v>
      </c>
      <c r="H160" s="23" t="s">
        <v>407</v>
      </c>
      <c r="I160" s="7"/>
    </row>
    <row r="161" spans="1:9" x14ac:dyDescent="0.3">
      <c r="A161" s="8" t="s">
        <v>336</v>
      </c>
      <c r="B161" s="8" t="s">
        <v>328</v>
      </c>
      <c r="C161" s="8" t="s">
        <v>327</v>
      </c>
      <c r="D161" s="114" t="s">
        <v>335</v>
      </c>
      <c r="E161" s="114" t="s">
        <v>676</v>
      </c>
      <c r="F161" s="16"/>
      <c r="G161" s="107" t="str">
        <f>IF(Table_프로그램[[#This Row],[개발자]] &lt;&gt; "", "O", "X")</f>
        <v>O</v>
      </c>
      <c r="H161" s="23" t="s">
        <v>407</v>
      </c>
      <c r="I161" s="7"/>
    </row>
    <row r="162" spans="1:9" x14ac:dyDescent="0.3">
      <c r="A162" s="8" t="s">
        <v>338</v>
      </c>
      <c r="B162" s="8" t="s">
        <v>328</v>
      </c>
      <c r="C162" s="8" t="s">
        <v>327</v>
      </c>
      <c r="D162" s="114" t="s">
        <v>337</v>
      </c>
      <c r="E162" s="114" t="s">
        <v>676</v>
      </c>
      <c r="F162" s="16"/>
      <c r="G162" s="107" t="str">
        <f>IF(Table_프로그램[[#This Row],[개발자]] &lt;&gt; "", "O", "X")</f>
        <v>O</v>
      </c>
      <c r="H162" s="23" t="s">
        <v>407</v>
      </c>
      <c r="I162" s="7"/>
    </row>
    <row r="163" spans="1:9" x14ac:dyDescent="0.3">
      <c r="A163" s="8" t="s">
        <v>340</v>
      </c>
      <c r="B163" s="8" t="s">
        <v>328</v>
      </c>
      <c r="C163" s="8" t="s">
        <v>327</v>
      </c>
      <c r="D163" s="114" t="s">
        <v>339</v>
      </c>
      <c r="E163" s="114" t="s">
        <v>676</v>
      </c>
      <c r="F163" s="16"/>
      <c r="G163" s="107" t="str">
        <f>IF(Table_프로그램[[#This Row],[개발자]] &lt;&gt; "", "O", "X")</f>
        <v>O</v>
      </c>
      <c r="H163" s="23" t="s">
        <v>407</v>
      </c>
      <c r="I163" s="7"/>
    </row>
    <row r="164" spans="1:9" x14ac:dyDescent="0.3">
      <c r="A164" s="8" t="s">
        <v>607</v>
      </c>
      <c r="B164" s="8" t="s">
        <v>328</v>
      </c>
      <c r="C164" s="8" t="s">
        <v>341</v>
      </c>
      <c r="D164" s="8" t="s">
        <v>604</v>
      </c>
      <c r="E164" s="114" t="s">
        <v>677</v>
      </c>
      <c r="F164" s="16"/>
      <c r="G164" s="107" t="str">
        <f>IF(Table_프로그램[[#This Row],[개발자]] &lt;&gt; "", "O", "X")</f>
        <v>O</v>
      </c>
      <c r="H164" s="23" t="s">
        <v>608</v>
      </c>
      <c r="I164" s="7"/>
    </row>
    <row r="165" spans="1:9" x14ac:dyDescent="0.3">
      <c r="A165" s="8" t="s">
        <v>670</v>
      </c>
      <c r="B165" s="8" t="s">
        <v>328</v>
      </c>
      <c r="C165" s="8" t="s">
        <v>606</v>
      </c>
      <c r="D165" s="8" t="s">
        <v>605</v>
      </c>
      <c r="E165" s="114" t="s">
        <v>677</v>
      </c>
      <c r="F165" s="16"/>
      <c r="G165" s="107" t="str">
        <f>IF(Table_프로그램[[#This Row],[개발자]] &lt;&gt; "", "O", "X")</f>
        <v>O</v>
      </c>
      <c r="H165" s="23" t="s">
        <v>608</v>
      </c>
      <c r="I165" s="7"/>
    </row>
    <row r="166" spans="1:9" x14ac:dyDescent="0.3">
      <c r="A166" s="109" t="s">
        <v>671</v>
      </c>
      <c r="B166" s="8" t="s">
        <v>328</v>
      </c>
      <c r="C166" s="8" t="s">
        <v>606</v>
      </c>
      <c r="D166" s="109" t="s">
        <v>666</v>
      </c>
      <c r="E166" s="114" t="s">
        <v>677</v>
      </c>
      <c r="F166" s="113"/>
      <c r="G166" s="107" t="str">
        <f>IF(Table_프로그램[[#This Row],[개발자]] &lt;&gt; "", "O", "X")</f>
        <v>O</v>
      </c>
      <c r="H166" s="23" t="s">
        <v>609</v>
      </c>
      <c r="I166" s="7" t="s">
        <v>668</v>
      </c>
    </row>
    <row r="167" spans="1:9" x14ac:dyDescent="0.3">
      <c r="A167" s="109" t="s">
        <v>672</v>
      </c>
      <c r="B167" s="8" t="s">
        <v>328</v>
      </c>
      <c r="C167" s="8" t="s">
        <v>606</v>
      </c>
      <c r="D167" s="109" t="s">
        <v>667</v>
      </c>
      <c r="E167" s="114" t="s">
        <v>677</v>
      </c>
      <c r="F167" s="113"/>
      <c r="G167" s="107" t="str">
        <f>IF(Table_프로그램[[#This Row],[개발자]] &lt;&gt; "", "O", "X")</f>
        <v>O</v>
      </c>
      <c r="H167" s="23" t="s">
        <v>610</v>
      </c>
      <c r="I167" s="7" t="s">
        <v>669</v>
      </c>
    </row>
    <row r="168" spans="1:9" ht="26.25" customHeight="1" x14ac:dyDescent="0.3">
      <c r="A168" s="14"/>
      <c r="B168" s="110"/>
      <c r="C168" s="111"/>
      <c r="D168" s="112"/>
      <c r="E168" s="14"/>
      <c r="F168" s="108"/>
      <c r="G168" s="51"/>
    </row>
    <row r="169" spans="1:9" ht="19.5" x14ac:dyDescent="0.3">
      <c r="A169" s="130" t="s">
        <v>434</v>
      </c>
      <c r="B169" s="116" t="s">
        <v>435</v>
      </c>
      <c r="C169" s="117">
        <f>COUNTA(Table_프로그램[완료여부])</f>
        <v>166</v>
      </c>
      <c r="D169" s="50"/>
      <c r="E169" s="123"/>
      <c r="F169" s="53"/>
      <c r="G169" s="52"/>
      <c r="H169" s="53"/>
    </row>
    <row r="170" spans="1:9" ht="19.5" x14ac:dyDescent="0.3">
      <c r="A170" s="131"/>
      <c r="B170" s="115" t="s">
        <v>614</v>
      </c>
      <c r="C170" s="118">
        <f>COUNTIF(Table_프로그램[완료여부], "O")</f>
        <v>166</v>
      </c>
    </row>
    <row r="171" spans="1:9" ht="19.5" x14ac:dyDescent="0.3">
      <c r="A171" s="131"/>
      <c r="B171" s="115" t="s">
        <v>615</v>
      </c>
      <c r="C171" s="118">
        <f>COUNTIF(Table_프로그램[완료여부], "▲")</f>
        <v>0</v>
      </c>
    </row>
    <row r="172" spans="1:9" ht="19.5" x14ac:dyDescent="0.3">
      <c r="A172" s="131"/>
      <c r="B172" s="115" t="s">
        <v>616</v>
      </c>
      <c r="C172" s="118">
        <f>COUNTIF(Table_프로그램[완료여부], "X")</f>
        <v>0</v>
      </c>
    </row>
  </sheetData>
  <mergeCells count="1">
    <mergeCell ref="A169:A172"/>
  </mergeCells>
  <phoneticPr fontId="1" type="noConversion"/>
  <dataValidations count="2">
    <dataValidation type="list" allowBlank="1" showInputMessage="1" showErrorMessage="1" sqref="H2:H168">
      <formula1>개발자</formula1>
    </dataValidation>
    <dataValidation type="list" allowBlank="1" showInputMessage="1" showErrorMessage="1" sqref="G2:G168">
      <formula1>OX여부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D59"/>
  <sheetViews>
    <sheetView topLeftCell="A16" workbookViewId="0">
      <selection activeCell="G28" sqref="G28"/>
    </sheetView>
  </sheetViews>
  <sheetFormatPr defaultRowHeight="16.5" x14ac:dyDescent="0.3"/>
  <cols>
    <col min="1" max="1" width="14" customWidth="1"/>
    <col min="3" max="3" width="14.75" bestFit="1" customWidth="1"/>
  </cols>
  <sheetData>
    <row r="2" spans="1:4" x14ac:dyDescent="0.3">
      <c r="A2" s="19" t="s">
        <v>346</v>
      </c>
      <c r="B2" s="19" t="s">
        <v>12</v>
      </c>
      <c r="C2" s="19"/>
      <c r="D2" s="19"/>
    </row>
    <row r="3" spans="1:4" x14ac:dyDescent="0.3">
      <c r="A3" t="s">
        <v>363</v>
      </c>
      <c r="B3" t="s">
        <v>356</v>
      </c>
      <c r="C3" t="s">
        <v>360</v>
      </c>
    </row>
    <row r="4" spans="1:4" x14ac:dyDescent="0.3">
      <c r="B4" t="s">
        <v>357</v>
      </c>
      <c r="C4" t="s">
        <v>362</v>
      </c>
    </row>
    <row r="5" spans="1:4" x14ac:dyDescent="0.3">
      <c r="B5" t="s">
        <v>358</v>
      </c>
      <c r="C5" t="s">
        <v>361</v>
      </c>
    </row>
    <row r="6" spans="1:4" x14ac:dyDescent="0.3">
      <c r="B6" t="s">
        <v>370</v>
      </c>
      <c r="C6" t="s">
        <v>370</v>
      </c>
    </row>
    <row r="8" spans="1:4" x14ac:dyDescent="0.3">
      <c r="A8" t="s">
        <v>372</v>
      </c>
      <c r="B8" s="14" t="s">
        <v>391</v>
      </c>
      <c r="C8" s="14" t="s">
        <v>392</v>
      </c>
    </row>
    <row r="9" spans="1:4" x14ac:dyDescent="0.3">
      <c r="B9" s="14" t="s">
        <v>345</v>
      </c>
      <c r="C9" s="14" t="s">
        <v>345</v>
      </c>
    </row>
    <row r="10" spans="1:4" x14ac:dyDescent="0.3">
      <c r="B10" s="14" t="s">
        <v>384</v>
      </c>
      <c r="C10" s="14" t="s">
        <v>384</v>
      </c>
    </row>
    <row r="11" spans="1:4" x14ac:dyDescent="0.3">
      <c r="B11" s="44" t="s">
        <v>377</v>
      </c>
      <c r="C11" s="44" t="s">
        <v>437</v>
      </c>
    </row>
    <row r="12" spans="1:4" x14ac:dyDescent="0.3">
      <c r="B12" s="44" t="s">
        <v>377</v>
      </c>
      <c r="C12" s="44" t="s">
        <v>438</v>
      </c>
    </row>
    <row r="13" spans="1:4" x14ac:dyDescent="0.3">
      <c r="B13" s="44" t="s">
        <v>377</v>
      </c>
      <c r="C13" s="44" t="s">
        <v>378</v>
      </c>
    </row>
    <row r="14" spans="1:4" x14ac:dyDescent="0.3">
      <c r="B14" s="44" t="s">
        <v>377</v>
      </c>
      <c r="C14" s="44" t="s">
        <v>439</v>
      </c>
    </row>
    <row r="15" spans="1:4" x14ac:dyDescent="0.3">
      <c r="B15" s="44" t="s">
        <v>377</v>
      </c>
      <c r="C15" s="44" t="s">
        <v>440</v>
      </c>
    </row>
    <row r="16" spans="1:4" x14ac:dyDescent="0.3">
      <c r="B16" s="14" t="s">
        <v>369</v>
      </c>
      <c r="C16" s="14" t="s">
        <v>379</v>
      </c>
    </row>
    <row r="17" spans="1:3" x14ac:dyDescent="0.3">
      <c r="B17" s="14"/>
      <c r="C17" s="14"/>
    </row>
    <row r="18" spans="1:3" x14ac:dyDescent="0.3">
      <c r="A18" t="s">
        <v>385</v>
      </c>
      <c r="B18" s="44" t="s">
        <v>387</v>
      </c>
      <c r="C18" s="44" t="s">
        <v>386</v>
      </c>
    </row>
    <row r="19" spans="1:3" x14ac:dyDescent="0.3">
      <c r="B19" s="44" t="s">
        <v>388</v>
      </c>
      <c r="C19" s="44" t="s">
        <v>383</v>
      </c>
    </row>
    <row r="20" spans="1:3" x14ac:dyDescent="0.3">
      <c r="B20" s="44" t="s">
        <v>389</v>
      </c>
      <c r="C20" s="44" t="s">
        <v>382</v>
      </c>
    </row>
    <row r="23" spans="1:3" x14ac:dyDescent="0.3">
      <c r="A23" t="s">
        <v>400</v>
      </c>
      <c r="B23" t="s">
        <v>401</v>
      </c>
      <c r="C23" t="s">
        <v>401</v>
      </c>
    </row>
    <row r="24" spans="1:3" x14ac:dyDescent="0.3">
      <c r="B24" t="s">
        <v>405</v>
      </c>
      <c r="C24" t="s">
        <v>405</v>
      </c>
    </row>
    <row r="25" spans="1:3" x14ac:dyDescent="0.3">
      <c r="B25" t="s">
        <v>402</v>
      </c>
      <c r="C25" t="s">
        <v>402</v>
      </c>
    </row>
    <row r="26" spans="1:3" x14ac:dyDescent="0.3">
      <c r="B26" t="s">
        <v>404</v>
      </c>
      <c r="C26" t="s">
        <v>404</v>
      </c>
    </row>
    <row r="27" spans="1:3" x14ac:dyDescent="0.3">
      <c r="B27" t="s">
        <v>406</v>
      </c>
      <c r="C27" t="s">
        <v>406</v>
      </c>
    </row>
    <row r="28" spans="1:3" x14ac:dyDescent="0.3">
      <c r="B28" t="s">
        <v>416</v>
      </c>
      <c r="C28" t="s">
        <v>416</v>
      </c>
    </row>
    <row r="29" spans="1:3" x14ac:dyDescent="0.3">
      <c r="B29" t="s">
        <v>407</v>
      </c>
      <c r="C29" t="s">
        <v>407</v>
      </c>
    </row>
    <row r="30" spans="1:3" x14ac:dyDescent="0.3">
      <c r="B30" t="s">
        <v>408</v>
      </c>
      <c r="C30" t="s">
        <v>408</v>
      </c>
    </row>
    <row r="32" spans="1:3" x14ac:dyDescent="0.3">
      <c r="A32" t="s">
        <v>415</v>
      </c>
      <c r="B32" t="s">
        <v>413</v>
      </c>
      <c r="C32" t="s">
        <v>360</v>
      </c>
    </row>
    <row r="33" spans="1:3" x14ac:dyDescent="0.3">
      <c r="B33" t="s">
        <v>613</v>
      </c>
      <c r="C33" t="s">
        <v>612</v>
      </c>
    </row>
    <row r="34" spans="1:3" x14ac:dyDescent="0.3">
      <c r="B34" t="s">
        <v>361</v>
      </c>
      <c r="C34" t="s">
        <v>361</v>
      </c>
    </row>
    <row r="35" spans="1:3" x14ac:dyDescent="0.3">
      <c r="B35" t="s">
        <v>414</v>
      </c>
      <c r="C35" t="s">
        <v>414</v>
      </c>
    </row>
    <row r="37" spans="1:3" x14ac:dyDescent="0.3">
      <c r="A37" t="s">
        <v>454</v>
      </c>
      <c r="B37" s="14" t="s">
        <v>518</v>
      </c>
      <c r="C37" s="14" t="s">
        <v>518</v>
      </c>
    </row>
    <row r="38" spans="1:3" x14ac:dyDescent="0.3">
      <c r="B38" s="44" t="s">
        <v>453</v>
      </c>
      <c r="C38" s="44" t="s">
        <v>453</v>
      </c>
    </row>
    <row r="39" spans="1:3" x14ac:dyDescent="0.3">
      <c r="B39" s="14" t="s">
        <v>368</v>
      </c>
      <c r="C39" s="14" t="s">
        <v>368</v>
      </c>
    </row>
    <row r="40" spans="1:3" x14ac:dyDescent="0.3">
      <c r="B40" s="14" t="s">
        <v>364</v>
      </c>
      <c r="C40" s="14" t="s">
        <v>364</v>
      </c>
    </row>
    <row r="41" spans="1:3" x14ac:dyDescent="0.3">
      <c r="B41" s="14" t="s">
        <v>381</v>
      </c>
      <c r="C41" s="14" t="s">
        <v>381</v>
      </c>
    </row>
    <row r="42" spans="1:3" x14ac:dyDescent="0.3">
      <c r="B42" s="44" t="s">
        <v>530</v>
      </c>
      <c r="C42" s="44" t="s">
        <v>530</v>
      </c>
    </row>
    <row r="43" spans="1:3" x14ac:dyDescent="0.3">
      <c r="B43" s="14" t="s">
        <v>443</v>
      </c>
      <c r="C43" s="14" t="s">
        <v>443</v>
      </c>
    </row>
    <row r="44" spans="1:3" x14ac:dyDescent="0.3">
      <c r="B44" s="44" t="s">
        <v>519</v>
      </c>
      <c r="C44" s="44" t="s">
        <v>519</v>
      </c>
    </row>
    <row r="46" spans="1:3" x14ac:dyDescent="0.3">
      <c r="A46" t="s">
        <v>460</v>
      </c>
      <c r="C46" t="s">
        <v>459</v>
      </c>
    </row>
    <row r="47" spans="1:3" x14ac:dyDescent="0.3">
      <c r="B47" s="14" t="s">
        <v>446</v>
      </c>
      <c r="C47" s="14" t="s">
        <v>446</v>
      </c>
    </row>
    <row r="48" spans="1:3" x14ac:dyDescent="0.3">
      <c r="B48" s="44" t="s">
        <v>530</v>
      </c>
      <c r="C48" s="44" t="s">
        <v>530</v>
      </c>
    </row>
    <row r="49" spans="2:3" x14ac:dyDescent="0.3">
      <c r="B49" t="s">
        <v>461</v>
      </c>
      <c r="C49" s="14" t="s">
        <v>445</v>
      </c>
    </row>
    <row r="50" spans="2:3" x14ac:dyDescent="0.3">
      <c r="B50" t="s">
        <v>462</v>
      </c>
      <c r="C50" s="14" t="s">
        <v>444</v>
      </c>
    </row>
    <row r="51" spans="2:3" x14ac:dyDescent="0.3">
      <c r="B51" t="s">
        <v>516</v>
      </c>
      <c r="C51" s="44" t="s">
        <v>515</v>
      </c>
    </row>
    <row r="52" spans="2:3" x14ac:dyDescent="0.3">
      <c r="B52" t="s">
        <v>463</v>
      </c>
      <c r="C52" s="14" t="s">
        <v>441</v>
      </c>
    </row>
    <row r="53" spans="2:3" x14ac:dyDescent="0.3">
      <c r="B53" t="s">
        <v>464</v>
      </c>
      <c r="C53" s="14" t="s">
        <v>458</v>
      </c>
    </row>
    <row r="54" spans="2:3" x14ac:dyDescent="0.3">
      <c r="B54" t="s">
        <v>463</v>
      </c>
      <c r="C54" s="44" t="s">
        <v>533</v>
      </c>
    </row>
    <row r="55" spans="2:3" x14ac:dyDescent="0.3">
      <c r="B55" t="s">
        <v>523</v>
      </c>
      <c r="C55" s="44" t="s">
        <v>525</v>
      </c>
    </row>
    <row r="56" spans="2:3" x14ac:dyDescent="0.3">
      <c r="B56" t="s">
        <v>465</v>
      </c>
      <c r="C56" s="14" t="s">
        <v>456</v>
      </c>
    </row>
    <row r="57" spans="2:3" x14ac:dyDescent="0.3">
      <c r="B57" t="s">
        <v>520</v>
      </c>
      <c r="C57" s="44" t="s">
        <v>522</v>
      </c>
    </row>
    <row r="58" spans="2:3" x14ac:dyDescent="0.3">
      <c r="B58" t="s">
        <v>466</v>
      </c>
      <c r="C58" s="14" t="s">
        <v>449</v>
      </c>
    </row>
    <row r="59" spans="2:3" x14ac:dyDescent="0.3">
      <c r="B59" t="s">
        <v>519</v>
      </c>
      <c r="C59" s="44" t="s">
        <v>519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D7"/>
  <sheetViews>
    <sheetView workbookViewId="0">
      <selection activeCell="D5" sqref="D5"/>
    </sheetView>
  </sheetViews>
  <sheetFormatPr defaultRowHeight="16.5" x14ac:dyDescent="0.3"/>
  <cols>
    <col min="4" max="4" width="68.625" bestFit="1" customWidth="1"/>
  </cols>
  <sheetData>
    <row r="2" spans="1:4" x14ac:dyDescent="0.3">
      <c r="A2" s="61" t="s">
        <v>502</v>
      </c>
      <c r="B2" s="71" t="s">
        <v>506</v>
      </c>
      <c r="C2" s="71" t="s">
        <v>503</v>
      </c>
      <c r="D2" s="66" t="s">
        <v>504</v>
      </c>
    </row>
    <row r="3" spans="1:4" x14ac:dyDescent="0.3">
      <c r="A3" s="70">
        <f>ROW()-2</f>
        <v>1</v>
      </c>
      <c r="B3" s="7" t="s">
        <v>507</v>
      </c>
      <c r="C3" s="7" t="s">
        <v>505</v>
      </c>
      <c r="D3" s="74" t="s">
        <v>509</v>
      </c>
    </row>
    <row r="4" spans="1:4" x14ac:dyDescent="0.3">
      <c r="A4" s="70">
        <f>ROW()-2</f>
        <v>2</v>
      </c>
      <c r="B4" s="7"/>
      <c r="C4" s="7" t="s">
        <v>508</v>
      </c>
      <c r="D4" s="74" t="s">
        <v>510</v>
      </c>
    </row>
    <row r="5" spans="1:4" x14ac:dyDescent="0.3">
      <c r="A5" s="70">
        <f>ROW()-2</f>
        <v>3</v>
      </c>
      <c r="B5" s="7"/>
      <c r="C5" s="7"/>
      <c r="D5" s="74"/>
    </row>
    <row r="6" spans="1:4" x14ac:dyDescent="0.3">
      <c r="A6" s="70">
        <f>ROW()-2</f>
        <v>4</v>
      </c>
      <c r="B6" s="7"/>
      <c r="C6" s="7"/>
      <c r="D6" s="74"/>
    </row>
    <row r="7" spans="1:4" x14ac:dyDescent="0.3">
      <c r="A7" s="60">
        <f>ROW()-2</f>
        <v>5</v>
      </c>
      <c r="B7" s="6"/>
      <c r="C7" s="6"/>
      <c r="D7" s="59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개요</vt:lpstr>
      <vt:lpstr>공통이슈점검</vt:lpstr>
      <vt:lpstr>화면별_이슈등록</vt:lpstr>
      <vt:lpstr>화면별_이슈그룹화</vt:lpstr>
      <vt:lpstr>화면별_이슈분석(201013)</vt:lpstr>
      <vt:lpstr>화면별_이슈분석상세(201013)</vt:lpstr>
      <vt:lpstr>프로그램LIST</vt:lpstr>
      <vt:lpstr>코드</vt:lpstr>
      <vt:lpstr>용어정리</vt:lpstr>
      <vt:lpstr>공통이슈점검!_FilterDatabase</vt:lpstr>
      <vt:lpstr>OX여부</vt:lpstr>
      <vt:lpstr>개발자</vt:lpstr>
      <vt:lpstr>레이아웃POS</vt:lpstr>
      <vt:lpstr>오류구분</vt:lpstr>
      <vt:lpstr>우선순위</vt:lpstr>
      <vt:lpstr>이슈그룹</vt:lpstr>
      <vt:lpstr>점검결과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2020-11-20T03:01:48Z</dcterms:modified>
</cp:coreProperties>
</file>