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4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현재_통합_문서" defaultThemeVersion="124226"/>
  <bookViews>
    <workbookView xWindow="0" yWindow="2580" windowWidth="22995" windowHeight="7410" tabRatio="712" firstSheet="6" activeTab="6"/>
  </bookViews>
  <sheets>
    <sheet name="LD2AB 공정관리표" sheetId="11" state="veryHidden" r:id="rId1"/>
    <sheet name="LD3AB 공정관리표 " sheetId="12" state="hidden" r:id="rId2"/>
    <sheet name="LS02 공정관리표" sheetId="13" state="hidden" r:id="rId3"/>
    <sheet name="LD-11 (E556)" sheetId="144" r:id="rId4"/>
    <sheet name="LD-11 (E556)(H)" sheetId="158" r:id="rId5"/>
    <sheet name="LD-12 (E556)" sheetId="128" r:id="rId6"/>
    <sheet name="Dual_F2" sheetId="155" r:id="rId7"/>
    <sheet name="Sheet16" sheetId="157" state="hidden" r:id="rId8"/>
    <sheet name="LD-19(DE.SK)" sheetId="131" state="hidden" r:id="rId9"/>
    <sheet name="LD-20(E370)" sheetId="132" state="hidden" r:id="rId10"/>
    <sheet name="Sheet1" sheetId="63" state="hidden" r:id="rId11"/>
    <sheet name="Sheet2" sheetId="64" state="hidden" r:id="rId12"/>
    <sheet name="Sheet3" sheetId="65" state="hidden" r:id="rId13"/>
    <sheet name="Sheet4" sheetId="66" state="hidden" r:id="rId14"/>
    <sheet name="Sheet5" sheetId="67" state="hidden" r:id="rId15"/>
    <sheet name="Sheet6" sheetId="68" state="hidden" r:id="rId16"/>
    <sheet name="Sheet7" sheetId="69" state="hidden" r:id="rId17"/>
    <sheet name="Sheet8" sheetId="70" state="hidden" r:id="rId18"/>
    <sheet name="Sheet9" sheetId="71" state="hidden" r:id="rId19"/>
    <sheet name="Sheet10" sheetId="72" state="hidden" r:id="rId20"/>
    <sheet name="Sheet11" sheetId="73" state="hidden" r:id="rId21"/>
    <sheet name="Sheet13" sheetId="123" state="hidden" r:id="rId22"/>
    <sheet name="Sheet15" sheetId="124" state="hidden" r:id="rId23"/>
  </sheets>
  <definedNames>
    <definedName name="_xlnm._FilterDatabase" localSheetId="3" hidden="1">'LD-11 (E556)'!$BD$2:$BD$5</definedName>
    <definedName name="_xlnm._FilterDatabase" localSheetId="4" hidden="1">'LD-11 (E556)(H)'!$BD$2:$BD$5</definedName>
    <definedName name="_xlnm._FilterDatabase" localSheetId="5" hidden="1">'LD-12 (E556)'!$BD$2:$BD$5</definedName>
    <definedName name="AA" localSheetId="6">#REF!</definedName>
    <definedName name="AA" localSheetId="3">#REF!</definedName>
    <definedName name="AA" localSheetId="4">#REF!</definedName>
    <definedName name="AA" localSheetId="5">#REF!</definedName>
    <definedName name="AA" localSheetId="8">#REF!</definedName>
    <definedName name="AA" localSheetId="9">#REF!</definedName>
    <definedName name="AA">#REF!</definedName>
    <definedName name="_xlnm.Criteria" localSheetId="3">'LD-11 (E556)'!$B$8:$C$8</definedName>
    <definedName name="_xlnm.Criteria" localSheetId="4">'LD-11 (E556)(H)'!$B$8:$C$8</definedName>
    <definedName name="_xlnm.Criteria" localSheetId="5">'LD-12 (E556)'!$B$8:$C$8</definedName>
    <definedName name="_xlnm.Criteria" localSheetId="0">'LD2AB 공정관리표'!$BE$9:$BE$14</definedName>
    <definedName name="EFE" localSheetId="6">#REF!</definedName>
    <definedName name="EFE" localSheetId="3">#REF!</definedName>
    <definedName name="EFE" localSheetId="4">#REF!</definedName>
    <definedName name="EFE" localSheetId="5">#REF!</definedName>
    <definedName name="EFE" localSheetId="8">#REF!</definedName>
    <definedName name="EFE" localSheetId="9">#REF!</definedName>
    <definedName name="EFE">#REF!</definedName>
    <definedName name="fgdhdashdfh" localSheetId="6">#REF!</definedName>
    <definedName name="fgdhdashdfh" localSheetId="3">#REF!</definedName>
    <definedName name="fgdhdashdfh" localSheetId="4">#REF!</definedName>
    <definedName name="fgdhdashdfh" localSheetId="5">#REF!</definedName>
    <definedName name="fgdhdashdfh" localSheetId="8">#REF!</definedName>
    <definedName name="fgdhdashdfh" localSheetId="9">#REF!</definedName>
    <definedName name="fgdhdashdfh">#REF!</definedName>
    <definedName name="LD_13" localSheetId="6">#REF!</definedName>
    <definedName name="LD_13" localSheetId="3">#REF!</definedName>
    <definedName name="LD_13" localSheetId="4">#REF!</definedName>
    <definedName name="LD_13" localSheetId="5">#REF!</definedName>
    <definedName name="LD_13" localSheetId="8">#REF!</definedName>
    <definedName name="LD_13" localSheetId="9">#REF!</definedName>
    <definedName name="LD_13">#REF!</definedName>
    <definedName name="_xlnm.Print_Area" localSheetId="6">Dual_F2!$A$1:$AW$53</definedName>
    <definedName name="_xlnm.Print_Area" localSheetId="3">'LD-11 (E556)'!$A$1:$AW$106</definedName>
    <definedName name="_xlnm.Print_Area" localSheetId="4">'LD-11 (E556)(H)'!$A$1:$AW$106</definedName>
    <definedName name="_xlnm.Print_Area" localSheetId="5">'LD-12 (E556)'!$A$1:$AW$108</definedName>
    <definedName name="_xlnm.Print_Area" localSheetId="8">'LD-19(DE.SK)'!$A$1:$AW$102</definedName>
    <definedName name="_xlnm.Print_Area" localSheetId="9">'LD-20(E370)'!$A$1:$AW$102</definedName>
    <definedName name="_xlnm.Print_Area" localSheetId="0">'LD2AB 공정관리표'!$A$1:$BC$53</definedName>
    <definedName name="_xlnm.Print_Area" localSheetId="1">'LD3AB 공정관리표 '!$A$1:$BH$54</definedName>
    <definedName name="_xlnm.Print_Area" localSheetId="2">'LS02 공정관리표'!$A$1:$BH$54</definedName>
    <definedName name="S" localSheetId="6">#REF!</definedName>
    <definedName name="S" localSheetId="3">#REF!</definedName>
    <definedName name="S" localSheetId="4">#REF!</definedName>
    <definedName name="S" localSheetId="5">#REF!</definedName>
    <definedName name="S" localSheetId="8">#REF!</definedName>
    <definedName name="S" localSheetId="9">#REF!</definedName>
    <definedName name="S">#REF!</definedName>
    <definedName name="ㅀ" localSheetId="6">#REF!</definedName>
    <definedName name="ㅀ" localSheetId="3">#REF!</definedName>
    <definedName name="ㅀ" localSheetId="4">#REF!</definedName>
    <definedName name="ㅀ" localSheetId="5">#REF!</definedName>
    <definedName name="ㅀ" localSheetId="8">#REF!</definedName>
    <definedName name="ㅀ" localSheetId="9">#REF!</definedName>
    <definedName name="ㅀ">#REF!</definedName>
    <definedName name="ㅁ" localSheetId="6">#REF!</definedName>
    <definedName name="ㅁ" localSheetId="3">#REF!</definedName>
    <definedName name="ㅁ" localSheetId="4">#REF!</definedName>
    <definedName name="ㅁ" localSheetId="5">#REF!</definedName>
    <definedName name="ㅁ" localSheetId="8">#REF!</definedName>
    <definedName name="ㅁ" localSheetId="9">#REF!</definedName>
    <definedName name="ㅁ">#REF!</definedName>
    <definedName name="ㅁㅇㅇㅇ" localSheetId="6">#REF!</definedName>
    <definedName name="ㅁㅇㅇㅇ" localSheetId="3">#REF!</definedName>
    <definedName name="ㅁㅇㅇㅇ" localSheetId="4">#REF!</definedName>
    <definedName name="ㅁㅇㅇㅇ" localSheetId="5">#REF!</definedName>
    <definedName name="ㅁㅇㅇㅇ" localSheetId="8">#REF!</definedName>
    <definedName name="ㅁㅇㅇㅇ" localSheetId="9">#REF!</definedName>
    <definedName name="ㅁㅇㅇㅇ">#REF!</definedName>
    <definedName name="ㅇ" localSheetId="6">#REF!</definedName>
    <definedName name="ㅇ" localSheetId="3">#REF!</definedName>
    <definedName name="ㅇ" localSheetId="4">#REF!</definedName>
    <definedName name="ㅇ" localSheetId="5">#REF!</definedName>
    <definedName name="ㅇ" localSheetId="8">#REF!</definedName>
    <definedName name="ㅇ" localSheetId="9">#REF!</definedName>
    <definedName name="ㅇ">#REF!</definedName>
    <definedName name="ㅇㅇ" localSheetId="6">#REF!</definedName>
    <definedName name="ㅇㅇ" localSheetId="3">#REF!</definedName>
    <definedName name="ㅇㅇ" localSheetId="4">#REF!</definedName>
    <definedName name="ㅇㅇ" localSheetId="5">#REF!</definedName>
    <definedName name="ㅇㅇ" localSheetId="8">#REF!</definedName>
    <definedName name="ㅇㅇ" localSheetId="9">#REF!</definedName>
    <definedName name="ㅇㅇ">#REF!</definedName>
    <definedName name="ㅇㅇㅇ" localSheetId="6">#REF!</definedName>
    <definedName name="ㅇㅇㅇ" localSheetId="3">#REF!</definedName>
    <definedName name="ㅇㅇㅇ" localSheetId="4">#REF!</definedName>
    <definedName name="ㅇㅇㅇ" localSheetId="5">#REF!</definedName>
    <definedName name="ㅇㅇㅇ" localSheetId="8">#REF!</definedName>
    <definedName name="ㅇㅇㅇ" localSheetId="9">#REF!</definedName>
    <definedName name="ㅇㅇㅇ">#REF!</definedName>
    <definedName name="ㅇㅇㅇㅇㅇ" localSheetId="6">#REF!</definedName>
    <definedName name="ㅇㅇㅇㅇㅇ" localSheetId="3">#REF!</definedName>
    <definedName name="ㅇㅇㅇㅇㅇ" localSheetId="4">#REF!</definedName>
    <definedName name="ㅇㅇㅇㅇㅇ" localSheetId="5">#REF!</definedName>
    <definedName name="ㅇㅇㅇㅇㅇ" localSheetId="8">#REF!</definedName>
    <definedName name="ㅇㅇㅇㅇㅇ" localSheetId="9">#REF!</definedName>
    <definedName name="ㅇㅇㅇㅇㅇ">#REF!</definedName>
    <definedName name="작업표준" localSheetId="6">Dual_F2!#REF!</definedName>
    <definedName name="작업표준" localSheetId="3">'LD-11 (E556)'!$AY$9:$AY$25</definedName>
    <definedName name="작업표준" localSheetId="4">'LD-11 (E556)(H)'!$AY$9:$AY$25</definedName>
    <definedName name="작업표준" localSheetId="5">'LD-12 (E556)'!$AY$9:$AY$25</definedName>
    <definedName name="작업표준" localSheetId="8">'LD-19(DE.SK)'!$AY$9:$AY$24</definedName>
    <definedName name="작업표준" localSheetId="9">'LD-20(E370)'!$AY$9:$AY$24</definedName>
    <definedName name="작업표준">#REF!</definedName>
  </definedNames>
  <calcPr calcId="144525"/>
  <oleSize ref="A1"/>
</workbook>
</file>

<file path=xl/comments1.xml><?xml version="1.0" encoding="utf-8"?>
<comments xmlns="http://schemas.openxmlformats.org/spreadsheetml/2006/main">
  <authors>
    <author>QUA01</author>
  </authors>
  <commentList>
    <comment ref="D16" authorId="0">
      <text>
        <r>
          <rPr>
            <sz val="16"/>
            <color indexed="81"/>
            <rFont val="돋움"/>
            <family val="3"/>
            <charset val="129"/>
          </rPr>
          <t>메탈원자재가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연결된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 xml:space="preserve">경우는기존
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원자재</t>
        </r>
        <r>
          <rPr>
            <sz val="16"/>
            <color indexed="81"/>
            <rFont val="Tahoma"/>
            <family val="2"/>
          </rPr>
          <t xml:space="preserve"> LOT NO</t>
        </r>
        <r>
          <rPr>
            <sz val="16"/>
            <color indexed="81"/>
            <rFont val="돋움"/>
            <family val="3"/>
            <charset val="129"/>
          </rPr>
          <t>를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기록하여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주시기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바랍니다</t>
        </r>
        <r>
          <rPr>
            <sz val="16"/>
            <color indexed="81"/>
            <rFont val="Tahoma"/>
            <family val="2"/>
          </rPr>
          <t>.</t>
        </r>
      </text>
    </comment>
    <comment ref="D41" authorId="0">
      <text>
        <r>
          <rPr>
            <sz val="16"/>
            <color indexed="81"/>
            <rFont val="돋움"/>
            <family val="3"/>
            <charset val="129"/>
          </rPr>
          <t>메탈원자재가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연결된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 xml:space="preserve">경우는기존
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원자재</t>
        </r>
        <r>
          <rPr>
            <sz val="16"/>
            <color indexed="81"/>
            <rFont val="Tahoma"/>
            <family val="2"/>
          </rPr>
          <t xml:space="preserve"> LOT NO</t>
        </r>
        <r>
          <rPr>
            <sz val="16"/>
            <color indexed="81"/>
            <rFont val="돋움"/>
            <family val="3"/>
            <charset val="129"/>
          </rPr>
          <t>를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기록하여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주시기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바랍니다</t>
        </r>
        <r>
          <rPr>
            <sz val="16"/>
            <color indexed="81"/>
            <rFont val="Tahoma"/>
            <family val="2"/>
          </rPr>
          <t>.</t>
        </r>
      </text>
    </comment>
    <comment ref="D43" authorId="0">
      <text>
        <r>
          <rPr>
            <sz val="18"/>
            <color indexed="81"/>
            <rFont val="돋움"/>
            <family val="3"/>
            <charset val="129"/>
          </rPr>
          <t>신규</t>
        </r>
        <r>
          <rPr>
            <sz val="18"/>
            <color indexed="81"/>
            <rFont val="Tahoma"/>
            <family val="2"/>
          </rPr>
          <t xml:space="preserve"> </t>
        </r>
        <r>
          <rPr>
            <sz val="18"/>
            <color indexed="81"/>
            <rFont val="돋움"/>
            <family val="3"/>
            <charset val="129"/>
          </rPr>
          <t>원자재</t>
        </r>
        <r>
          <rPr>
            <sz val="18"/>
            <color indexed="81"/>
            <rFont val="Tahoma"/>
            <family val="2"/>
          </rPr>
          <t xml:space="preserve"> LIT NO </t>
        </r>
        <r>
          <rPr>
            <sz val="18"/>
            <color indexed="81"/>
            <rFont val="돋움"/>
            <family val="3"/>
            <charset val="129"/>
          </rPr>
          <t>기재</t>
        </r>
      </text>
    </comment>
  </commentList>
</comments>
</file>

<file path=xl/comments2.xml><?xml version="1.0" encoding="utf-8"?>
<comments xmlns="http://schemas.openxmlformats.org/spreadsheetml/2006/main">
  <authors>
    <author>QUA01</author>
  </authors>
  <commentList>
    <comment ref="D16" authorId="0">
      <text>
        <r>
          <rPr>
            <sz val="16"/>
            <color indexed="81"/>
            <rFont val="돋움"/>
            <family val="3"/>
            <charset val="129"/>
          </rPr>
          <t>메탈원자재가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연결된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 xml:space="preserve">경우는기존
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원자재</t>
        </r>
        <r>
          <rPr>
            <sz val="16"/>
            <color indexed="81"/>
            <rFont val="Tahoma"/>
            <family val="2"/>
          </rPr>
          <t xml:space="preserve"> LOT NO</t>
        </r>
        <r>
          <rPr>
            <sz val="16"/>
            <color indexed="81"/>
            <rFont val="돋움"/>
            <family val="3"/>
            <charset val="129"/>
          </rPr>
          <t>를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기록하여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주시기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바랍니다</t>
        </r>
        <r>
          <rPr>
            <sz val="16"/>
            <color indexed="81"/>
            <rFont val="Tahoma"/>
            <family val="2"/>
          </rPr>
          <t>.</t>
        </r>
      </text>
    </comment>
    <comment ref="D18" authorId="0">
      <text>
        <r>
          <rPr>
            <sz val="18"/>
            <color indexed="81"/>
            <rFont val="돋움"/>
            <family val="3"/>
            <charset val="129"/>
          </rPr>
          <t>신규</t>
        </r>
        <r>
          <rPr>
            <sz val="18"/>
            <color indexed="81"/>
            <rFont val="Tahoma"/>
            <family val="2"/>
          </rPr>
          <t xml:space="preserve"> </t>
        </r>
        <r>
          <rPr>
            <sz val="18"/>
            <color indexed="81"/>
            <rFont val="돋움"/>
            <family val="3"/>
            <charset val="129"/>
          </rPr>
          <t>원자재</t>
        </r>
        <r>
          <rPr>
            <sz val="18"/>
            <color indexed="81"/>
            <rFont val="Tahoma"/>
            <family val="2"/>
          </rPr>
          <t xml:space="preserve"> LIT NO </t>
        </r>
        <r>
          <rPr>
            <sz val="18"/>
            <color indexed="81"/>
            <rFont val="돋움"/>
            <family val="3"/>
            <charset val="129"/>
          </rPr>
          <t>기재</t>
        </r>
      </text>
    </comment>
    <comment ref="D43" authorId="0">
      <text>
        <r>
          <rPr>
            <sz val="16"/>
            <color indexed="81"/>
            <rFont val="돋움"/>
            <family val="3"/>
            <charset val="129"/>
          </rPr>
          <t>메탈원자재가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연결된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 xml:space="preserve">경우는기존
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원자재</t>
        </r>
        <r>
          <rPr>
            <sz val="16"/>
            <color indexed="81"/>
            <rFont val="Tahoma"/>
            <family val="2"/>
          </rPr>
          <t xml:space="preserve"> LOT NO</t>
        </r>
        <r>
          <rPr>
            <sz val="16"/>
            <color indexed="81"/>
            <rFont val="돋움"/>
            <family val="3"/>
            <charset val="129"/>
          </rPr>
          <t>를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기록하여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주시기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바랍니다</t>
        </r>
        <r>
          <rPr>
            <sz val="16"/>
            <color indexed="81"/>
            <rFont val="Tahoma"/>
            <family val="2"/>
          </rPr>
          <t>.</t>
        </r>
      </text>
    </comment>
    <comment ref="D45" authorId="0">
      <text>
        <r>
          <rPr>
            <sz val="18"/>
            <color indexed="81"/>
            <rFont val="돋움"/>
            <family val="3"/>
            <charset val="129"/>
          </rPr>
          <t>신규</t>
        </r>
        <r>
          <rPr>
            <sz val="18"/>
            <color indexed="81"/>
            <rFont val="Tahoma"/>
            <family val="2"/>
          </rPr>
          <t xml:space="preserve"> </t>
        </r>
        <r>
          <rPr>
            <sz val="18"/>
            <color indexed="81"/>
            <rFont val="돋움"/>
            <family val="3"/>
            <charset val="129"/>
          </rPr>
          <t>원자재</t>
        </r>
        <r>
          <rPr>
            <sz val="18"/>
            <color indexed="81"/>
            <rFont val="Tahoma"/>
            <family val="2"/>
          </rPr>
          <t xml:space="preserve"> LIT NO </t>
        </r>
        <r>
          <rPr>
            <sz val="18"/>
            <color indexed="81"/>
            <rFont val="돋움"/>
            <family val="3"/>
            <charset val="129"/>
          </rPr>
          <t>기재</t>
        </r>
      </text>
    </comment>
  </commentList>
</comments>
</file>

<file path=xl/comments3.xml><?xml version="1.0" encoding="utf-8"?>
<comments xmlns="http://schemas.openxmlformats.org/spreadsheetml/2006/main">
  <authors>
    <author>QUA01</author>
  </authors>
  <commentList>
    <comment ref="D16" authorId="0">
      <text>
        <r>
          <rPr>
            <sz val="16"/>
            <color indexed="81"/>
            <rFont val="돋움"/>
            <family val="3"/>
            <charset val="129"/>
          </rPr>
          <t>메탈원자재가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연결된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 xml:space="preserve">경우는기존
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원자재</t>
        </r>
        <r>
          <rPr>
            <sz val="16"/>
            <color indexed="81"/>
            <rFont val="Tahoma"/>
            <family val="2"/>
          </rPr>
          <t xml:space="preserve"> LOT NO</t>
        </r>
        <r>
          <rPr>
            <sz val="16"/>
            <color indexed="81"/>
            <rFont val="돋움"/>
            <family val="3"/>
            <charset val="129"/>
          </rPr>
          <t>를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기록하여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주시기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바랍니다</t>
        </r>
        <r>
          <rPr>
            <sz val="16"/>
            <color indexed="81"/>
            <rFont val="Tahoma"/>
            <family val="2"/>
          </rPr>
          <t>.</t>
        </r>
      </text>
    </comment>
    <comment ref="D18" authorId="0">
      <text>
        <r>
          <rPr>
            <sz val="18"/>
            <color indexed="81"/>
            <rFont val="돋움"/>
            <family val="3"/>
            <charset val="129"/>
          </rPr>
          <t>신규</t>
        </r>
        <r>
          <rPr>
            <sz val="18"/>
            <color indexed="81"/>
            <rFont val="Tahoma"/>
            <family val="2"/>
          </rPr>
          <t xml:space="preserve"> </t>
        </r>
        <r>
          <rPr>
            <sz val="18"/>
            <color indexed="81"/>
            <rFont val="돋움"/>
            <family val="3"/>
            <charset val="129"/>
          </rPr>
          <t>원자재</t>
        </r>
        <r>
          <rPr>
            <sz val="18"/>
            <color indexed="81"/>
            <rFont val="Tahoma"/>
            <family val="2"/>
          </rPr>
          <t xml:space="preserve"> LIT NO </t>
        </r>
        <r>
          <rPr>
            <sz val="18"/>
            <color indexed="81"/>
            <rFont val="돋움"/>
            <family val="3"/>
            <charset val="129"/>
          </rPr>
          <t>기재</t>
        </r>
      </text>
    </comment>
    <comment ref="D43" authorId="0">
      <text>
        <r>
          <rPr>
            <sz val="16"/>
            <color indexed="81"/>
            <rFont val="돋움"/>
            <family val="3"/>
            <charset val="129"/>
          </rPr>
          <t>메탈원자재가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연결된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 xml:space="preserve">경우는기존
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원자재</t>
        </r>
        <r>
          <rPr>
            <sz val="16"/>
            <color indexed="81"/>
            <rFont val="Tahoma"/>
            <family val="2"/>
          </rPr>
          <t xml:space="preserve"> LOT NO</t>
        </r>
        <r>
          <rPr>
            <sz val="16"/>
            <color indexed="81"/>
            <rFont val="돋움"/>
            <family val="3"/>
            <charset val="129"/>
          </rPr>
          <t>를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기록하여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주시기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바랍니다</t>
        </r>
        <r>
          <rPr>
            <sz val="16"/>
            <color indexed="81"/>
            <rFont val="Tahoma"/>
            <family val="2"/>
          </rPr>
          <t>.</t>
        </r>
      </text>
    </comment>
    <comment ref="D45" authorId="0">
      <text>
        <r>
          <rPr>
            <sz val="18"/>
            <color indexed="81"/>
            <rFont val="돋움"/>
            <family val="3"/>
            <charset val="129"/>
          </rPr>
          <t>신규</t>
        </r>
        <r>
          <rPr>
            <sz val="18"/>
            <color indexed="81"/>
            <rFont val="Tahoma"/>
            <family val="2"/>
          </rPr>
          <t xml:space="preserve"> </t>
        </r>
        <r>
          <rPr>
            <sz val="18"/>
            <color indexed="81"/>
            <rFont val="돋움"/>
            <family val="3"/>
            <charset val="129"/>
          </rPr>
          <t>원자재</t>
        </r>
        <r>
          <rPr>
            <sz val="18"/>
            <color indexed="81"/>
            <rFont val="Tahoma"/>
            <family val="2"/>
          </rPr>
          <t xml:space="preserve"> LIT NO </t>
        </r>
        <r>
          <rPr>
            <sz val="18"/>
            <color indexed="81"/>
            <rFont val="돋움"/>
            <family val="3"/>
            <charset val="129"/>
          </rPr>
          <t>기재</t>
        </r>
      </text>
    </comment>
  </commentList>
</comments>
</file>

<file path=xl/comments4.xml><?xml version="1.0" encoding="utf-8"?>
<comments xmlns="http://schemas.openxmlformats.org/spreadsheetml/2006/main">
  <authors>
    <author>leeym008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ADMIN:
jx:area(lastCell="BE56")</t>
        </r>
      </text>
    </comment>
  </commentList>
</comments>
</file>

<file path=xl/sharedStrings.xml><?xml version="1.0" encoding="utf-8"?>
<sst xmlns="http://schemas.openxmlformats.org/spreadsheetml/2006/main" count="7864" uniqueCount="924">
  <si>
    <t>작 업 조 건</t>
    <phoneticPr fontId="3" type="noConversion"/>
  </si>
  <si>
    <t>생 산 초 도 품 관 리</t>
    <phoneticPr fontId="3" type="noConversion"/>
  </si>
  <si>
    <t>2차메탈</t>
  </si>
  <si>
    <t>생산 공정관리표 (대형)</t>
    <phoneticPr fontId="3" type="noConversion"/>
  </si>
  <si>
    <t>운행 전 특이사항</t>
    <phoneticPr fontId="3" type="noConversion"/>
  </si>
  <si>
    <t>작업자</t>
    <phoneticPr fontId="1" type="noConversion"/>
  </si>
  <si>
    <t>주간    /   야간</t>
    <phoneticPr fontId="3" type="noConversion"/>
  </si>
  <si>
    <t>운행 중 특이사항</t>
    <phoneticPr fontId="3" type="noConversion"/>
  </si>
  <si>
    <t>생 산 초 도 품 관 리</t>
    <phoneticPr fontId="1" type="noConversion"/>
  </si>
  <si>
    <t>확인</t>
    <phoneticPr fontId="1" type="noConversion"/>
  </si>
  <si>
    <t>담 당</t>
    <phoneticPr fontId="3" type="noConversion"/>
  </si>
  <si>
    <t>SKI</t>
    <phoneticPr fontId="15" type="noConversion"/>
  </si>
  <si>
    <t>Rev. No / 일자</t>
    <phoneticPr fontId="1" type="noConversion"/>
  </si>
  <si>
    <t>/</t>
    <phoneticPr fontId="1" type="noConversion"/>
  </si>
  <si>
    <t>고객사</t>
    <phoneticPr fontId="3" type="noConversion"/>
  </si>
  <si>
    <t>제품명</t>
    <phoneticPr fontId="3" type="noConversion"/>
  </si>
  <si>
    <t>작 업 일 자</t>
    <phoneticPr fontId="3" type="noConversion"/>
  </si>
  <si>
    <t>작 업 시 간</t>
    <phoneticPr fontId="3" type="noConversion"/>
  </si>
  <si>
    <t>품질팀</t>
    <phoneticPr fontId="3" type="noConversion"/>
  </si>
  <si>
    <t>검 토</t>
    <phoneticPr fontId="3" type="noConversion"/>
  </si>
  <si>
    <t>승 인</t>
    <phoneticPr fontId="3" type="noConversion"/>
  </si>
  <si>
    <t>FORMULATION</t>
    <phoneticPr fontId="3" type="noConversion"/>
  </si>
  <si>
    <t>Dipping Test</t>
    <phoneticPr fontId="3" type="noConversion"/>
  </si>
  <si>
    <t>작업지시자</t>
    <phoneticPr fontId="3" type="noConversion"/>
  </si>
  <si>
    <t>작업자</t>
    <phoneticPr fontId="3" type="noConversion"/>
  </si>
  <si>
    <t>조</t>
    <phoneticPr fontId="1" type="noConversion"/>
  </si>
  <si>
    <t>이름</t>
    <phoneticPr fontId="1" type="noConversion"/>
  </si>
  <si>
    <t>온도( ℃ )</t>
    <phoneticPr fontId="3" type="noConversion"/>
  </si>
  <si>
    <t>예열</t>
    <phoneticPr fontId="3" type="noConversion"/>
  </si>
  <si>
    <t>가접</t>
    <phoneticPr fontId="3" type="noConversion"/>
  </si>
  <si>
    <t>1차메탈</t>
    <phoneticPr fontId="3" type="noConversion"/>
  </si>
  <si>
    <t>진접</t>
    <phoneticPr fontId="3" type="noConversion"/>
  </si>
  <si>
    <t>시간(SEC)</t>
    <phoneticPr fontId="1" type="noConversion"/>
  </si>
  <si>
    <t>Metal 
Lot No.</t>
    <phoneticPr fontId="1" type="noConversion"/>
  </si>
  <si>
    <t>원
자
재</t>
    <phoneticPr fontId="1" type="noConversion"/>
  </si>
  <si>
    <t>Film
규격</t>
    <phoneticPr fontId="1" type="noConversion"/>
  </si>
  <si>
    <t>Metal
특이
사항</t>
    <phoneticPr fontId="1" type="noConversion"/>
  </si>
  <si>
    <t>필름명</t>
    <phoneticPr fontId="1" type="noConversion"/>
  </si>
  <si>
    <t>사용필름</t>
    <phoneticPr fontId="1" type="noConversion"/>
  </si>
  <si>
    <t>목표수량</t>
    <phoneticPr fontId="1" type="noConversion"/>
  </si>
  <si>
    <t>실적수량</t>
    <phoneticPr fontId="3" type="noConversion"/>
  </si>
  <si>
    <t>양품중량</t>
    <phoneticPr fontId="1" type="noConversion"/>
  </si>
  <si>
    <t>불량중량</t>
    <phoneticPr fontId="1" type="noConversion"/>
  </si>
  <si>
    <t>원자재
불량
중량</t>
    <phoneticPr fontId="15" type="noConversion"/>
  </si>
  <si>
    <t>생산수량기재</t>
    <phoneticPr fontId="1" type="noConversion"/>
  </si>
  <si>
    <t>장비 동작 및 정비(청소) 상태 확인 인수 인계</t>
    <phoneticPr fontId="1" type="noConversion"/>
  </si>
  <si>
    <t>인계자</t>
    <phoneticPr fontId="1" type="noConversion"/>
  </si>
  <si>
    <t>인수자</t>
    <phoneticPr fontId="1" type="noConversion"/>
  </si>
  <si>
    <t>MAX.0.015</t>
    <phoneticPr fontId="1" type="noConversion"/>
  </si>
  <si>
    <t>Burr</t>
    <phoneticPr fontId="1" type="noConversion"/>
  </si>
  <si>
    <t>구분</t>
    <phoneticPr fontId="3" type="noConversion"/>
  </si>
  <si>
    <t>Welding Part</t>
    <phoneticPr fontId="3" type="noConversion"/>
  </si>
  <si>
    <t>Pitch</t>
    <phoneticPr fontId="3" type="noConversion"/>
  </si>
  <si>
    <t>P.P 날개</t>
    <phoneticPr fontId="3" type="noConversion"/>
  </si>
  <si>
    <t>P.P 폭</t>
    <phoneticPr fontId="3" type="noConversion"/>
  </si>
  <si>
    <t>P.P 
총길이</t>
    <phoneticPr fontId="3" type="noConversion"/>
  </si>
  <si>
    <t>메탈폭</t>
    <phoneticPr fontId="1" type="noConversion"/>
  </si>
  <si>
    <t>메탈
두께</t>
    <phoneticPr fontId="1" type="noConversion"/>
  </si>
  <si>
    <t>총두께</t>
    <phoneticPr fontId="1" type="noConversion"/>
  </si>
  <si>
    <t>Bending</t>
    <phoneticPr fontId="1" type="noConversion"/>
  </si>
  <si>
    <t>좌</t>
    <phoneticPr fontId="1" type="noConversion"/>
  </si>
  <si>
    <t>우</t>
    <phoneticPr fontId="1" type="noConversion"/>
  </si>
  <si>
    <t>MIN</t>
    <phoneticPr fontId="1" type="noConversion"/>
  </si>
  <si>
    <t>MAX</t>
    <phoneticPr fontId="1" type="noConversion"/>
  </si>
  <si>
    <t>초물</t>
    <phoneticPr fontId="3" type="noConversion"/>
  </si>
  <si>
    <t xml:space="preserve">중물 </t>
    <phoneticPr fontId="3" type="noConversion"/>
  </si>
  <si>
    <t xml:space="preserve">종물 </t>
    <phoneticPr fontId="3" type="noConversion"/>
  </si>
  <si>
    <t>생산팀</t>
    <phoneticPr fontId="3" type="noConversion"/>
  </si>
  <si>
    <t>승  인</t>
    <phoneticPr fontId="3" type="noConversion"/>
  </si>
  <si>
    <t>원자재투입
중량</t>
    <phoneticPr fontId="15" type="noConversion"/>
  </si>
  <si>
    <t xml:space="preserve"> A조(노랑,형광)</t>
    <phoneticPr fontId="15" type="noConversion"/>
  </si>
  <si>
    <t>1700 ea</t>
    <phoneticPr fontId="15" type="noConversion"/>
  </si>
  <si>
    <t xml:space="preserve"> B조(파랑,분홍)</t>
    <phoneticPr fontId="15" type="noConversion"/>
  </si>
  <si>
    <t>면취</t>
    <phoneticPr fontId="15" type="noConversion"/>
  </si>
  <si>
    <t>(북경)0.4x55w-PP9.5x65-39P</t>
    <phoneticPr fontId="15" type="noConversion"/>
  </si>
  <si>
    <t>(PSEV)0.3x60w-PP15x70-46.5P</t>
    <phoneticPr fontId="15" type="noConversion"/>
  </si>
  <si>
    <t>(LIFT)0.3x60w-PP14x70-34P</t>
    <phoneticPr fontId="15" type="noConversion"/>
  </si>
  <si>
    <t>황해수</t>
    <phoneticPr fontId="15" type="noConversion"/>
  </si>
  <si>
    <t>5.5±0.5</t>
    <phoneticPr fontId="15" type="noConversion"/>
  </si>
  <si>
    <t>5±0.5</t>
    <phoneticPr fontId="15" type="noConversion"/>
  </si>
  <si>
    <t>70±0.5</t>
    <phoneticPr fontId="15" type="noConversion"/>
  </si>
  <si>
    <t>60±0.3</t>
    <phoneticPr fontId="15" type="noConversion"/>
  </si>
  <si>
    <t>(H100)0.4X45W-PP14X55-48P</t>
    <phoneticPr fontId="15" type="noConversion"/>
  </si>
  <si>
    <t>Product Lot No.</t>
    <phoneticPr fontId="3" type="noConversion"/>
  </si>
  <si>
    <t>46.5±0.5</t>
    <phoneticPr fontId="15" type="noConversion"/>
  </si>
  <si>
    <t>15±0.5</t>
    <phoneticPr fontId="15" type="noConversion"/>
  </si>
  <si>
    <t>0.300±0.015</t>
    <phoneticPr fontId="15" type="noConversion"/>
  </si>
  <si>
    <t>0.500±0.015</t>
    <phoneticPr fontId="15" type="noConversion"/>
  </si>
  <si>
    <t>B</t>
    <phoneticPr fontId="15" type="noConversion"/>
  </si>
  <si>
    <t>박민규</t>
    <phoneticPr fontId="15" type="noConversion"/>
  </si>
  <si>
    <t>(북경)0.4x55w-PP9.5x65-39P</t>
  </si>
  <si>
    <t>표준
규격</t>
    <phoneticPr fontId="1" type="noConversion"/>
  </si>
  <si>
    <t>4.0±0.5</t>
    <phoneticPr fontId="15" type="noConversion"/>
  </si>
  <si>
    <t>39±0.5</t>
    <phoneticPr fontId="15" type="noConversion"/>
  </si>
  <si>
    <t>9.5±0.5</t>
    <phoneticPr fontId="15" type="noConversion"/>
  </si>
  <si>
    <t>65±0.5</t>
    <phoneticPr fontId="15" type="noConversion"/>
  </si>
  <si>
    <t>55±0.3</t>
    <phoneticPr fontId="15" type="noConversion"/>
  </si>
  <si>
    <t>북경기차</t>
    <phoneticPr fontId="15" type="noConversion"/>
  </si>
  <si>
    <t>SLF-01</t>
    <phoneticPr fontId="15" type="noConversion"/>
  </si>
  <si>
    <t>9.0mm</t>
    <phoneticPr fontId="15" type="noConversion"/>
  </si>
  <si>
    <t>0.400±0.015</t>
    <phoneticPr fontId="15" type="noConversion"/>
  </si>
  <si>
    <t>0.600±0.015</t>
    <phoneticPr fontId="15" type="noConversion"/>
  </si>
  <si>
    <r>
      <t>(북경)</t>
    </r>
    <r>
      <rPr>
        <b/>
        <sz val="22"/>
        <color rgb="FFFF0000"/>
        <rFont val="맑은 고딕"/>
        <family val="3"/>
        <charset val="129"/>
      </rPr>
      <t>0.3</t>
    </r>
    <r>
      <rPr>
        <b/>
        <sz val="22"/>
        <rFont val="맑은 고딕"/>
        <family val="3"/>
        <charset val="129"/>
      </rPr>
      <t>x55w-PP9.5x65-39P</t>
    </r>
    <phoneticPr fontId="15" type="noConversion"/>
  </si>
  <si>
    <r>
      <rPr>
        <b/>
        <sz val="22"/>
        <color rgb="FFFF0000"/>
        <rFont val="맑은 고딕"/>
        <family val="3"/>
        <charset val="129"/>
      </rPr>
      <t>0.4</t>
    </r>
    <r>
      <rPr>
        <b/>
        <sz val="22"/>
        <rFont val="맑은 고딕"/>
        <family val="3"/>
        <charset val="129"/>
      </rPr>
      <t>x40w-PP10x48-63P</t>
    </r>
    <phoneticPr fontId="15" type="noConversion"/>
  </si>
  <si>
    <t>규격</t>
    <phoneticPr fontId="15" type="noConversion"/>
  </si>
  <si>
    <t>MAX. 0.5</t>
    <phoneticPr fontId="1" type="noConversion"/>
  </si>
  <si>
    <t>63±0.5</t>
    <phoneticPr fontId="15" type="noConversion"/>
  </si>
  <si>
    <t>3차메탈</t>
  </si>
  <si>
    <t>4차메탈</t>
  </si>
  <si>
    <t>시간(Time)</t>
    <phoneticPr fontId="3" type="noConversion"/>
  </si>
  <si>
    <t>150/150</t>
    <phoneticPr fontId="15" type="noConversion"/>
  </si>
  <si>
    <t>±10℃</t>
    <phoneticPr fontId="15" type="noConversion"/>
  </si>
  <si>
    <t>±0.5초</t>
    <phoneticPr fontId="15" type="noConversion"/>
  </si>
  <si>
    <t>작업 시간</t>
    <phoneticPr fontId="1" type="noConversion"/>
  </si>
  <si>
    <t>작업 온도</t>
    <phoneticPr fontId="1" type="noConversion"/>
  </si>
  <si>
    <t>표준 온도</t>
    <phoneticPr fontId="1" type="noConversion"/>
  </si>
  <si>
    <t>공차</t>
    <phoneticPr fontId="3" type="noConversion"/>
  </si>
  <si>
    <t>표준 시간</t>
    <phoneticPr fontId="1" type="noConversion"/>
  </si>
  <si>
    <t>120/120</t>
    <phoneticPr fontId="15" type="noConversion"/>
  </si>
  <si>
    <t>120/115</t>
    <phoneticPr fontId="15" type="noConversion"/>
  </si>
  <si>
    <t>190/190</t>
    <phoneticPr fontId="15" type="noConversion"/>
  </si>
  <si>
    <t>240/240</t>
    <phoneticPr fontId="15" type="noConversion"/>
  </si>
  <si>
    <t>2015. 03. 16</t>
    <phoneticPr fontId="15" type="noConversion"/>
  </si>
  <si>
    <t>4</t>
    <phoneticPr fontId="1" type="noConversion"/>
  </si>
  <si>
    <t>P.P Film
Lot No.</t>
    <phoneticPr fontId="1" type="noConversion"/>
  </si>
  <si>
    <t>LD2AAL-150316N0</t>
    <phoneticPr fontId="15" type="noConversion"/>
  </si>
  <si>
    <t>LD3AAL-150316N0</t>
    <phoneticPr fontId="15" type="noConversion"/>
  </si>
  <si>
    <t>LS02AL-150316N0</t>
    <phoneticPr fontId="15" type="noConversion"/>
  </si>
  <si>
    <t>LD2BAL-150316N0</t>
    <phoneticPr fontId="15" type="noConversion"/>
  </si>
  <si>
    <t>LD3BAL-150316N0</t>
    <phoneticPr fontId="15" type="noConversion"/>
  </si>
  <si>
    <t>LS02NC-150316N0</t>
    <phoneticPr fontId="15" type="noConversion"/>
  </si>
  <si>
    <t>(H100)0.4X45W-PP14X55-49P</t>
  </si>
  <si>
    <t>(H100)0.4X45W-PP14X55-50P</t>
  </si>
  <si>
    <t>(H100)0.4X45W-PP14X55-53P</t>
  </si>
  <si>
    <t>(H100)0.4X45W-PP14X55-54P</t>
  </si>
  <si>
    <t>(H100)0.4X45W-PP14X55-55P</t>
  </si>
  <si>
    <t>(H100)0.4X45W-PP14X55-56P</t>
  </si>
  <si>
    <t>(H100)0.4X45W-PP14X55-57P</t>
  </si>
  <si>
    <t>(H100)0.4X45W-PP14X55-58P</t>
  </si>
  <si>
    <t>(H100)0.4X45W-PP14X55-59P</t>
  </si>
  <si>
    <t>(H100)0.4X45W-PP14X55-60P</t>
  </si>
  <si>
    <t xml:space="preserve"> B조(파랑,분홍)</t>
    <phoneticPr fontId="15" type="noConversion"/>
  </si>
  <si>
    <t>인계자</t>
    <phoneticPr fontId="15" type="noConversion"/>
  </si>
  <si>
    <t>인수자</t>
    <phoneticPr fontId="15" type="noConversion"/>
  </si>
  <si>
    <r>
      <t>(북경)</t>
    </r>
    <r>
      <rPr>
        <b/>
        <sz val="12"/>
        <color rgb="FFFF0000"/>
        <rFont val="맑은 고딕"/>
        <family val="3"/>
        <charset val="129"/>
      </rPr>
      <t>0.3</t>
    </r>
    <r>
      <rPr>
        <b/>
        <sz val="12"/>
        <rFont val="맑은 고딕"/>
        <family val="3"/>
        <charset val="129"/>
      </rPr>
      <t>x55w-PP9.5x65-39P</t>
    </r>
    <phoneticPr fontId="15" type="noConversion"/>
  </si>
  <si>
    <r>
      <t>(북경)</t>
    </r>
    <r>
      <rPr>
        <b/>
        <sz val="24"/>
        <color rgb="FFFF0000"/>
        <rFont val="맑은 고딕"/>
        <family val="3"/>
        <charset val="129"/>
      </rPr>
      <t>0.3</t>
    </r>
    <r>
      <rPr>
        <b/>
        <sz val="24"/>
        <rFont val="맑은 고딕"/>
        <family val="3"/>
        <charset val="129"/>
      </rPr>
      <t>x55w-PP9.5x65-39P</t>
    </r>
    <phoneticPr fontId="15" type="noConversion"/>
  </si>
  <si>
    <r>
      <rPr>
        <b/>
        <sz val="24"/>
        <color rgb="FFFF0000"/>
        <rFont val="맑은 고딕"/>
        <family val="3"/>
        <charset val="129"/>
      </rPr>
      <t>0.4</t>
    </r>
    <r>
      <rPr>
        <b/>
        <sz val="24"/>
        <rFont val="맑은 고딕"/>
        <family val="3"/>
        <charset val="129"/>
      </rPr>
      <t>x40w-PP10x48-63P</t>
    </r>
    <phoneticPr fontId="15" type="noConversion"/>
  </si>
  <si>
    <t>-</t>
    <phoneticPr fontId="15" type="noConversion"/>
  </si>
  <si>
    <t>0.500±0.020</t>
    <phoneticPr fontId="15" type="noConversion"/>
  </si>
  <si>
    <t>0.600±0.020</t>
    <phoneticPr fontId="15" type="noConversion"/>
  </si>
  <si>
    <t>150/140</t>
    <phoneticPr fontId="15" type="noConversion"/>
  </si>
  <si>
    <t>5.0±0.5</t>
    <phoneticPr fontId="15" type="noConversion"/>
  </si>
  <si>
    <t>45.5±0.5</t>
    <phoneticPr fontId="15" type="noConversion"/>
  </si>
  <si>
    <t>14±0.5</t>
    <phoneticPr fontId="15" type="noConversion"/>
  </si>
  <si>
    <t>55±0.5</t>
    <phoneticPr fontId="15" type="noConversion"/>
  </si>
  <si>
    <t>45±0.3</t>
    <phoneticPr fontId="15" type="noConversion"/>
  </si>
  <si>
    <t>4.5±0.5</t>
    <phoneticPr fontId="15" type="noConversion"/>
  </si>
  <si>
    <t>0.400±0.020</t>
    <phoneticPr fontId="15" type="noConversion"/>
  </si>
  <si>
    <t>(P260)0.2x45-PP14x55-45.5P</t>
    <phoneticPr fontId="15" type="noConversion"/>
  </si>
  <si>
    <t>작 업 시 간</t>
    <phoneticPr fontId="3" type="noConversion"/>
  </si>
  <si>
    <t>47±0.5</t>
    <phoneticPr fontId="15" type="noConversion"/>
  </si>
  <si>
    <t>(DE/SK)0.3X45-PP9.5X55-47P</t>
    <phoneticPr fontId="15" type="noConversion"/>
  </si>
  <si>
    <t>설경수</t>
    <phoneticPr fontId="15" type="noConversion"/>
  </si>
  <si>
    <t>생산작업일지</t>
    <phoneticPr fontId="3" type="noConversion"/>
  </si>
  <si>
    <t>공정작업조건</t>
    <phoneticPr fontId="1" type="noConversion"/>
  </si>
  <si>
    <t>시간(SEC)</t>
    <phoneticPr fontId="3" type="noConversion"/>
  </si>
  <si>
    <t>표준 조건</t>
    <phoneticPr fontId="15" type="noConversion"/>
  </si>
  <si>
    <t>표준 공차</t>
    <phoneticPr fontId="15" type="noConversion"/>
  </si>
  <si>
    <t>작업 조건</t>
    <phoneticPr fontId="15" type="noConversion"/>
  </si>
  <si>
    <t>작업자</t>
    <phoneticPr fontId="1" type="noConversion"/>
  </si>
  <si>
    <t>조</t>
    <phoneticPr fontId="15" type="noConversion"/>
  </si>
  <si>
    <t>생산작업일지</t>
    <phoneticPr fontId="3" type="noConversion"/>
  </si>
  <si>
    <t>Rev. No / 일자</t>
    <phoneticPr fontId="1" type="noConversion"/>
  </si>
  <si>
    <t>7 / 2018.05.29</t>
    <phoneticPr fontId="1" type="noConversion"/>
  </si>
  <si>
    <t>주간   /   야간</t>
    <phoneticPr fontId="15" type="noConversion"/>
  </si>
  <si>
    <t>Welding Part</t>
    <phoneticPr fontId="3" type="noConversion"/>
  </si>
  <si>
    <t>Product Lot No.</t>
    <phoneticPr fontId="3" type="noConversion"/>
  </si>
  <si>
    <t>Product Lot No.</t>
    <phoneticPr fontId="15" type="noConversion"/>
  </si>
  <si>
    <t>검 사 작 업 일 지</t>
    <phoneticPr fontId="3" type="noConversion"/>
  </si>
  <si>
    <t>결 재</t>
    <phoneticPr fontId="3" type="noConversion"/>
  </si>
  <si>
    <t>담 당</t>
    <phoneticPr fontId="3" type="noConversion"/>
  </si>
  <si>
    <t>검 토</t>
    <phoneticPr fontId="3" type="noConversion"/>
  </si>
  <si>
    <t>승 인</t>
    <phoneticPr fontId="3" type="noConversion"/>
  </si>
  <si>
    <t>개정일자</t>
    <phoneticPr fontId="1" type="noConversion"/>
  </si>
  <si>
    <t>개정번호</t>
    <phoneticPr fontId="1" type="noConversion"/>
  </si>
  <si>
    <t>Burr</t>
    <phoneticPr fontId="1" type="noConversion"/>
  </si>
  <si>
    <t>Bending</t>
    <phoneticPr fontId="1" type="noConversion"/>
  </si>
  <si>
    <t>R-Cut</t>
    <phoneticPr fontId="1" type="noConversion"/>
  </si>
  <si>
    <t>Pitch</t>
    <phoneticPr fontId="3" type="noConversion"/>
  </si>
  <si>
    <t>P.P Film 날개</t>
    <phoneticPr fontId="3" type="noConversion"/>
  </si>
  <si>
    <t>P.P Film 폭</t>
    <phoneticPr fontId="3" type="noConversion"/>
  </si>
  <si>
    <t>총두께</t>
    <phoneticPr fontId="1" type="noConversion"/>
  </si>
  <si>
    <t>절곡</t>
    <phoneticPr fontId="1" type="noConversion"/>
  </si>
  <si>
    <t>Layer</t>
    <phoneticPr fontId="1" type="noConversion"/>
  </si>
  <si>
    <t>(좌)</t>
    <phoneticPr fontId="1" type="noConversion"/>
  </si>
  <si>
    <t>(우)</t>
    <phoneticPr fontId="1" type="noConversion"/>
  </si>
  <si>
    <t>Center</t>
    <phoneticPr fontId="1" type="noConversion"/>
  </si>
  <si>
    <t>Edge</t>
    <phoneticPr fontId="1" type="noConversion"/>
  </si>
  <si>
    <t>(횟수)</t>
    <phoneticPr fontId="1" type="noConversion"/>
  </si>
  <si>
    <t>초물</t>
    <phoneticPr fontId="1" type="noConversion"/>
  </si>
  <si>
    <t>중물</t>
    <phoneticPr fontId="1" type="noConversion"/>
  </si>
  <si>
    <t>말물</t>
    <phoneticPr fontId="1" type="noConversion"/>
  </si>
  <si>
    <t>도금박리</t>
    <phoneticPr fontId="1" type="noConversion"/>
  </si>
  <si>
    <t>뜯김</t>
    <phoneticPr fontId="1" type="noConversion"/>
  </si>
  <si>
    <t>테프론자국</t>
    <phoneticPr fontId="1" type="noConversion"/>
  </si>
  <si>
    <t>R-커팅</t>
    <phoneticPr fontId="1" type="noConversion"/>
  </si>
  <si>
    <t>M(원자재)</t>
    <phoneticPr fontId="1" type="noConversion"/>
  </si>
  <si>
    <t>P(공정)</t>
    <phoneticPr fontId="1" type="noConversion"/>
  </si>
  <si>
    <t>M(원자재)</t>
  </si>
  <si>
    <t>표면</t>
    <phoneticPr fontId="1" type="noConversion"/>
  </si>
  <si>
    <t>엣지</t>
    <phoneticPr fontId="1" type="noConversion"/>
  </si>
  <si>
    <t>치수</t>
    <phoneticPr fontId="1" type="noConversion"/>
  </si>
  <si>
    <t>미부착</t>
    <phoneticPr fontId="1" type="noConversion"/>
  </si>
  <si>
    <t>미진접</t>
    <phoneticPr fontId="1" type="noConversion"/>
  </si>
  <si>
    <t>특이사항</t>
    <phoneticPr fontId="1" type="noConversion"/>
  </si>
  <si>
    <t>검사자</t>
    <phoneticPr fontId="3" type="noConversion"/>
  </si>
  <si>
    <t>검사일자</t>
    <phoneticPr fontId="3" type="noConversion"/>
  </si>
  <si>
    <t>(좌)</t>
    <phoneticPr fontId="15" type="noConversion"/>
  </si>
  <si>
    <t>(우)</t>
    <phoneticPr fontId="15" type="noConversion"/>
  </si>
  <si>
    <t>총길이</t>
    <phoneticPr fontId="15" type="noConversion"/>
  </si>
  <si>
    <t>Max 0.5</t>
    <phoneticPr fontId="15" type="noConversion"/>
  </si>
  <si>
    <t>METAL</t>
    <phoneticPr fontId="1" type="noConversion"/>
  </si>
  <si>
    <t>두께</t>
    <phoneticPr fontId="15" type="noConversion"/>
  </si>
  <si>
    <t>폭</t>
    <phoneticPr fontId="15" type="noConversion"/>
  </si>
  <si>
    <t xml:space="preserve">Film </t>
    <phoneticPr fontId="3" type="noConversion"/>
  </si>
  <si>
    <t>시료</t>
    <phoneticPr fontId="15" type="noConversion"/>
  </si>
  <si>
    <t>메탈 스크레치(MS)</t>
    <phoneticPr fontId="1" type="noConversion"/>
  </si>
  <si>
    <t>메탈 burr
(MMB)</t>
    <phoneticPr fontId="1" type="noConversion"/>
  </si>
  <si>
    <t>메탈 찍힘</t>
    <phoneticPr fontId="1" type="noConversion"/>
  </si>
  <si>
    <t>이물</t>
    <phoneticPr fontId="1" type="noConversion"/>
  </si>
  <si>
    <t>꺽임</t>
    <phoneticPr fontId="1" type="noConversion"/>
  </si>
  <si>
    <t>오염</t>
    <phoneticPr fontId="1" type="noConversion"/>
  </si>
  <si>
    <t>메탈(METAL)</t>
    <phoneticPr fontId="15" type="noConversion"/>
  </si>
  <si>
    <t>필름(FILM)</t>
    <phoneticPr fontId="15" type="noConversion"/>
  </si>
  <si>
    <t>필름겹침</t>
    <phoneticPr fontId="15" type="noConversion"/>
  </si>
  <si>
    <t>위치</t>
    <phoneticPr fontId="1" type="noConversion"/>
  </si>
  <si>
    <t>엣지(Leakage)</t>
    <phoneticPr fontId="1" type="noConversion"/>
  </si>
  <si>
    <t>뭉침</t>
    <phoneticPr fontId="1" type="noConversion"/>
  </si>
  <si>
    <t>기타 불량</t>
    <phoneticPr fontId="15" type="noConversion"/>
  </si>
  <si>
    <t>PFS</t>
    <phoneticPr fontId="1" type="noConversion"/>
  </si>
  <si>
    <t>F꺽임</t>
    <phoneticPr fontId="1" type="noConversion"/>
  </si>
  <si>
    <t>Rev.06</t>
    <phoneticPr fontId="1" type="noConversion"/>
  </si>
  <si>
    <t>2018.05.29</t>
    <phoneticPr fontId="1" type="noConversion"/>
  </si>
  <si>
    <t>공차</t>
    <phoneticPr fontId="15" type="noConversion"/>
  </si>
  <si>
    <t>치 수 검 사</t>
    <phoneticPr fontId="15" type="noConversion"/>
  </si>
  <si>
    <t>외 관 검 사</t>
    <phoneticPr fontId="1" type="noConversion"/>
  </si>
  <si>
    <t>Max 0.015</t>
    <phoneticPr fontId="15" type="noConversion"/>
  </si>
  <si>
    <t xml:space="preserve">Burr </t>
    <phoneticPr fontId="1" type="noConversion"/>
  </si>
  <si>
    <t>Dipping검사기준 및 시료부착 영역</t>
    <phoneticPr fontId="15" type="noConversion"/>
  </si>
  <si>
    <t>(DE/SK)0.4X45-PP9.5X55-47P</t>
    <phoneticPr fontId="15" type="noConversion"/>
  </si>
  <si>
    <t>(DE/SK)0.3X45-PP9.5X55-47P</t>
  </si>
  <si>
    <t>C1020 H0</t>
  </si>
  <si>
    <t>Metal</t>
    <phoneticPr fontId="1" type="noConversion"/>
  </si>
  <si>
    <t>R끝단</t>
    <phoneticPr fontId="15" type="noConversion"/>
  </si>
  <si>
    <t>김현호</t>
    <phoneticPr fontId="15" type="noConversion"/>
  </si>
  <si>
    <t>A1050 H0</t>
  </si>
  <si>
    <t>0.4±0.020</t>
    <phoneticPr fontId="15" type="noConversion"/>
  </si>
  <si>
    <t>0.300±0.020</t>
    <phoneticPr fontId="15" type="noConversion"/>
  </si>
  <si>
    <t>0.2±0.020</t>
    <phoneticPr fontId="15" type="noConversion"/>
  </si>
  <si>
    <t>생산수량</t>
    <phoneticPr fontId="3" type="noConversion"/>
  </si>
  <si>
    <t>양품수량</t>
    <phoneticPr fontId="15" type="noConversion"/>
  </si>
  <si>
    <t>불량수량</t>
    <phoneticPr fontId="15" type="noConversion"/>
  </si>
  <si>
    <t>최종수량</t>
    <phoneticPr fontId="15" type="noConversion"/>
  </si>
  <si>
    <t>4.5±0.5</t>
  </si>
  <si>
    <t>47±0.5</t>
  </si>
  <si>
    <t>5±0.5</t>
  </si>
  <si>
    <t>9.5±0.5</t>
  </si>
  <si>
    <t>55±0.5</t>
  </si>
  <si>
    <t>45±0.3</t>
  </si>
  <si>
    <t>0.300±0.015</t>
  </si>
  <si>
    <t>0.500±0.020</t>
  </si>
  <si>
    <t>MAX. 0.5</t>
  </si>
  <si>
    <t>MAX.0.015</t>
  </si>
  <si>
    <t>(E370)0.2x45-PP12x49-62.5P</t>
  </si>
  <si>
    <t>R Size</t>
    <phoneticPr fontId="15" type="noConversion"/>
  </si>
  <si>
    <t>좌</t>
    <phoneticPr fontId="15" type="noConversion"/>
  </si>
  <si>
    <t>우</t>
    <phoneticPr fontId="15" type="noConversion"/>
  </si>
  <si>
    <t>R Size</t>
    <phoneticPr fontId="15" type="noConversion"/>
  </si>
  <si>
    <t>우</t>
    <phoneticPr fontId="15" type="noConversion"/>
  </si>
  <si>
    <t>Product Lot No.</t>
    <phoneticPr fontId="15" type="noConversion"/>
  </si>
  <si>
    <t>가접</t>
    <phoneticPr fontId="15" type="noConversion"/>
  </si>
  <si>
    <t>1차</t>
    <phoneticPr fontId="15" type="noConversion"/>
  </si>
  <si>
    <t>2차</t>
    <phoneticPr fontId="15" type="noConversion"/>
  </si>
  <si>
    <t>진접</t>
    <phoneticPr fontId="15" type="noConversion"/>
  </si>
  <si>
    <t>예열</t>
    <phoneticPr fontId="15" type="noConversion"/>
  </si>
  <si>
    <t>압력 (Mpa)</t>
    <phoneticPr fontId="15" type="noConversion"/>
  </si>
  <si>
    <t>8 / 2019.06.18</t>
    <phoneticPr fontId="1" type="noConversion"/>
  </si>
  <si>
    <t>③</t>
    <phoneticPr fontId="15" type="noConversion"/>
  </si>
  <si>
    <t>④</t>
    <phoneticPr fontId="15" type="noConversion"/>
  </si>
  <si>
    <t>①</t>
    <phoneticPr fontId="15" type="noConversion"/>
  </si>
  <si>
    <t>테프론 교체 (주기 4시간 / 1회)</t>
    <phoneticPr fontId="15" type="noConversion"/>
  </si>
  <si>
    <t>실리콘 교체 (주기 12시간 / 1회)</t>
    <phoneticPr fontId="15" type="noConversion"/>
  </si>
  <si>
    <t>교체
시간</t>
    <phoneticPr fontId="15" type="noConversion"/>
  </si>
  <si>
    <t>품질
상태</t>
    <phoneticPr fontId="15" type="noConversion"/>
  </si>
  <si>
    <t>□ OK   □ NG</t>
    <phoneticPr fontId="15" type="noConversion"/>
  </si>
  <si>
    <t>라벨 부착 바구니</t>
    <phoneticPr fontId="15" type="noConversion"/>
  </si>
  <si>
    <t>작업일지 바구니</t>
    <phoneticPr fontId="15" type="noConversion"/>
  </si>
  <si>
    <t>교체 시간</t>
    <phoneticPr fontId="15" type="noConversion"/>
  </si>
  <si>
    <t>②</t>
    <phoneticPr fontId="15" type="noConversion"/>
  </si>
  <si>
    <t>⑤</t>
    <phoneticPr fontId="15" type="noConversion"/>
  </si>
  <si>
    <t>□ OK
□ NG</t>
    <phoneticPr fontId="15" type="noConversion"/>
  </si>
  <si>
    <t>바</t>
    <phoneticPr fontId="15" type="noConversion"/>
  </si>
  <si>
    <t>작업지시자</t>
    <phoneticPr fontId="3" type="noConversion"/>
  </si>
  <si>
    <t>B</t>
  </si>
  <si>
    <t>황해수</t>
  </si>
  <si>
    <t>LS02</t>
  </si>
  <si>
    <t>LD1A</t>
  </si>
  <si>
    <t>LD3A</t>
  </si>
  <si>
    <t>AL-</t>
  </si>
  <si>
    <t>A</t>
  </si>
  <si>
    <t>D</t>
  </si>
  <si>
    <t>C1100 H0</t>
  </si>
  <si>
    <t>LS03</t>
  </si>
  <si>
    <t>LD1B</t>
  </si>
  <si>
    <t>LD3B</t>
  </si>
  <si>
    <t>NC-</t>
  </si>
  <si>
    <t>N</t>
  </si>
  <si>
    <t>박민규</t>
  </si>
  <si>
    <t>LS04</t>
  </si>
  <si>
    <t>LD2A</t>
  </si>
  <si>
    <t>LD4A</t>
  </si>
  <si>
    <t>C</t>
  </si>
  <si>
    <t>윤재환</t>
  </si>
  <si>
    <t>LS05</t>
  </si>
  <si>
    <t>LD2B</t>
  </si>
  <si>
    <t>LD4B</t>
  </si>
  <si>
    <t>A1050 H14</t>
  </si>
  <si>
    <t>김형일</t>
  </si>
  <si>
    <t>규격</t>
  </si>
  <si>
    <t>Welding Part</t>
  </si>
  <si>
    <t>Pitch</t>
  </si>
  <si>
    <t>P.P 날개</t>
  </si>
  <si>
    <t>P.P 폭</t>
  </si>
  <si>
    <t>P.P 
총길이</t>
  </si>
  <si>
    <t>메탈폭</t>
  </si>
  <si>
    <t>메탈
두께</t>
  </si>
  <si>
    <t>총두께</t>
  </si>
  <si>
    <t>Bending</t>
  </si>
  <si>
    <t>Burr</t>
  </si>
  <si>
    <t>온도( ℃ )</t>
  </si>
  <si>
    <t>시간(Time)</t>
  </si>
  <si>
    <t>좌</t>
  </si>
  <si>
    <t>우</t>
  </si>
  <si>
    <t>MIN</t>
  </si>
  <si>
    <t>MAX</t>
  </si>
  <si>
    <t>예열</t>
  </si>
  <si>
    <t>가접</t>
  </si>
  <si>
    <t>1차메탈</t>
  </si>
  <si>
    <t>진접</t>
  </si>
  <si>
    <t>(북경)0.4x55-PP9.5x65-39P</t>
  </si>
  <si>
    <t>4.0±0.5</t>
  </si>
  <si>
    <t>39±0.5</t>
  </si>
  <si>
    <t>65±0.5</t>
  </si>
  <si>
    <t>55±0.3</t>
  </si>
  <si>
    <t>0.400±0.015</t>
  </si>
  <si>
    <t>0.600±0.020</t>
  </si>
  <si>
    <t>-</t>
  </si>
  <si>
    <t>황해수,조민규</t>
  </si>
  <si>
    <t>(Gen4)0.4X45-PP9.5X55-55</t>
  </si>
  <si>
    <t>(H100)0.4x45-PP14x55-48P</t>
  </si>
  <si>
    <t>48±0.5</t>
  </si>
  <si>
    <t>14±0.5</t>
  </si>
  <si>
    <t>구은모</t>
  </si>
  <si>
    <r>
      <t>(H100)</t>
    </r>
    <r>
      <rPr>
        <b/>
        <sz val="12"/>
        <color rgb="FFFF0000"/>
        <rFont val="맑은 고딕"/>
        <family val="3"/>
        <charset val="129"/>
      </rPr>
      <t>0.3</t>
    </r>
    <r>
      <rPr>
        <b/>
        <sz val="12"/>
        <rFont val="맑은 고딕"/>
        <family val="3"/>
        <charset val="129"/>
      </rPr>
      <t>x45-PP14x55-48P</t>
    </r>
  </si>
  <si>
    <t>(H200)0.2x40-PP10x48-60P</t>
  </si>
  <si>
    <t>4.8±0.5</t>
  </si>
  <si>
    <t>60±0.5</t>
  </si>
  <si>
    <t>4±0.5</t>
  </si>
  <si>
    <t>10±0.5</t>
  </si>
  <si>
    <t>40±0.3</t>
  </si>
  <si>
    <t>0.200±0.015</t>
  </si>
  <si>
    <t>0.400±0.020</t>
  </si>
  <si>
    <t>안국영</t>
  </si>
  <si>
    <r>
      <t>(H200)</t>
    </r>
    <r>
      <rPr>
        <b/>
        <sz val="12"/>
        <color rgb="FFFF0000"/>
        <rFont val="맑은 고딕"/>
        <family val="3"/>
        <charset val="129"/>
      </rPr>
      <t>0.4</t>
    </r>
    <r>
      <rPr>
        <b/>
        <sz val="12"/>
        <rFont val="맑은 고딕"/>
        <family val="3"/>
        <charset val="129"/>
      </rPr>
      <t>x40-PP10x48-60P</t>
    </r>
  </si>
  <si>
    <t>(E370)0.4x45-PP12x49-62.5P</t>
  </si>
  <si>
    <t>5.0±0.5</t>
  </si>
  <si>
    <t>62.5±0.5</t>
  </si>
  <si>
    <t>2±0.5</t>
  </si>
  <si>
    <t>12±0.5</t>
  </si>
  <si>
    <t>49±0.5</t>
  </si>
  <si>
    <r>
      <t>(E370)</t>
    </r>
    <r>
      <rPr>
        <b/>
        <sz val="12"/>
        <color rgb="FFFF0000"/>
        <rFont val="맑은 고딕"/>
        <family val="3"/>
        <charset val="129"/>
      </rPr>
      <t>0.2</t>
    </r>
    <r>
      <rPr>
        <b/>
        <sz val="12"/>
        <rFont val="맑은 고딕"/>
        <family val="3"/>
        <charset val="129"/>
      </rPr>
      <t>x45-PP12x49-62.5P</t>
    </r>
  </si>
  <si>
    <t>(N60)0.4x45-PP9.5X55-55P</t>
  </si>
  <si>
    <t>(P260)0.2x45-PP14x55-45.5P</t>
  </si>
  <si>
    <t>45.5±0.5</t>
  </si>
  <si>
    <t>0.2±0.015</t>
  </si>
  <si>
    <t>0.4±0.020</t>
  </si>
  <si>
    <t>110/100</t>
  </si>
  <si>
    <t>40±0.2</t>
  </si>
  <si>
    <r>
      <t>(H200)</t>
    </r>
    <r>
      <rPr>
        <b/>
        <sz val="12"/>
        <color rgb="FFFF0000"/>
        <rFont val="맑은 고딕"/>
        <family val="3"/>
        <charset val="129"/>
      </rPr>
      <t>0.2</t>
    </r>
    <r>
      <rPr>
        <b/>
        <sz val="12"/>
        <rFont val="맑은 고딕"/>
        <family val="3"/>
        <charset val="129"/>
      </rPr>
      <t>x40-PP10x48-60P</t>
    </r>
  </si>
  <si>
    <t>80/100</t>
  </si>
  <si>
    <t>(LongNeng)0.2x40-PP13X50-57P</t>
  </si>
  <si>
    <t>9.0±0.5</t>
  </si>
  <si>
    <t>57±0.5</t>
  </si>
  <si>
    <t>13.0±0.5</t>
  </si>
  <si>
    <t>50±0.5</t>
  </si>
  <si>
    <t>110/113</t>
  </si>
  <si>
    <t>(E645)0.2X45-PP14.5X49-57P</t>
  </si>
  <si>
    <t>5.5±0.5</t>
  </si>
  <si>
    <t>14.5±0.5</t>
  </si>
  <si>
    <t>(E645)0.4X45-PP14.5X49-57P</t>
  </si>
  <si>
    <t>(EVE)0.2X50-PP11X58-52P</t>
  </si>
  <si>
    <t>6±0.35</t>
  </si>
  <si>
    <t>52±0.5</t>
  </si>
  <si>
    <t>4±0.25</t>
  </si>
  <si>
    <r>
      <t>11</t>
    </r>
    <r>
      <rPr>
        <b/>
        <sz val="9"/>
        <rFont val="맑은 고딕"/>
        <family val="3"/>
        <charset val="129"/>
      </rPr>
      <t>+0.35-0.2</t>
    </r>
  </si>
  <si>
    <t>58±0.5</t>
  </si>
  <si>
    <t>50±0.3</t>
  </si>
  <si>
    <t>0.25x45-PP15x49-62.5P</t>
  </si>
  <si>
    <t>15±0.5</t>
  </si>
  <si>
    <t>0.250±0.015</t>
  </si>
  <si>
    <t>0.450±0.020</t>
  </si>
  <si>
    <t>6±0.4</t>
  </si>
  <si>
    <t>4±0.3</t>
  </si>
  <si>
    <r>
      <t>11</t>
    </r>
    <r>
      <rPr>
        <b/>
        <sz val="9"/>
        <rFont val="맑은 고딕"/>
        <family val="3"/>
        <charset val="129"/>
      </rPr>
      <t>+0.4,-0.25</t>
    </r>
  </si>
  <si>
    <t>(PB400)0.4x55-PP15x59-71.5P</t>
  </si>
  <si>
    <t>71.5±0.5</t>
  </si>
  <si>
    <t>59±0.5</t>
  </si>
  <si>
    <t>115/110</t>
  </si>
  <si>
    <t>원
자
재</t>
  </si>
  <si>
    <t>Metal 규격</t>
  </si>
  <si>
    <t>면취</t>
  </si>
  <si>
    <t>Metal 
Lot No.</t>
  </si>
  <si>
    <t xml:space="preserve"> </t>
  </si>
  <si>
    <t>교체
시간</t>
  </si>
  <si>
    <t>비면취</t>
  </si>
  <si>
    <t>O</t>
  </si>
  <si>
    <t>Film 규격</t>
  </si>
  <si>
    <t>필름명</t>
  </si>
  <si>
    <t>DNP</t>
  </si>
  <si>
    <t>Film
Lot No.</t>
  </si>
  <si>
    <t>필름폭</t>
  </si>
  <si>
    <t>목 표 수 량</t>
  </si>
  <si>
    <t>실 적 수 량</t>
  </si>
  <si>
    <t>①</t>
  </si>
  <si>
    <t>②</t>
  </si>
  <si>
    <t>운행 전 특이사항</t>
  </si>
  <si>
    <t>운행 중 특이사항</t>
  </si>
  <si>
    <t>원자재
투입중량</t>
  </si>
  <si>
    <t>양품중량</t>
  </si>
  <si>
    <t>불량중량</t>
  </si>
  <si>
    <t>원자재
불량중량</t>
  </si>
  <si>
    <t>2500 ea</t>
    <phoneticPr fontId="15" type="noConversion"/>
  </si>
  <si>
    <t>(DE/SK)0.4x45-PP9.5x55-47P</t>
  </si>
  <si>
    <t>110/90</t>
  </si>
  <si>
    <t>(EVE)0.4x50-PP11x58-50.5P</t>
  </si>
  <si>
    <t>50.5±0.5</t>
  </si>
  <si>
    <t>11+0.40-0.25</t>
  </si>
  <si>
    <t>50±0.2</t>
  </si>
  <si>
    <t>0.4+0.015-0.01</t>
  </si>
  <si>
    <t>0.6+0.015-0.01</t>
  </si>
  <si>
    <t>(LIFT)0.3X60-PP14X70-34P</t>
  </si>
  <si>
    <t>34±0.5</t>
  </si>
  <si>
    <t>70±0.5</t>
  </si>
  <si>
    <t>60±0.3</t>
  </si>
  <si>
    <t>125/130</t>
  </si>
  <si>
    <t>(LongNeng)0.3x40-PP13X50-57P</t>
  </si>
  <si>
    <t>0.300±0.020</t>
  </si>
  <si>
    <t>(EVE)0.4X50-PP11X58-52P</t>
  </si>
  <si>
    <r>
      <t>11</t>
    </r>
    <r>
      <rPr>
        <b/>
        <sz val="9"/>
        <rFont val="맑은 고딕"/>
        <family val="3"/>
        <charset val="129"/>
      </rPr>
      <t>+0.40-0.25</t>
    </r>
  </si>
  <si>
    <t>50±0.1</t>
  </si>
  <si>
    <t>110/120</t>
  </si>
  <si>
    <t>(PB400)0.25x55-PP15x59-71.5P</t>
  </si>
  <si>
    <t>(E621)0.4X45-PP14.5X49-57P</t>
  </si>
  <si>
    <t>D</t>
    <phoneticPr fontId="15" type="noConversion"/>
  </si>
  <si>
    <t>E</t>
    <phoneticPr fontId="15" type="noConversion"/>
  </si>
  <si>
    <t>F</t>
    <phoneticPr fontId="15" type="noConversion"/>
  </si>
  <si>
    <t>안학영</t>
    <phoneticPr fontId="15" type="noConversion"/>
  </si>
  <si>
    <t>F</t>
    <phoneticPr fontId="15" type="noConversion"/>
  </si>
  <si>
    <t>안국영</t>
    <phoneticPr fontId="15" type="noConversion"/>
  </si>
  <si>
    <t>최용</t>
    <phoneticPr fontId="15" type="noConversion"/>
  </si>
  <si>
    <t>+10℃
-5℃</t>
  </si>
  <si>
    <t>±10℃</t>
  </si>
  <si>
    <t>±1초</t>
  </si>
  <si>
    <t>±0.5초</t>
  </si>
  <si>
    <t>3차</t>
    <phoneticPr fontId="15" type="noConversion"/>
  </si>
  <si>
    <t>구은모</t>
    <phoneticPr fontId="15" type="noConversion"/>
  </si>
  <si>
    <t>Rev. No / 일자</t>
    <phoneticPr fontId="1" type="noConversion"/>
  </si>
  <si>
    <t>11.5mm</t>
    <phoneticPr fontId="15" type="noConversion"/>
  </si>
  <si>
    <t>11.5mm</t>
    <phoneticPr fontId="15" type="noConversion"/>
  </si>
  <si>
    <t>11.5mm</t>
    <phoneticPr fontId="15" type="noConversion"/>
  </si>
  <si>
    <t>박정훈</t>
    <phoneticPr fontId="15" type="noConversion"/>
  </si>
  <si>
    <t>박정현</t>
    <phoneticPr fontId="15" type="noConversion"/>
  </si>
  <si>
    <t>라벨 부착 바구니</t>
    <phoneticPr fontId="15" type="noConversion"/>
  </si>
  <si>
    <t>안학영/신태준</t>
    <phoneticPr fontId="15" type="noConversion"/>
  </si>
  <si>
    <t>안학영</t>
    <phoneticPr fontId="15" type="noConversion"/>
  </si>
  <si>
    <t>박민규/한성규</t>
    <phoneticPr fontId="15" type="noConversion"/>
  </si>
  <si>
    <t>작업일지 바구니</t>
    <phoneticPr fontId="15" type="noConversion"/>
  </si>
  <si>
    <t>시간</t>
    <phoneticPr fontId="15" type="noConversion"/>
  </si>
  <si>
    <t>작업자</t>
    <phoneticPr fontId="1" type="noConversion"/>
  </si>
  <si>
    <t>안국영/유재상</t>
    <phoneticPr fontId="15" type="noConversion"/>
  </si>
  <si>
    <t>박민규/ 한성규</t>
    <phoneticPr fontId="15" type="noConversion"/>
  </si>
  <si>
    <t>유재상</t>
    <phoneticPr fontId="2" type="noConversion"/>
  </si>
  <si>
    <t>안학영,석기현</t>
    <phoneticPr fontId="15" type="noConversion"/>
  </si>
  <si>
    <t>안학영,석기현</t>
    <phoneticPr fontId="15" type="noConversion"/>
  </si>
  <si>
    <t>Product Lot No.</t>
    <phoneticPr fontId="3" type="noConversion"/>
  </si>
  <si>
    <t>F</t>
  </si>
  <si>
    <t>교체
시간</t>
    <phoneticPr fontId="15" type="noConversion"/>
  </si>
  <si>
    <t>①</t>
    <phoneticPr fontId="15" type="noConversion"/>
  </si>
  <si>
    <t>유재상</t>
    <phoneticPr fontId="15" type="noConversion"/>
  </si>
  <si>
    <t>박민규</t>
    <phoneticPr fontId="15" type="noConversion"/>
  </si>
  <si>
    <t>박민규</t>
    <phoneticPr fontId="15" type="noConversion"/>
  </si>
  <si>
    <t>LD19AAL-200604D0</t>
    <phoneticPr fontId="15" type="noConversion"/>
  </si>
  <si>
    <t>LD19BAL-200604D0</t>
    <phoneticPr fontId="15" type="noConversion"/>
  </si>
  <si>
    <t>LD20BNC-200604D0</t>
    <phoneticPr fontId="15" type="noConversion"/>
  </si>
  <si>
    <t>LD20ANC-200604D0</t>
    <phoneticPr fontId="15" type="noConversion"/>
  </si>
  <si>
    <t>③</t>
    <phoneticPr fontId="15" type="noConversion"/>
  </si>
  <si>
    <t>원자재 투입중량</t>
    <phoneticPr fontId="15" type="noConversion"/>
  </si>
  <si>
    <t>원자재 불량중량</t>
    <phoneticPr fontId="15" type="noConversion"/>
  </si>
  <si>
    <t>④</t>
  </si>
  <si>
    <t>가</t>
    <phoneticPr fontId="15" type="noConversion"/>
  </si>
  <si>
    <t>나</t>
    <phoneticPr fontId="15" type="noConversion"/>
  </si>
  <si>
    <t>다</t>
    <phoneticPr fontId="15" type="noConversion"/>
  </si>
  <si>
    <t>라</t>
    <phoneticPr fontId="15" type="noConversion"/>
  </si>
  <si>
    <t>마</t>
    <phoneticPr fontId="15" type="noConversion"/>
  </si>
  <si>
    <t>O</t>
    <phoneticPr fontId="15" type="noConversion"/>
  </si>
  <si>
    <t>편차</t>
    <phoneticPr fontId="15" type="noConversion"/>
  </si>
  <si>
    <t>Max0.3</t>
    <phoneticPr fontId="15" type="noConversion"/>
  </si>
  <si>
    <t>O</t>
    <phoneticPr fontId="15" type="noConversion"/>
  </si>
  <si>
    <t>바구니</t>
    <phoneticPr fontId="15" type="noConversion"/>
  </si>
  <si>
    <t>②</t>
    <phoneticPr fontId="15" type="noConversion"/>
  </si>
  <si>
    <t>④</t>
    <phoneticPr fontId="15" type="noConversion"/>
  </si>
  <si>
    <t>⑤</t>
    <phoneticPr fontId="15" type="noConversion"/>
  </si>
  <si>
    <t>생산작업일지</t>
    <phoneticPr fontId="3" type="noConversion"/>
  </si>
  <si>
    <t>강상현</t>
    <phoneticPr fontId="15" type="noConversion"/>
  </si>
  <si>
    <t>라벨 바구니</t>
    <phoneticPr fontId="15" type="noConversion"/>
  </si>
  <si>
    <t>라벨 바구니</t>
    <phoneticPr fontId="15" type="noConversion"/>
  </si>
  <si>
    <t>시간</t>
    <phoneticPr fontId="15" type="noConversion"/>
  </si>
  <si>
    <t>라벨 바구니</t>
    <phoneticPr fontId="15" type="noConversion"/>
  </si>
  <si>
    <t>작업일지 바구니</t>
    <phoneticPr fontId="15" type="noConversion"/>
  </si>
  <si>
    <t>FORMULATION</t>
    <phoneticPr fontId="3" type="noConversion"/>
  </si>
  <si>
    <t>강상현</t>
    <phoneticPr fontId="15" type="noConversion"/>
  </si>
  <si>
    <t>유성석</t>
    <phoneticPr fontId="15" type="noConversion"/>
  </si>
  <si>
    <t>한성규</t>
    <phoneticPr fontId="15" type="noConversion"/>
  </si>
  <si>
    <t>안국영</t>
    <phoneticPr fontId="15" type="noConversion"/>
  </si>
  <si>
    <t>사</t>
    <phoneticPr fontId="15" type="noConversion"/>
  </si>
  <si>
    <t>바</t>
    <phoneticPr fontId="15" type="noConversion"/>
  </si>
  <si>
    <r>
      <t>(E556)</t>
    </r>
    <r>
      <rPr>
        <b/>
        <sz val="12"/>
        <color rgb="FFFF0000"/>
        <rFont val="맑은 고딕"/>
        <family val="3"/>
        <charset val="129"/>
      </rPr>
      <t>0.4</t>
    </r>
    <r>
      <rPr>
        <b/>
        <sz val="12"/>
        <rFont val="맑은 고딕"/>
        <family val="3"/>
        <charset val="129"/>
      </rPr>
      <t>x45-PP10x49-46.5P</t>
    </r>
    <phoneticPr fontId="15" type="noConversion"/>
  </si>
  <si>
    <t>5.5±0.5</t>
    <phoneticPr fontId="15" type="noConversion"/>
  </si>
  <si>
    <t>46.5±0.5</t>
  </si>
  <si>
    <t>46.5±0.5</t>
    <phoneticPr fontId="15" type="noConversion"/>
  </si>
  <si>
    <t>2±0.5</t>
    <phoneticPr fontId="15" type="noConversion"/>
  </si>
  <si>
    <t>10±0.5</t>
    <phoneticPr fontId="15" type="noConversion"/>
  </si>
  <si>
    <t>49±0.5</t>
    <phoneticPr fontId="15" type="noConversion"/>
  </si>
  <si>
    <t>0.400±0.020</t>
    <phoneticPr fontId="15" type="noConversion"/>
  </si>
  <si>
    <t>0.700±0.020</t>
    <phoneticPr fontId="15" type="noConversion"/>
  </si>
  <si>
    <t>0.700±0.020</t>
    <phoneticPr fontId="15" type="noConversion"/>
  </si>
  <si>
    <t>(E556)0.4x45-PP10x49-46.5P</t>
  </si>
  <si>
    <t>박정현</t>
    <phoneticPr fontId="15" type="noConversion"/>
  </si>
  <si>
    <t>(E645)0.4X45-PP14.5X49-57P</t>
    <phoneticPr fontId="15" type="noConversion"/>
  </si>
  <si>
    <t>(N60)0.4x45-PP9.5X55-55P</t>
    <phoneticPr fontId="15" type="noConversion"/>
  </si>
  <si>
    <t>(E556)0.2x45-PP10x49-46.5P</t>
  </si>
  <si>
    <t>0.200±0.020</t>
  </si>
  <si>
    <t>0.200±0.020</t>
    <phoneticPr fontId="15" type="noConversion"/>
  </si>
  <si>
    <t>0.500±0.020</t>
    <phoneticPr fontId="15" type="noConversion"/>
  </si>
  <si>
    <t>0.500±0.020</t>
    <phoneticPr fontId="15" type="noConversion"/>
  </si>
  <si>
    <t>MAX.0.020</t>
  </si>
  <si>
    <t>MAX.0.020</t>
    <phoneticPr fontId="15" type="noConversion"/>
  </si>
  <si>
    <t>(E556)0.2x45-PP10x49-46.5P</t>
    <phoneticPr fontId="15" type="noConversion"/>
  </si>
  <si>
    <t>석기현</t>
    <phoneticPr fontId="15" type="noConversion"/>
  </si>
  <si>
    <t>황상빈</t>
    <phoneticPr fontId="15" type="noConversion"/>
  </si>
  <si>
    <t>Max 0.015</t>
  </si>
  <si>
    <t>Burr</t>
    <phoneticPr fontId="15" type="noConversion"/>
  </si>
  <si>
    <t>돌기크기</t>
    <phoneticPr fontId="1" type="noConversion"/>
  </si>
  <si>
    <t>(좌)</t>
    <phoneticPr fontId="15" type="noConversion"/>
  </si>
  <si>
    <t>(우)</t>
    <phoneticPr fontId="15" type="noConversion"/>
  </si>
  <si>
    <t>0.5~1.3mm</t>
  </si>
  <si>
    <t>김우리</t>
    <phoneticPr fontId="15" type="noConversion"/>
  </si>
  <si>
    <t>황해수</t>
    <phoneticPr fontId="15" type="noConversion"/>
  </si>
  <si>
    <t>B</t>
    <phoneticPr fontId="15" type="noConversion"/>
  </si>
  <si>
    <t>D</t>
    <phoneticPr fontId="15" type="noConversion"/>
  </si>
  <si>
    <t>±0.1</t>
    <phoneticPr fontId="15" type="noConversion"/>
  </si>
  <si>
    <t>+10℃
-5℃</t>
    <phoneticPr fontId="15" type="noConversion"/>
  </si>
  <si>
    <t>D</t>
    <phoneticPr fontId="15" type="noConversion"/>
  </si>
  <si>
    <t>구은모</t>
    <phoneticPr fontId="15" type="noConversion"/>
  </si>
  <si>
    <t>안국영</t>
    <phoneticPr fontId="15" type="noConversion"/>
  </si>
  <si>
    <t>박민규</t>
    <phoneticPr fontId="15" type="noConversion"/>
  </si>
  <si>
    <t>전창환</t>
    <phoneticPr fontId="15" type="noConversion"/>
  </si>
  <si>
    <t>전창환</t>
    <phoneticPr fontId="15" type="noConversion"/>
  </si>
  <si>
    <t>유재상</t>
    <phoneticPr fontId="15" type="noConversion"/>
  </si>
  <si>
    <t>김현호</t>
    <phoneticPr fontId="15" type="noConversion"/>
  </si>
  <si>
    <t>김현호</t>
    <phoneticPr fontId="15" type="noConversion"/>
  </si>
  <si>
    <t>②</t>
    <phoneticPr fontId="15" type="noConversion"/>
  </si>
  <si>
    <t>③</t>
    <phoneticPr fontId="15" type="noConversion"/>
  </si>
  <si>
    <t>②</t>
    <phoneticPr fontId="15" type="noConversion"/>
  </si>
  <si>
    <t>③</t>
    <phoneticPr fontId="15" type="noConversion"/>
  </si>
  <si>
    <t>강상현</t>
    <phoneticPr fontId="15" type="noConversion"/>
  </si>
  <si>
    <t>박정훈</t>
    <phoneticPr fontId="15" type="noConversion"/>
  </si>
  <si>
    <t>양품불량</t>
  </si>
  <si>
    <t>양품불량</t>
    <phoneticPr fontId="15" type="noConversion"/>
  </si>
  <si>
    <t>비젼불량</t>
    <phoneticPr fontId="15" type="noConversion"/>
  </si>
  <si>
    <t>/</t>
    <phoneticPr fontId="15" type="noConversion"/>
  </si>
  <si>
    <t>비젼/양품
불량수량</t>
    <phoneticPr fontId="15" type="noConversion"/>
  </si>
  <si>
    <t>유성석</t>
    <phoneticPr fontId="15" type="noConversion"/>
  </si>
  <si>
    <t>특이사항</t>
    <phoneticPr fontId="15" type="noConversion"/>
  </si>
  <si>
    <t>총수량</t>
    <phoneticPr fontId="15" type="noConversion"/>
  </si>
  <si>
    <t>합계</t>
    <phoneticPr fontId="15" type="noConversion"/>
  </si>
  <si>
    <t>양품:</t>
    <phoneticPr fontId="15" type="noConversion"/>
  </si>
  <si>
    <t>비전:</t>
    <phoneticPr fontId="15" type="noConversion"/>
  </si>
  <si>
    <t>공정작업조건</t>
    <phoneticPr fontId="1" type="noConversion"/>
  </si>
  <si>
    <t>안국영</t>
    <phoneticPr fontId="15" type="noConversion"/>
  </si>
  <si>
    <t xml:space="preserve">① </t>
    <phoneticPr fontId="15" type="noConversion"/>
  </si>
  <si>
    <t xml:space="preserve">① </t>
    <phoneticPr fontId="15" type="noConversion"/>
  </si>
  <si>
    <t xml:space="preserve">② </t>
    <phoneticPr fontId="15" type="noConversion"/>
  </si>
  <si>
    <t xml:space="preserve">② </t>
    <phoneticPr fontId="15" type="noConversion"/>
  </si>
  <si>
    <t xml:space="preserve">② </t>
    <phoneticPr fontId="15" type="noConversion"/>
  </si>
  <si>
    <t>교체
시간</t>
    <phoneticPr fontId="15" type="noConversion"/>
  </si>
  <si>
    <t>min
     max</t>
    <phoneticPr fontId="15" type="noConversion"/>
  </si>
  <si>
    <t xml:space="preserve">① </t>
    <phoneticPr fontId="15" type="noConversion"/>
  </si>
  <si>
    <t xml:space="preserve">①  </t>
    <phoneticPr fontId="15" type="noConversion"/>
  </si>
  <si>
    <t xml:space="preserve">② </t>
    <phoneticPr fontId="15" type="noConversion"/>
  </si>
  <si>
    <t xml:space="preserve">①  </t>
    <phoneticPr fontId="15" type="noConversion"/>
  </si>
  <si>
    <t xml:space="preserve">②  </t>
    <phoneticPr fontId="15" type="noConversion"/>
  </si>
  <si>
    <t>황상빈</t>
    <phoneticPr fontId="15" type="noConversion"/>
  </si>
  <si>
    <t>외 관 검 사</t>
    <phoneticPr fontId="1" type="noConversion"/>
  </si>
  <si>
    <t>FORMULATION</t>
    <phoneticPr fontId="3" type="noConversion"/>
  </si>
  <si>
    <t>M(원자재)</t>
    <phoneticPr fontId="1" type="noConversion"/>
  </si>
  <si>
    <t>피딩</t>
    <phoneticPr fontId="1" type="noConversion"/>
  </si>
  <si>
    <t>날개처짐</t>
    <phoneticPr fontId="15" type="noConversion"/>
  </si>
  <si>
    <t>기타</t>
    <phoneticPr fontId="15" type="noConversion"/>
  </si>
  <si>
    <t>Max 0.5</t>
    <phoneticPr fontId="15" type="noConversion"/>
  </si>
  <si>
    <t>치수</t>
    <phoneticPr fontId="15" type="noConversion"/>
  </si>
  <si>
    <t>반미부착</t>
    <phoneticPr fontId="15" type="noConversion"/>
  </si>
  <si>
    <t>반미부착</t>
    <phoneticPr fontId="15" type="noConversion"/>
  </si>
  <si>
    <t>필름
교체</t>
    <phoneticPr fontId="15" type="noConversion"/>
  </si>
  <si>
    <t>눌림</t>
    <phoneticPr fontId="15" type="noConversion"/>
  </si>
  <si>
    <t>레이어</t>
    <phoneticPr fontId="15" type="noConversion"/>
  </si>
  <si>
    <t>눌림</t>
    <phoneticPr fontId="15" type="noConversion"/>
  </si>
  <si>
    <t>진접</t>
    <phoneticPr fontId="15" type="noConversion"/>
  </si>
  <si>
    <t>이상발생내역(기타)</t>
    <phoneticPr fontId="15" type="noConversion"/>
  </si>
  <si>
    <t>산화</t>
    <phoneticPr fontId="15" type="noConversion"/>
  </si>
  <si>
    <t>박리</t>
    <phoneticPr fontId="15" type="noConversion"/>
  </si>
  <si>
    <t>석기현</t>
    <phoneticPr fontId="15" type="noConversion"/>
  </si>
  <si>
    <t>이준영</t>
    <phoneticPr fontId="15" type="noConversion"/>
  </si>
  <si>
    <t>이준영</t>
    <phoneticPr fontId="15" type="noConversion"/>
  </si>
  <si>
    <t xml:space="preserve">석기현 </t>
    <phoneticPr fontId="15" type="noConversion"/>
  </si>
  <si>
    <t>이준영</t>
    <phoneticPr fontId="15" type="noConversion"/>
  </si>
  <si>
    <t>2차진접</t>
  </si>
  <si>
    <t>2차진접</t>
    <phoneticPr fontId="15" type="noConversion"/>
  </si>
  <si>
    <t>+10℃
-5℃</t>
    <phoneticPr fontId="15" type="noConversion"/>
  </si>
  <si>
    <t>1차P</t>
    <phoneticPr fontId="15" type="noConversion"/>
  </si>
  <si>
    <t>진접</t>
    <phoneticPr fontId="15" type="noConversion"/>
  </si>
  <si>
    <t>1차P</t>
    <phoneticPr fontId="15" type="noConversion"/>
  </si>
  <si>
    <t>진접</t>
    <phoneticPr fontId="15" type="noConversion"/>
  </si>
  <si>
    <t>1차P</t>
    <phoneticPr fontId="15" type="noConversion"/>
  </si>
  <si>
    <t>2차진접</t>
    <phoneticPr fontId="15" type="noConversion"/>
  </si>
  <si>
    <t>2차진접</t>
    <phoneticPr fontId="15" type="noConversion"/>
  </si>
  <si>
    <t>LD11AAL-211015D0</t>
    <phoneticPr fontId="15" type="noConversion"/>
  </si>
  <si>
    <t>LD11BAL-211015D0</t>
    <phoneticPr fontId="15" type="noConversion"/>
  </si>
  <si>
    <t>LD12ANC-211015D0</t>
    <phoneticPr fontId="15" type="noConversion"/>
  </si>
  <si>
    <t>LD12BNC-211015D0</t>
    <phoneticPr fontId="15" type="noConversion"/>
  </si>
  <si>
    <t>(E556)(H)0.4x45-PP10x49-46.5P</t>
  </si>
  <si>
    <r>
      <t>(E556)(H)</t>
    </r>
    <r>
      <rPr>
        <b/>
        <sz val="12"/>
        <color rgb="FFFF0000"/>
        <rFont val="맑은 고딕"/>
        <family val="3"/>
        <charset val="129"/>
      </rPr>
      <t>0.4</t>
    </r>
    <r>
      <rPr>
        <b/>
        <sz val="12"/>
        <rFont val="맑은 고딕"/>
        <family val="3"/>
        <charset val="129"/>
      </rPr>
      <t>x45-PP10x49-46.5P</t>
    </r>
    <phoneticPr fontId="15" type="noConversion"/>
  </si>
  <si>
    <t>Ppa-H3</t>
    <phoneticPr fontId="15" type="noConversion"/>
  </si>
  <si>
    <t>9.0 mm</t>
    <phoneticPr fontId="15" type="noConversion"/>
  </si>
  <si>
    <t>6000 ea</t>
    <phoneticPr fontId="15" type="noConversion"/>
  </si>
  <si>
    <t>Ppa-X</t>
    <phoneticPr fontId="15" type="noConversion"/>
  </si>
  <si>
    <t>6000 ea</t>
    <phoneticPr fontId="15" type="noConversion"/>
  </si>
  <si>
    <t>6000 ea</t>
    <phoneticPr fontId="15" type="noConversion"/>
  </si>
  <si>
    <t>2500 ea</t>
    <phoneticPr fontId="15" type="noConversion"/>
  </si>
  <si>
    <t>생산작업일지</t>
    <phoneticPr fontId="3" type="noConversion"/>
  </si>
  <si>
    <t>교체
시간</t>
    <phoneticPr fontId="15" type="noConversion"/>
  </si>
  <si>
    <t>${workOrder.OrdDate}</t>
    <phoneticPr fontId="15" type="noConversion"/>
  </si>
  <si>
    <t>${outputSubList[0].gubunNm}</t>
    <phoneticPr fontId="15" type="noConversion"/>
  </si>
  <si>
    <t>Rev. No / 일자</t>
    <phoneticPr fontId="1" type="noConversion"/>
  </si>
  <si>
    <t>8 / ${readWork.workStartTime}</t>
    <phoneticPr fontId="1" type="noConversion"/>
  </si>
  <si>
    <t>${readWork.workTeamNm}</t>
    <phoneticPr fontId="15" type="noConversion"/>
  </si>
  <si>
    <t>${matrlCodeAdm.matrlNm}</t>
    <phoneticPr fontId="15" type="noConversion"/>
  </si>
  <si>
    <t>${readWork.targetCnt} ea</t>
    <phoneticPr fontId="15" type="noConversion"/>
  </si>
  <si>
    <t>${mainMatrlTop4[0].regDate}</t>
    <phoneticPr fontId="15" type="noConversion"/>
  </si>
  <si>
    <t>${film.matrlNm}</t>
    <phoneticPr fontId="15" type="noConversion"/>
  </si>
  <si>
    <t>① ${subMatrlTop4[0].barcodeNo}</t>
    <phoneticPr fontId="15" type="noConversion"/>
  </si>
  <si>
    <t>② ${subMatrlTop4[1].barcodeNo}</t>
    <phoneticPr fontId="15" type="noConversion"/>
  </si>
  <si>
    <t>${subMatrlTop4[0].regDate}</t>
    <phoneticPr fontId="15" type="noConversion"/>
  </si>
  <si>
    <t>불량중량</t>
    <phoneticPr fontId="15" type="noConversion"/>
  </si>
  <si>
    <t>${subMatrlTop4[1].regDate}</t>
    <phoneticPr fontId="15" type="noConversion"/>
  </si>
  <si>
    <t>□ OK
□ NG</t>
    <phoneticPr fontId="15" type="noConversion"/>
  </si>
  <si>
    <t>시간(SEC)</t>
    <phoneticPr fontId="3" type="noConversion"/>
  </si>
  <si>
    <t>${firstStep.wpLeftAlwnce}</t>
    <phoneticPr fontId="15" type="noConversion"/>
  </si>
  <si>
    <t>${firstStep.wpRightAlwnce}</t>
    <phoneticPr fontId="15" type="noConversion"/>
  </si>
  <si>
    <t>${firstStep.absWp}</t>
    <phoneticPr fontId="15" type="noConversion"/>
  </si>
  <si>
    <t>${secondStep.wpLeftAlwnce}</t>
    <phoneticPr fontId="15" type="noConversion"/>
  </si>
  <si>
    <t>${secondStep.wpRightAlwnce}</t>
    <phoneticPr fontId="15" type="noConversion"/>
  </si>
  <si>
    <t>${secondStep.absWp}</t>
    <phoneticPr fontId="15" type="noConversion"/>
  </si>
  <si>
    <t>검 사 작 업 일 지</t>
    <phoneticPr fontId="3" type="noConversion"/>
  </si>
  <si>
    <t>${firstStep.pitchLeftAlwnce}</t>
    <phoneticPr fontId="15" type="noConversion"/>
  </si>
  <si>
    <t>${firstStep.pitchRightAlwnce}</t>
    <phoneticPr fontId="15" type="noConversion"/>
  </si>
  <si>
    <t>${secondStep.pitchLeftAlwnce}</t>
    <phoneticPr fontId="15" type="noConversion"/>
  </si>
  <si>
    <t>${secondStep.pitchRightAlwnce}</t>
    <phoneticPr fontId="15" type="noConversion"/>
  </si>
  <si>
    <t>${firstStep.ppfWingLeftAlwnce}</t>
    <phoneticPr fontId="15" type="noConversion"/>
  </si>
  <si>
    <t>${firstStep.ppfWingRightAlwnce}</t>
    <phoneticPr fontId="15" type="noConversion"/>
  </si>
  <si>
    <t>${secondStep.ppfWingLeftAlwnce}</t>
    <phoneticPr fontId="15" type="noConversion"/>
  </si>
  <si>
    <t>${secondStep.ppfWingRightAlwnce}</t>
    <phoneticPr fontId="15" type="noConversion"/>
  </si>
  <si>
    <t>${firstStep.ppfDepthLeftAlwnce}</t>
    <phoneticPr fontId="15" type="noConversion"/>
  </si>
  <si>
    <t>${firstStep.ppfDepthRightAlwnce}</t>
    <phoneticPr fontId="15" type="noConversion"/>
  </si>
  <si>
    <t>${secondStep.ppfDepthLeftAlwnce}</t>
    <phoneticPr fontId="15" type="noConversion"/>
  </si>
  <si>
    <t>${secondStep.ppfDepthRightAlwnce}</t>
    <phoneticPr fontId="15" type="noConversion"/>
  </si>
  <si>
    <t>${firstStep.filmAlwnce}</t>
    <phoneticPr fontId="15" type="noConversion"/>
  </si>
  <si>
    <t>${secondStep.filmAlwnce}</t>
    <phoneticPr fontId="15" type="noConversion"/>
  </si>
  <si>
    <t>${firstStep.metalDepthAlwnce}</t>
    <phoneticPr fontId="15" type="noConversion"/>
  </si>
  <si>
    <t>${firstStep.metalThicknessAlwnce}</t>
    <phoneticPr fontId="15" type="noConversion"/>
  </si>
  <si>
    <t>${secondStep.metalDepthAlwnce}</t>
    <phoneticPr fontId="15" type="noConversion"/>
  </si>
  <si>
    <t>${secondStep.metalThicknessAlwnce}</t>
    <phoneticPr fontId="15" type="noConversion"/>
  </si>
  <si>
    <t>${firstStep.thCenterAlwnce}</t>
    <phoneticPr fontId="15" type="noConversion"/>
  </si>
  <si>
    <t>${secondStep.thCenterAlwnce}</t>
    <phoneticPr fontId="15" type="noConversion"/>
  </si>
  <si>
    <t>${firstStep.thEdgeAlwncePlus}</t>
    <phoneticPr fontId="15" type="noConversion"/>
  </si>
  <si>
    <t>${secondStep.thEdgeAlwncePlus}</t>
    <phoneticPr fontId="15" type="noConversion"/>
  </si>
  <si>
    <t>${firstStep.burrMetalAlwnce}</t>
    <phoneticPr fontId="15" type="noConversion"/>
  </si>
  <si>
    <t>${secondStep.burrMetalAlwnce}</t>
    <phoneticPr fontId="15" type="noConversion"/>
  </si>
  <si>
    <t>${tempatur.warmupCond}</t>
    <phoneticPr fontId="15" type="noConversion"/>
  </si>
  <si>
    <t>${tempatur.fitup1UpAlwncePlus}</t>
    <phoneticPr fontId="15" type="noConversion"/>
  </si>
  <si>
    <t>${time.firstAlwncePlus}</t>
    <phoneticPr fontId="15" type="noConversion"/>
  </si>
  <si>
    <t>${time.secondAlwncePlus}</t>
    <phoneticPr fontId="15" type="noConversion"/>
  </si>
  <si>
    <t>${press.jinjeopAlwncePlus}</t>
    <phoneticPr fontId="15" type="noConversion"/>
  </si>
  <si>
    <t>${time.jinjeop2AlwncePlus}</t>
    <phoneticPr fontId="15" type="noConversion"/>
  </si>
  <si>
    <t>${stepCond.wpLeftCond} ${stepCond.wpLeftAlwncePlus}</t>
    <phoneticPr fontId="15" type="noConversion"/>
  </si>
  <si>
    <t>${time.fitupCond}</t>
    <phoneticPr fontId="15" type="noConversion"/>
  </si>
  <si>
    <t>${time.firstCond}</t>
    <phoneticPr fontId="15" type="noConversion"/>
  </si>
  <si>
    <t>${time.secondCond}</t>
    <phoneticPr fontId="15" type="noConversion"/>
  </si>
  <si>
    <t>${press.jinjeopCond}</t>
    <phoneticPr fontId="15" type="noConversion"/>
  </si>
  <si>
    <t>${time.jinjeopAlwncePlus}</t>
    <phoneticPr fontId="15" type="noConversion"/>
  </si>
  <si>
    <t>${press.jinjeop2AlwncePlus}</t>
    <phoneticPr fontId="15" type="noConversion"/>
  </si>
  <si>
    <t>${stepCond.wpRightCond} ${stepCond.wpRightAlwncePlus}</t>
    <phoneticPr fontId="15" type="noConversion"/>
  </si>
  <si>
    <t>${stepCond.pitchLeftCond} ${stepCond.pitchLeftAlwncePlus}</t>
    <phoneticPr fontId="15" type="noConversion"/>
  </si>
  <si>
    <t>${stepCond.pitchRightCond} ${stepCond.pitchRightAlwncePlus}</t>
    <phoneticPr fontId="15" type="noConversion"/>
  </si>
  <si>
    <t>${stepCond.ppfWingLeftCond} ${stepCond.ppfWingLeftAlwncePlus}</t>
    <phoneticPr fontId="15" type="noConversion"/>
  </si>
  <si>
    <t>${stepCond.ppfWingRightCond} ${stepCond.ppfWingRightAlwncePlus}</t>
    <phoneticPr fontId="15" type="noConversion"/>
  </si>
  <si>
    <t>${stepCond.ppfDepthLeftCond} ${stepCond.ppfDepthLeftAlwncePlus}</t>
    <phoneticPr fontId="15" type="noConversion"/>
  </si>
  <si>
    <t>${stepCond.ppfDepthRightCond} ${stepCond.ppfDepthRightAlwncePlus}</t>
    <phoneticPr fontId="15" type="noConversion"/>
  </si>
  <si>
    <t>${stepCond.filmCond} ${stepCond.filmAlwncePlus}</t>
    <phoneticPr fontId="15" type="noConversion"/>
  </si>
  <si>
    <t>${stepCond.metalDepthCond} ${stepCond.metalDepthAlwncePlus}</t>
    <phoneticPr fontId="15" type="noConversion"/>
  </si>
  <si>
    <t>${stepCond.metalThicknessCond} ${stepCond.metalThicknessAlwncePlus}</t>
    <phoneticPr fontId="15" type="noConversion"/>
  </si>
  <si>
    <t>${stepCond.thCenterCond} ${stepCond.thCenterAlwncePlus}</t>
    <phoneticPr fontId="15" type="noConversion"/>
  </si>
  <si>
    <t>${stepCond.thEdgeCond} ${stepCond.thEdgeAlwncePlus}</t>
    <phoneticPr fontId="15" type="noConversion"/>
  </si>
  <si>
    <t>${time.fitupAlwncePlus}</t>
    <phoneticPr fontId="15" type="noConversion"/>
  </si>
  <si>
    <t>${time.thirdAlwncePlus}</t>
    <phoneticPr fontId="15" type="noConversion"/>
  </si>
  <si>
    <t>${time.jinjeopCond}</t>
    <phoneticPr fontId="15" type="noConversion"/>
  </si>
  <si>
    <t>${time.thirdCond}</t>
    <phoneticPr fontId="15" type="noConversion"/>
  </si>
  <si>
    <t>${press.jinjeop2Cond}</t>
    <phoneticPr fontId="15" type="noConversion"/>
  </si>
  <si>
    <t>${press.push1Cond}</t>
    <phoneticPr fontId="15" type="noConversion"/>
  </si>
  <si>
    <t>${time.jinjeop2Cond}</t>
    <phoneticPr fontId="15" type="noConversion"/>
  </si>
  <si>
    <t>${workOrdLotNo}</t>
  </si>
  <si>
    <t>*${workOrdLotNo}*</t>
    <phoneticPr fontId="15" type="noConversion"/>
  </si>
  <si>
    <t>${workOrder.goodsNm}</t>
    <phoneticPr fontId="15" type="noConversion"/>
  </si>
  <si>
    <t>${readWork.matrlInital}</t>
    <phoneticPr fontId="15" type="noConversion"/>
  </si>
  <si>
    <t>${matrlCodeAdm.chamferY}</t>
    <phoneticPr fontId="15" type="noConversion"/>
  </si>
  <si>
    <t>${matrlCodeAdm.chamferN}</t>
    <phoneticPr fontId="15" type="noConversion"/>
  </si>
  <si>
    <t>③ ${subMatrlTop4[2].barcodeNo}</t>
    <phoneticPr fontId="15" type="noConversion"/>
  </si>
  <si>
    <t>④ ${subMatrlTop4[3].barcodeNo}</t>
    <phoneticPr fontId="15" type="noConversion"/>
  </si>
  <si>
    <t>${subMatrlTop4[3].regDate}</t>
    <phoneticPr fontId="15" type="noConversion"/>
  </si>
  <si>
    <t>${subMatrlTop4[2].regDate}</t>
    <phoneticPr fontId="15" type="noConversion"/>
  </si>
  <si>
    <t>${tempatur.fitup1UpCond}</t>
    <phoneticPr fontId="15" type="noConversion"/>
  </si>
  <si>
    <t>${tempatur.secondUpleftCond}</t>
    <phoneticPr fontId="15" type="noConversion"/>
  </si>
  <si>
    <t>${tempatur.thirdUpleftCond}</t>
    <phoneticPr fontId="15" type="noConversion"/>
  </si>
  <si>
    <t>담 당</t>
    <phoneticPr fontId="3" type="noConversion"/>
  </si>
  <si>
    <t>${tempatur.jinjeop1UpCond}</t>
    <phoneticPr fontId="15" type="noConversion"/>
  </si>
  <si>
    <t>${tempatur.jinjeop2UpCond}</t>
    <phoneticPr fontId="15" type="noConversion"/>
  </si>
  <si>
    <t>실 적 수 량</t>
    <phoneticPr fontId="15" type="noConversion"/>
  </si>
  <si>
    <t>① ${outputSubList[0].totalCnt} ea</t>
    <phoneticPr fontId="15" type="noConversion"/>
  </si>
  <si>
    <t>② ${outputSubList[1].totalCnt} ea</t>
    <phoneticPr fontId="15" type="noConversion"/>
  </si>
  <si>
    <t>③ ${outputSubList[2].totalCnt} ea</t>
    <phoneticPr fontId="15" type="noConversion"/>
  </si>
  <si>
    <t>④ ${outputSubList[3].totalCnt} ea</t>
    <phoneticPr fontId="15" type="noConversion"/>
  </si>
  <si>
    <t>⑤ ${outputSubList[4].totalCnt} ea</t>
    <phoneticPr fontId="15" type="noConversion"/>
  </si>
  <si>
    <t>⑥ ${outputSubList[5].totalCnt} ea</t>
    <phoneticPr fontId="15" type="noConversion"/>
  </si>
  <si>
    <t>${thirdStep_F2.wpLeftAlwnce}</t>
  </si>
  <si>
    <t>${thirdStep_F2.wpRightAlwnce}</t>
  </si>
  <si>
    <t>${thirdStep_F2.absWp}</t>
  </si>
  <si>
    <t>${thirdStep_F2.pitchLeftAlwnce}</t>
  </si>
  <si>
    <t>${thirdStep_F2.pitchRightAlwnce}</t>
  </si>
  <si>
    <t>${thirdStep_F2.ppfWingLeftAlwnce}</t>
  </si>
  <si>
    <t>${thirdStep_F2.ppfWingRightAlwnce}</t>
  </si>
  <si>
    <t>${thirdStep_F2.ppfDepthLeftAlwnce}</t>
  </si>
  <si>
    <t>${thirdStep_F2.ppfDepthRightAlwnce}</t>
  </si>
  <si>
    <t>${thirdStep_F2.filmAlwnce}</t>
  </si>
  <si>
    <t>${thirdStep_F2.metalDepthAlwnce}</t>
  </si>
  <si>
    <t>${thirdStep_F2.metalThicknessAlwnce}</t>
  </si>
  <si>
    <t>${thirdStep_F2.thCenterAlwnce}</t>
  </si>
  <si>
    <t>${thirdStep_F2.thEdgeAlwncePlus}</t>
  </si>
  <si>
    <t>${thirdStep_F2.burrMetalAlwnce}</t>
  </si>
  <si>
    <t>${goodsFaultyAdmList[0].metalPolutn}</t>
  </si>
  <si>
    <t>${goodsFaultyAdmList[0].metalOxidation}</t>
  </si>
  <si>
    <t>${goodsFaultyAdmList[0].metalGilt}</t>
  </si>
  <si>
    <t>${goodsFaultyAdmList[0].etcFeeding}</t>
  </si>
  <si>
    <t>${goodsFaultyAdmList[0].filmPfs}</t>
  </si>
  <si>
    <t>${goodsFaultyAdmList[0].filmBreak}</t>
  </si>
  <si>
    <t>${goodsFaultyAdmList[0].filmTornout}</t>
  </si>
  <si>
    <t>${goodsFaultyAdmList[0].filmSurfceBb}</t>
  </si>
  <si>
    <t>${goodsFaultyAdmList[0].filmEdgeBb}</t>
  </si>
  <si>
    <t>${goodsFaultyAdmList[0].visionMetalMms}</t>
  </si>
  <si>
    <t>${goodsFaultyAdmList[0].visionMetalPms}</t>
  </si>
  <si>
    <t>${goodsFaultyAdmList[0].visionMetalPstab}</t>
  </si>
  <si>
    <t>${goodsFaultyAdmList[0].visionMetalPolutn}</t>
  </si>
  <si>
    <t>${goodsFaultyAdmList[0].visionMetalOxidation}</t>
  </si>
  <si>
    <t>${goodsFaultyAdmList[0].visionMetalGilt}</t>
  </si>
  <si>
    <t>${goodsFaultyAdmList[0].visionEtcFeeding}</t>
  </si>
  <si>
    <t>${goodsFaultyAdmList[0].visionFilmPfs}</t>
  </si>
  <si>
    <t>${goodsFaultyAdmList[0].visionFilmBreak}</t>
  </si>
  <si>
    <t>${goodsFaultyAdmList[0].visionFilmTornout}</t>
  </si>
  <si>
    <t>${goodsFaultyAdmList[0].visionFilmSurfceBb}</t>
  </si>
  <si>
    <t>${goodsFaultyAdmList[0].visionFilmEdgeBb}</t>
  </si>
  <si>
    <t>① ${mainMatrlTop4[0].barcodeNo}
${workOrder.connectNm}</t>
    <phoneticPr fontId="15" type="noConversion"/>
  </si>
  <si>
    <t>메탈 스크레치(MS)</t>
  </si>
  <si>
    <t>메탈 찍힘</t>
  </si>
  <si>
    <t>메탈(METAL)</t>
  </si>
  <si>
    <t>필름(FILM)</t>
  </si>
  <si>
    <t>MMS</t>
  </si>
  <si>
    <t>PMS</t>
  </si>
  <si>
    <t>M찍힘</t>
  </si>
  <si>
    <t>P찍힘</t>
  </si>
  <si>
    <t>이물</t>
  </si>
  <si>
    <t>M오염</t>
  </si>
  <si>
    <t>P오염</t>
  </si>
  <si>
    <t>산화</t>
  </si>
  <si>
    <t>도금박리</t>
  </si>
  <si>
    <t>피딩</t>
  </si>
  <si>
    <t>PFS</t>
  </si>
  <si>
    <t>F꺾임</t>
  </si>
  <si>
    <t>뜯김</t>
  </si>
  <si>
    <t>표면기포</t>
  </si>
  <si>
    <t>엣지기포</t>
  </si>
  <si>
    <t>테프론</t>
  </si>
  <si>
    <t>표면뭉침</t>
  </si>
  <si>
    <t>${goodsFaultyAdmList[0].metalPms}</t>
  </si>
  <si>
    <t>${goodsFaultyAdmList[0].metalFstab}</t>
  </si>
  <si>
    <t>${goodsFaultyAdmList[0].metalPstab}</t>
  </si>
  <si>
    <t>${goodsFaultyAdmList[0].filmPpollution}</t>
  </si>
  <si>
    <t>${goodsFaultyAdmList[0].filmTeflon}</t>
  </si>
  <si>
    <t>${goodsFaultyAdmList[0].filmAliensbst}</t>
  </si>
  <si>
    <t>${goodsFaultyAdmList[0].filmSurfaceAgglomeration}</t>
  </si>
  <si>
    <t>${goodsFaultyAdmList[0].visionMetalFstab}</t>
  </si>
  <si>
    <t>${goodsFaultyAdmList[0].visionFilmPpollution}</t>
  </si>
  <si>
    <t>${goodsFaultyAdmList[0].visionFilmTeflon}</t>
  </si>
  <si>
    <t>${goodsFaultyAdmList[0].visionFilmAliensbst}</t>
  </si>
  <si>
    <t>${goodsFaultyAdmList[0].visionFilmSurfaceAgglomeration}</t>
  </si>
  <si>
    <t>날개뭉침</t>
  </si>
  <si>
    <t>필름겹침</t>
  </si>
  <si>
    <t>미부착</t>
  </si>
  <si>
    <t>반미착</t>
  </si>
  <si>
    <t>MFS</t>
  </si>
  <si>
    <t>날개처짐</t>
  </si>
  <si>
    <t>치수</t>
  </si>
  <si>
    <t>날개눌림</t>
  </si>
  <si>
    <t>표면눌림</t>
  </si>
  <si>
    <t>엣지눌림</t>
  </si>
  <si>
    <t>레이어</t>
  </si>
  <si>
    <t>기타</t>
  </si>
  <si>
    <t>${goodsFaultyAdmList[0].filmWingAgglomeration}</t>
  </si>
  <si>
    <t>${goodsFaultyAdmList[0].filmOverlap}</t>
  </si>
  <si>
    <t>${goodsFaultyAdmList[0].filmJinjae}</t>
  </si>
  <si>
    <t>${goodsFaultyAdmList[0].filmUnattch}</t>
  </si>
  <si>
    <t>${goodsFaultyAdmList[0].filmHalfAttch}</t>
  </si>
  <si>
    <t>${goodsFaultyAdmList[0].filmMFS}</t>
  </si>
  <si>
    <t>${goodsFaultyAdmList[0].filMwingDroop}</t>
  </si>
  <si>
    <t>${goodsFaultyAdmList[0].etcSize}</t>
  </si>
  <si>
    <t>${goodsFaultyAdmList[0].filmSurfacePressed}</t>
  </si>
  <si>
    <t>${goodsFaultyAdmList[0].etcLayer}</t>
  </si>
  <si>
    <t>${goodsFaultyAdmList[0].filmEtc}</t>
  </si>
  <si>
    <t>${goodsFaultyAdmList[0].visionFilmWingAgglomeration}</t>
  </si>
  <si>
    <t>${goodsFaultyAdmList[0].visionFilmOverlap}</t>
  </si>
  <si>
    <t>${goodsFaultyAdmList[0].visionFilmJinjae}</t>
  </si>
  <si>
    <t>${goodsFaultyAdmList[0].visionFilmUnattch}</t>
  </si>
  <si>
    <t>${goodsFaultyAdmList[0].visionFilmHalfAttch}</t>
  </si>
  <si>
    <t>${goodsFaultyAdmList[0].visionFilmMFS}</t>
  </si>
  <si>
    <t>${goodsFaultyAdmList[0].visionEtcSize}</t>
  </si>
  <si>
    <t>${goodsFaultyAdmList[0].visionFilmSurfacePressed}</t>
  </si>
  <si>
    <t>${goodsFaultyAdmList[0].visionEtcLayer}</t>
  </si>
  <si>
    <t>${goodsFaultyAdmList[0].visionFilmEtc}</t>
  </si>
  <si>
    <t>F이물</t>
    <phoneticPr fontId="15" type="noConversion"/>
  </si>
  <si>
    <t>${goodsFaultyAdmList[0].filmEdgePressed}</t>
    <phoneticPr fontId="15" type="noConversion"/>
  </si>
  <si>
    <t>${goodsFaultyAdmList[0].visionFilmEdgePressed}</t>
    <phoneticPr fontId="15" type="noConversion"/>
  </si>
  <si>
    <t>${film.depth}</t>
    <phoneticPr fontId="15" type="noConversion"/>
  </si>
  <si>
    <t>${press.push1AlwncePlus}</t>
    <phoneticPr fontId="15" type="noConversion"/>
  </si>
  <si>
    <t>${tempatur.warmupAlwncePlus}</t>
    <phoneticPr fontId="15" type="noConversion"/>
  </si>
  <si>
    <t>${workOrder.dealCorpNm}</t>
    <phoneticPr fontId="15" type="noConversion"/>
  </si>
  <si>
    <t>${workOrder.dealCorpNm}</t>
    <phoneticPr fontId="15" type="noConversion"/>
  </si>
  <si>
    <t>(${workOrder.goodsNm}) ${workOrder.model}</t>
    <phoneticPr fontId="15" type="noConversion"/>
  </si>
  <si>
    <t>(${workOrder.goodsNm}) ${workOrder.model}</t>
    <phoneticPr fontId="15" type="noConversion"/>
  </si>
  <si>
    <t>${goodsFaultyAdmList[0].filmWingPressed}</t>
    <phoneticPr fontId="15" type="noConversion"/>
  </si>
  <si>
    <t>${goodsFaultyAdmList[0].visionFilmWingPressed}</t>
    <phoneticPr fontId="15" type="noConversion"/>
  </si>
  <si>
    <t>${goodsFaultyAdmList[0].metalAliensbst}</t>
    <phoneticPr fontId="15" type="noConversion"/>
  </si>
  <si>
    <t>${goodsFaultyAdmList[0].visionMetalAliensbst}</t>
    <phoneticPr fontId="15" type="noConversion"/>
  </si>
  <si>
    <t>${tempatur.firstUpleftCond}</t>
    <phoneticPr fontId="15" type="noConversion"/>
  </si>
  <si>
    <t>${tempatur.firstDownleftAlwncePlus}</t>
    <phoneticPr fontId="15" type="noConversion"/>
  </si>
  <si>
    <t>${tempatur.secondUpleftAlwncePlus}</t>
    <phoneticPr fontId="15" type="noConversion"/>
  </si>
  <si>
    <t>${tempatur.jinjeop1UpAlwncePlus}</t>
    <phoneticPr fontId="15" type="noConversion"/>
  </si>
  <si>
    <t>${tempatur.thirdUpleftAlwncePlus}</t>
    <phoneticPr fontId="15" type="noConversion"/>
  </si>
  <si>
    <t>${firstAgtTempatur.firstUpleftCond}</t>
    <phoneticPr fontId="15" type="noConversion"/>
  </si>
  <si>
    <t>${firstAgtTempatur.secondUpleftCond}</t>
    <phoneticPr fontId="15" type="noConversion"/>
  </si>
  <si>
    <t>${firstAgtTempatur.thirdUpleftCond}</t>
    <phoneticPr fontId="15" type="noConversion"/>
  </si>
  <si>
    <t>${firstAgtTempatur.jinjeop1UpCond}</t>
    <phoneticPr fontId="15" type="noConversion"/>
  </si>
  <si>
    <t>${firstAgtTempatur.jinjeop2UpCond}</t>
    <phoneticPr fontId="15" type="noConversion"/>
  </si>
  <si>
    <t>${firstAgtTime.firstCond}</t>
    <phoneticPr fontId="15" type="noConversion"/>
  </si>
  <si>
    <t>${firstAgtTime.secondCond}</t>
    <phoneticPr fontId="15" type="noConversion"/>
  </si>
  <si>
    <t>${firstAgtTime.thirdCond}</t>
    <phoneticPr fontId="15" type="noConversion"/>
  </si>
  <si>
    <t>${firstAgtTempatur.fitup1UpCond}</t>
    <phoneticPr fontId="15" type="noConversion"/>
  </si>
  <si>
    <t>${firstAgtTime.fitupCond}</t>
    <phoneticPr fontId="15" type="noConversion"/>
  </si>
  <si>
    <t>${firstAgtTime.jinjeopCond}</t>
    <phoneticPr fontId="15" type="noConversion"/>
  </si>
  <si>
    <t>${firstAgtTime.jinjeop2Cond}</t>
    <phoneticPr fontId="15" type="noConversion"/>
  </si>
  <si>
    <t>${firstAgtPressure.push1Cond}</t>
    <phoneticPr fontId="15" type="noConversion"/>
  </si>
  <si>
    <t>${firstAgtPressure.jinjeopCond}</t>
    <phoneticPr fontId="15" type="noConversion"/>
  </si>
  <si>
    <t>${firstAgtPressure.jinjeop2Cond}</t>
    <phoneticPr fontId="15" type="noConversion"/>
  </si>
  <si>
    <t>${firstAgtTempatur.warmupCond}</t>
    <phoneticPr fontId="15" type="noConversion"/>
  </si>
  <si>
    <t>합계 : ${totalOutputSum} ea</t>
    <phoneticPr fontId="15" type="noConversion"/>
  </si>
  <si>
    <t>비전엣지기포: ${visionEdgeCntSum} ea</t>
    <phoneticPr fontId="15" type="noConversion"/>
  </si>
  <si>
    <t>양품: ${goodsCntSum} ea</t>
    <phoneticPr fontId="15" type="noConversion"/>
  </si>
  <si>
    <t>${goodsFaultyAdmList[0].visionFilMwingDroop}</t>
    <phoneticPr fontId="15" type="noConversion"/>
  </si>
  <si>
    <t>${goodsFaultyAdmList[0].metalMms}</t>
    <phoneticPr fontId="15" type="noConversion"/>
  </si>
  <si>
    <t>${tempatur.jinjeop2UpAlwncePlus}</t>
    <phoneticPr fontId="15" type="noConversion"/>
  </si>
  <si>
    <t>${workOrdLotNo}</t>
    <phoneticPr fontId="15" type="noConversion"/>
  </si>
  <si>
    <t>${inspctChargerNm}</t>
    <phoneticPr fontId="15" type="noConversion"/>
  </si>
  <si>
    <t>불량수량: ${totalFaultyCnt} ea</t>
    <phoneticPr fontId="15" type="noConversion"/>
  </si>
  <si>
    <t>${goodsFaultyAdmList[0].metalBreak}</t>
    <phoneticPr fontId="15" type="noConversion"/>
  </si>
  <si>
    <t>${goodsFaultyAdmList[0].visionMetalBreak}</t>
    <phoneticPr fontId="15" type="noConversion"/>
  </si>
  <si>
    <t>M꺾임</t>
    <phoneticPr fontId="15" type="noConversion"/>
  </si>
  <si>
    <t>${outputUserNm}</t>
    <phoneticPr fontId="15" type="noConversion"/>
  </si>
  <si>
    <t>${inspctDate}</t>
    <phoneticPr fontId="15" type="noConversion"/>
  </si>
  <si>
    <t>${finallOutputCnt} ea</t>
    <phoneticPr fontId="15" type="noConversion"/>
  </si>
  <si>
    <t>최종수량</t>
    <phoneticPr fontId="15" type="noConversion"/>
  </si>
  <si>
    <t>${goodsCntSum} ea</t>
    <phoneticPr fontId="15" type="noConversion"/>
  </si>
  <si>
    <t>양품수량</t>
    <phoneticPr fontId="15" type="noConversion"/>
  </si>
  <si>
    <t>${totalOutputSum} ea</t>
    <phoneticPr fontId="15" type="noConversion"/>
  </si>
  <si>
    <t>생산수량</t>
    <phoneticPr fontId="15" type="noConversion"/>
  </si>
  <si>
    <t>검사일자</t>
    <phoneticPr fontId="15" type="noConversion"/>
  </si>
  <si>
    <t>외관 양품
/비전불량수량</t>
    <phoneticPr fontId="15" type="noConversion"/>
  </si>
  <si>
    <t>${sumFaultyType.totalAppearSum1} ea
/ ${sumFaultyType.totalAppearSum2}ea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</si>
</sst>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yyyy&quot;. &quot;mm&quot;. &quot;dd"/>
    <numFmt numFmtId="177" formatCode="#,###&quot;gr&quot;"/>
    <numFmt numFmtId="178" formatCode="0.0_ "/>
    <numFmt numFmtId="179" formatCode="&quot;*&quot;"/>
  </numFmts>
  <fonts count="72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2"/>
      <name val="새굴림"/>
      <family val="1"/>
      <charset val="129"/>
    </font>
    <font>
      <sz val="8"/>
      <name val="새굴림"/>
      <family val="1"/>
      <charset val="129"/>
    </font>
    <font>
      <sz val="11"/>
      <name val="돋움"/>
      <family val="3"/>
      <charset val="129"/>
    </font>
    <font>
      <b/>
      <sz val="36"/>
      <name val="맑은 고딕"/>
      <family val="3"/>
      <charset val="129"/>
    </font>
    <font>
      <b/>
      <sz val="14"/>
      <name val="맑은 고딕"/>
      <family val="3"/>
      <charset val="129"/>
    </font>
    <font>
      <b/>
      <sz val="11"/>
      <name val="맑은 고딕"/>
      <family val="3"/>
      <charset val="129"/>
    </font>
    <font>
      <b/>
      <sz val="18"/>
      <name val="맑은 고딕"/>
      <family val="3"/>
      <charset val="129"/>
    </font>
    <font>
      <b/>
      <sz val="16"/>
      <name val="맑은 고딕"/>
      <family val="3"/>
      <charset val="129"/>
    </font>
    <font>
      <b/>
      <sz val="28"/>
      <name val="맑은 고딕"/>
      <family val="3"/>
      <charset val="129"/>
    </font>
    <font>
      <b/>
      <sz val="2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0" tint="-0.14999847407452621"/>
      <name val="맑은 고딕"/>
      <family val="3"/>
      <charset val="129"/>
    </font>
    <font>
      <b/>
      <sz val="14"/>
      <color theme="1"/>
      <name val="맑은 고딕"/>
      <family val="3"/>
      <charset val="129"/>
      <scheme val="minor"/>
    </font>
    <font>
      <b/>
      <sz val="14"/>
      <color theme="0" tint="-0.499984740745262"/>
      <name val="맑은 고딕"/>
      <family val="3"/>
      <charset val="129"/>
      <scheme val="minor"/>
    </font>
    <font>
      <b/>
      <sz val="22"/>
      <name val="맑은 고딕"/>
      <family val="3"/>
      <charset val="129"/>
    </font>
    <font>
      <b/>
      <sz val="24"/>
      <name val="맑은 고딕"/>
      <family val="3"/>
      <charset val="129"/>
    </font>
    <font>
      <sz val="16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6"/>
      <color theme="0" tint="-4.9989318521683403E-2"/>
      <name val="맑은 고딕"/>
      <family val="3"/>
      <charset val="129"/>
    </font>
    <font>
      <sz val="26"/>
      <color theme="1"/>
      <name val="맑은 고딕"/>
      <family val="3"/>
      <charset val="129"/>
      <scheme val="minor"/>
    </font>
    <font>
      <sz val="36"/>
      <color theme="0" tint="-4.9989318521683403E-2"/>
      <name val="맑은 고딕"/>
      <family val="3"/>
      <charset val="129"/>
      <scheme val="minor"/>
    </font>
    <font>
      <b/>
      <sz val="72"/>
      <name val="맑은 고딕"/>
      <family val="3"/>
      <charset val="129"/>
    </font>
    <font>
      <b/>
      <sz val="20"/>
      <color theme="1"/>
      <name val="맑은 고딕"/>
      <family val="3"/>
      <charset val="129"/>
      <scheme val="minor"/>
    </font>
    <font>
      <b/>
      <sz val="48"/>
      <name val="맑은 고딕"/>
      <family val="3"/>
      <charset val="129"/>
    </font>
    <font>
      <sz val="20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</font>
    <font>
      <b/>
      <sz val="22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</font>
    <font>
      <sz val="16"/>
      <color indexed="81"/>
      <name val="Tahoma"/>
      <family val="2"/>
    </font>
    <font>
      <sz val="16"/>
      <color indexed="81"/>
      <name val="돋움"/>
      <family val="3"/>
      <charset val="129"/>
    </font>
    <font>
      <sz val="18"/>
      <color indexed="81"/>
      <name val="Tahoma"/>
      <family val="2"/>
    </font>
    <font>
      <sz val="18"/>
      <color indexed="81"/>
      <name val="돋움"/>
      <family val="3"/>
      <charset val="129"/>
    </font>
    <font>
      <sz val="22"/>
      <color theme="1"/>
      <name val="맑은 고딕"/>
      <family val="3"/>
      <charset val="129"/>
      <scheme val="minor"/>
    </font>
    <font>
      <b/>
      <sz val="22"/>
      <color rgb="FFFF0000"/>
      <name val="맑은 고딕"/>
      <family val="3"/>
      <charset val="129"/>
    </font>
    <font>
      <b/>
      <sz val="20"/>
      <color theme="1"/>
      <name val="맑은 고딕"/>
      <family val="3"/>
      <charset val="129"/>
    </font>
    <font>
      <b/>
      <sz val="24"/>
      <color rgb="FFFF0000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  <font>
      <b/>
      <sz val="12"/>
      <name val="맑은 고딕"/>
      <family val="3"/>
      <charset val="129"/>
    </font>
    <font>
      <b/>
      <sz val="12"/>
      <color rgb="FFFF0000"/>
      <name val="맑은 고딕"/>
      <family val="3"/>
      <charset val="129"/>
    </font>
    <font>
      <b/>
      <sz val="12"/>
      <color theme="1"/>
      <name val="맑은 고딕"/>
      <family val="3"/>
      <charset val="129"/>
      <scheme val="minor"/>
    </font>
    <font>
      <sz val="24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b/>
      <sz val="10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b/>
      <sz val="8"/>
      <name val="맑은 고딕"/>
      <family val="3"/>
      <charset val="129"/>
    </font>
    <font>
      <b/>
      <sz val="13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name val="Arial"/>
      <family val="2"/>
    </font>
    <font>
      <sz val="16"/>
      <name val="IDAutomationSC128XS DEMO"/>
    </font>
    <font>
      <sz val="20"/>
      <name val="Code39TwoText"/>
    </font>
    <font>
      <sz val="13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sz val="24"/>
      <color theme="0"/>
      <name val="맑은 고딕"/>
      <family val="3"/>
      <charset val="129"/>
      <scheme val="minor"/>
    </font>
    <font>
      <b/>
      <sz val="6"/>
      <name val="맑은 고딕"/>
      <family val="3"/>
      <charset val="129"/>
    </font>
    <font>
      <b/>
      <sz val="8"/>
      <color theme="1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u/>
      <sz val="10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sz val="32"/>
      <color theme="1"/>
      <name val="Free 3 of 9"/>
      <family val="3"/>
    </font>
    <font>
      <b/>
      <sz val="11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</patternFill>
    </fill>
  </fills>
  <borders count="1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54" fillId="0" borderId="0"/>
    <xf numFmtId="41" fontId="14" fillId="0" borderId="0" applyFont="0" applyFill="0" applyBorder="0" applyAlignment="0" applyProtection="0">
      <alignment vertical="center"/>
    </xf>
    <xf numFmtId="0" fontId="14" fillId="11" borderId="110" applyNumberFormat="0" applyFont="0" applyAlignment="0" applyProtection="0">
      <alignment vertical="center"/>
    </xf>
  </cellStyleXfs>
  <cellXfs count="1047">
    <xf numFmtId="0" fontId="0" fillId="0" borderId="0" xfId="0">
      <alignment vertical="center"/>
    </xf>
    <xf numFmtId="0" fontId="12" fillId="0" borderId="0" xfId="0" applyFont="1" applyBorder="1" applyAlignment="1">
      <alignment vertical="center"/>
    </xf>
    <xf numFmtId="0" fontId="6" fillId="0" borderId="0" xfId="2" applyFont="1" applyFill="1" applyBorder="1" applyAlignment="1">
      <alignment vertical="center"/>
    </xf>
    <xf numFmtId="0" fontId="29" fillId="0" borderId="60" xfId="0" applyFont="1" applyBorder="1">
      <alignment vertical="center"/>
    </xf>
    <xf numFmtId="49" fontId="11" fillId="2" borderId="41" xfId="2" applyNumberFormat="1" applyFont="1" applyFill="1" applyBorder="1" applyAlignment="1">
      <alignment vertical="center"/>
    </xf>
    <xf numFmtId="176" fontId="11" fillId="2" borderId="41" xfId="2" applyNumberFormat="1" applyFont="1" applyFill="1" applyBorder="1" applyAlignment="1">
      <alignment vertical="center"/>
    </xf>
    <xf numFmtId="0" fontId="8" fillId="0" borderId="5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/>
    </xf>
    <xf numFmtId="0" fontId="19" fillId="0" borderId="5" xfId="2" applyFont="1" applyFill="1" applyBorder="1" applyAlignment="1">
      <alignment horizontal="center" vertical="center"/>
    </xf>
    <xf numFmtId="0" fontId="19" fillId="0" borderId="0" xfId="2" applyFont="1" applyFill="1" applyBorder="1" applyAlignment="1">
      <alignment horizontal="center" vertical="center"/>
    </xf>
    <xf numFmtId="0" fontId="19" fillId="0" borderId="0" xfId="2" applyFont="1" applyFill="1" applyBorder="1" applyAlignment="1">
      <alignment vertical="center"/>
    </xf>
    <xf numFmtId="0" fontId="25" fillId="4" borderId="0" xfId="0" applyFont="1" applyFill="1" applyBorder="1" applyAlignment="1">
      <alignment vertical="center" wrapText="1"/>
    </xf>
    <xf numFmtId="0" fontId="25" fillId="4" borderId="54" xfId="0" applyFont="1" applyFill="1" applyBorder="1" applyAlignment="1">
      <alignment vertical="center" wrapText="1"/>
    </xf>
    <xf numFmtId="0" fontId="25" fillId="4" borderId="11" xfId="0" applyFont="1" applyFill="1" applyBorder="1" applyAlignment="1">
      <alignment vertical="center" wrapText="1"/>
    </xf>
    <xf numFmtId="0" fontId="25" fillId="4" borderId="4" xfId="0" applyFont="1" applyFill="1" applyBorder="1" applyAlignment="1">
      <alignment vertical="center" wrapText="1"/>
    </xf>
    <xf numFmtId="0" fontId="11" fillId="3" borderId="5" xfId="2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9" fillId="5" borderId="5" xfId="2" applyFont="1" applyFill="1" applyBorder="1" applyAlignment="1">
      <alignment horizontal="center" vertical="center"/>
    </xf>
    <xf numFmtId="0" fontId="9" fillId="5" borderId="5" xfId="2" applyFont="1" applyFill="1" applyBorder="1" applyAlignment="1">
      <alignment horizontal="center" vertical="center" wrapText="1"/>
    </xf>
    <xf numFmtId="0" fontId="30" fillId="5" borderId="5" xfId="2" applyFont="1" applyFill="1" applyBorder="1" applyAlignment="1">
      <alignment horizontal="center" vertical="center"/>
    </xf>
    <xf numFmtId="0" fontId="20" fillId="0" borderId="5" xfId="2" applyFont="1" applyFill="1" applyBorder="1" applyAlignment="1">
      <alignment horizontal="center" vertical="center"/>
    </xf>
    <xf numFmtId="0" fontId="8" fillId="0" borderId="29" xfId="2" applyFont="1" applyBorder="1" applyAlignment="1">
      <alignment horizontal="center" vertical="center"/>
    </xf>
    <xf numFmtId="0" fontId="7" fillId="0" borderId="27" xfId="2" applyFont="1" applyBorder="1" applyAlignment="1">
      <alignment horizontal="center" vertical="center"/>
    </xf>
    <xf numFmtId="0" fontId="7" fillId="0" borderId="5" xfId="2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9" fillId="5" borderId="5" xfId="2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19" fillId="0" borderId="14" xfId="2" applyFont="1" applyBorder="1" applyAlignment="1">
      <alignment horizontal="center" vertical="center"/>
    </xf>
    <xf numFmtId="0" fontId="20" fillId="0" borderId="40" xfId="2" applyFont="1" applyFill="1" applyBorder="1" applyAlignment="1" applyProtection="1">
      <alignment vertical="center"/>
      <protection locked="0"/>
    </xf>
    <xf numFmtId="0" fontId="20" fillId="0" borderId="41" xfId="2" applyFont="1" applyFill="1" applyBorder="1" applyAlignment="1" applyProtection="1">
      <alignment vertical="center"/>
      <protection locked="0"/>
    </xf>
    <xf numFmtId="0" fontId="20" fillId="0" borderId="59" xfId="2" applyFont="1" applyFill="1" applyBorder="1" applyAlignment="1" applyProtection="1">
      <alignment vertical="center"/>
      <protection locked="0"/>
    </xf>
    <xf numFmtId="0" fontId="45" fillId="0" borderId="0" xfId="0" applyFont="1">
      <alignment vertical="center"/>
    </xf>
    <xf numFmtId="0" fontId="20" fillId="0" borderId="0" xfId="2" applyFont="1" applyFill="1" applyBorder="1" applyAlignment="1">
      <alignment horizontal="center" vertical="center"/>
    </xf>
    <xf numFmtId="0" fontId="20" fillId="0" borderId="0" xfId="2" applyFont="1" applyFill="1" applyBorder="1" applyAlignment="1">
      <alignment vertical="center"/>
    </xf>
    <xf numFmtId="0" fontId="46" fillId="0" borderId="0" xfId="0" applyFont="1" applyBorder="1" applyAlignment="1">
      <alignment vertical="center"/>
    </xf>
    <xf numFmtId="0" fontId="22" fillId="0" borderId="54" xfId="0" applyFont="1" applyBorder="1" applyAlignment="1" applyProtection="1">
      <alignment vertical="center" textRotation="180" shrinkToFit="1"/>
      <protection locked="0"/>
    </xf>
    <xf numFmtId="0" fontId="0" fillId="0" borderId="0" xfId="0" applyBorder="1" applyProtection="1">
      <alignment vertical="center"/>
      <protection locked="0"/>
    </xf>
    <xf numFmtId="0" fontId="22" fillId="0" borderId="0" xfId="0" applyFont="1" applyBorder="1" applyAlignment="1" applyProtection="1">
      <alignment vertical="center" textRotation="180" shrinkToFit="1"/>
      <protection locked="0"/>
    </xf>
    <xf numFmtId="0" fontId="42" fillId="0" borderId="33" xfId="2" applyFont="1" applyBorder="1" applyAlignment="1" applyProtection="1">
      <alignment vertical="center"/>
      <protection locked="0"/>
    </xf>
    <xf numFmtId="0" fontId="0" fillId="0" borderId="33" xfId="0" applyBorder="1" applyProtection="1">
      <alignment vertical="center"/>
      <protection locked="0"/>
    </xf>
    <xf numFmtId="0" fontId="9" fillId="0" borderId="33" xfId="2" applyFont="1" applyBorder="1" applyAlignment="1" applyProtection="1">
      <alignment vertical="center"/>
      <protection locked="0"/>
    </xf>
    <xf numFmtId="0" fontId="53" fillId="0" borderId="0" xfId="0" applyFont="1" applyBorder="1" applyProtection="1">
      <alignment vertical="center"/>
      <protection locked="0"/>
    </xf>
    <xf numFmtId="0" fontId="7" fillId="3" borderId="11" xfId="2" applyFont="1" applyFill="1" applyBorder="1" applyAlignment="1" applyProtection="1">
      <alignment vertical="center"/>
      <protection locked="0"/>
    </xf>
    <xf numFmtId="0" fontId="7" fillId="3" borderId="4" xfId="2" applyFont="1" applyFill="1" applyBorder="1" applyAlignment="1" applyProtection="1">
      <alignment vertical="center"/>
      <protection locked="0"/>
    </xf>
    <xf numFmtId="0" fontId="7" fillId="3" borderId="0" xfId="2" applyFont="1" applyFill="1" applyBorder="1" applyAlignment="1" applyProtection="1">
      <alignment vertical="center"/>
      <protection locked="0"/>
    </xf>
    <xf numFmtId="0" fontId="7" fillId="3" borderId="54" xfId="2" applyFont="1" applyFill="1" applyBorder="1" applyAlignment="1" applyProtection="1">
      <alignment vertical="center"/>
      <protection locked="0"/>
    </xf>
    <xf numFmtId="0" fontId="41" fillId="0" borderId="0" xfId="0" applyFont="1" applyProtection="1">
      <alignment vertical="center"/>
      <protection locked="0"/>
    </xf>
    <xf numFmtId="0" fontId="0" fillId="0" borderId="0" xfId="0" applyFont="1" applyFill="1" applyBorder="1" applyProtection="1">
      <alignment vertical="center"/>
      <protection locked="0"/>
    </xf>
    <xf numFmtId="0" fontId="0" fillId="0" borderId="0" xfId="0" applyFill="1" applyBorder="1" applyProtection="1">
      <alignment vertical="center"/>
      <protection locked="0"/>
    </xf>
    <xf numFmtId="0" fontId="12" fillId="0" borderId="0" xfId="0" applyFont="1" applyBorder="1" applyAlignment="1" applyProtection="1">
      <alignment vertical="center"/>
      <protection locked="0"/>
    </xf>
    <xf numFmtId="0" fontId="44" fillId="0" borderId="0" xfId="0" applyFont="1" applyBorder="1" applyAlignment="1" applyProtection="1">
      <alignment vertical="center"/>
      <protection locked="0"/>
    </xf>
    <xf numFmtId="0" fontId="42" fillId="0" borderId="19" xfId="2" applyFont="1" applyFill="1" applyBorder="1" applyAlignment="1" applyProtection="1">
      <alignment horizontal="center" vertical="center"/>
      <protection locked="0"/>
    </xf>
    <xf numFmtId="0" fontId="7" fillId="0" borderId="5" xfId="2" applyFont="1" applyFill="1" applyBorder="1" applyAlignment="1" applyProtection="1">
      <alignment horizontal="center" vertical="center"/>
      <protection locked="0"/>
    </xf>
    <xf numFmtId="0" fontId="7" fillId="0" borderId="5" xfId="2" applyFont="1" applyBorder="1" applyAlignment="1" applyProtection="1">
      <alignment vertical="center"/>
      <protection locked="0"/>
    </xf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42" fillId="0" borderId="5" xfId="2" applyFont="1" applyFill="1" applyBorder="1" applyAlignment="1" applyProtection="1">
      <alignment horizontal="center" vertical="center"/>
      <protection locked="0"/>
    </xf>
    <xf numFmtId="0" fontId="7" fillId="5" borderId="5" xfId="2" applyFont="1" applyFill="1" applyBorder="1" applyAlignment="1" applyProtection="1">
      <alignment horizontal="center" vertical="center"/>
      <protection locked="0"/>
    </xf>
    <xf numFmtId="0" fontId="7" fillId="5" borderId="5" xfId="2" applyFont="1" applyFill="1" applyBorder="1" applyAlignment="1" applyProtection="1">
      <alignment horizontal="center" vertical="center" wrapText="1"/>
      <protection locked="0"/>
    </xf>
    <xf numFmtId="0" fontId="47" fillId="5" borderId="5" xfId="2" applyFont="1" applyFill="1" applyBorder="1" applyAlignment="1" applyProtection="1">
      <alignment horizontal="center" vertical="center"/>
      <protection locked="0"/>
    </xf>
    <xf numFmtId="0" fontId="12" fillId="0" borderId="5" xfId="0" quotePrefix="1" applyFont="1" applyBorder="1" applyAlignment="1" applyProtection="1">
      <alignment horizontal="center" vertical="center"/>
      <protection locked="0"/>
    </xf>
    <xf numFmtId="178" fontId="12" fillId="0" borderId="5" xfId="0" applyNumberFormat="1" applyFont="1" applyBorder="1" applyAlignment="1" applyProtection="1">
      <alignment horizontal="center" vertical="center"/>
      <protection locked="0"/>
    </xf>
    <xf numFmtId="0" fontId="42" fillId="0" borderId="5" xfId="2" applyFont="1" applyFill="1" applyBorder="1" applyAlignment="1" applyProtection="1">
      <alignment horizontal="center" vertical="center" shrinkToFit="1"/>
      <protection locked="0"/>
    </xf>
    <xf numFmtId="0" fontId="48" fillId="5" borderId="5" xfId="2" applyFont="1" applyFill="1" applyBorder="1" applyAlignment="1" applyProtection="1">
      <alignment horizontal="center" vertical="center" wrapText="1"/>
      <protection locked="0"/>
    </xf>
    <xf numFmtId="0" fontId="53" fillId="0" borderId="0" xfId="0" applyFont="1" applyProtection="1">
      <alignment vertical="center"/>
      <protection locked="0"/>
    </xf>
    <xf numFmtId="0" fontId="51" fillId="5" borderId="5" xfId="2" applyFont="1" applyFill="1" applyBorder="1" applyAlignment="1" applyProtection="1">
      <alignment horizontal="center" vertical="center"/>
      <protection locked="0"/>
    </xf>
    <xf numFmtId="0" fontId="62" fillId="5" borderId="5" xfId="2" applyFont="1" applyFill="1" applyBorder="1" applyAlignment="1" applyProtection="1">
      <alignment horizontal="center" vertical="center"/>
      <protection locked="0"/>
    </xf>
    <xf numFmtId="0" fontId="7" fillId="3" borderId="5" xfId="2" applyFont="1" applyFill="1" applyBorder="1" applyAlignment="1" applyProtection="1">
      <alignment horizontal="center" vertical="center"/>
      <protection locked="0"/>
    </xf>
    <xf numFmtId="0" fontId="12" fillId="0" borderId="5" xfId="0" applyFont="1" applyBorder="1" applyAlignment="1" applyProtection="1">
      <alignment horizontal="center" vertical="center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7" fillId="3" borderId="5" xfId="2" applyFont="1" applyFill="1" applyBorder="1" applyAlignment="1" applyProtection="1">
      <alignment horizontal="center" vertical="center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12" fillId="0" borderId="5" xfId="0" applyFont="1" applyBorder="1" applyAlignment="1" applyProtection="1">
      <alignment horizontal="center" vertical="center"/>
      <protection locked="0"/>
    </xf>
    <xf numFmtId="0" fontId="50" fillId="0" borderId="0" xfId="0" applyFont="1" applyProtection="1">
      <alignment vertical="center"/>
      <protection locked="0"/>
    </xf>
    <xf numFmtId="0" fontId="12" fillId="0" borderId="5" xfId="0" applyFont="1" applyBorder="1" applyAlignment="1" applyProtection="1">
      <alignment horizontal="center" vertical="center"/>
      <protection locked="0"/>
    </xf>
    <xf numFmtId="0" fontId="42" fillId="0" borderId="5" xfId="2" applyFont="1" applyFill="1" applyBorder="1" applyAlignment="1" applyProtection="1">
      <alignment horizontal="center" vertical="center"/>
      <protection locked="0"/>
    </xf>
    <xf numFmtId="0" fontId="7" fillId="3" borderId="5" xfId="2" applyFont="1" applyFill="1" applyBorder="1" applyAlignment="1" applyProtection="1">
      <alignment vertical="center"/>
      <protection locked="0"/>
    </xf>
    <xf numFmtId="0" fontId="7" fillId="4" borderId="7" xfId="2" applyFont="1" applyFill="1" applyBorder="1" applyAlignment="1" applyProtection="1">
      <alignment horizontal="center" vertical="center"/>
      <protection locked="0"/>
    </xf>
    <xf numFmtId="0" fontId="7" fillId="3" borderId="84" xfId="2" applyFont="1" applyFill="1" applyBorder="1" applyAlignment="1" applyProtection="1">
      <alignment vertical="center"/>
      <protection locked="0"/>
    </xf>
    <xf numFmtId="0" fontId="7" fillId="3" borderId="85" xfId="2" applyFont="1" applyFill="1" applyBorder="1" applyAlignment="1" applyProtection="1">
      <alignment vertical="center"/>
      <protection locked="0"/>
    </xf>
    <xf numFmtId="0" fontId="7" fillId="3" borderId="86" xfId="2" applyFont="1" applyFill="1" applyBorder="1" applyAlignment="1" applyProtection="1">
      <alignment vertical="center"/>
      <protection locked="0"/>
    </xf>
    <xf numFmtId="0" fontId="7" fillId="3" borderId="87" xfId="2" applyFont="1" applyFill="1" applyBorder="1" applyAlignment="1" applyProtection="1">
      <alignment vertical="center"/>
      <protection locked="0"/>
    </xf>
    <xf numFmtId="0" fontId="7" fillId="3" borderId="88" xfId="2" applyFont="1" applyFill="1" applyBorder="1" applyAlignment="1" applyProtection="1">
      <alignment vertical="center"/>
      <protection locked="0"/>
    </xf>
    <xf numFmtId="0" fontId="7" fillId="3" borderId="89" xfId="2" applyFont="1" applyFill="1" applyBorder="1" applyAlignment="1" applyProtection="1">
      <alignment vertical="center"/>
      <protection locked="0"/>
    </xf>
    <xf numFmtId="0" fontId="7" fillId="3" borderId="90" xfId="2" applyFont="1" applyFill="1" applyBorder="1" applyAlignment="1" applyProtection="1">
      <alignment vertical="center"/>
      <protection locked="0"/>
    </xf>
    <xf numFmtId="0" fontId="7" fillId="3" borderId="91" xfId="2" applyFont="1" applyFill="1" applyBorder="1" applyAlignment="1" applyProtection="1">
      <alignment vertical="center"/>
      <protection locked="0"/>
    </xf>
    <xf numFmtId="0" fontId="12" fillId="0" borderId="5" xfId="0" applyFont="1" applyBorder="1" applyAlignment="1" applyProtection="1">
      <alignment horizontal="center" vertical="center"/>
      <protection locked="0"/>
    </xf>
    <xf numFmtId="0" fontId="7" fillId="3" borderId="5" xfId="2" applyFont="1" applyFill="1" applyBorder="1" applyAlignment="1" applyProtection="1">
      <alignment horizontal="center" vertical="center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42" fillId="0" borderId="5" xfId="2" applyFont="1" applyFill="1" applyBorder="1" applyAlignment="1" applyProtection="1">
      <alignment horizontal="center" vertical="center"/>
      <protection locked="0"/>
    </xf>
    <xf numFmtId="0" fontId="7" fillId="3" borderId="50" xfId="2" applyFont="1" applyFill="1" applyBorder="1" applyAlignment="1" applyProtection="1">
      <alignment vertical="center"/>
      <protection locked="0"/>
    </xf>
    <xf numFmtId="0" fontId="7" fillId="3" borderId="16" xfId="2" applyFont="1" applyFill="1" applyBorder="1" applyAlignment="1" applyProtection="1">
      <alignment vertical="center"/>
      <protection locked="0"/>
    </xf>
    <xf numFmtId="0" fontId="7" fillId="3" borderId="17" xfId="2" applyFont="1" applyFill="1" applyBorder="1" applyAlignment="1" applyProtection="1">
      <alignment vertical="center"/>
      <protection locked="0"/>
    </xf>
    <xf numFmtId="0" fontId="7" fillId="3" borderId="92" xfId="2" applyFont="1" applyFill="1" applyBorder="1" applyAlignment="1" applyProtection="1">
      <alignment vertical="center"/>
      <protection locked="0"/>
    </xf>
    <xf numFmtId="0" fontId="7" fillId="3" borderId="93" xfId="2" applyFont="1" applyFill="1" applyBorder="1" applyAlignment="1" applyProtection="1">
      <alignment vertical="center"/>
      <protection locked="0"/>
    </xf>
    <xf numFmtId="0" fontId="7" fillId="3" borderId="94" xfId="2" applyFont="1" applyFill="1" applyBorder="1" applyAlignment="1" applyProtection="1">
      <alignment vertical="center"/>
      <protection locked="0"/>
    </xf>
    <xf numFmtId="0" fontId="7" fillId="3" borderId="95" xfId="2" applyFont="1" applyFill="1" applyBorder="1" applyAlignment="1" applyProtection="1">
      <alignment vertical="center"/>
      <protection locked="0"/>
    </xf>
    <xf numFmtId="0" fontId="7" fillId="3" borderId="50" xfId="2" applyFont="1" applyFill="1" applyBorder="1" applyAlignment="1" applyProtection="1">
      <alignment horizontal="left" vertical="center"/>
      <protection locked="0"/>
    </xf>
    <xf numFmtId="0" fontId="7" fillId="4" borderId="96" xfId="2" applyFont="1" applyFill="1" applyBorder="1" applyAlignment="1" applyProtection="1">
      <alignment horizontal="center" vertical="center"/>
      <protection locked="0"/>
    </xf>
    <xf numFmtId="0" fontId="7" fillId="4" borderId="34" xfId="2" applyFont="1" applyFill="1" applyBorder="1" applyAlignment="1" applyProtection="1">
      <alignment horizontal="center" vertical="center"/>
      <protection locked="0"/>
    </xf>
    <xf numFmtId="0" fontId="7" fillId="4" borderId="43" xfId="2" applyFont="1" applyFill="1" applyBorder="1" applyAlignment="1" applyProtection="1">
      <alignment horizontal="center" vertical="center"/>
      <protection locked="0"/>
    </xf>
    <xf numFmtId="0" fontId="7" fillId="3" borderId="51" xfId="2" applyFont="1" applyFill="1" applyBorder="1" applyAlignment="1" applyProtection="1">
      <alignment vertical="center"/>
      <protection locked="0"/>
    </xf>
    <xf numFmtId="0" fontId="7" fillId="4" borderId="99" xfId="2" applyFont="1" applyFill="1" applyBorder="1" applyAlignment="1" applyProtection="1">
      <alignment horizontal="center" vertical="center"/>
      <protection locked="0"/>
    </xf>
    <xf numFmtId="0" fontId="7" fillId="3" borderId="35" xfId="2" applyFont="1" applyFill="1" applyBorder="1" applyAlignment="1" applyProtection="1">
      <alignment vertical="center"/>
      <protection locked="0"/>
    </xf>
    <xf numFmtId="0" fontId="7" fillId="3" borderId="29" xfId="2" applyFont="1" applyFill="1" applyBorder="1" applyAlignment="1" applyProtection="1">
      <alignment vertical="center"/>
      <protection locked="0"/>
    </xf>
    <xf numFmtId="0" fontId="7" fillId="3" borderId="32" xfId="2" applyFont="1" applyFill="1" applyBorder="1" applyAlignment="1" applyProtection="1">
      <alignment vertical="center"/>
      <protection locked="0"/>
    </xf>
    <xf numFmtId="0" fontId="7" fillId="3" borderId="8" xfId="2" applyFont="1" applyFill="1" applyBorder="1" applyAlignment="1" applyProtection="1">
      <alignment vertical="center"/>
      <protection locked="0"/>
    </xf>
    <xf numFmtId="0" fontId="7" fillId="3" borderId="10" xfId="2" applyFont="1" applyFill="1" applyBorder="1" applyAlignment="1" applyProtection="1">
      <alignment vertical="center"/>
      <protection locked="0"/>
    </xf>
    <xf numFmtId="0" fontId="7" fillId="3" borderId="36" xfId="2" applyFont="1" applyFill="1" applyBorder="1" applyAlignment="1" applyProtection="1">
      <alignment vertical="center"/>
      <protection locked="0"/>
    </xf>
    <xf numFmtId="0" fontId="7" fillId="3" borderId="27" xfId="2" applyFont="1" applyFill="1" applyBorder="1" applyAlignment="1" applyProtection="1">
      <alignment vertical="center"/>
      <protection locked="0"/>
    </xf>
    <xf numFmtId="0" fontId="7" fillId="3" borderId="28" xfId="2" applyFont="1" applyFill="1" applyBorder="1" applyAlignment="1" applyProtection="1">
      <alignment vertical="center"/>
      <protection locked="0"/>
    </xf>
    <xf numFmtId="0" fontId="7" fillId="3" borderId="50" xfId="2" applyFont="1" applyFill="1" applyBorder="1" applyAlignment="1" applyProtection="1">
      <alignment horizontal="left" vertical="center"/>
      <protection locked="0"/>
    </xf>
    <xf numFmtId="0" fontId="7" fillId="3" borderId="50" xfId="2" applyFont="1" applyFill="1" applyBorder="1" applyAlignment="1" applyProtection="1">
      <alignment horizontal="center" vertical="center"/>
      <protection locked="0"/>
    </xf>
    <xf numFmtId="0" fontId="7" fillId="4" borderId="78" xfId="2" applyFont="1" applyFill="1" applyBorder="1" applyAlignment="1" applyProtection="1">
      <alignment horizontal="center" vertical="center"/>
      <protection locked="0"/>
    </xf>
    <xf numFmtId="0" fontId="7" fillId="3" borderId="102" xfId="2" applyFont="1" applyFill="1" applyBorder="1" applyAlignment="1" applyProtection="1">
      <alignment vertical="center"/>
      <protection locked="0"/>
    </xf>
    <xf numFmtId="0" fontId="7" fillId="3" borderId="103" xfId="2" applyFont="1" applyFill="1" applyBorder="1" applyAlignment="1" applyProtection="1">
      <alignment vertical="center"/>
      <protection locked="0"/>
    </xf>
    <xf numFmtId="0" fontId="50" fillId="3" borderId="55" xfId="2" applyFont="1" applyFill="1" applyBorder="1" applyAlignment="1" applyProtection="1">
      <alignment vertical="center"/>
      <protection locked="0"/>
    </xf>
    <xf numFmtId="0" fontId="7" fillId="3" borderId="20" xfId="2" applyFont="1" applyFill="1" applyBorder="1" applyAlignment="1" applyProtection="1">
      <alignment horizontal="left" vertical="center"/>
      <protection locked="0"/>
    </xf>
    <xf numFmtId="0" fontId="7" fillId="4" borderId="48" xfId="2" applyFont="1" applyFill="1" applyBorder="1" applyAlignment="1" applyProtection="1">
      <alignment horizontal="center" vertical="center"/>
      <protection locked="0"/>
    </xf>
    <xf numFmtId="0" fontId="7" fillId="4" borderId="47" xfId="2" applyFont="1" applyFill="1" applyBorder="1" applyAlignment="1" applyProtection="1">
      <alignment horizontal="center" vertical="center"/>
      <protection locked="0"/>
    </xf>
    <xf numFmtId="0" fontId="7" fillId="4" borderId="104" xfId="2" applyFont="1" applyFill="1" applyBorder="1" applyAlignment="1" applyProtection="1">
      <alignment horizontal="center" vertical="center"/>
      <protection locked="0"/>
    </xf>
    <xf numFmtId="0" fontId="0" fillId="3" borderId="13" xfId="0" applyFill="1" applyBorder="1" applyAlignment="1">
      <alignment horizontal="center" vertical="center"/>
    </xf>
    <xf numFmtId="0" fontId="0" fillId="3" borderId="18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3" borderId="13" xfId="0" applyFill="1" applyBorder="1" applyAlignment="1">
      <alignment horizontal="left" vertical="center"/>
    </xf>
    <xf numFmtId="0" fontId="0" fillId="3" borderId="79" xfId="0" applyFill="1" applyBorder="1" applyAlignment="1">
      <alignment horizontal="left" vertical="center"/>
    </xf>
    <xf numFmtId="0" fontId="7" fillId="3" borderId="70" xfId="2" applyFont="1" applyFill="1" applyBorder="1" applyAlignment="1" applyProtection="1">
      <alignment horizontal="center" vertical="center"/>
      <protection locked="0"/>
    </xf>
    <xf numFmtId="0" fontId="7" fillId="3" borderId="48" xfId="2" applyFont="1" applyFill="1" applyBorder="1" applyAlignment="1" applyProtection="1">
      <alignment horizontal="center" vertical="center"/>
      <protection locked="0"/>
    </xf>
    <xf numFmtId="0" fontId="7" fillId="3" borderId="47" xfId="2" applyFont="1" applyFill="1" applyBorder="1" applyAlignment="1" applyProtection="1">
      <alignment horizontal="center" vertical="center"/>
      <protection locked="0"/>
    </xf>
    <xf numFmtId="0" fontId="7" fillId="3" borderId="104" xfId="2" applyFont="1" applyFill="1" applyBorder="1" applyAlignment="1" applyProtection="1">
      <alignment horizontal="center" vertical="center"/>
      <protection locked="0"/>
    </xf>
    <xf numFmtId="0" fontId="7" fillId="3" borderId="51" xfId="2" applyFont="1" applyFill="1" applyBorder="1" applyAlignment="1" applyProtection="1">
      <alignment horizontal="center" vertical="center"/>
      <protection locked="0"/>
    </xf>
    <xf numFmtId="0" fontId="7" fillId="4" borderId="35" xfId="2" applyFont="1" applyFill="1" applyBorder="1" applyAlignment="1" applyProtection="1">
      <alignment vertical="center"/>
      <protection locked="0"/>
    </xf>
    <xf numFmtId="0" fontId="7" fillId="4" borderId="29" xfId="2" applyFont="1" applyFill="1" applyBorder="1" applyAlignment="1" applyProtection="1">
      <alignment vertical="center"/>
      <protection locked="0"/>
    </xf>
    <xf numFmtId="0" fontId="7" fillId="4" borderId="32" xfId="2" applyFont="1" applyFill="1" applyBorder="1" applyAlignment="1" applyProtection="1">
      <alignment vertical="center"/>
      <protection locked="0"/>
    </xf>
    <xf numFmtId="0" fontId="7" fillId="4" borderId="8" xfId="2" applyFont="1" applyFill="1" applyBorder="1" applyAlignment="1" applyProtection="1">
      <alignment vertical="center"/>
      <protection locked="0"/>
    </xf>
    <xf numFmtId="0" fontId="7" fillId="4" borderId="5" xfId="2" applyFont="1" applyFill="1" applyBorder="1" applyAlignment="1" applyProtection="1">
      <alignment vertical="center"/>
      <protection locked="0"/>
    </xf>
    <xf numFmtId="0" fontId="7" fillId="4" borderId="10" xfId="2" applyFont="1" applyFill="1" applyBorder="1" applyAlignment="1" applyProtection="1">
      <alignment vertical="center"/>
      <protection locked="0"/>
    </xf>
    <xf numFmtId="0" fontId="7" fillId="4" borderId="36" xfId="2" applyFont="1" applyFill="1" applyBorder="1" applyAlignment="1" applyProtection="1">
      <alignment vertical="center"/>
      <protection locked="0"/>
    </xf>
    <xf numFmtId="0" fontId="7" fillId="4" borderId="27" xfId="2" applyFont="1" applyFill="1" applyBorder="1" applyAlignment="1" applyProtection="1">
      <alignment vertical="center"/>
      <protection locked="0"/>
    </xf>
    <xf numFmtId="0" fontId="7" fillId="4" borderId="28" xfId="2" applyFont="1" applyFill="1" applyBorder="1" applyAlignment="1" applyProtection="1">
      <alignment vertical="center"/>
      <protection locked="0"/>
    </xf>
    <xf numFmtId="0" fontId="55" fillId="0" borderId="0" xfId="4" applyNumberFormat="1" applyFont="1" applyBorder="1" applyAlignment="1" applyProtection="1">
      <alignment horizontal="center" vertical="center" textRotation="180"/>
      <protection locked="0"/>
    </xf>
    <xf numFmtId="0" fontId="49" fillId="0" borderId="5" xfId="0" applyFont="1" applyBorder="1" applyAlignment="1" applyProtection="1">
      <alignment horizontal="center" vertical="center" wrapText="1"/>
      <protection locked="0"/>
    </xf>
    <xf numFmtId="0" fontId="49" fillId="9" borderId="5" xfId="0" applyFont="1" applyFill="1" applyBorder="1" applyAlignment="1" applyProtection="1">
      <alignment horizontal="center" vertical="center" wrapText="1"/>
      <protection locked="0"/>
    </xf>
    <xf numFmtId="0" fontId="55" fillId="0" borderId="0" xfId="4" applyNumberFormat="1" applyFont="1" applyBorder="1" applyAlignment="1" applyProtection="1">
      <alignment horizontal="center" vertical="center" textRotation="180"/>
      <protection locked="0"/>
    </xf>
    <xf numFmtId="0" fontId="49" fillId="5" borderId="5" xfId="0" applyFont="1" applyFill="1" applyBorder="1" applyAlignment="1" applyProtection="1">
      <alignment horizontal="center" vertical="center"/>
      <protection locked="0"/>
    </xf>
    <xf numFmtId="0" fontId="7" fillId="0" borderId="46" xfId="2" applyFont="1" applyFill="1" applyBorder="1" applyAlignment="1" applyProtection="1">
      <alignment horizontal="center" vertical="center"/>
    </xf>
    <xf numFmtId="0" fontId="7" fillId="0" borderId="23" xfId="2" applyFont="1" applyFill="1" applyBorder="1" applyAlignment="1" applyProtection="1">
      <alignment horizontal="center" vertical="center"/>
      <protection locked="0"/>
    </xf>
    <xf numFmtId="0" fontId="6" fillId="3" borderId="27" xfId="2" applyFont="1" applyFill="1" applyBorder="1" applyAlignment="1" applyProtection="1">
      <alignment horizontal="center" vertical="center"/>
      <protection locked="0"/>
    </xf>
    <xf numFmtId="0" fontId="44" fillId="9" borderId="5" xfId="0" applyFont="1" applyFill="1" applyBorder="1" applyAlignment="1" applyProtection="1">
      <alignment vertical="center"/>
      <protection locked="0"/>
    </xf>
    <xf numFmtId="0" fontId="44" fillId="9" borderId="24" xfId="0" applyFont="1" applyFill="1" applyBorder="1" applyAlignment="1" applyProtection="1">
      <alignment vertical="center"/>
      <protection locked="0"/>
    </xf>
    <xf numFmtId="0" fontId="44" fillId="9" borderId="21" xfId="0" applyFont="1" applyFill="1" applyBorder="1" applyAlignment="1" applyProtection="1">
      <alignment vertical="center"/>
      <protection locked="0"/>
    </xf>
    <xf numFmtId="0" fontId="44" fillId="9" borderId="26" xfId="0" applyFont="1" applyFill="1" applyBorder="1" applyAlignment="1" applyProtection="1">
      <alignment vertical="center"/>
      <protection locked="0"/>
    </xf>
    <xf numFmtId="0" fontId="44" fillId="9" borderId="23" xfId="0" applyFont="1" applyFill="1" applyBorder="1" applyAlignment="1" applyProtection="1">
      <alignment vertical="center"/>
      <protection locked="0"/>
    </xf>
    <xf numFmtId="0" fontId="49" fillId="5" borderId="6" xfId="0" applyFont="1" applyFill="1" applyBorder="1" applyAlignment="1" applyProtection="1">
      <alignment horizontal="center" vertical="center"/>
      <protection locked="0"/>
    </xf>
    <xf numFmtId="0" fontId="49" fillId="0" borderId="5" xfId="0" applyFont="1" applyBorder="1" applyAlignment="1" applyProtection="1">
      <alignment vertical="center" wrapText="1"/>
      <protection locked="0"/>
    </xf>
    <xf numFmtId="0" fontId="49" fillId="9" borderId="5" xfId="0" applyFont="1" applyFill="1" applyBorder="1" applyAlignment="1" applyProtection="1">
      <alignment vertical="center" wrapText="1"/>
      <protection locked="0"/>
    </xf>
    <xf numFmtId="0" fontId="7" fillId="0" borderId="6" xfId="2" applyFont="1" applyFill="1" applyBorder="1" applyAlignment="1" applyProtection="1">
      <alignment horizontal="center" vertical="center"/>
      <protection locked="0"/>
    </xf>
    <xf numFmtId="0" fontId="50" fillId="0" borderId="5" xfId="2" applyFont="1" applyFill="1" applyBorder="1" applyAlignment="1" applyProtection="1">
      <alignment horizontal="center" vertical="center"/>
      <protection locked="0"/>
    </xf>
    <xf numFmtId="0" fontId="7" fillId="0" borderId="27" xfId="2" applyFont="1" applyFill="1" applyBorder="1" applyAlignment="1" applyProtection="1">
      <alignment horizontal="center" vertical="center"/>
    </xf>
    <xf numFmtId="0" fontId="50" fillId="0" borderId="5" xfId="2" quotePrefix="1" applyFont="1" applyFill="1" applyBorder="1" applyAlignment="1" applyProtection="1">
      <alignment horizontal="center" vertical="center" wrapText="1"/>
      <protection locked="0"/>
    </xf>
    <xf numFmtId="0" fontId="50" fillId="0" borderId="16" xfId="2" applyFont="1" applyFill="1" applyBorder="1" applyAlignment="1" applyProtection="1">
      <alignment horizontal="center" vertical="center"/>
      <protection locked="0"/>
    </xf>
    <xf numFmtId="0" fontId="50" fillId="0" borderId="19" xfId="2" quotePrefix="1" applyFont="1" applyFill="1" applyBorder="1" applyAlignment="1" applyProtection="1">
      <alignment horizontal="center" vertical="center" wrapText="1"/>
      <protection locked="0"/>
    </xf>
    <xf numFmtId="0" fontId="50" fillId="3" borderId="46" xfId="2" applyFont="1" applyFill="1" applyBorder="1" applyAlignment="1" applyProtection="1">
      <alignment horizontal="center" vertical="center"/>
      <protection locked="0"/>
    </xf>
    <xf numFmtId="0" fontId="49" fillId="9" borderId="5" xfId="0" applyFont="1" applyFill="1" applyBorder="1" applyAlignment="1" applyProtection="1">
      <alignment horizontal="center" vertical="center" wrapText="1"/>
      <protection locked="0"/>
    </xf>
    <xf numFmtId="0" fontId="49" fillId="0" borderId="5" xfId="0" applyFont="1" applyBorder="1" applyAlignment="1" applyProtection="1">
      <alignment horizontal="center" vertical="center" wrapText="1"/>
      <protection locked="0"/>
    </xf>
    <xf numFmtId="0" fontId="7" fillId="0" borderId="46" xfId="2" applyFont="1" applyFill="1" applyBorder="1" applyAlignment="1" applyProtection="1">
      <alignment horizontal="center" vertical="center"/>
    </xf>
    <xf numFmtId="0" fontId="12" fillId="0" borderId="5" xfId="0" applyFont="1" applyBorder="1" applyAlignment="1" applyProtection="1">
      <alignment horizontal="center" vertical="center"/>
      <protection locked="0"/>
    </xf>
    <xf numFmtId="0" fontId="7" fillId="3" borderId="5" xfId="2" applyFont="1" applyFill="1" applyBorder="1" applyAlignment="1" applyProtection="1">
      <alignment horizontal="center" vertical="center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7" fillId="0" borderId="23" xfId="2" applyFont="1" applyFill="1" applyBorder="1" applyAlignment="1" applyProtection="1">
      <alignment horizontal="center" vertical="center"/>
      <protection locked="0"/>
    </xf>
    <xf numFmtId="0" fontId="42" fillId="0" borderId="5" xfId="2" applyFont="1" applyFill="1" applyBorder="1" applyAlignment="1" applyProtection="1">
      <alignment horizontal="center" vertical="center"/>
      <protection locked="0"/>
    </xf>
    <xf numFmtId="0" fontId="6" fillId="3" borderId="27" xfId="2" applyFont="1" applyFill="1" applyBorder="1" applyAlignment="1" applyProtection="1">
      <alignment horizontal="center" vertical="center"/>
      <protection locked="0"/>
    </xf>
    <xf numFmtId="0" fontId="50" fillId="3" borderId="46" xfId="2" applyFont="1" applyFill="1" applyBorder="1" applyAlignment="1" applyProtection="1">
      <alignment horizontal="center" vertical="center"/>
      <protection locked="0"/>
    </xf>
    <xf numFmtId="0" fontId="49" fillId="5" borderId="5" xfId="0" applyFont="1" applyFill="1" applyBorder="1" applyAlignment="1" applyProtection="1">
      <alignment horizontal="center" vertical="center"/>
      <protection locked="0"/>
    </xf>
    <xf numFmtId="0" fontId="44" fillId="0" borderId="54" xfId="0" applyFont="1" applyBorder="1" applyAlignment="1" applyProtection="1">
      <alignment textRotation="180"/>
      <protection locked="0"/>
    </xf>
    <xf numFmtId="179" fontId="56" fillId="0" borderId="54" xfId="4" applyNumberFormat="1" applyFont="1" applyBorder="1" applyAlignment="1" applyProtection="1">
      <alignment vertical="center" textRotation="180"/>
      <protection locked="0"/>
    </xf>
    <xf numFmtId="0" fontId="50" fillId="4" borderId="5" xfId="2" quotePrefix="1" applyFont="1" applyFill="1" applyBorder="1" applyAlignment="1" applyProtection="1">
      <alignment horizontal="center" vertical="center" wrapText="1"/>
      <protection locked="0"/>
    </xf>
    <xf numFmtId="0" fontId="49" fillId="9" borderId="19" xfId="0" applyFont="1" applyFill="1" applyBorder="1" applyAlignment="1" applyProtection="1">
      <alignment horizontal="center" vertical="center" wrapText="1"/>
      <protection locked="0"/>
    </xf>
    <xf numFmtId="0" fontId="7" fillId="0" borderId="6" xfId="2" applyFont="1" applyFill="1" applyBorder="1" applyAlignment="1" applyProtection="1">
      <alignment horizontal="center" vertical="center" wrapText="1"/>
      <protection locked="0"/>
    </xf>
    <xf numFmtId="0" fontId="49" fillId="4" borderId="19" xfId="0" applyFont="1" applyFill="1" applyBorder="1" applyAlignment="1" applyProtection="1">
      <alignment horizontal="center" vertical="center" wrapText="1"/>
      <protection locked="0"/>
    </xf>
    <xf numFmtId="0" fontId="6" fillId="3" borderId="27" xfId="2" applyFont="1" applyFill="1" applyBorder="1" applyAlignment="1" applyProtection="1">
      <alignment horizontal="center" vertical="center" wrapText="1"/>
      <protection locked="0"/>
    </xf>
    <xf numFmtId="0" fontId="51" fillId="3" borderId="46" xfId="2" applyFont="1" applyFill="1" applyBorder="1" applyAlignment="1" applyProtection="1">
      <alignment horizontal="center" vertical="center" wrapText="1"/>
      <protection locked="0"/>
    </xf>
    <xf numFmtId="0" fontId="7" fillId="0" borderId="23" xfId="2" applyFont="1" applyFill="1" applyBorder="1" applyAlignment="1" applyProtection="1">
      <alignment horizontal="center" vertical="center" wrapText="1"/>
      <protection locked="0"/>
    </xf>
    <xf numFmtId="0" fontId="48" fillId="0" borderId="5" xfId="2" applyFont="1" applyFill="1" applyBorder="1" applyAlignment="1" applyProtection="1">
      <alignment horizontal="center" vertical="center" wrapText="1"/>
      <protection locked="0"/>
    </xf>
    <xf numFmtId="0" fontId="7" fillId="4" borderId="6" xfId="6" applyFont="1" applyFill="1" applyBorder="1" applyAlignment="1" applyProtection="1">
      <alignment horizontal="center" vertical="center" wrapText="1"/>
      <protection locked="0"/>
    </xf>
    <xf numFmtId="0" fontId="48" fillId="4" borderId="5" xfId="2" applyFont="1" applyFill="1" applyBorder="1" applyAlignment="1" applyProtection="1">
      <alignment horizontal="center" vertical="center" wrapText="1"/>
    </xf>
    <xf numFmtId="0" fontId="48" fillId="4" borderId="19" xfId="2" applyFont="1" applyFill="1" applyBorder="1" applyAlignment="1" applyProtection="1">
      <alignment horizontal="center" vertical="center" wrapText="1"/>
    </xf>
    <xf numFmtId="0" fontId="48" fillId="0" borderId="19" xfId="2" applyFont="1" applyFill="1" applyBorder="1" applyAlignment="1" applyProtection="1">
      <alignment horizontal="center" vertical="center" wrapText="1"/>
    </xf>
    <xf numFmtId="0" fontId="48" fillId="0" borderId="5" xfId="2" applyFont="1" applyFill="1" applyBorder="1" applyAlignment="1" applyProtection="1">
      <alignment horizontal="center" vertical="center" wrapText="1"/>
    </xf>
    <xf numFmtId="0" fontId="8" fillId="0" borderId="48" xfId="2" applyFont="1" applyBorder="1" applyAlignment="1">
      <alignment horizontal="center" vertical="center" textRotation="255"/>
    </xf>
    <xf numFmtId="0" fontId="8" fillId="0" borderId="49" xfId="2" applyFont="1" applyBorder="1" applyAlignment="1">
      <alignment horizontal="center" vertical="center" textRotation="255"/>
    </xf>
    <xf numFmtId="0" fontId="8" fillId="0" borderId="37" xfId="2" applyFont="1" applyBorder="1" applyAlignment="1">
      <alignment horizontal="center" vertical="center" textRotation="255"/>
    </xf>
    <xf numFmtId="0" fontId="8" fillId="0" borderId="29" xfId="2" applyFont="1" applyBorder="1" applyAlignment="1">
      <alignment horizontal="center" vertical="center"/>
    </xf>
    <xf numFmtId="0" fontId="5" fillId="0" borderId="33" xfId="2" applyFont="1" applyBorder="1" applyAlignment="1">
      <alignment horizontal="center" vertical="center"/>
    </xf>
    <xf numFmtId="0" fontId="5" fillId="0" borderId="57" xfId="2" applyFont="1" applyBorder="1" applyAlignment="1">
      <alignment horizontal="center" vertical="center"/>
    </xf>
    <xf numFmtId="0" fontId="5" fillId="0" borderId="0" xfId="2" applyFont="1" applyBorder="1" applyAlignment="1">
      <alignment horizontal="center" vertical="center"/>
    </xf>
    <xf numFmtId="0" fontId="5" fillId="0" borderId="53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31" xfId="2" applyFont="1" applyBorder="1" applyAlignment="1">
      <alignment horizontal="center" vertical="center"/>
    </xf>
    <xf numFmtId="0" fontId="9" fillId="0" borderId="47" xfId="2" applyFont="1" applyBorder="1" applyAlignment="1">
      <alignment horizontal="center" vertical="center" textRotation="255"/>
    </xf>
    <xf numFmtId="0" fontId="9" fillId="0" borderId="43" xfId="2" applyFont="1" applyBorder="1" applyAlignment="1">
      <alignment horizontal="center" vertical="center" textRotation="255"/>
    </xf>
    <xf numFmtId="0" fontId="9" fillId="0" borderId="38" xfId="2" applyFont="1" applyBorder="1" applyAlignment="1">
      <alignment horizontal="center" vertical="center" textRotation="255"/>
    </xf>
    <xf numFmtId="0" fontId="9" fillId="0" borderId="69" xfId="2" applyFont="1" applyBorder="1" applyAlignment="1">
      <alignment horizontal="center" vertical="center"/>
    </xf>
    <xf numFmtId="0" fontId="9" fillId="0" borderId="66" xfId="2" applyFont="1" applyBorder="1" applyAlignment="1">
      <alignment horizontal="center" vertical="center"/>
    </xf>
    <xf numFmtId="0" fontId="9" fillId="0" borderId="68" xfId="2" applyFont="1" applyBorder="1" applyAlignment="1">
      <alignment horizontal="center" vertical="center"/>
    </xf>
    <xf numFmtId="0" fontId="9" fillId="0" borderId="12" xfId="2" applyFont="1" applyBorder="1" applyAlignment="1">
      <alignment horizontal="center" vertical="center"/>
    </xf>
    <xf numFmtId="0" fontId="9" fillId="0" borderId="67" xfId="2" applyFont="1" applyBorder="1" applyAlignment="1">
      <alignment horizontal="center" vertical="center"/>
    </xf>
    <xf numFmtId="0" fontId="9" fillId="0" borderId="65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8" fillId="0" borderId="27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27" xfId="2" applyFont="1" applyBorder="1" applyAlignment="1">
      <alignment horizontal="center" vertical="center"/>
    </xf>
    <xf numFmtId="0" fontId="9" fillId="0" borderId="64" xfId="2" applyFont="1" applyBorder="1" applyAlignment="1">
      <alignment horizontal="center" vertical="center"/>
    </xf>
    <xf numFmtId="0" fontId="9" fillId="0" borderId="62" xfId="2" applyFont="1" applyBorder="1" applyAlignment="1">
      <alignment horizontal="center" vertical="center"/>
    </xf>
    <xf numFmtId="0" fontId="21" fillId="0" borderId="64" xfId="0" applyFont="1" applyBorder="1" applyAlignment="1">
      <alignment horizontal="center" vertical="center"/>
    </xf>
    <xf numFmtId="0" fontId="21" fillId="0" borderId="62" xfId="0" applyFont="1" applyBorder="1" applyAlignment="1">
      <alignment horizontal="center" vertical="center"/>
    </xf>
    <xf numFmtId="0" fontId="21" fillId="0" borderId="63" xfId="0" applyFont="1" applyBorder="1" applyAlignment="1">
      <alignment horizontal="center" vertical="center"/>
    </xf>
    <xf numFmtId="0" fontId="21" fillId="0" borderId="61" xfId="0" applyFont="1" applyBorder="1" applyAlignment="1">
      <alignment horizontal="center" vertical="center"/>
    </xf>
    <xf numFmtId="176" fontId="11" fillId="2" borderId="41" xfId="2" applyNumberFormat="1" applyFont="1" applyFill="1" applyBorder="1" applyAlignment="1">
      <alignment horizontal="center" vertical="center"/>
    </xf>
    <xf numFmtId="176" fontId="11" fillId="2" borderId="42" xfId="2" applyNumberFormat="1" applyFont="1" applyFill="1" applyBorder="1" applyAlignment="1">
      <alignment horizontal="center" vertical="center"/>
    </xf>
    <xf numFmtId="0" fontId="10" fillId="0" borderId="40" xfId="2" applyFont="1" applyBorder="1" applyAlignment="1">
      <alignment horizontal="center" vertical="center"/>
    </xf>
    <xf numFmtId="0" fontId="10" fillId="0" borderId="41" xfId="2" applyFont="1" applyBorder="1" applyAlignment="1">
      <alignment horizontal="center" vertical="center"/>
    </xf>
    <xf numFmtId="0" fontId="10" fillId="0" borderId="42" xfId="2" applyFont="1" applyBorder="1" applyAlignment="1">
      <alignment horizontal="center" vertical="center"/>
    </xf>
    <xf numFmtId="0" fontId="20" fillId="6" borderId="60" xfId="2" applyFont="1" applyFill="1" applyBorder="1" applyAlignment="1">
      <alignment horizontal="center" vertical="center"/>
    </xf>
    <xf numFmtId="0" fontId="20" fillId="6" borderId="41" xfId="2" applyFont="1" applyFill="1" applyBorder="1" applyAlignment="1">
      <alignment horizontal="center" vertical="center"/>
    </xf>
    <xf numFmtId="0" fontId="20" fillId="6" borderId="42" xfId="2" applyFont="1" applyFill="1" applyBorder="1" applyAlignment="1">
      <alignment horizontal="center" vertical="center"/>
    </xf>
    <xf numFmtId="0" fontId="20" fillId="3" borderId="40" xfId="2" applyFont="1" applyFill="1" applyBorder="1" applyAlignment="1">
      <alignment horizontal="center" vertical="center"/>
    </xf>
    <xf numFmtId="0" fontId="20" fillId="3" borderId="41" xfId="2" applyFont="1" applyFill="1" applyBorder="1" applyAlignment="1">
      <alignment horizontal="center" vertical="center"/>
    </xf>
    <xf numFmtId="0" fontId="20" fillId="3" borderId="59" xfId="2" applyFont="1" applyFill="1" applyBorder="1" applyAlignment="1">
      <alignment horizontal="center" vertical="center"/>
    </xf>
    <xf numFmtId="176" fontId="20" fillId="0" borderId="60" xfId="2" applyNumberFormat="1" applyFont="1" applyFill="1" applyBorder="1" applyAlignment="1">
      <alignment horizontal="center" vertical="center"/>
    </xf>
    <xf numFmtId="176" fontId="20" fillId="0" borderId="41" xfId="2" applyNumberFormat="1" applyFont="1" applyFill="1" applyBorder="1" applyAlignment="1">
      <alignment horizontal="center" vertical="center"/>
    </xf>
    <xf numFmtId="176" fontId="20" fillId="0" borderId="42" xfId="2" applyNumberFormat="1" applyFont="1" applyFill="1" applyBorder="1" applyAlignment="1">
      <alignment horizontal="center" vertical="center"/>
    </xf>
    <xf numFmtId="0" fontId="20" fillId="3" borderId="11" xfId="2" applyFont="1" applyFill="1" applyBorder="1" applyAlignment="1">
      <alignment horizontal="center" vertical="center"/>
    </xf>
    <xf numFmtId="0" fontId="20" fillId="3" borderId="31" xfId="2" applyFont="1" applyFill="1" applyBorder="1" applyAlignment="1">
      <alignment horizontal="center" vertical="center"/>
    </xf>
    <xf numFmtId="0" fontId="20" fillId="3" borderId="3" xfId="2" applyFont="1" applyFill="1" applyBorder="1" applyAlignment="1">
      <alignment horizontal="center" vertical="center"/>
    </xf>
    <xf numFmtId="0" fontId="20" fillId="3" borderId="56" xfId="2" applyFont="1" applyFill="1" applyBorder="1" applyAlignment="1">
      <alignment horizontal="center" vertical="center"/>
    </xf>
    <xf numFmtId="0" fontId="20" fillId="3" borderId="33" xfId="2" applyFont="1" applyFill="1" applyBorder="1" applyAlignment="1">
      <alignment horizontal="center" vertical="center"/>
    </xf>
    <xf numFmtId="0" fontId="20" fillId="3" borderId="39" xfId="2" applyFont="1" applyFill="1" applyBorder="1" applyAlignment="1">
      <alignment horizontal="center" vertical="center"/>
    </xf>
    <xf numFmtId="176" fontId="20" fillId="2" borderId="60" xfId="2" applyNumberFormat="1" applyFont="1" applyFill="1" applyBorder="1" applyAlignment="1">
      <alignment horizontal="center" vertical="center"/>
    </xf>
    <xf numFmtId="176" fontId="20" fillId="2" borderId="41" xfId="2" applyNumberFormat="1" applyFont="1" applyFill="1" applyBorder="1" applyAlignment="1">
      <alignment horizontal="center" vertical="center"/>
    </xf>
    <xf numFmtId="176" fontId="20" fillId="2" borderId="59" xfId="2" applyNumberFormat="1" applyFont="1" applyFill="1" applyBorder="1" applyAlignment="1">
      <alignment horizontal="center" vertical="center"/>
    </xf>
    <xf numFmtId="176" fontId="11" fillId="2" borderId="3" xfId="2" applyNumberFormat="1" applyFont="1" applyFill="1" applyBorder="1" applyAlignment="1">
      <alignment horizontal="center" vertical="center"/>
    </xf>
    <xf numFmtId="176" fontId="11" fillId="2" borderId="11" xfId="2" applyNumberFormat="1" applyFont="1" applyFill="1" applyBorder="1" applyAlignment="1">
      <alignment horizontal="center" vertical="center"/>
    </xf>
    <xf numFmtId="176" fontId="11" fillId="2" borderId="59" xfId="2" applyNumberFormat="1" applyFont="1" applyFill="1" applyBorder="1" applyAlignment="1">
      <alignment horizontal="center" vertical="center"/>
    </xf>
    <xf numFmtId="0" fontId="22" fillId="0" borderId="5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0" fontId="11" fillId="3" borderId="5" xfId="2" applyFont="1" applyFill="1" applyBorder="1" applyAlignment="1">
      <alignment horizontal="center" vertical="center"/>
    </xf>
    <xf numFmtId="0" fontId="19" fillId="0" borderId="70" xfId="2" applyFont="1" applyBorder="1" applyAlignment="1">
      <alignment horizontal="center" vertical="center"/>
    </xf>
    <xf numFmtId="0" fontId="19" fillId="0" borderId="12" xfId="2" applyFont="1" applyBorder="1" applyAlignment="1">
      <alignment horizontal="center" vertical="center"/>
    </xf>
    <xf numFmtId="0" fontId="19" fillId="0" borderId="15" xfId="2" applyFont="1" applyBorder="1" applyAlignment="1">
      <alignment horizontal="center" vertical="center"/>
    </xf>
    <xf numFmtId="0" fontId="19" fillId="0" borderId="14" xfId="2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/>
    </xf>
    <xf numFmtId="0" fontId="19" fillId="3" borderId="40" xfId="2" applyFont="1" applyFill="1" applyBorder="1" applyAlignment="1">
      <alignment horizontal="center" vertical="center"/>
    </xf>
    <xf numFmtId="0" fontId="19" fillId="3" borderId="41" xfId="2" applyFont="1" applyFill="1" applyBorder="1" applyAlignment="1">
      <alignment horizontal="center" vertical="center"/>
    </xf>
    <xf numFmtId="0" fontId="19" fillId="3" borderId="42" xfId="2" applyFont="1" applyFill="1" applyBorder="1" applyAlignment="1">
      <alignment horizontal="center" vertical="center"/>
    </xf>
    <xf numFmtId="177" fontId="19" fillId="3" borderId="40" xfId="2" applyNumberFormat="1" applyFont="1" applyFill="1" applyBorder="1" applyAlignment="1">
      <alignment horizontal="center" vertical="center"/>
    </xf>
    <xf numFmtId="177" fontId="19" fillId="3" borderId="41" xfId="2" applyNumberFormat="1" applyFont="1" applyFill="1" applyBorder="1" applyAlignment="1">
      <alignment horizontal="center" vertical="center"/>
    </xf>
    <xf numFmtId="177" fontId="19" fillId="3" borderId="59" xfId="2" applyNumberFormat="1" applyFont="1" applyFill="1" applyBorder="1" applyAlignment="1">
      <alignment horizontal="center" vertical="center"/>
    </xf>
    <xf numFmtId="0" fontId="19" fillId="3" borderId="60" xfId="2" applyFont="1" applyFill="1" applyBorder="1" applyAlignment="1">
      <alignment horizontal="center" vertical="center"/>
    </xf>
    <xf numFmtId="0" fontId="45" fillId="0" borderId="7" xfId="0" applyFont="1" applyBorder="1" applyAlignment="1">
      <alignment horizontal="center" vertical="center"/>
    </xf>
    <xf numFmtId="0" fontId="45" fillId="0" borderId="6" xfId="0" applyFont="1" applyBorder="1" applyAlignment="1">
      <alignment horizontal="center" vertical="center"/>
    </xf>
    <xf numFmtId="0" fontId="19" fillId="0" borderId="13" xfId="2" applyFont="1" applyBorder="1" applyAlignment="1">
      <alignment horizontal="center" vertical="center"/>
    </xf>
    <xf numFmtId="0" fontId="11" fillId="3" borderId="70" xfId="2" applyFont="1" applyFill="1" applyBorder="1" applyAlignment="1">
      <alignment horizontal="center" vertical="center"/>
    </xf>
    <xf numFmtId="0" fontId="11" fillId="3" borderId="12" xfId="2" applyFont="1" applyFill="1" applyBorder="1" applyAlignment="1">
      <alignment horizontal="center" vertical="center"/>
    </xf>
    <xf numFmtId="0" fontId="11" fillId="3" borderId="15" xfId="2" applyFont="1" applyFill="1" applyBorder="1" applyAlignment="1">
      <alignment horizontal="center" vertical="center"/>
    </xf>
    <xf numFmtId="0" fontId="11" fillId="3" borderId="14" xfId="2" applyFont="1" applyFill="1" applyBorder="1" applyAlignment="1">
      <alignment horizontal="center" vertical="center"/>
    </xf>
    <xf numFmtId="0" fontId="11" fillId="3" borderId="13" xfId="2" applyFont="1" applyFill="1" applyBorder="1" applyAlignment="1">
      <alignment horizontal="center" vertical="center"/>
    </xf>
    <xf numFmtId="0" fontId="18" fillId="0" borderId="55" xfId="0" applyFont="1" applyBorder="1" applyAlignment="1">
      <alignment horizontal="center" vertical="top"/>
    </xf>
    <xf numFmtId="0" fontId="18" fillId="0" borderId="33" xfId="0" applyFont="1" applyBorder="1" applyAlignment="1">
      <alignment horizontal="center" vertical="top"/>
    </xf>
    <xf numFmtId="0" fontId="18" fillId="0" borderId="39" xfId="0" applyFont="1" applyBorder="1" applyAlignment="1">
      <alignment horizontal="center" vertical="top"/>
    </xf>
    <xf numFmtId="0" fontId="18" fillId="0" borderId="52" xfId="0" applyFont="1" applyBorder="1" applyAlignment="1">
      <alignment horizontal="center" vertical="top"/>
    </xf>
    <xf numFmtId="0" fontId="18" fillId="0" borderId="0" xfId="0" applyFont="1" applyBorder="1" applyAlignment="1">
      <alignment horizontal="center" vertical="top"/>
    </xf>
    <xf numFmtId="0" fontId="18" fillId="0" borderId="54" xfId="0" applyFont="1" applyBorder="1" applyAlignment="1">
      <alignment horizontal="center" vertical="top"/>
    </xf>
    <xf numFmtId="0" fontId="8" fillId="0" borderId="9" xfId="2" applyFont="1" applyBorder="1" applyAlignment="1">
      <alignment horizontal="center" vertical="center" wrapText="1"/>
    </xf>
    <xf numFmtId="0" fontId="8" fillId="0" borderId="49" xfId="2" applyFont="1" applyBorder="1" applyAlignment="1">
      <alignment horizontal="center" vertical="center" wrapText="1"/>
    </xf>
    <xf numFmtId="0" fontId="8" fillId="0" borderId="37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0" fontId="8" fillId="0" borderId="21" xfId="2" applyFont="1" applyBorder="1" applyAlignment="1">
      <alignment horizontal="center" vertical="center" wrapText="1"/>
    </xf>
    <xf numFmtId="0" fontId="8" fillId="0" borderId="25" xfId="2" applyFont="1" applyBorder="1" applyAlignment="1">
      <alignment horizontal="center" vertical="center" wrapText="1"/>
    </xf>
    <xf numFmtId="0" fontId="8" fillId="0" borderId="23" xfId="2" applyFont="1" applyBorder="1" applyAlignment="1">
      <alignment horizontal="center" vertical="center" wrapText="1"/>
    </xf>
    <xf numFmtId="0" fontId="26" fillId="7" borderId="1" xfId="2" applyFont="1" applyFill="1" applyBorder="1" applyAlignment="1">
      <alignment horizontal="center" vertical="center" wrapText="1"/>
    </xf>
    <xf numFmtId="0" fontId="26" fillId="7" borderId="24" xfId="2" applyFont="1" applyFill="1" applyBorder="1" applyAlignment="1">
      <alignment horizontal="center" vertical="center" wrapText="1"/>
    </xf>
    <xf numFmtId="0" fontId="26" fillId="7" borderId="25" xfId="2" applyFont="1" applyFill="1" applyBorder="1" applyAlignment="1">
      <alignment horizontal="center" vertical="center" wrapText="1"/>
    </xf>
    <xf numFmtId="0" fontId="26" fillId="7" borderId="26" xfId="2" applyFont="1" applyFill="1" applyBorder="1" applyAlignment="1">
      <alignment horizontal="center" vertical="center" wrapText="1"/>
    </xf>
    <xf numFmtId="0" fontId="8" fillId="0" borderId="24" xfId="2" applyFont="1" applyBorder="1" applyAlignment="1">
      <alignment horizontal="center" vertical="center" wrapText="1"/>
    </xf>
    <xf numFmtId="0" fontId="8" fillId="0" borderId="26" xfId="2" applyFont="1" applyBorder="1" applyAlignment="1">
      <alignment horizontal="center" vertical="center" wrapText="1"/>
    </xf>
    <xf numFmtId="0" fontId="6" fillId="0" borderId="5" xfId="2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0" fontId="11" fillId="5" borderId="16" xfId="2" applyFont="1" applyFill="1" applyBorder="1" applyAlignment="1">
      <alignment horizontal="center" vertical="center"/>
    </xf>
    <xf numFmtId="0" fontId="11" fillId="5" borderId="19" xfId="2" applyFont="1" applyFill="1" applyBorder="1" applyAlignment="1">
      <alignment horizontal="center" vertical="center"/>
    </xf>
    <xf numFmtId="0" fontId="32" fillId="5" borderId="5" xfId="2" applyFont="1" applyFill="1" applyBorder="1" applyAlignment="1">
      <alignment horizontal="center" vertical="center"/>
    </xf>
    <xf numFmtId="0" fontId="11" fillId="0" borderId="16" xfId="2" applyFont="1" applyBorder="1" applyAlignment="1">
      <alignment horizontal="center" vertical="center" wrapText="1"/>
    </xf>
    <xf numFmtId="0" fontId="11" fillId="0" borderId="19" xfId="2" applyFont="1" applyBorder="1" applyAlignment="1">
      <alignment horizontal="center" vertical="center" wrapText="1"/>
    </xf>
    <xf numFmtId="0" fontId="39" fillId="0" borderId="17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7" fillId="0" borderId="19" xfId="0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 wrapText="1"/>
    </xf>
    <xf numFmtId="0" fontId="8" fillId="0" borderId="31" xfId="2" applyFont="1" applyBorder="1" applyAlignment="1">
      <alignment horizontal="center" vertical="center" wrapText="1"/>
    </xf>
    <xf numFmtId="0" fontId="11" fillId="0" borderId="17" xfId="2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1" fillId="0" borderId="16" xfId="2" applyFont="1" applyFill="1" applyBorder="1" applyAlignment="1">
      <alignment horizontal="center" vertical="center"/>
    </xf>
    <xf numFmtId="0" fontId="11" fillId="0" borderId="19" xfId="2" applyFont="1" applyFill="1" applyBorder="1" applyAlignment="1">
      <alignment horizontal="center" vertical="center"/>
    </xf>
    <xf numFmtId="0" fontId="11" fillId="0" borderId="17" xfId="2" applyFont="1" applyFill="1" applyBorder="1" applyAlignment="1">
      <alignment horizontal="center" vertical="center"/>
    </xf>
    <xf numFmtId="0" fontId="11" fillId="0" borderId="17" xfId="2" applyFont="1" applyFill="1" applyBorder="1" applyAlignment="1">
      <alignment horizontal="left" vertical="center" wrapText="1"/>
    </xf>
    <xf numFmtId="0" fontId="11" fillId="0" borderId="16" xfId="2" applyFont="1" applyFill="1" applyBorder="1" applyAlignment="1">
      <alignment horizontal="left" vertical="center" wrapText="1"/>
    </xf>
    <xf numFmtId="0" fontId="11" fillId="0" borderId="19" xfId="2" applyFont="1" applyFill="1" applyBorder="1" applyAlignment="1">
      <alignment horizontal="left" vertical="center" wrapText="1"/>
    </xf>
    <xf numFmtId="0" fontId="11" fillId="0" borderId="18" xfId="2" applyFont="1" applyFill="1" applyBorder="1" applyAlignment="1">
      <alignment horizontal="left" vertical="center" wrapText="1"/>
    </xf>
    <xf numFmtId="0" fontId="19" fillId="7" borderId="44" xfId="2" applyFont="1" applyFill="1" applyBorder="1" applyAlignment="1">
      <alignment horizontal="center" vertical="center" wrapText="1"/>
    </xf>
    <xf numFmtId="0" fontId="19" fillId="7" borderId="45" xfId="2" applyFont="1" applyFill="1" applyBorder="1" applyAlignment="1">
      <alignment horizontal="center" vertical="center" wrapText="1"/>
    </xf>
    <xf numFmtId="0" fontId="27" fillId="3" borderId="16" xfId="0" applyFont="1" applyFill="1" applyBorder="1" applyAlignment="1">
      <alignment horizontal="center" vertical="center"/>
    </xf>
    <xf numFmtId="0" fontId="27" fillId="3" borderId="19" xfId="0" applyFont="1" applyFill="1" applyBorder="1" applyAlignment="1">
      <alignment horizontal="center" vertical="center"/>
    </xf>
    <xf numFmtId="0" fontId="11" fillId="3" borderId="17" xfId="2" applyFont="1" applyFill="1" applyBorder="1" applyAlignment="1">
      <alignment horizontal="center" vertical="center"/>
    </xf>
    <xf numFmtId="0" fontId="11" fillId="3" borderId="16" xfId="2" applyFont="1" applyFill="1" applyBorder="1" applyAlignment="1">
      <alignment horizontal="center" vertical="center"/>
    </xf>
    <xf numFmtId="0" fontId="11" fillId="3" borderId="19" xfId="2" applyFont="1" applyFill="1" applyBorder="1" applyAlignment="1">
      <alignment horizontal="center" vertical="center"/>
    </xf>
    <xf numFmtId="0" fontId="11" fillId="3" borderId="18" xfId="2" applyFont="1" applyFill="1" applyBorder="1" applyAlignment="1">
      <alignment horizontal="center" vertical="center"/>
    </xf>
    <xf numFmtId="0" fontId="11" fillId="5" borderId="17" xfId="2" applyFont="1" applyFill="1" applyBorder="1" applyAlignment="1">
      <alignment horizontal="center" vertical="center" wrapText="1"/>
    </xf>
    <xf numFmtId="0" fontId="11" fillId="5" borderId="16" xfId="2" applyFont="1" applyFill="1" applyBorder="1" applyAlignment="1">
      <alignment horizontal="center" vertical="center" wrapText="1"/>
    </xf>
    <xf numFmtId="0" fontId="11" fillId="5" borderId="18" xfId="2" applyFont="1" applyFill="1" applyBorder="1" applyAlignment="1">
      <alignment horizontal="center" vertical="center" wrapText="1"/>
    </xf>
    <xf numFmtId="0" fontId="8" fillId="0" borderId="20" xfId="2" applyFont="1" applyBorder="1" applyAlignment="1">
      <alignment horizontal="center" vertical="center"/>
    </xf>
    <xf numFmtId="0" fontId="8" fillId="0" borderId="24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8" fillId="0" borderId="30" xfId="2" applyFont="1" applyBorder="1" applyAlignment="1">
      <alignment horizontal="center" vertical="center"/>
    </xf>
    <xf numFmtId="0" fontId="8" fillId="0" borderId="11" xfId="2" applyFont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0" fontId="8" fillId="0" borderId="53" xfId="2" applyFont="1" applyBorder="1" applyAlignment="1">
      <alignment horizontal="center" vertical="center"/>
    </xf>
    <xf numFmtId="0" fontId="28" fillId="8" borderId="24" xfId="2" applyFont="1" applyFill="1" applyBorder="1" applyAlignment="1">
      <alignment horizontal="center" vertical="center" wrapText="1"/>
    </xf>
    <xf numFmtId="0" fontId="28" fillId="8" borderId="21" xfId="2" applyFont="1" applyFill="1" applyBorder="1" applyAlignment="1">
      <alignment horizontal="center" vertical="center" wrapText="1"/>
    </xf>
    <xf numFmtId="0" fontId="28" fillId="8" borderId="0" xfId="2" applyFont="1" applyFill="1" applyBorder="1" applyAlignment="1">
      <alignment horizontal="center" vertical="center" wrapText="1"/>
    </xf>
    <xf numFmtId="0" fontId="28" fillId="8" borderId="53" xfId="2" applyFont="1" applyFill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/>
    </xf>
    <xf numFmtId="0" fontId="8" fillId="0" borderId="34" xfId="2" applyFont="1" applyBorder="1" applyAlignment="1">
      <alignment horizontal="center" vertical="center"/>
    </xf>
    <xf numFmtId="0" fontId="27" fillId="9" borderId="1" xfId="0" applyFont="1" applyFill="1" applyBorder="1" applyAlignment="1">
      <alignment horizontal="center" vertical="center"/>
    </xf>
    <xf numFmtId="0" fontId="27" fillId="9" borderId="24" xfId="0" applyFont="1" applyFill="1" applyBorder="1" applyAlignment="1">
      <alignment horizontal="center" vertical="center"/>
    </xf>
    <xf numFmtId="0" fontId="27" fillId="9" borderId="2" xfId="0" applyFont="1" applyFill="1" applyBorder="1" applyAlignment="1">
      <alignment horizontal="center" vertical="center"/>
    </xf>
    <xf numFmtId="0" fontId="27" fillId="9" borderId="34" xfId="0" applyFont="1" applyFill="1" applyBorder="1" applyAlignment="1">
      <alignment horizontal="center" vertical="center"/>
    </xf>
    <xf numFmtId="0" fontId="27" fillId="9" borderId="0" xfId="0" applyFont="1" applyFill="1" applyBorder="1" applyAlignment="1">
      <alignment horizontal="center" vertical="center"/>
    </xf>
    <xf numFmtId="0" fontId="27" fillId="9" borderId="54" xfId="0" applyFont="1" applyFill="1" applyBorder="1" applyAlignment="1">
      <alignment horizontal="center" vertical="center"/>
    </xf>
    <xf numFmtId="0" fontId="11" fillId="0" borderId="50" xfId="2" applyFont="1" applyBorder="1" applyAlignment="1">
      <alignment horizontal="center" vertical="center" wrapText="1"/>
    </xf>
    <xf numFmtId="41" fontId="19" fillId="0" borderId="12" xfId="3" applyFont="1" applyBorder="1" applyAlignment="1">
      <alignment horizontal="center" vertical="center" shrinkToFit="1"/>
    </xf>
    <xf numFmtId="41" fontId="19" fillId="0" borderId="15" xfId="3" applyFont="1" applyBorder="1" applyAlignment="1">
      <alignment horizontal="center" vertical="center" shrinkToFit="1"/>
    </xf>
    <xf numFmtId="0" fontId="19" fillId="0" borderId="25" xfId="2" applyFont="1" applyBorder="1" applyAlignment="1">
      <alignment horizontal="center" vertical="center"/>
    </xf>
    <xf numFmtId="0" fontId="19" fillId="0" borderId="26" xfId="2" applyFont="1" applyBorder="1" applyAlignment="1">
      <alignment horizontal="center" vertical="center"/>
    </xf>
    <xf numFmtId="0" fontId="19" fillId="0" borderId="23" xfId="2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58" xfId="0" applyFont="1" applyBorder="1" applyAlignment="1">
      <alignment horizontal="center" vertical="center"/>
    </xf>
    <xf numFmtId="0" fontId="11" fillId="5" borderId="17" xfId="2" applyFont="1" applyFill="1" applyBorder="1" applyAlignment="1">
      <alignment horizontal="center" vertical="center"/>
    </xf>
    <xf numFmtId="0" fontId="11" fillId="5" borderId="19" xfId="2" applyFont="1" applyFill="1" applyBorder="1" applyAlignment="1">
      <alignment horizontal="center" vertical="center" wrapText="1"/>
    </xf>
    <xf numFmtId="0" fontId="11" fillId="0" borderId="5" xfId="2" applyFont="1" applyBorder="1" applyAlignment="1">
      <alignment horizontal="center" vertical="center"/>
    </xf>
    <xf numFmtId="0" fontId="11" fillId="0" borderId="20" xfId="2" applyFont="1" applyFill="1" applyBorder="1" applyAlignment="1">
      <alignment horizontal="center" vertical="center"/>
    </xf>
    <xf numFmtId="0" fontId="11" fillId="0" borderId="24" xfId="2" applyFont="1" applyFill="1" applyBorder="1" applyAlignment="1">
      <alignment horizontal="center" vertical="center"/>
    </xf>
    <xf numFmtId="0" fontId="11" fillId="0" borderId="21" xfId="2" applyFont="1" applyFill="1" applyBorder="1" applyAlignment="1">
      <alignment horizontal="center" vertical="center"/>
    </xf>
    <xf numFmtId="0" fontId="6" fillId="0" borderId="1" xfId="2" applyFont="1" applyFill="1" applyBorder="1" applyAlignment="1">
      <alignment horizontal="center" vertical="center"/>
    </xf>
    <xf numFmtId="0" fontId="6" fillId="0" borderId="24" xfId="2" applyFont="1" applyFill="1" applyBorder="1" applyAlignment="1">
      <alignment horizontal="center" vertical="center"/>
    </xf>
    <xf numFmtId="0" fontId="6" fillId="0" borderId="21" xfId="2" applyFont="1" applyFill="1" applyBorder="1" applyAlignment="1">
      <alignment horizontal="center" vertical="center"/>
    </xf>
    <xf numFmtId="0" fontId="6" fillId="0" borderId="1" xfId="2" applyFont="1" applyFill="1" applyBorder="1" applyAlignment="1">
      <alignment horizontal="left" vertical="center" wrapText="1"/>
    </xf>
    <xf numFmtId="0" fontId="6" fillId="0" borderId="24" xfId="2" applyFont="1" applyFill="1" applyBorder="1" applyAlignment="1">
      <alignment horizontal="left" vertical="center" wrapText="1"/>
    </xf>
    <xf numFmtId="0" fontId="6" fillId="0" borderId="21" xfId="2" applyFont="1" applyFill="1" applyBorder="1" applyAlignment="1">
      <alignment horizontal="left" vertical="center" wrapText="1"/>
    </xf>
    <xf numFmtId="0" fontId="6" fillId="0" borderId="2" xfId="2" applyFont="1" applyFill="1" applyBorder="1" applyAlignment="1">
      <alignment horizontal="left" vertical="center" wrapText="1"/>
    </xf>
    <xf numFmtId="0" fontId="11" fillId="2" borderId="5" xfId="2" applyFont="1" applyFill="1" applyBorder="1" applyAlignment="1">
      <alignment horizontal="center" vertical="center" shrinkToFit="1"/>
    </xf>
    <xf numFmtId="0" fontId="27" fillId="0" borderId="5" xfId="0" applyFont="1" applyBorder="1" applyAlignment="1">
      <alignment horizontal="center" vertical="center" wrapText="1"/>
    </xf>
    <xf numFmtId="0" fontId="6" fillId="3" borderId="40" xfId="2" applyFont="1" applyFill="1" applyBorder="1" applyAlignment="1">
      <alignment horizontal="center" vertical="center"/>
    </xf>
    <xf numFmtId="0" fontId="6" fillId="3" borderId="41" xfId="2" applyFont="1" applyFill="1" applyBorder="1" applyAlignment="1">
      <alignment horizontal="center" vertical="center"/>
    </xf>
    <xf numFmtId="0" fontId="6" fillId="3" borderId="11" xfId="2" applyFont="1" applyFill="1" applyBorder="1" applyAlignment="1">
      <alignment horizontal="center" vertical="center"/>
    </xf>
    <xf numFmtId="0" fontId="6" fillId="3" borderId="4" xfId="2" applyFont="1" applyFill="1" applyBorder="1" applyAlignment="1">
      <alignment horizontal="center" vertical="center"/>
    </xf>
    <xf numFmtId="0" fontId="8" fillId="3" borderId="52" xfId="2" applyFont="1" applyFill="1" applyBorder="1" applyAlignment="1">
      <alignment horizontal="center" vertical="center" wrapText="1"/>
    </xf>
    <xf numFmtId="0" fontId="8" fillId="3" borderId="53" xfId="2" applyFont="1" applyFill="1" applyBorder="1" applyAlignment="1">
      <alignment horizontal="center" vertical="center" wrapText="1"/>
    </xf>
    <xf numFmtId="0" fontId="8" fillId="3" borderId="22" xfId="2" applyFont="1" applyFill="1" applyBorder="1" applyAlignment="1">
      <alignment horizontal="center" vertical="center" wrapText="1"/>
    </xf>
    <xf numFmtId="0" fontId="8" fillId="3" borderId="23" xfId="2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1" fillId="0" borderId="5" xfId="2" applyFont="1" applyBorder="1" applyAlignment="1">
      <alignment horizontal="left" vertical="center"/>
    </xf>
    <xf numFmtId="0" fontId="27" fillId="0" borderId="35" xfId="0" applyFont="1" applyBorder="1" applyAlignment="1">
      <alignment horizontal="center" vertical="center" wrapText="1"/>
    </xf>
    <xf numFmtId="0" fontId="27" fillId="0" borderId="29" xfId="0" applyFont="1" applyBorder="1" applyAlignment="1">
      <alignment horizontal="center" vertical="center" wrapText="1"/>
    </xf>
    <xf numFmtId="0" fontId="27" fillId="0" borderId="36" xfId="0" applyFont="1" applyBorder="1" applyAlignment="1">
      <alignment horizontal="center" vertical="center" wrapText="1"/>
    </xf>
    <xf numFmtId="0" fontId="27" fillId="0" borderId="27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 wrapText="1"/>
    </xf>
    <xf numFmtId="0" fontId="31" fillId="0" borderId="6" xfId="0" applyFont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9" fillId="5" borderId="5" xfId="2" applyFont="1" applyFill="1" applyBorder="1" applyAlignment="1">
      <alignment horizontal="center" vertical="center"/>
    </xf>
    <xf numFmtId="0" fontId="9" fillId="5" borderId="5" xfId="2" applyFont="1" applyFill="1" applyBorder="1" applyAlignment="1">
      <alignment horizontal="center" vertical="center" wrapText="1"/>
    </xf>
    <xf numFmtId="0" fontId="30" fillId="5" borderId="5" xfId="2" applyFont="1" applyFill="1" applyBorder="1" applyAlignment="1">
      <alignment horizontal="center" vertical="center"/>
    </xf>
    <xf numFmtId="0" fontId="8" fillId="0" borderId="50" xfId="2" applyFont="1" applyBorder="1" applyAlignment="1">
      <alignment horizontal="center" vertical="center" wrapText="1"/>
    </xf>
    <xf numFmtId="0" fontId="8" fillId="0" borderId="19" xfId="2" applyFont="1" applyBorder="1" applyAlignment="1">
      <alignment horizontal="center" vertical="center" wrapText="1"/>
    </xf>
    <xf numFmtId="0" fontId="7" fillId="0" borderId="5" xfId="2" applyFont="1" applyBorder="1" applyAlignment="1">
      <alignment horizontal="center" vertical="center"/>
    </xf>
    <xf numFmtId="0" fontId="32" fillId="5" borderId="50" xfId="2" applyFont="1" applyFill="1" applyBorder="1" applyAlignment="1">
      <alignment horizontal="center" vertical="center" wrapText="1"/>
    </xf>
    <xf numFmtId="0" fontId="32" fillId="5" borderId="19" xfId="2" applyFont="1" applyFill="1" applyBorder="1" applyAlignment="1">
      <alignment horizontal="center" vertical="center" wrapText="1"/>
    </xf>
    <xf numFmtId="0" fontId="16" fillId="0" borderId="5" xfId="2" applyFont="1" applyBorder="1" applyAlignment="1">
      <alignment horizontal="center" vertical="center"/>
    </xf>
    <xf numFmtId="0" fontId="23" fillId="0" borderId="5" xfId="2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8" fillId="0" borderId="50" xfId="2" applyFont="1" applyFill="1" applyBorder="1" applyAlignment="1">
      <alignment horizontal="center" vertical="center" wrapText="1"/>
    </xf>
    <xf numFmtId="0" fontId="8" fillId="0" borderId="19" xfId="2" applyFont="1" applyFill="1" applyBorder="1" applyAlignment="1">
      <alignment horizontal="center" vertical="center" wrapText="1"/>
    </xf>
    <xf numFmtId="0" fontId="16" fillId="0" borderId="27" xfId="2" applyFont="1" applyBorder="1" applyAlignment="1">
      <alignment horizontal="center" vertical="center"/>
    </xf>
    <xf numFmtId="0" fontId="7" fillId="0" borderId="27" xfId="2" applyFont="1" applyBorder="1" applyAlignment="1">
      <alignment horizontal="center" vertical="center"/>
    </xf>
    <xf numFmtId="0" fontId="23" fillId="0" borderId="27" xfId="2" applyFont="1" applyFill="1" applyBorder="1" applyAlignment="1">
      <alignment horizontal="center" vertical="center"/>
    </xf>
    <xf numFmtId="0" fontId="8" fillId="0" borderId="51" xfId="2" applyFont="1" applyBorder="1" applyAlignment="1">
      <alignment horizontal="center" vertical="center" wrapText="1"/>
    </xf>
    <xf numFmtId="0" fontId="8" fillId="0" borderId="46" xfId="2" applyFont="1" applyBorder="1" applyAlignment="1">
      <alignment horizontal="center" vertical="center" wrapText="1"/>
    </xf>
    <xf numFmtId="0" fontId="20" fillId="0" borderId="40" xfId="2" applyFont="1" applyFill="1" applyBorder="1" applyAlignment="1">
      <alignment horizontal="center" vertical="center"/>
    </xf>
    <xf numFmtId="0" fontId="20" fillId="0" borderId="41" xfId="2" applyFont="1" applyFill="1" applyBorder="1" applyAlignment="1">
      <alignment horizontal="center" vertical="center"/>
    </xf>
    <xf numFmtId="0" fontId="20" fillId="0" borderId="59" xfId="2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top"/>
    </xf>
    <xf numFmtId="0" fontId="18" fillId="0" borderId="11" xfId="0" applyFont="1" applyBorder="1" applyAlignment="1">
      <alignment horizontal="center" vertical="top"/>
    </xf>
    <xf numFmtId="0" fontId="18" fillId="0" borderId="4" xfId="0" applyFont="1" applyBorder="1" applyAlignment="1">
      <alignment horizontal="center" vertical="top"/>
    </xf>
    <xf numFmtId="0" fontId="8" fillId="0" borderId="31" xfId="2" applyFont="1" applyBorder="1" applyAlignment="1">
      <alignment horizontal="center" vertical="center"/>
    </xf>
    <xf numFmtId="0" fontId="28" fillId="8" borderId="11" xfId="2" applyFont="1" applyFill="1" applyBorder="1" applyAlignment="1">
      <alignment horizontal="center" vertical="center" wrapText="1"/>
    </xf>
    <xf numFmtId="0" fontId="28" fillId="8" borderId="31" xfId="2" applyFont="1" applyFill="1" applyBorder="1" applyAlignment="1">
      <alignment horizontal="center" vertical="center" wrapText="1"/>
    </xf>
    <xf numFmtId="0" fontId="8" fillId="0" borderId="3" xfId="2" applyFont="1" applyBorder="1" applyAlignment="1">
      <alignment horizontal="center" vertical="center"/>
    </xf>
    <xf numFmtId="0" fontId="27" fillId="9" borderId="3" xfId="0" applyFont="1" applyFill="1" applyBorder="1" applyAlignment="1">
      <alignment horizontal="center" vertical="center"/>
    </xf>
    <xf numFmtId="0" fontId="27" fillId="9" borderId="11" xfId="0" applyFont="1" applyFill="1" applyBorder="1" applyAlignment="1">
      <alignment horizontal="center" vertical="center"/>
    </xf>
    <xf numFmtId="0" fontId="27" fillId="9" borderId="4" xfId="0" applyFont="1" applyFill="1" applyBorder="1" applyAlignment="1">
      <alignment horizontal="center" vertical="center"/>
    </xf>
    <xf numFmtId="0" fontId="11" fillId="0" borderId="56" xfId="2" applyFont="1" applyBorder="1" applyAlignment="1">
      <alignment horizontal="center" vertical="center"/>
    </xf>
    <xf numFmtId="0" fontId="11" fillId="0" borderId="33" xfId="2" applyFont="1" applyBorder="1" applyAlignment="1">
      <alignment horizontal="center" vertical="center"/>
    </xf>
    <xf numFmtId="0" fontId="11" fillId="0" borderId="57" xfId="2" applyFont="1" applyBorder="1" applyAlignment="1">
      <alignment horizontal="center" vertical="center"/>
    </xf>
    <xf numFmtId="0" fontId="11" fillId="0" borderId="34" xfId="2" applyFont="1" applyBorder="1" applyAlignment="1">
      <alignment horizontal="center" vertical="center"/>
    </xf>
    <xf numFmtId="0" fontId="11" fillId="0" borderId="0" xfId="2" applyFont="1" applyBorder="1" applyAlignment="1">
      <alignment horizontal="center" vertical="center"/>
    </xf>
    <xf numFmtId="0" fontId="11" fillId="0" borderId="53" xfId="2" applyFont="1" applyBorder="1" applyAlignment="1">
      <alignment horizontal="center" vertical="center"/>
    </xf>
    <xf numFmtId="0" fontId="11" fillId="0" borderId="3" xfId="2" applyFont="1" applyBorder="1" applyAlignment="1">
      <alignment horizontal="center" vertical="center"/>
    </xf>
    <xf numFmtId="0" fontId="11" fillId="0" borderId="11" xfId="2" applyFont="1" applyBorder="1" applyAlignment="1">
      <alignment horizontal="center" vertical="center"/>
    </xf>
    <xf numFmtId="0" fontId="11" fillId="0" borderId="31" xfId="2" applyFont="1" applyBorder="1" applyAlignment="1">
      <alignment horizontal="center" vertical="center"/>
    </xf>
    <xf numFmtId="0" fontId="11" fillId="0" borderId="25" xfId="2" applyFont="1" applyBorder="1" applyAlignment="1">
      <alignment horizontal="center" vertical="center"/>
    </xf>
    <xf numFmtId="0" fontId="11" fillId="0" borderId="26" xfId="2" applyFont="1" applyBorder="1" applyAlignment="1">
      <alignment horizontal="center" vertical="center"/>
    </xf>
    <xf numFmtId="0" fontId="11" fillId="0" borderId="23" xfId="2" applyFont="1" applyBorder="1" applyAlignment="1">
      <alignment horizontal="center" vertical="center"/>
    </xf>
    <xf numFmtId="0" fontId="11" fillId="0" borderId="51" xfId="2" applyFont="1" applyFill="1" applyBorder="1" applyAlignment="1">
      <alignment horizontal="center" vertical="center"/>
    </xf>
    <xf numFmtId="0" fontId="11" fillId="0" borderId="45" xfId="2" applyFont="1" applyFill="1" applyBorder="1" applyAlignment="1">
      <alignment horizontal="center" vertical="center"/>
    </xf>
    <xf numFmtId="0" fontId="11" fillId="0" borderId="46" xfId="2" applyFont="1" applyFill="1" applyBorder="1" applyAlignment="1">
      <alignment horizontal="center" vertical="center"/>
    </xf>
    <xf numFmtId="0" fontId="6" fillId="0" borderId="44" xfId="2" applyFont="1" applyFill="1" applyBorder="1" applyAlignment="1">
      <alignment horizontal="center" vertical="center"/>
    </xf>
    <xf numFmtId="0" fontId="6" fillId="0" borderId="45" xfId="2" applyFont="1" applyFill="1" applyBorder="1" applyAlignment="1">
      <alignment horizontal="center" vertical="center"/>
    </xf>
    <xf numFmtId="0" fontId="6" fillId="0" borderId="46" xfId="2" applyFont="1" applyFill="1" applyBorder="1" applyAlignment="1">
      <alignment horizontal="center" vertical="center"/>
    </xf>
    <xf numFmtId="0" fontId="6" fillId="0" borderId="17" xfId="2" applyFont="1" applyFill="1" applyBorder="1" applyAlignment="1">
      <alignment horizontal="left" vertical="center" wrapText="1"/>
    </xf>
    <xf numFmtId="0" fontId="6" fillId="0" borderId="16" xfId="2" applyFont="1" applyFill="1" applyBorder="1" applyAlignment="1">
      <alignment horizontal="left" vertical="center" wrapText="1"/>
    </xf>
    <xf numFmtId="0" fontId="6" fillId="0" borderId="19" xfId="2" applyFont="1" applyFill="1" applyBorder="1" applyAlignment="1">
      <alignment horizontal="left" vertical="center" wrapText="1"/>
    </xf>
    <xf numFmtId="0" fontId="6" fillId="0" borderId="18" xfId="2" applyFont="1" applyFill="1" applyBorder="1" applyAlignment="1">
      <alignment horizontal="left" vertical="center" wrapText="1"/>
    </xf>
    <xf numFmtId="0" fontId="11" fillId="2" borderId="27" xfId="2" applyFont="1" applyFill="1" applyBorder="1" applyAlignment="1">
      <alignment horizontal="center" vertical="center" shrinkToFit="1"/>
    </xf>
    <xf numFmtId="0" fontId="27" fillId="0" borderId="10" xfId="0" applyFont="1" applyBorder="1" applyAlignment="1">
      <alignment horizontal="center" vertical="center" wrapText="1"/>
    </xf>
    <xf numFmtId="0" fontId="27" fillId="0" borderId="28" xfId="0" applyFont="1" applyBorder="1" applyAlignment="1">
      <alignment horizontal="center" vertical="center" wrapText="1"/>
    </xf>
    <xf numFmtId="0" fontId="6" fillId="3" borderId="42" xfId="2" applyFont="1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1" fillId="0" borderId="71" xfId="2" applyFont="1" applyBorder="1" applyAlignment="1">
      <alignment horizontal="left" vertical="center"/>
    </xf>
    <xf numFmtId="0" fontId="11" fillId="0" borderId="74" xfId="2" applyFont="1" applyBorder="1" applyAlignment="1">
      <alignment horizontal="left" vertical="center"/>
    </xf>
    <xf numFmtId="0" fontId="27" fillId="0" borderId="32" xfId="0" applyFont="1" applyBorder="1" applyAlignment="1">
      <alignment horizontal="center" vertical="center" wrapText="1"/>
    </xf>
    <xf numFmtId="0" fontId="8" fillId="0" borderId="73" xfId="2" applyFont="1" applyBorder="1" applyAlignment="1">
      <alignment horizontal="center" vertical="center"/>
    </xf>
    <xf numFmtId="0" fontId="8" fillId="0" borderId="72" xfId="2" applyFont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0" fontId="11" fillId="0" borderId="24" xfId="2" applyFont="1" applyBorder="1" applyAlignment="1">
      <alignment horizontal="center" vertical="center"/>
    </xf>
    <xf numFmtId="0" fontId="11" fillId="0" borderId="21" xfId="2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11" fillId="0" borderId="73" xfId="2" applyFont="1" applyBorder="1" applyAlignment="1">
      <alignment horizontal="left" vertical="center"/>
    </xf>
    <xf numFmtId="0" fontId="11" fillId="0" borderId="72" xfId="2" applyFont="1" applyBorder="1" applyAlignment="1">
      <alignment horizontal="left" vertical="center"/>
    </xf>
    <xf numFmtId="0" fontId="27" fillId="0" borderId="8" xfId="0" applyFont="1" applyBorder="1" applyAlignment="1">
      <alignment horizontal="center" vertical="center" wrapText="1"/>
    </xf>
    <xf numFmtId="0" fontId="8" fillId="0" borderId="71" xfId="2" applyFont="1" applyBorder="1" applyAlignment="1">
      <alignment horizontal="center" vertical="center"/>
    </xf>
    <xf numFmtId="0" fontId="8" fillId="0" borderId="74" xfId="2" applyFont="1" applyBorder="1" applyAlignment="1">
      <alignment horizontal="center" vertical="center"/>
    </xf>
    <xf numFmtId="0" fontId="37" fillId="0" borderId="7" xfId="0" applyFont="1" applyBorder="1" applyAlignment="1">
      <alignment horizontal="center" vertical="center"/>
    </xf>
    <xf numFmtId="0" fontId="37" fillId="0" borderId="6" xfId="0" applyFont="1" applyBorder="1" applyAlignment="1">
      <alignment horizontal="center" vertical="center"/>
    </xf>
    <xf numFmtId="0" fontId="26" fillId="7" borderId="21" xfId="2" applyFont="1" applyFill="1" applyBorder="1" applyAlignment="1">
      <alignment horizontal="center" vertical="center" wrapText="1"/>
    </xf>
    <xf numFmtId="0" fontId="26" fillId="7" borderId="23" xfId="2" applyFont="1" applyFill="1" applyBorder="1" applyAlignment="1">
      <alignment horizontal="center" vertical="center" wrapText="1"/>
    </xf>
    <xf numFmtId="0" fontId="11" fillId="0" borderId="17" xfId="2" applyFont="1" applyBorder="1" applyAlignment="1">
      <alignment horizontal="center" vertical="center"/>
    </xf>
    <xf numFmtId="0" fontId="11" fillId="0" borderId="16" xfId="2" applyFont="1" applyBorder="1" applyAlignment="1">
      <alignment horizontal="center" vertical="center"/>
    </xf>
    <xf numFmtId="0" fontId="11" fillId="0" borderId="19" xfId="2" applyFont="1" applyBorder="1" applyAlignment="1">
      <alignment horizontal="center" vertical="center"/>
    </xf>
    <xf numFmtId="0" fontId="19" fillId="7" borderId="46" xfId="2" applyFont="1" applyFill="1" applyBorder="1" applyAlignment="1">
      <alignment horizontal="center" vertical="center" wrapText="1"/>
    </xf>
    <xf numFmtId="0" fontId="19" fillId="7" borderId="44" xfId="2" applyFont="1" applyFill="1" applyBorder="1" applyAlignment="1">
      <alignment horizontal="center" vertical="center"/>
    </xf>
    <xf numFmtId="0" fontId="19" fillId="7" borderId="45" xfId="2" applyFont="1" applyFill="1" applyBorder="1" applyAlignment="1">
      <alignment horizontal="center" vertical="center"/>
    </xf>
    <xf numFmtId="0" fontId="19" fillId="7" borderId="46" xfId="2" applyFont="1" applyFill="1" applyBorder="1" applyAlignment="1">
      <alignment horizontal="center" vertical="center"/>
    </xf>
    <xf numFmtId="0" fontId="28" fillId="8" borderId="1" xfId="2" applyFont="1" applyFill="1" applyBorder="1" applyAlignment="1">
      <alignment horizontal="center" vertical="center" wrapText="1"/>
    </xf>
    <xf numFmtId="0" fontId="28" fillId="8" borderId="3" xfId="2" applyFont="1" applyFill="1" applyBorder="1" applyAlignment="1">
      <alignment horizontal="center" vertical="center" wrapText="1"/>
    </xf>
    <xf numFmtId="41" fontId="19" fillId="0" borderId="14" xfId="3" applyFont="1" applyBorder="1" applyAlignment="1">
      <alignment horizontal="center" vertical="center" shrinkToFit="1"/>
    </xf>
    <xf numFmtId="0" fontId="66" fillId="0" borderId="40" xfId="0" applyFont="1" applyBorder="1" applyAlignment="1" applyProtection="1">
      <alignment horizontal="center" vertical="center" wrapText="1"/>
      <protection locked="0"/>
    </xf>
    <xf numFmtId="0" fontId="66" fillId="0" borderId="42" xfId="0" applyFont="1" applyBorder="1" applyAlignment="1" applyProtection="1">
      <alignment horizontal="center" vertical="center" wrapText="1"/>
      <protection locked="0"/>
    </xf>
    <xf numFmtId="0" fontId="49" fillId="0" borderId="1" xfId="0" applyFont="1" applyBorder="1" applyAlignment="1" applyProtection="1">
      <alignment horizontal="center" vertical="center" wrapText="1"/>
      <protection locked="0"/>
    </xf>
    <xf numFmtId="0" fontId="49" fillId="0" borderId="24" xfId="0" applyFont="1" applyBorder="1" applyAlignment="1" applyProtection="1">
      <alignment horizontal="center" vertical="center" wrapText="1"/>
      <protection locked="0"/>
    </xf>
    <xf numFmtId="0" fontId="49" fillId="0" borderId="21" xfId="0" applyFont="1" applyBorder="1" applyAlignment="1" applyProtection="1">
      <alignment horizontal="center" vertical="center" wrapText="1"/>
      <protection locked="0"/>
    </xf>
    <xf numFmtId="0" fontId="49" fillId="0" borderId="3" xfId="0" applyFont="1" applyBorder="1" applyAlignment="1" applyProtection="1">
      <alignment horizontal="center" vertical="center" wrapText="1"/>
      <protection locked="0"/>
    </xf>
    <xf numFmtId="0" fontId="49" fillId="0" borderId="11" xfId="0" applyFont="1" applyBorder="1" applyAlignment="1" applyProtection="1">
      <alignment horizontal="center" vertical="center" wrapText="1"/>
      <protection locked="0"/>
    </xf>
    <xf numFmtId="0" fontId="49" fillId="0" borderId="31" xfId="0" applyFont="1" applyBorder="1" applyAlignment="1" applyProtection="1">
      <alignment horizontal="center" vertical="center" wrapText="1"/>
      <protection locked="0"/>
    </xf>
    <xf numFmtId="0" fontId="49" fillId="9" borderId="17" xfId="0" applyFont="1" applyFill="1" applyBorder="1" applyAlignment="1" applyProtection="1">
      <alignment horizontal="center" vertical="center" wrapText="1"/>
      <protection locked="0"/>
    </xf>
    <xf numFmtId="0" fontId="49" fillId="9" borderId="19" xfId="0" applyFont="1" applyFill="1" applyBorder="1" applyAlignment="1" applyProtection="1">
      <alignment horizontal="center" vertical="center" wrapText="1"/>
      <protection locked="0"/>
    </xf>
    <xf numFmtId="0" fontId="49" fillId="0" borderId="17" xfId="0" applyFont="1" applyBorder="1" applyAlignment="1" applyProtection="1">
      <alignment horizontal="center" vertical="center" wrapText="1"/>
      <protection locked="0"/>
    </xf>
    <xf numFmtId="0" fontId="49" fillId="0" borderId="16" xfId="0" applyFont="1" applyBorder="1" applyAlignment="1" applyProtection="1">
      <alignment horizontal="center" vertical="center" wrapText="1"/>
      <protection locked="0"/>
    </xf>
    <xf numFmtId="0" fontId="49" fillId="0" borderId="18" xfId="0" applyFont="1" applyBorder="1" applyAlignment="1" applyProtection="1">
      <alignment horizontal="center" vertical="center" wrapText="1"/>
      <protection locked="0"/>
    </xf>
    <xf numFmtId="0" fontId="7" fillId="3" borderId="50" xfId="2" applyFont="1" applyFill="1" applyBorder="1" applyAlignment="1" applyProtection="1">
      <alignment horizontal="left" vertical="center"/>
      <protection locked="0"/>
    </xf>
    <xf numFmtId="0" fontId="7" fillId="3" borderId="16" xfId="2" applyFont="1" applyFill="1" applyBorder="1" applyAlignment="1" applyProtection="1">
      <alignment horizontal="left" vertical="center"/>
      <protection locked="0"/>
    </xf>
    <xf numFmtId="0" fontId="7" fillId="3" borderId="19" xfId="2" applyFont="1" applyFill="1" applyBorder="1" applyAlignment="1" applyProtection="1">
      <alignment horizontal="left" vertical="center"/>
      <protection locked="0"/>
    </xf>
    <xf numFmtId="0" fontId="48" fillId="3" borderId="5" xfId="2" applyFont="1" applyFill="1" applyBorder="1" applyAlignment="1" applyProtection="1">
      <alignment horizontal="left" vertical="center" wrapText="1"/>
      <protection locked="0"/>
    </xf>
    <xf numFmtId="0" fontId="48" fillId="3" borderId="10" xfId="2" applyFont="1" applyFill="1" applyBorder="1" applyAlignment="1" applyProtection="1">
      <alignment horizontal="left" vertical="center"/>
      <protection locked="0"/>
    </xf>
    <xf numFmtId="0" fontId="52" fillId="3" borderId="17" xfId="2" applyFont="1" applyFill="1" applyBorder="1" applyAlignment="1" applyProtection="1">
      <alignment horizontal="center" vertical="center"/>
      <protection locked="0"/>
    </xf>
    <xf numFmtId="0" fontId="52" fillId="3" borderId="16" xfId="2" applyFont="1" applyFill="1" applyBorder="1" applyAlignment="1" applyProtection="1">
      <alignment horizontal="center" vertical="center"/>
      <protection locked="0"/>
    </xf>
    <xf numFmtId="0" fontId="52" fillId="3" borderId="19" xfId="2" applyFont="1" applyFill="1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42" fillId="0" borderId="29" xfId="2" applyFont="1" applyBorder="1" applyAlignment="1" applyProtection="1">
      <alignment horizontal="center" vertical="center"/>
      <protection locked="0"/>
    </xf>
    <xf numFmtId="0" fontId="42" fillId="0" borderId="32" xfId="2" applyFont="1" applyBorder="1" applyAlignment="1" applyProtection="1">
      <alignment horizontal="center" vertical="center"/>
      <protection locked="0"/>
    </xf>
    <xf numFmtId="0" fontId="42" fillId="3" borderId="29" xfId="2" applyFont="1" applyFill="1" applyBorder="1" applyAlignment="1" applyProtection="1">
      <alignment horizontal="center" vertical="center"/>
      <protection locked="0"/>
    </xf>
    <xf numFmtId="0" fontId="42" fillId="3" borderId="32" xfId="2" applyFont="1" applyFill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49" fillId="0" borderId="25" xfId="0" applyFont="1" applyBorder="1" applyAlignment="1" applyProtection="1">
      <alignment horizontal="center" vertical="center" wrapText="1"/>
      <protection locked="0"/>
    </xf>
    <xf numFmtId="0" fontId="49" fillId="0" borderId="23" xfId="0" applyFont="1" applyBorder="1" applyAlignment="1" applyProtection="1">
      <alignment horizontal="center" vertical="center" wrapText="1"/>
      <protection locked="0"/>
    </xf>
    <xf numFmtId="0" fontId="44" fillId="9" borderId="17" xfId="0" applyFont="1" applyFill="1" applyBorder="1" applyAlignment="1" applyProtection="1">
      <alignment horizontal="center" vertical="center"/>
      <protection locked="0"/>
    </xf>
    <xf numFmtId="0" fontId="44" fillId="9" borderId="16" xfId="0" applyFont="1" applyFill="1" applyBorder="1" applyAlignment="1" applyProtection="1">
      <alignment horizontal="center" vertical="center"/>
      <protection locked="0"/>
    </xf>
    <xf numFmtId="0" fontId="44" fillId="9" borderId="19" xfId="0" applyFont="1" applyFill="1" applyBorder="1" applyAlignment="1" applyProtection="1">
      <alignment horizontal="center" vertical="center"/>
      <protection locked="0"/>
    </xf>
    <xf numFmtId="0" fontId="49" fillId="0" borderId="19" xfId="0" applyFont="1" applyBorder="1" applyAlignment="1" applyProtection="1">
      <alignment horizontal="center" vertical="center" wrapText="1"/>
      <protection locked="0"/>
    </xf>
    <xf numFmtId="0" fontId="44" fillId="9" borderId="1" xfId="0" applyFont="1" applyFill="1" applyBorder="1" applyAlignment="1" applyProtection="1">
      <alignment horizontal="center" vertical="center"/>
      <protection locked="0"/>
    </xf>
    <xf numFmtId="0" fontId="44" fillId="9" borderId="21" xfId="0" applyFont="1" applyFill="1" applyBorder="1" applyAlignment="1" applyProtection="1">
      <alignment horizontal="center" vertical="center"/>
      <protection locked="0"/>
    </xf>
    <xf numFmtId="0" fontId="44" fillId="9" borderId="25" xfId="0" applyFont="1" applyFill="1" applyBorder="1" applyAlignment="1" applyProtection="1">
      <alignment horizontal="center" vertical="center"/>
      <protection locked="0"/>
    </xf>
    <xf numFmtId="0" fontId="44" fillId="9" borderId="23" xfId="0" applyFont="1" applyFill="1" applyBorder="1" applyAlignment="1" applyProtection="1">
      <alignment horizontal="center" vertical="center"/>
      <protection locked="0"/>
    </xf>
    <xf numFmtId="0" fontId="49" fillId="0" borderId="5" xfId="0" applyFont="1" applyBorder="1" applyAlignment="1" applyProtection="1">
      <alignment horizontal="center" vertical="center" wrapText="1"/>
      <protection locked="0"/>
    </xf>
    <xf numFmtId="0" fontId="49" fillId="0" borderId="8" xfId="0" applyFont="1" applyBorder="1" applyAlignment="1" applyProtection="1">
      <alignment horizontal="center" vertical="center"/>
      <protection locked="0"/>
    </xf>
    <xf numFmtId="0" fontId="49" fillId="0" borderId="5" xfId="0" applyFont="1" applyBorder="1" applyAlignment="1" applyProtection="1">
      <alignment horizontal="center" vertical="center"/>
      <protection locked="0"/>
    </xf>
    <xf numFmtId="0" fontId="67" fillId="0" borderId="5" xfId="0" applyFont="1" applyBorder="1" applyAlignment="1" applyProtection="1">
      <alignment horizontal="center" vertical="center" wrapText="1"/>
      <protection locked="0"/>
    </xf>
    <xf numFmtId="0" fontId="49" fillId="0" borderId="8" xfId="0" applyFont="1" applyBorder="1" applyAlignment="1" applyProtection="1">
      <alignment horizontal="center" vertical="center" wrapText="1"/>
      <protection locked="0"/>
    </xf>
    <xf numFmtId="0" fontId="49" fillId="9" borderId="5" xfId="0" applyFont="1" applyFill="1" applyBorder="1" applyAlignment="1" applyProtection="1">
      <alignment horizontal="center" vertical="center" wrapText="1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5" xfId="0" applyFont="1" applyBorder="1" applyAlignment="1" applyProtection="1">
      <alignment horizontal="center" vertical="center"/>
      <protection locked="0"/>
    </xf>
    <xf numFmtId="0" fontId="12" fillId="0" borderId="36" xfId="0" applyFont="1" applyBorder="1" applyAlignment="1" applyProtection="1">
      <alignment horizontal="center" vertical="center"/>
      <protection locked="0"/>
    </xf>
    <xf numFmtId="0" fontId="12" fillId="0" borderId="27" xfId="0" applyFont="1" applyBorder="1" applyAlignment="1" applyProtection="1">
      <alignment horizontal="center" vertical="center"/>
      <protection locked="0"/>
    </xf>
    <xf numFmtId="0" fontId="49" fillId="9" borderId="8" xfId="0" applyFont="1" applyFill="1" applyBorder="1" applyAlignment="1" applyProtection="1">
      <alignment horizontal="center" vertical="center" wrapText="1"/>
      <protection locked="0"/>
    </xf>
    <xf numFmtId="0" fontId="49" fillId="9" borderId="5" xfId="0" applyFont="1" applyFill="1" applyBorder="1" applyAlignment="1" applyProtection="1">
      <alignment horizontal="center" vertical="center"/>
      <protection locked="0"/>
    </xf>
    <xf numFmtId="0" fontId="49" fillId="9" borderId="16" xfId="0" applyFont="1" applyFill="1" applyBorder="1" applyAlignment="1" applyProtection="1">
      <alignment horizontal="center" vertical="center" wrapText="1"/>
      <protection locked="0"/>
    </xf>
    <xf numFmtId="0" fontId="49" fillId="0" borderId="26" xfId="0" applyFont="1" applyBorder="1" applyAlignment="1" applyProtection="1">
      <alignment horizontal="center" vertical="center" wrapText="1"/>
      <protection locked="0"/>
    </xf>
    <xf numFmtId="0" fontId="7" fillId="0" borderId="17" xfId="2" applyFont="1" applyBorder="1" applyAlignment="1" applyProtection="1">
      <alignment horizontal="left" vertical="center"/>
      <protection locked="0"/>
    </xf>
    <xf numFmtId="0" fontId="0" fillId="0" borderId="16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42" fillId="0" borderId="17" xfId="2" applyFont="1" applyBorder="1" applyAlignment="1" applyProtection="1">
      <alignment horizontal="center" vertical="center"/>
      <protection locked="0"/>
    </xf>
    <xf numFmtId="0" fontId="42" fillId="0" borderId="16" xfId="2" applyFont="1" applyBorder="1" applyAlignment="1" applyProtection="1">
      <alignment horizontal="center" vertical="center"/>
      <protection locked="0"/>
    </xf>
    <xf numFmtId="0" fontId="42" fillId="0" borderId="19" xfId="2" applyFont="1" applyBorder="1" applyAlignment="1" applyProtection="1">
      <alignment horizontal="center" vertical="center"/>
      <protection locked="0"/>
    </xf>
    <xf numFmtId="0" fontId="6" fillId="6" borderId="7" xfId="2" applyFont="1" applyFill="1" applyBorder="1" applyAlignment="1" applyProtection="1">
      <alignment horizontal="center" vertical="center"/>
      <protection locked="0"/>
    </xf>
    <xf numFmtId="0" fontId="6" fillId="0" borderId="7" xfId="2" applyFont="1" applyFill="1" applyBorder="1" applyAlignment="1" applyProtection="1">
      <alignment horizontal="center" vertical="center"/>
      <protection locked="0"/>
    </xf>
    <xf numFmtId="0" fontId="50" fillId="0" borderId="17" xfId="2" quotePrefix="1" applyFont="1" applyFill="1" applyBorder="1" applyAlignment="1" applyProtection="1">
      <alignment horizontal="center" vertical="center" wrapText="1"/>
      <protection locked="0"/>
    </xf>
    <xf numFmtId="0" fontId="50" fillId="0" borderId="19" xfId="2" applyFont="1" applyFill="1" applyBorder="1" applyAlignment="1" applyProtection="1">
      <alignment horizontal="center" vertical="center"/>
      <protection locked="0"/>
    </xf>
    <xf numFmtId="0" fontId="7" fillId="0" borderId="25" xfId="2" applyFont="1" applyFill="1" applyBorder="1" applyAlignment="1" applyProtection="1">
      <alignment horizontal="center" vertical="center"/>
      <protection locked="0"/>
    </xf>
    <xf numFmtId="0" fontId="7" fillId="0" borderId="23" xfId="2" applyFont="1" applyFill="1" applyBorder="1" applyAlignment="1" applyProtection="1">
      <alignment horizontal="center" vertical="center"/>
      <protection locked="0"/>
    </xf>
    <xf numFmtId="0" fontId="50" fillId="0" borderId="17" xfId="2" applyFont="1" applyFill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7" fillId="0" borderId="16" xfId="2" applyFont="1" applyBorder="1" applyAlignment="1" applyProtection="1">
      <alignment horizontal="left" vertical="center"/>
      <protection locked="0"/>
    </xf>
    <xf numFmtId="0" fontId="7" fillId="0" borderId="19" xfId="2" applyFont="1" applyBorder="1" applyAlignment="1" applyProtection="1">
      <alignment horizontal="left" vertical="center"/>
      <protection locked="0"/>
    </xf>
    <xf numFmtId="0" fontId="12" fillId="0" borderId="17" xfId="0" applyFont="1" applyBorder="1" applyAlignment="1" applyProtection="1">
      <alignment horizontal="left" vertical="center" wrapText="1"/>
      <protection locked="0"/>
    </xf>
    <xf numFmtId="0" fontId="12" fillId="0" borderId="16" xfId="0" applyFont="1" applyBorder="1" applyAlignment="1" applyProtection="1">
      <alignment horizontal="left" vertical="center" wrapText="1"/>
      <protection locked="0"/>
    </xf>
    <xf numFmtId="0" fontId="12" fillId="0" borderId="18" xfId="0" applyFont="1" applyBorder="1" applyAlignment="1" applyProtection="1">
      <alignment horizontal="left" vertical="center" wrapText="1"/>
      <protection locked="0"/>
    </xf>
    <xf numFmtId="0" fontId="7" fillId="0" borderId="17" xfId="2" applyFont="1" applyBorder="1" applyAlignment="1" applyProtection="1">
      <alignment horizontal="center" vertical="center"/>
      <protection locked="0"/>
    </xf>
    <xf numFmtId="0" fontId="7" fillId="0" borderId="16" xfId="2" applyFont="1" applyBorder="1" applyAlignment="1" applyProtection="1">
      <alignment horizontal="center" vertical="center"/>
      <protection locked="0"/>
    </xf>
    <xf numFmtId="0" fontId="7" fillId="0" borderId="19" xfId="2" applyFont="1" applyBorder="1" applyAlignment="1" applyProtection="1">
      <alignment horizontal="center" vertical="center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12" fillId="0" borderId="16" xfId="0" applyFont="1" applyBorder="1" applyAlignment="1" applyProtection="1">
      <alignment horizontal="center" vertical="center" wrapText="1"/>
      <protection locked="0"/>
    </xf>
    <xf numFmtId="0" fontId="12" fillId="0" borderId="18" xfId="0" applyFont="1" applyBorder="1" applyAlignment="1" applyProtection="1">
      <alignment horizontal="center" vertical="center" wrapText="1"/>
      <protection locked="0"/>
    </xf>
    <xf numFmtId="0" fontId="7" fillId="4" borderId="55" xfId="2" applyFont="1" applyFill="1" applyBorder="1" applyAlignment="1" applyProtection="1">
      <alignment horizontal="center" vertical="center"/>
      <protection locked="0"/>
    </xf>
    <xf numFmtId="0" fontId="7" fillId="4" borderId="33" xfId="2" applyFont="1" applyFill="1" applyBorder="1" applyAlignment="1" applyProtection="1">
      <alignment horizontal="center" vertical="center"/>
      <protection locked="0"/>
    </xf>
    <xf numFmtId="0" fontId="7" fillId="4" borderId="39" xfId="2" applyFont="1" applyFill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 shrinkToFit="1"/>
      <protection locked="0"/>
    </xf>
    <xf numFmtId="0" fontId="12" fillId="3" borderId="6" xfId="0" applyFont="1" applyFill="1" applyBorder="1" applyAlignment="1" applyProtection="1">
      <alignment horizontal="center" vertical="center" wrapText="1"/>
      <protection locked="0"/>
    </xf>
    <xf numFmtId="0" fontId="49" fillId="0" borderId="17" xfId="0" applyFont="1" applyFill="1" applyBorder="1" applyAlignment="1" applyProtection="1">
      <alignment horizontal="center" vertical="center" wrapText="1"/>
      <protection locked="0"/>
    </xf>
    <xf numFmtId="0" fontId="49" fillId="0" borderId="16" xfId="0" applyFont="1" applyFill="1" applyBorder="1" applyAlignment="1" applyProtection="1">
      <alignment horizontal="center" vertical="center" wrapText="1"/>
      <protection locked="0"/>
    </xf>
    <xf numFmtId="0" fontId="49" fillId="0" borderId="19" xfId="0" applyFont="1" applyFill="1" applyBorder="1" applyAlignment="1" applyProtection="1">
      <alignment horizontal="center" vertical="center" wrapText="1"/>
      <protection locked="0"/>
    </xf>
    <xf numFmtId="0" fontId="7" fillId="0" borderId="58" xfId="2" applyFont="1" applyFill="1" applyBorder="1" applyAlignment="1" applyProtection="1">
      <alignment horizontal="center" vertical="center"/>
      <protection locked="0"/>
    </xf>
    <xf numFmtId="0" fontId="48" fillId="0" borderId="17" xfId="2" applyFont="1" applyFill="1" applyBorder="1" applyAlignment="1" applyProtection="1">
      <alignment horizontal="center" vertical="center"/>
      <protection locked="0"/>
    </xf>
    <xf numFmtId="0" fontId="48" fillId="0" borderId="19" xfId="2" applyFont="1" applyFill="1" applyBorder="1" applyAlignment="1" applyProtection="1">
      <alignment horizontal="center" vertical="center"/>
      <protection locked="0"/>
    </xf>
    <xf numFmtId="0" fontId="7" fillId="0" borderId="44" xfId="2" applyFont="1" applyFill="1" applyBorder="1" applyAlignment="1" applyProtection="1">
      <alignment horizontal="center" vertical="center"/>
    </xf>
    <xf numFmtId="0" fontId="7" fillId="0" borderId="46" xfId="2" applyFont="1" applyFill="1" applyBorder="1" applyAlignment="1" applyProtection="1">
      <alignment horizontal="center" vertical="center"/>
    </xf>
    <xf numFmtId="0" fontId="7" fillId="0" borderId="79" xfId="2" applyFont="1" applyFill="1" applyBorder="1" applyAlignment="1" applyProtection="1">
      <alignment horizontal="center" vertical="center"/>
    </xf>
    <xf numFmtId="0" fontId="7" fillId="3" borderId="5" xfId="0" applyFont="1" applyFill="1" applyBorder="1" applyAlignment="1" applyProtection="1">
      <alignment horizontal="center" vertical="center" wrapText="1"/>
      <protection locked="0"/>
    </xf>
    <xf numFmtId="0" fontId="12" fillId="3" borderId="6" xfId="0" applyFont="1" applyFill="1" applyBorder="1" applyAlignment="1" applyProtection="1">
      <alignment horizontal="center" vertical="center"/>
      <protection locked="0"/>
    </xf>
    <xf numFmtId="0" fontId="12" fillId="0" borderId="17" xfId="0" applyFont="1" applyFill="1" applyBorder="1" applyAlignment="1" applyProtection="1">
      <alignment horizontal="center" vertical="center"/>
      <protection locked="0"/>
    </xf>
    <xf numFmtId="0" fontId="12" fillId="0" borderId="16" xfId="0" applyFont="1" applyFill="1" applyBorder="1" applyAlignment="1" applyProtection="1">
      <alignment horizontal="center" vertical="center"/>
      <protection locked="0"/>
    </xf>
    <xf numFmtId="0" fontId="12" fillId="0" borderId="19" xfId="0" applyFont="1" applyFill="1" applyBorder="1" applyAlignment="1" applyProtection="1">
      <alignment horizontal="center" vertical="center"/>
      <protection locked="0"/>
    </xf>
    <xf numFmtId="0" fontId="12" fillId="3" borderId="5" xfId="0" applyFont="1" applyFill="1" applyBorder="1" applyAlignment="1" applyProtection="1">
      <alignment horizontal="center" vertical="center"/>
      <protection locked="0"/>
    </xf>
    <xf numFmtId="0" fontId="12" fillId="3" borderId="5" xfId="0" applyFont="1" applyFill="1" applyBorder="1" applyAlignment="1" applyProtection="1">
      <alignment horizontal="center" vertical="center" wrapText="1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12" fillId="0" borderId="50" xfId="0" applyFont="1" applyFill="1" applyBorder="1" applyAlignment="1" applyProtection="1">
      <alignment horizontal="center" vertical="center" wrapText="1"/>
      <protection locked="0"/>
    </xf>
    <xf numFmtId="0" fontId="12" fillId="0" borderId="19" xfId="0" applyFont="1" applyFill="1" applyBorder="1" applyAlignment="1" applyProtection="1">
      <alignment horizontal="center" vertical="center" wrapText="1"/>
      <protection locked="0"/>
    </xf>
    <xf numFmtId="0" fontId="7" fillId="3" borderId="6" xfId="0" applyFont="1" applyFill="1" applyBorder="1" applyAlignment="1" applyProtection="1">
      <alignment horizontal="center" vertical="center" wrapText="1"/>
      <protection locked="0"/>
    </xf>
    <xf numFmtId="0" fontId="12" fillId="0" borderId="5" xfId="0" applyFont="1" applyFill="1" applyBorder="1" applyAlignment="1" applyProtection="1">
      <alignment horizontal="center" vertical="center"/>
      <protection locked="0"/>
    </xf>
    <xf numFmtId="0" fontId="7" fillId="0" borderId="8" xfId="2" applyFont="1" applyFill="1" applyBorder="1" applyAlignment="1" applyProtection="1">
      <alignment horizontal="center" vertical="center" wrapText="1"/>
      <protection locked="0"/>
    </xf>
    <xf numFmtId="0" fontId="7" fillId="0" borderId="5" xfId="2" applyFont="1" applyFill="1" applyBorder="1" applyAlignment="1" applyProtection="1">
      <alignment horizontal="center" vertical="center" wrapText="1"/>
      <protection locked="0"/>
    </xf>
    <xf numFmtId="0" fontId="7" fillId="0" borderId="36" xfId="2" applyFont="1" applyFill="1" applyBorder="1" applyAlignment="1" applyProtection="1">
      <alignment horizontal="center" vertical="center" wrapText="1"/>
      <protection locked="0"/>
    </xf>
    <xf numFmtId="0" fontId="7" fillId="0" borderId="27" xfId="2" applyFont="1" applyFill="1" applyBorder="1" applyAlignment="1" applyProtection="1">
      <alignment horizontal="center" vertical="center" wrapText="1"/>
      <protection locked="0"/>
    </xf>
    <xf numFmtId="0" fontId="12" fillId="3" borderId="8" xfId="0" applyFont="1" applyFill="1" applyBorder="1" applyAlignment="1" applyProtection="1">
      <alignment horizontal="center" vertical="center" wrapText="1"/>
      <protection locked="0"/>
    </xf>
    <xf numFmtId="0" fontId="52" fillId="3" borderId="50" xfId="2" applyFont="1" applyFill="1" applyBorder="1" applyAlignment="1" applyProtection="1">
      <alignment horizontal="center" vertical="center"/>
      <protection locked="0"/>
    </xf>
    <xf numFmtId="0" fontId="6" fillId="0" borderId="17" xfId="2" applyFont="1" applyFill="1" applyBorder="1" applyAlignment="1" applyProtection="1">
      <alignment horizontal="center" vertical="center"/>
      <protection locked="0"/>
    </xf>
    <xf numFmtId="0" fontId="6" fillId="0" borderId="16" xfId="2" applyFont="1" applyFill="1" applyBorder="1" applyAlignment="1" applyProtection="1">
      <alignment horizontal="center" vertical="center"/>
      <protection locked="0"/>
    </xf>
    <xf numFmtId="0" fontId="6" fillId="0" borderId="19" xfId="2" applyFont="1" applyFill="1" applyBorder="1" applyAlignment="1" applyProtection="1">
      <alignment horizontal="center" vertical="center"/>
      <protection locked="0"/>
    </xf>
    <xf numFmtId="0" fontId="7" fillId="0" borderId="14" xfId="2" applyFont="1" applyFill="1" applyBorder="1" applyAlignment="1" applyProtection="1">
      <alignment horizontal="center" vertical="center"/>
      <protection locked="0"/>
    </xf>
    <xf numFmtId="0" fontId="7" fillId="0" borderId="12" xfId="2" applyFont="1" applyFill="1" applyBorder="1" applyAlignment="1" applyProtection="1">
      <alignment horizontal="center" vertical="center"/>
      <protection locked="0"/>
    </xf>
    <xf numFmtId="0" fontId="7" fillId="0" borderId="15" xfId="2" applyFont="1" applyFill="1" applyBorder="1" applyAlignment="1" applyProtection="1">
      <alignment horizontal="center" vertical="center"/>
      <protection locked="0"/>
    </xf>
    <xf numFmtId="0" fontId="7" fillId="0" borderId="13" xfId="2" applyFont="1" applyFill="1" applyBorder="1" applyAlignment="1" applyProtection="1">
      <alignment horizontal="center" vertical="center"/>
      <protection locked="0"/>
    </xf>
    <xf numFmtId="0" fontId="6" fillId="3" borderId="44" xfId="2" applyFont="1" applyFill="1" applyBorder="1" applyAlignment="1" applyProtection="1">
      <alignment horizontal="center" vertical="center"/>
      <protection locked="0"/>
    </xf>
    <xf numFmtId="0" fontId="6" fillId="3" borderId="46" xfId="2" applyFont="1" applyFill="1" applyBorder="1" applyAlignment="1" applyProtection="1">
      <alignment horizontal="center" vertical="center"/>
      <protection locked="0"/>
    </xf>
    <xf numFmtId="0" fontId="6" fillId="3" borderId="27" xfId="2" applyFont="1" applyFill="1" applyBorder="1" applyAlignment="1" applyProtection="1">
      <alignment horizontal="center" vertical="center"/>
      <protection locked="0"/>
    </xf>
    <xf numFmtId="0" fontId="7" fillId="0" borderId="9" xfId="2" applyFont="1" applyBorder="1" applyAlignment="1" applyProtection="1">
      <alignment horizontal="center" vertical="center"/>
      <protection locked="0"/>
    </xf>
    <xf numFmtId="0" fontId="7" fillId="0" borderId="7" xfId="2" applyFont="1" applyBorder="1" applyAlignment="1" applyProtection="1">
      <alignment horizontal="center" vertical="center"/>
      <protection locked="0"/>
    </xf>
    <xf numFmtId="0" fontId="31" fillId="3" borderId="40" xfId="0" applyFont="1" applyFill="1" applyBorder="1" applyAlignment="1" applyProtection="1">
      <alignment horizontal="center" vertical="center"/>
      <protection locked="0"/>
    </xf>
    <xf numFmtId="0" fontId="31" fillId="3" borderId="41" xfId="0" applyFont="1" applyFill="1" applyBorder="1" applyAlignment="1" applyProtection="1">
      <alignment horizontal="center" vertical="center"/>
      <protection locked="0"/>
    </xf>
    <xf numFmtId="0" fontId="31" fillId="3" borderId="42" xfId="0" applyFont="1" applyFill="1" applyBorder="1" applyAlignment="1" applyProtection="1">
      <alignment horizontal="center" vertical="center"/>
      <protection locked="0"/>
    </xf>
    <xf numFmtId="0" fontId="12" fillId="3" borderId="75" xfId="0" applyFont="1" applyFill="1" applyBorder="1" applyAlignment="1" applyProtection="1">
      <alignment horizontal="center" vertical="center" wrapText="1"/>
      <protection locked="0"/>
    </xf>
    <xf numFmtId="0" fontId="7" fillId="3" borderId="29" xfId="2" applyFont="1" applyFill="1" applyBorder="1" applyAlignment="1" applyProtection="1">
      <alignment horizontal="center" vertical="center"/>
      <protection locked="0"/>
    </xf>
    <xf numFmtId="0" fontId="7" fillId="0" borderId="75" xfId="2" applyFont="1" applyFill="1" applyBorder="1" applyAlignment="1" applyProtection="1">
      <alignment horizontal="center" vertical="center" wrapText="1"/>
      <protection locked="0"/>
    </xf>
    <xf numFmtId="0" fontId="7" fillId="0" borderId="6" xfId="2" applyFont="1" applyFill="1" applyBorder="1" applyAlignment="1" applyProtection="1">
      <alignment horizontal="center" vertical="center" wrapText="1"/>
      <protection locked="0"/>
    </xf>
    <xf numFmtId="0" fontId="49" fillId="0" borderId="10" xfId="0" applyFont="1" applyBorder="1" applyAlignment="1" applyProtection="1">
      <alignment horizontal="center" vertical="center" wrapText="1"/>
      <protection locked="0"/>
    </xf>
    <xf numFmtId="0" fontId="49" fillId="0" borderId="10" xfId="0" applyFont="1" applyBorder="1" applyAlignment="1" applyProtection="1">
      <alignment horizontal="center" vertical="center"/>
      <protection locked="0"/>
    </xf>
    <xf numFmtId="0" fontId="64" fillId="9" borderId="105" xfId="0" applyFont="1" applyFill="1" applyBorder="1" applyAlignment="1" applyProtection="1">
      <alignment horizontal="left" vertical="center" wrapText="1"/>
      <protection locked="0"/>
    </xf>
    <xf numFmtId="0" fontId="64" fillId="9" borderId="106" xfId="0" applyFont="1" applyFill="1" applyBorder="1" applyAlignment="1" applyProtection="1">
      <alignment horizontal="left" vertical="center" wrapText="1"/>
      <protection locked="0"/>
    </xf>
    <xf numFmtId="0" fontId="65" fillId="9" borderId="17" xfId="0" applyFont="1" applyFill="1" applyBorder="1" applyAlignment="1" applyProtection="1">
      <alignment horizontal="center" vertical="center"/>
      <protection locked="0"/>
    </xf>
    <xf numFmtId="0" fontId="65" fillId="9" borderId="18" xfId="0" applyFont="1" applyFill="1" applyBorder="1" applyAlignment="1" applyProtection="1">
      <alignment horizontal="center" vertical="center"/>
      <protection locked="0"/>
    </xf>
    <xf numFmtId="0" fontId="27" fillId="3" borderId="40" xfId="0" applyFont="1" applyFill="1" applyBorder="1" applyAlignment="1" applyProtection="1">
      <alignment horizontal="center" vertical="center"/>
      <protection locked="0"/>
    </xf>
    <xf numFmtId="0" fontId="27" fillId="3" borderId="41" xfId="0" applyFont="1" applyFill="1" applyBorder="1" applyAlignment="1" applyProtection="1">
      <alignment horizontal="center" vertical="center"/>
      <protection locked="0"/>
    </xf>
    <xf numFmtId="0" fontId="27" fillId="3" borderId="42" xfId="0" applyFont="1" applyFill="1" applyBorder="1" applyAlignment="1" applyProtection="1">
      <alignment horizontal="center" vertical="center"/>
      <protection locked="0"/>
    </xf>
    <xf numFmtId="0" fontId="65" fillId="9" borderId="17" xfId="0" applyFont="1" applyFill="1" applyBorder="1" applyAlignment="1" applyProtection="1">
      <alignment horizontal="center" vertical="center" wrapText="1"/>
      <protection locked="0"/>
    </xf>
    <xf numFmtId="0" fontId="65" fillId="9" borderId="18" xfId="0" applyFont="1" applyFill="1" applyBorder="1" applyAlignment="1" applyProtection="1">
      <alignment horizontal="center" vertical="center" wrapText="1"/>
      <protection locked="0"/>
    </xf>
    <xf numFmtId="0" fontId="42" fillId="0" borderId="7" xfId="2" applyFont="1" applyFill="1" applyBorder="1" applyAlignment="1" applyProtection="1">
      <alignment horizontal="center" vertical="center"/>
      <protection locked="0"/>
    </xf>
    <xf numFmtId="0" fontId="42" fillId="0" borderId="78" xfId="2" applyFont="1" applyFill="1" applyBorder="1" applyAlignment="1" applyProtection="1">
      <alignment horizontal="center" vertical="center"/>
      <protection locked="0"/>
    </xf>
    <xf numFmtId="0" fontId="63" fillId="0" borderId="17" xfId="0" applyFont="1" applyFill="1" applyBorder="1" applyAlignment="1" applyProtection="1">
      <alignment horizontal="center" vertical="center"/>
      <protection locked="0"/>
    </xf>
    <xf numFmtId="0" fontId="63" fillId="0" borderId="18" xfId="0" applyFont="1" applyFill="1" applyBorder="1" applyAlignment="1" applyProtection="1">
      <alignment horizontal="center" vertical="center"/>
      <protection locked="0"/>
    </xf>
    <xf numFmtId="0" fontId="7" fillId="3" borderId="17" xfId="2" applyFont="1" applyFill="1" applyBorder="1" applyAlignment="1" applyProtection="1">
      <alignment horizontal="center" vertical="center" wrapText="1"/>
      <protection locked="0"/>
    </xf>
    <xf numFmtId="0" fontId="7" fillId="3" borderId="19" xfId="2" applyFont="1" applyFill="1" applyBorder="1" applyAlignment="1" applyProtection="1">
      <alignment horizontal="center" vertical="center" wrapText="1"/>
      <protection locked="0"/>
    </xf>
    <xf numFmtId="0" fontId="7" fillId="3" borderId="17" xfId="2" applyFont="1" applyFill="1" applyBorder="1" applyAlignment="1" applyProtection="1">
      <alignment horizontal="center" vertical="center"/>
      <protection locked="0"/>
    </xf>
    <xf numFmtId="0" fontId="7" fillId="3" borderId="19" xfId="2" applyFont="1" applyFill="1" applyBorder="1" applyAlignment="1" applyProtection="1">
      <alignment horizontal="center" vertical="center"/>
      <protection locked="0"/>
    </xf>
    <xf numFmtId="0" fontId="12" fillId="3" borderId="14" xfId="0" applyFont="1" applyFill="1" applyBorder="1" applyAlignment="1" applyProtection="1">
      <alignment horizontal="center" vertical="center" wrapText="1"/>
      <protection locked="0"/>
    </xf>
    <xf numFmtId="0" fontId="12" fillId="3" borderId="13" xfId="0" applyFont="1" applyFill="1" applyBorder="1" applyAlignment="1" applyProtection="1">
      <alignment horizontal="center" vertical="center" wrapText="1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0" fillId="0" borderId="28" xfId="0" applyBorder="1" applyAlignment="1" applyProtection="1">
      <alignment horizontal="center" vertical="center"/>
      <protection locked="0"/>
    </xf>
    <xf numFmtId="0" fontId="42" fillId="0" borderId="44" xfId="2" applyFont="1" applyBorder="1" applyAlignment="1" applyProtection="1">
      <alignment horizontal="center" vertical="center"/>
      <protection locked="0"/>
    </xf>
    <xf numFmtId="0" fontId="42" fillId="0" borderId="45" xfId="2" applyFont="1" applyBorder="1" applyAlignment="1" applyProtection="1">
      <alignment horizontal="center" vertical="center"/>
      <protection locked="0"/>
    </xf>
    <xf numFmtId="0" fontId="42" fillId="0" borderId="46" xfId="2" applyFont="1" applyBorder="1" applyAlignment="1" applyProtection="1">
      <alignment horizontal="center" vertical="center"/>
      <protection locked="0"/>
    </xf>
    <xf numFmtId="0" fontId="12" fillId="0" borderId="17" xfId="0" applyFont="1" applyFill="1" applyBorder="1" applyAlignment="1" applyProtection="1">
      <alignment horizontal="center" vertical="center" wrapText="1"/>
      <protection locked="0"/>
    </xf>
    <xf numFmtId="0" fontId="12" fillId="0" borderId="16" xfId="0" applyFont="1" applyFill="1" applyBorder="1" applyAlignment="1" applyProtection="1">
      <alignment horizontal="center" vertical="center" wrapText="1"/>
      <protection locked="0"/>
    </xf>
    <xf numFmtId="0" fontId="7" fillId="3" borderId="35" xfId="2" applyFont="1" applyFill="1" applyBorder="1" applyAlignment="1" applyProtection="1">
      <alignment horizontal="center" vertical="center"/>
      <protection locked="0"/>
    </xf>
    <xf numFmtId="0" fontId="42" fillId="0" borderId="29" xfId="2" applyFont="1" applyBorder="1" applyAlignment="1" applyProtection="1">
      <alignment horizontal="center" vertical="center" textRotation="255"/>
      <protection locked="0"/>
    </xf>
    <xf numFmtId="0" fontId="42" fillId="0" borderId="5" xfId="2" applyFont="1" applyBorder="1" applyAlignment="1" applyProtection="1">
      <alignment horizontal="center" vertical="center" textRotation="255"/>
      <protection locked="0"/>
    </xf>
    <xf numFmtId="0" fontId="42" fillId="0" borderId="27" xfId="2" applyFont="1" applyBorder="1" applyAlignment="1" applyProtection="1">
      <alignment horizontal="center" vertical="center" textRotation="255"/>
      <protection locked="0"/>
    </xf>
    <xf numFmtId="0" fontId="7" fillId="3" borderId="50" xfId="2" applyFont="1" applyFill="1" applyBorder="1" applyAlignment="1" applyProtection="1">
      <alignment horizontal="center" vertical="center"/>
      <protection locked="0"/>
    </xf>
    <xf numFmtId="0" fontId="7" fillId="3" borderId="16" xfId="2" applyFont="1" applyFill="1" applyBorder="1" applyAlignment="1" applyProtection="1">
      <alignment horizontal="center" vertical="center"/>
      <protection locked="0"/>
    </xf>
    <xf numFmtId="179" fontId="56" fillId="0" borderId="0" xfId="4" applyNumberFormat="1" applyFont="1" applyBorder="1" applyAlignment="1" applyProtection="1">
      <alignment horizontal="center" vertical="center" textRotation="90"/>
      <protection locked="0"/>
    </xf>
    <xf numFmtId="0" fontId="50" fillId="3" borderId="44" xfId="2" applyFont="1" applyFill="1" applyBorder="1" applyAlignment="1" applyProtection="1">
      <alignment horizontal="center" vertical="center"/>
      <protection locked="0"/>
    </xf>
    <xf numFmtId="0" fontId="50" fillId="3" borderId="79" xfId="2" applyFont="1" applyFill="1" applyBorder="1" applyAlignment="1" applyProtection="1">
      <alignment horizontal="center" vertical="center"/>
      <protection locked="0"/>
    </xf>
    <xf numFmtId="0" fontId="0" fillId="0" borderId="17" xfId="0" applyBorder="1" applyAlignment="1">
      <alignment horizontal="left" vertical="center"/>
    </xf>
    <xf numFmtId="0" fontId="7" fillId="0" borderId="44" xfId="2" applyFont="1" applyBorder="1" applyAlignment="1" applyProtection="1">
      <alignment horizontal="left" vertical="center"/>
      <protection locked="0"/>
    </xf>
    <xf numFmtId="0" fontId="0" fillId="0" borderId="45" xfId="0" applyBorder="1" applyAlignment="1">
      <alignment horizontal="left" vertical="center"/>
    </xf>
    <xf numFmtId="0" fontId="44" fillId="0" borderId="0" xfId="0" applyFont="1" applyBorder="1" applyAlignment="1" applyProtection="1">
      <alignment horizontal="left" textRotation="180"/>
      <protection locked="0"/>
    </xf>
    <xf numFmtId="0" fontId="44" fillId="0" borderId="54" xfId="0" applyFont="1" applyBorder="1" applyAlignment="1" applyProtection="1">
      <alignment horizontal="left" textRotation="180"/>
      <protection locked="0"/>
    </xf>
    <xf numFmtId="0" fontId="12" fillId="0" borderId="8" xfId="0" applyFont="1" applyBorder="1" applyAlignment="1" applyProtection="1">
      <alignment horizontal="center" vertical="center" wrapText="1"/>
      <protection locked="0"/>
    </xf>
    <xf numFmtId="0" fontId="12" fillId="0" borderId="5" xfId="0" applyFont="1" applyBorder="1" applyAlignment="1" applyProtection="1">
      <alignment horizontal="center" vertical="center" wrapText="1"/>
      <protection locked="0"/>
    </xf>
    <xf numFmtId="0" fontId="12" fillId="0" borderId="36" xfId="0" applyFont="1" applyBorder="1" applyAlignment="1" applyProtection="1">
      <alignment horizontal="center" vertical="center" wrapText="1"/>
      <protection locked="0"/>
    </xf>
    <xf numFmtId="0" fontId="12" fillId="0" borderId="27" xfId="0" applyFont="1" applyBorder="1" applyAlignment="1" applyProtection="1">
      <alignment horizontal="center" vertical="center" wrapText="1"/>
      <protection locked="0"/>
    </xf>
    <xf numFmtId="0" fontId="7" fillId="0" borderId="27" xfId="2" applyFont="1" applyBorder="1" applyAlignment="1" applyProtection="1">
      <alignment horizontal="center" vertical="center"/>
      <protection locked="0"/>
    </xf>
    <xf numFmtId="0" fontId="7" fillId="0" borderId="8" xfId="2" applyFont="1" applyBorder="1" applyAlignment="1" applyProtection="1">
      <alignment horizontal="center" vertical="center"/>
      <protection locked="0"/>
    </xf>
    <xf numFmtId="0" fontId="7" fillId="0" borderId="5" xfId="2" applyFont="1" applyBorder="1" applyAlignment="1" applyProtection="1">
      <alignment horizontal="center" vertical="center"/>
      <protection locked="0"/>
    </xf>
    <xf numFmtId="0" fontId="20" fillId="4" borderId="5" xfId="2" applyFont="1" applyFill="1" applyBorder="1" applyAlignment="1" applyProtection="1">
      <alignment horizontal="center" vertical="center" wrapText="1"/>
      <protection locked="0"/>
    </xf>
    <xf numFmtId="41" fontId="7" fillId="0" borderId="17" xfId="5" applyFont="1" applyBorder="1" applyAlignment="1" applyProtection="1">
      <alignment horizontal="center" vertical="center" shrinkToFit="1"/>
      <protection locked="0"/>
    </xf>
    <xf numFmtId="41" fontId="7" fillId="0" borderId="16" xfId="5" applyFont="1" applyBorder="1" applyAlignment="1" applyProtection="1">
      <alignment horizontal="center" vertical="center" shrinkToFit="1"/>
      <protection locked="0"/>
    </xf>
    <xf numFmtId="41" fontId="7" fillId="0" borderId="19" xfId="5" applyFont="1" applyBorder="1" applyAlignment="1" applyProtection="1">
      <alignment horizontal="center" vertical="center" shrinkToFit="1"/>
      <protection locked="0"/>
    </xf>
    <xf numFmtId="179" fontId="56" fillId="0" borderId="54" xfId="4" applyNumberFormat="1" applyFont="1" applyBorder="1" applyAlignment="1" applyProtection="1">
      <alignment horizontal="center" vertical="center" textRotation="180"/>
      <protection locked="0"/>
    </xf>
    <xf numFmtId="179" fontId="56" fillId="0" borderId="0" xfId="4" applyNumberFormat="1" applyFont="1" applyBorder="1" applyAlignment="1" applyProtection="1">
      <alignment horizontal="center" vertical="center" textRotation="180"/>
      <protection locked="0"/>
    </xf>
    <xf numFmtId="0" fontId="20" fillId="3" borderId="35" xfId="2" applyFont="1" applyFill="1" applyBorder="1" applyAlignment="1" applyProtection="1">
      <alignment horizontal="center" vertical="center"/>
      <protection locked="0"/>
    </xf>
    <xf numFmtId="0" fontId="20" fillId="3" borderId="29" xfId="2" applyFont="1" applyFill="1" applyBorder="1" applyAlignment="1" applyProtection="1">
      <alignment horizontal="center" vertical="center"/>
      <protection locked="0"/>
    </xf>
    <xf numFmtId="0" fontId="20" fillId="3" borderId="32" xfId="2" applyFont="1" applyFill="1" applyBorder="1" applyAlignment="1" applyProtection="1">
      <alignment horizontal="center" vertical="center"/>
      <protection locked="0"/>
    </xf>
    <xf numFmtId="0" fontId="20" fillId="3" borderId="36" xfId="2" applyFont="1" applyFill="1" applyBorder="1" applyAlignment="1" applyProtection="1">
      <alignment horizontal="center" vertical="center"/>
      <protection locked="0"/>
    </xf>
    <xf numFmtId="0" fontId="20" fillId="3" borderId="27" xfId="2" applyFont="1" applyFill="1" applyBorder="1" applyAlignment="1" applyProtection="1">
      <alignment horizontal="center" vertical="center"/>
      <protection locked="0"/>
    </xf>
    <xf numFmtId="0" fontId="20" fillId="3" borderId="28" xfId="2" applyFont="1" applyFill="1" applyBorder="1" applyAlignment="1" applyProtection="1">
      <alignment horizontal="center" vertical="center"/>
      <protection locked="0"/>
    </xf>
    <xf numFmtId="0" fontId="13" fillId="0" borderId="0" xfId="0" applyFont="1" applyBorder="1" applyAlignment="1" applyProtection="1">
      <alignment horizontal="left" vertical="center" textRotation="180"/>
      <protection locked="0"/>
    </xf>
    <xf numFmtId="0" fontId="42" fillId="0" borderId="8" xfId="2" applyFont="1" applyBorder="1" applyAlignment="1" applyProtection="1">
      <alignment horizontal="center" vertical="center" wrapText="1"/>
      <protection locked="0"/>
    </xf>
    <xf numFmtId="0" fontId="42" fillId="0" borderId="5" xfId="2" applyFont="1" applyBorder="1" applyAlignment="1" applyProtection="1">
      <alignment horizontal="center" vertical="center" wrapText="1"/>
      <protection locked="0"/>
    </xf>
    <xf numFmtId="0" fontId="6" fillId="0" borderId="1" xfId="2" applyFont="1" applyFill="1" applyBorder="1" applyAlignment="1" applyProtection="1">
      <alignment horizontal="center" vertical="center" wrapText="1"/>
      <protection locked="0"/>
    </xf>
    <xf numFmtId="0" fontId="6" fillId="0" borderId="24" xfId="2" applyFont="1" applyFill="1" applyBorder="1" applyAlignment="1" applyProtection="1">
      <alignment horizontal="center" vertical="center" wrapText="1"/>
      <protection locked="0"/>
    </xf>
    <xf numFmtId="0" fontId="6" fillId="0" borderId="21" xfId="2" applyFont="1" applyFill="1" applyBorder="1" applyAlignment="1" applyProtection="1">
      <alignment horizontal="center" vertical="center" wrapText="1"/>
      <protection locked="0"/>
    </xf>
    <xf numFmtId="0" fontId="6" fillId="0" borderId="34" xfId="2" applyFont="1" applyFill="1" applyBorder="1" applyAlignment="1" applyProtection="1">
      <alignment horizontal="center" vertical="center" wrapText="1"/>
      <protection locked="0"/>
    </xf>
    <xf numFmtId="0" fontId="6" fillId="0" borderId="0" xfId="2" applyFont="1" applyFill="1" applyBorder="1" applyAlignment="1" applyProtection="1">
      <alignment horizontal="center" vertical="center" wrapText="1"/>
      <protection locked="0"/>
    </xf>
    <xf numFmtId="0" fontId="6" fillId="0" borderId="53" xfId="2" applyFont="1" applyFill="1" applyBorder="1" applyAlignment="1" applyProtection="1">
      <alignment horizontal="center" vertical="center" wrapText="1"/>
      <protection locked="0"/>
    </xf>
    <xf numFmtId="0" fontId="6" fillId="0" borderId="25" xfId="2" applyFont="1" applyFill="1" applyBorder="1" applyAlignment="1" applyProtection="1">
      <alignment horizontal="center" vertical="center" wrapText="1"/>
      <protection locked="0"/>
    </xf>
    <xf numFmtId="0" fontId="6" fillId="0" borderId="26" xfId="2" applyFont="1" applyFill="1" applyBorder="1" applyAlignment="1" applyProtection="1">
      <alignment horizontal="center" vertical="center" wrapText="1"/>
      <protection locked="0"/>
    </xf>
    <xf numFmtId="0" fontId="6" fillId="0" borderId="23" xfId="2" applyFont="1" applyFill="1" applyBorder="1" applyAlignment="1" applyProtection="1">
      <alignment horizontal="center" vertical="center" wrapText="1"/>
      <protection locked="0"/>
    </xf>
    <xf numFmtId="0" fontId="7" fillId="0" borderId="5" xfId="2" applyFont="1" applyBorder="1" applyAlignment="1" applyProtection="1">
      <alignment horizontal="center" vertical="center" wrapText="1"/>
      <protection locked="0"/>
    </xf>
    <xf numFmtId="0" fontId="51" fillId="0" borderId="5" xfId="2" applyFont="1" applyBorder="1" applyAlignment="1" applyProtection="1">
      <alignment horizontal="center" vertical="center" wrapText="1"/>
      <protection locked="0"/>
    </xf>
    <xf numFmtId="0" fontId="51" fillId="0" borderId="10" xfId="2" applyFont="1" applyBorder="1" applyAlignment="1" applyProtection="1">
      <alignment horizontal="center" vertical="center" wrapText="1"/>
      <protection locked="0"/>
    </xf>
    <xf numFmtId="0" fontId="42" fillId="0" borderId="5" xfId="2" applyFont="1" applyBorder="1" applyAlignment="1" applyProtection="1">
      <alignment horizontal="center" vertical="center"/>
      <protection locked="0"/>
    </xf>
    <xf numFmtId="0" fontId="42" fillId="0" borderId="5" xfId="2" applyFont="1" applyFill="1" applyBorder="1" applyAlignment="1" applyProtection="1">
      <alignment horizontal="center" vertical="center" wrapText="1"/>
      <protection locked="0"/>
    </xf>
    <xf numFmtId="0" fontId="13" fillId="0" borderId="54" xfId="0" applyFont="1" applyBorder="1" applyAlignment="1" applyProtection="1">
      <alignment horizontal="left" vertical="center" textRotation="180"/>
      <protection locked="0"/>
    </xf>
    <xf numFmtId="0" fontId="7" fillId="3" borderId="37" xfId="2" applyFont="1" applyFill="1" applyBorder="1" applyAlignment="1" applyProtection="1">
      <alignment horizontal="center" vertical="center"/>
      <protection locked="0"/>
    </xf>
    <xf numFmtId="0" fontId="7" fillId="3" borderId="38" xfId="2" applyFont="1" applyFill="1" applyBorder="1" applyAlignment="1" applyProtection="1">
      <alignment horizontal="center" vertical="center"/>
      <protection locked="0"/>
    </xf>
    <xf numFmtId="0" fontId="7" fillId="3" borderId="77" xfId="2" applyFont="1" applyFill="1" applyBorder="1" applyAlignment="1" applyProtection="1">
      <alignment horizontal="center" vertical="center"/>
      <protection locked="0"/>
    </xf>
    <xf numFmtId="0" fontId="7" fillId="3" borderId="55" xfId="2" applyFont="1" applyFill="1" applyBorder="1" applyAlignment="1" applyProtection="1">
      <alignment horizontal="center" vertical="top"/>
      <protection locked="0"/>
    </xf>
    <xf numFmtId="0" fontId="7" fillId="3" borderId="33" xfId="2" applyFont="1" applyFill="1" applyBorder="1" applyAlignment="1" applyProtection="1">
      <alignment horizontal="center" vertical="top"/>
      <protection locked="0"/>
    </xf>
    <xf numFmtId="0" fontId="7" fillId="3" borderId="39" xfId="2" applyFont="1" applyFill="1" applyBorder="1" applyAlignment="1" applyProtection="1">
      <alignment horizontal="center" vertical="top"/>
      <protection locked="0"/>
    </xf>
    <xf numFmtId="0" fontId="7" fillId="3" borderId="52" xfId="2" applyFont="1" applyFill="1" applyBorder="1" applyAlignment="1" applyProtection="1">
      <alignment horizontal="center" vertical="top"/>
      <protection locked="0"/>
    </xf>
    <xf numFmtId="0" fontId="7" fillId="3" borderId="0" xfId="2" applyFont="1" applyFill="1" applyBorder="1" applyAlignment="1" applyProtection="1">
      <alignment horizontal="center" vertical="top"/>
      <protection locked="0"/>
    </xf>
    <xf numFmtId="0" fontId="7" fillId="3" borderId="54" xfId="2" applyFont="1" applyFill="1" applyBorder="1" applyAlignment="1" applyProtection="1">
      <alignment horizontal="center" vertical="top"/>
      <protection locked="0"/>
    </xf>
    <xf numFmtId="0" fontId="7" fillId="3" borderId="30" xfId="2" applyFont="1" applyFill="1" applyBorder="1" applyAlignment="1" applyProtection="1">
      <alignment horizontal="center" vertical="top"/>
      <protection locked="0"/>
    </xf>
    <xf numFmtId="0" fontId="7" fillId="3" borderId="11" xfId="2" applyFont="1" applyFill="1" applyBorder="1" applyAlignment="1" applyProtection="1">
      <alignment horizontal="center" vertical="top"/>
      <protection locked="0"/>
    </xf>
    <xf numFmtId="0" fontId="7" fillId="3" borderId="4" xfId="2" applyFont="1" applyFill="1" applyBorder="1" applyAlignment="1" applyProtection="1">
      <alignment horizontal="center" vertical="top"/>
      <protection locked="0"/>
    </xf>
    <xf numFmtId="0" fontId="12" fillId="0" borderId="35" xfId="0" applyFont="1" applyBorder="1" applyAlignment="1" applyProtection="1">
      <alignment horizontal="center" vertical="center"/>
      <protection locked="0"/>
    </xf>
    <xf numFmtId="0" fontId="12" fillId="0" borderId="29" xfId="0" applyFont="1" applyBorder="1" applyAlignment="1" applyProtection="1">
      <alignment horizontal="center" vertical="center"/>
      <protection locked="0"/>
    </xf>
    <xf numFmtId="0" fontId="7" fillId="10" borderId="29" xfId="2" applyFont="1" applyFill="1" applyBorder="1" applyAlignment="1" applyProtection="1">
      <alignment horizontal="center" vertical="center"/>
      <protection locked="0"/>
    </xf>
    <xf numFmtId="0" fontId="7" fillId="0" borderId="29" xfId="2" applyFont="1" applyBorder="1" applyAlignment="1" applyProtection="1">
      <alignment horizontal="center" vertical="center"/>
      <protection locked="0"/>
    </xf>
    <xf numFmtId="0" fontId="7" fillId="10" borderId="32" xfId="2" applyFont="1" applyFill="1" applyBorder="1" applyAlignment="1" applyProtection="1">
      <alignment horizontal="center" vertical="center"/>
      <protection locked="0"/>
    </xf>
    <xf numFmtId="0" fontId="6" fillId="0" borderId="17" xfId="2" applyFont="1" applyBorder="1" applyAlignment="1" applyProtection="1">
      <alignment horizontal="center" vertical="center" wrapText="1"/>
      <protection locked="0"/>
    </xf>
    <xf numFmtId="0" fontId="7" fillId="0" borderId="16" xfId="2" applyFont="1" applyBorder="1" applyAlignment="1" applyProtection="1">
      <alignment horizontal="center" vertical="center" wrapText="1"/>
      <protection locked="0"/>
    </xf>
    <xf numFmtId="0" fontId="7" fillId="0" borderId="19" xfId="2" applyFont="1" applyBorder="1" applyAlignment="1" applyProtection="1">
      <alignment horizontal="center" vertical="center" wrapText="1"/>
      <protection locked="0"/>
    </xf>
    <xf numFmtId="0" fontId="7" fillId="0" borderId="10" xfId="2" applyFont="1" applyBorder="1" applyAlignment="1" applyProtection="1">
      <alignment horizontal="center" vertical="center"/>
      <protection locked="0"/>
    </xf>
    <xf numFmtId="0" fontId="7" fillId="0" borderId="28" xfId="2" applyFont="1" applyBorder="1" applyAlignment="1" applyProtection="1">
      <alignment horizontal="center" vertical="center"/>
      <protection locked="0"/>
    </xf>
    <xf numFmtId="0" fontId="7" fillId="0" borderId="35" xfId="2" applyFont="1" applyBorder="1" applyAlignment="1" applyProtection="1">
      <alignment horizontal="center" vertical="center" textRotation="255"/>
      <protection locked="0"/>
    </xf>
    <xf numFmtId="0" fontId="7" fillId="0" borderId="8" xfId="2" applyFont="1" applyBorder="1" applyAlignment="1" applyProtection="1">
      <alignment horizontal="center" vertical="center" textRotation="255"/>
      <protection locked="0"/>
    </xf>
    <xf numFmtId="0" fontId="7" fillId="0" borderId="36" xfId="2" applyFont="1" applyBorder="1" applyAlignment="1" applyProtection="1">
      <alignment horizontal="center" vertical="center" textRotation="255"/>
      <protection locked="0"/>
    </xf>
    <xf numFmtId="0" fontId="5" fillId="0" borderId="29" xfId="2" applyFont="1" applyBorder="1" applyAlignment="1" applyProtection="1">
      <alignment horizontal="center" vertical="center"/>
      <protection locked="0"/>
    </xf>
    <xf numFmtId="0" fontId="5" fillId="0" borderId="5" xfId="2" applyFont="1" applyBorder="1" applyAlignment="1" applyProtection="1">
      <alignment horizontal="center" vertical="center"/>
      <protection locked="0"/>
    </xf>
    <xf numFmtId="0" fontId="5" fillId="0" borderId="27" xfId="2" applyFont="1" applyBorder="1" applyAlignment="1" applyProtection="1">
      <alignment horizontal="center" vertical="center"/>
      <protection locked="0"/>
    </xf>
    <xf numFmtId="0" fontId="7" fillId="0" borderId="29" xfId="2" applyFont="1" applyBorder="1" applyAlignment="1" applyProtection="1">
      <alignment horizontal="center" vertical="center" textRotation="255"/>
      <protection locked="0"/>
    </xf>
    <xf numFmtId="0" fontId="7" fillId="0" borderId="5" xfId="2" applyFont="1" applyBorder="1" applyAlignment="1" applyProtection="1">
      <alignment horizontal="center" vertical="center" textRotation="255"/>
      <protection locked="0"/>
    </xf>
    <xf numFmtId="0" fontId="7" fillId="0" borderId="27" xfId="2" applyFont="1" applyBorder="1" applyAlignment="1" applyProtection="1">
      <alignment horizontal="center" vertical="center" textRotation="255"/>
      <protection locked="0"/>
    </xf>
    <xf numFmtId="0" fontId="7" fillId="0" borderId="32" xfId="2" applyFont="1" applyBorder="1" applyAlignment="1" applyProtection="1">
      <alignment horizontal="center" vertical="center"/>
      <protection locked="0"/>
    </xf>
    <xf numFmtId="0" fontId="7" fillId="3" borderId="27" xfId="2" applyFont="1" applyFill="1" applyBorder="1" applyAlignment="1" applyProtection="1">
      <alignment horizontal="center" vertical="center"/>
      <protection locked="0"/>
    </xf>
    <xf numFmtId="0" fontId="7" fillId="4" borderId="27" xfId="2" applyFont="1" applyFill="1" applyBorder="1" applyAlignment="1" applyProtection="1">
      <alignment horizontal="center" vertical="center"/>
      <protection locked="0"/>
    </xf>
    <xf numFmtId="49" fontId="7" fillId="2" borderId="27" xfId="2" applyNumberFormat="1" applyFont="1" applyFill="1" applyBorder="1" applyAlignment="1" applyProtection="1">
      <alignment horizontal="center" vertical="center"/>
      <protection locked="0"/>
    </xf>
    <xf numFmtId="49" fontId="7" fillId="2" borderId="28" xfId="2" applyNumberFormat="1" applyFont="1" applyFill="1" applyBorder="1" applyAlignment="1" applyProtection="1">
      <alignment horizontal="center" vertical="center"/>
      <protection locked="0"/>
    </xf>
    <xf numFmtId="14" fontId="7" fillId="4" borderId="29" xfId="2" applyNumberFormat="1" applyFont="1" applyFill="1" applyBorder="1" applyAlignment="1" applyProtection="1">
      <alignment horizontal="center" vertical="center"/>
      <protection locked="0"/>
    </xf>
    <xf numFmtId="176" fontId="7" fillId="2" borderId="29" xfId="2" applyNumberFormat="1" applyFont="1" applyFill="1" applyBorder="1" applyAlignment="1" applyProtection="1">
      <alignment horizontal="center" vertical="center"/>
      <protection locked="0"/>
    </xf>
    <xf numFmtId="176" fontId="7" fillId="2" borderId="32" xfId="2" applyNumberFormat="1" applyFont="1" applyFill="1" applyBorder="1" applyAlignment="1" applyProtection="1">
      <alignment horizontal="center" vertical="center"/>
      <protection locked="0"/>
    </xf>
    <xf numFmtId="0" fontId="7" fillId="0" borderId="36" xfId="2" applyFont="1" applyBorder="1" applyAlignment="1" applyProtection="1">
      <alignment horizontal="center" vertical="center"/>
      <protection locked="0"/>
    </xf>
    <xf numFmtId="0" fontId="52" fillId="10" borderId="27" xfId="2" applyFont="1" applyFill="1" applyBorder="1" applyAlignment="1" applyProtection="1">
      <alignment horizontal="center" vertical="center"/>
      <protection locked="0"/>
    </xf>
    <xf numFmtId="0" fontId="6" fillId="6" borderId="27" xfId="2" applyFont="1" applyFill="1" applyBorder="1" applyAlignment="1" applyProtection="1">
      <alignment horizontal="center" vertical="center"/>
      <protection locked="0"/>
    </xf>
    <xf numFmtId="0" fontId="67" fillId="9" borderId="17" xfId="0" applyFont="1" applyFill="1" applyBorder="1" applyAlignment="1" applyProtection="1">
      <alignment horizontal="center" vertical="center" wrapText="1"/>
      <protection locked="0"/>
    </xf>
    <xf numFmtId="0" fontId="67" fillId="9" borderId="16" xfId="0" applyFont="1" applyFill="1" applyBorder="1" applyAlignment="1" applyProtection="1">
      <alignment horizontal="center" vertical="center" wrapText="1"/>
      <protection locked="0"/>
    </xf>
    <xf numFmtId="0" fontId="67" fillId="9" borderId="19" xfId="0" applyFont="1" applyFill="1" applyBorder="1" applyAlignment="1" applyProtection="1">
      <alignment horizontal="center" vertical="center" wrapText="1"/>
      <protection locked="0"/>
    </xf>
    <xf numFmtId="0" fontId="49" fillId="9" borderId="10" xfId="0" applyFont="1" applyFill="1" applyBorder="1" applyAlignment="1" applyProtection="1">
      <alignment horizontal="center" vertical="center" wrapText="1"/>
      <protection locked="0"/>
    </xf>
    <xf numFmtId="0" fontId="55" fillId="0" borderId="0" xfId="4" applyNumberFormat="1" applyFont="1" applyBorder="1" applyAlignment="1" applyProtection="1">
      <alignment horizontal="center" vertical="center" textRotation="180"/>
      <protection locked="0"/>
    </xf>
    <xf numFmtId="0" fontId="27" fillId="3" borderId="55" xfId="0" applyFont="1" applyFill="1" applyBorder="1" applyAlignment="1" applyProtection="1">
      <alignment horizontal="center" vertical="center"/>
      <protection locked="0"/>
    </xf>
    <xf numFmtId="0" fontId="27" fillId="3" borderId="33" xfId="0" applyFont="1" applyFill="1" applyBorder="1" applyAlignment="1" applyProtection="1">
      <alignment horizontal="center" vertical="center"/>
      <protection locked="0"/>
    </xf>
    <xf numFmtId="0" fontId="27" fillId="3" borderId="39" xfId="0" applyFont="1" applyFill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left" textRotation="180"/>
      <protection locked="0"/>
    </xf>
    <xf numFmtId="0" fontId="42" fillId="0" borderId="5" xfId="2" applyFont="1" applyFill="1" applyBorder="1" applyAlignment="1" applyProtection="1">
      <alignment horizontal="center" vertical="center"/>
      <protection locked="0"/>
    </xf>
    <xf numFmtId="0" fontId="42" fillId="0" borderId="10" xfId="2" applyFont="1" applyFill="1" applyBorder="1" applyAlignment="1" applyProtection="1">
      <alignment horizontal="center" vertical="center"/>
      <protection locked="0"/>
    </xf>
    <xf numFmtId="0" fontId="6" fillId="6" borderId="5" xfId="2" applyFont="1" applyFill="1" applyBorder="1" applyAlignment="1" applyProtection="1">
      <alignment horizontal="center" vertical="center"/>
      <protection locked="0"/>
    </xf>
    <xf numFmtId="0" fontId="6" fillId="0" borderId="5" xfId="2" applyFont="1" applyFill="1" applyBorder="1" applyAlignment="1" applyProtection="1">
      <alignment horizontal="center" vertical="center"/>
      <protection locked="0"/>
    </xf>
    <xf numFmtId="0" fontId="5" fillId="0" borderId="55" xfId="2" applyFont="1" applyBorder="1" applyAlignment="1" applyProtection="1">
      <alignment horizontal="center" vertical="center"/>
      <protection locked="0"/>
    </xf>
    <xf numFmtId="0" fontId="5" fillId="0" borderId="33" xfId="2" applyFont="1" applyBorder="1" applyAlignment="1" applyProtection="1">
      <alignment horizontal="center" vertical="center"/>
      <protection locked="0"/>
    </xf>
    <xf numFmtId="0" fontId="5" fillId="0" borderId="52" xfId="2" applyFont="1" applyBorder="1" applyAlignment="1" applyProtection="1">
      <alignment horizontal="center" vertical="center"/>
      <protection locked="0"/>
    </xf>
    <xf numFmtId="0" fontId="5" fillId="0" borderId="0" xfId="2" applyFont="1" applyBorder="1" applyAlignment="1" applyProtection="1">
      <alignment horizontal="center" vertical="center"/>
      <protection locked="0"/>
    </xf>
    <xf numFmtId="0" fontId="5" fillId="0" borderId="53" xfId="2" applyFont="1" applyBorder="1" applyAlignment="1" applyProtection="1">
      <alignment horizontal="center" vertical="center"/>
      <protection locked="0"/>
    </xf>
    <xf numFmtId="0" fontId="5" fillId="0" borderId="30" xfId="2" applyFont="1" applyBorder="1" applyAlignment="1" applyProtection="1">
      <alignment horizontal="center" vertical="center"/>
      <protection locked="0"/>
    </xf>
    <xf numFmtId="0" fontId="5" fillId="0" borderId="11" xfId="2" applyFont="1" applyBorder="1" applyAlignment="1" applyProtection="1">
      <alignment horizontal="center" vertical="center"/>
      <protection locked="0"/>
    </xf>
    <xf numFmtId="0" fontId="5" fillId="0" borderId="31" xfId="2" applyFont="1" applyBorder="1" applyAlignment="1" applyProtection="1">
      <alignment horizontal="center" vertical="center"/>
      <protection locked="0"/>
    </xf>
    <xf numFmtId="0" fontId="50" fillId="3" borderId="81" xfId="2" applyFont="1" applyFill="1" applyBorder="1" applyAlignment="1" applyProtection="1">
      <alignment horizontal="center" vertical="center" wrapText="1"/>
      <protection locked="0"/>
    </xf>
    <xf numFmtId="0" fontId="50" fillId="3" borderId="82" xfId="2" applyFont="1" applyFill="1" applyBorder="1" applyAlignment="1" applyProtection="1">
      <alignment horizontal="center" vertical="center" wrapText="1"/>
      <protection locked="0"/>
    </xf>
    <xf numFmtId="0" fontId="7" fillId="0" borderId="35" xfId="2" applyFont="1" applyFill="1" applyBorder="1" applyAlignment="1" applyProtection="1">
      <alignment horizontal="center" vertical="center" wrapText="1"/>
      <protection locked="0"/>
    </xf>
    <xf numFmtId="0" fontId="7" fillId="0" borderId="29" xfId="2" applyFont="1" applyFill="1" applyBorder="1" applyAlignment="1" applyProtection="1">
      <alignment horizontal="center" vertical="center" wrapText="1"/>
      <protection locked="0"/>
    </xf>
    <xf numFmtId="0" fontId="12" fillId="0" borderId="44" xfId="0" applyFont="1" applyBorder="1" applyAlignment="1" applyProtection="1">
      <alignment horizontal="center" vertical="center" wrapText="1"/>
      <protection locked="0"/>
    </xf>
    <xf numFmtId="0" fontId="12" fillId="0" borderId="45" xfId="0" applyFont="1" applyBorder="1" applyAlignment="1" applyProtection="1">
      <alignment horizontal="center" vertical="center" wrapText="1"/>
      <protection locked="0"/>
    </xf>
    <xf numFmtId="0" fontId="12" fillId="0" borderId="46" xfId="0" applyFont="1" applyBorder="1" applyAlignment="1" applyProtection="1">
      <alignment horizontal="center" vertical="center" wrapText="1"/>
      <protection locked="0"/>
    </xf>
    <xf numFmtId="0" fontId="0" fillId="0" borderId="44" xfId="0" applyBorder="1" applyAlignment="1" applyProtection="1">
      <alignment horizontal="center" vertical="center"/>
      <protection locked="0"/>
    </xf>
    <xf numFmtId="0" fontId="0" fillId="0" borderId="45" xfId="0" applyBorder="1" applyAlignment="1" applyProtection="1">
      <alignment horizontal="center" vertical="center"/>
      <protection locked="0"/>
    </xf>
    <xf numFmtId="0" fontId="0" fillId="0" borderId="79" xfId="0" applyBorder="1" applyAlignment="1" applyProtection="1">
      <alignment horizontal="center" vertical="center"/>
      <protection locked="0"/>
    </xf>
    <xf numFmtId="0" fontId="48" fillId="3" borderId="82" xfId="2" applyFont="1" applyFill="1" applyBorder="1" applyAlignment="1" applyProtection="1">
      <alignment horizontal="center" vertical="center" wrapText="1"/>
      <protection locked="0"/>
    </xf>
    <xf numFmtId="0" fontId="48" fillId="3" borderId="83" xfId="2" applyFont="1" applyFill="1" applyBorder="1" applyAlignment="1" applyProtection="1">
      <alignment horizontal="center" vertical="center" wrapText="1"/>
      <protection locked="0"/>
    </xf>
    <xf numFmtId="0" fontId="7" fillId="0" borderId="45" xfId="2" applyFont="1" applyBorder="1" applyAlignment="1" applyProtection="1">
      <alignment horizontal="center" vertical="center"/>
      <protection locked="0"/>
    </xf>
    <xf numFmtId="0" fontId="7" fillId="0" borderId="46" xfId="2" applyFont="1" applyBorder="1" applyAlignment="1" applyProtection="1">
      <alignment horizontal="center" vertical="center"/>
      <protection locked="0"/>
    </xf>
    <xf numFmtId="0" fontId="48" fillId="3" borderId="5" xfId="2" applyFont="1" applyFill="1" applyBorder="1" applyAlignment="1" applyProtection="1">
      <alignment horizontal="center" vertical="center" wrapText="1"/>
      <protection locked="0"/>
    </xf>
    <xf numFmtId="0" fontId="48" fillId="3" borderId="10" xfId="2" applyFont="1" applyFill="1" applyBorder="1" applyAlignment="1" applyProtection="1">
      <alignment horizontal="center" vertical="center"/>
      <protection locked="0"/>
    </xf>
    <xf numFmtId="0" fontId="7" fillId="4" borderId="70" xfId="2" applyFont="1" applyFill="1" applyBorder="1" applyAlignment="1" applyProtection="1">
      <alignment horizontal="center" vertical="center"/>
      <protection locked="0"/>
    </xf>
    <xf numFmtId="0" fontId="7" fillId="4" borderId="12" xfId="2" applyFont="1" applyFill="1" applyBorder="1" applyAlignment="1" applyProtection="1">
      <alignment horizontal="center" vertical="center"/>
      <protection locked="0"/>
    </xf>
    <xf numFmtId="0" fontId="7" fillId="4" borderId="13" xfId="2" applyFont="1" applyFill="1" applyBorder="1" applyAlignment="1" applyProtection="1">
      <alignment horizontal="center" vertical="center"/>
      <protection locked="0"/>
    </xf>
    <xf numFmtId="0" fontId="7" fillId="3" borderId="5" xfId="2" applyFont="1" applyFill="1" applyBorder="1" applyAlignment="1" applyProtection="1">
      <alignment horizontal="center" vertical="center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41" fillId="0" borderId="7" xfId="0" applyFont="1" applyBorder="1" applyAlignment="1" applyProtection="1">
      <alignment horizontal="center" vertical="center"/>
      <protection locked="0"/>
    </xf>
    <xf numFmtId="0" fontId="41" fillId="0" borderId="6" xfId="0" applyFont="1" applyBorder="1" applyAlignment="1" applyProtection="1">
      <alignment horizontal="center" vertical="center"/>
      <protection locked="0"/>
    </xf>
    <xf numFmtId="0" fontId="7" fillId="0" borderId="17" xfId="2" applyFont="1" applyBorder="1" applyAlignment="1" applyProtection="1">
      <alignment horizontal="center" vertical="center" wrapText="1"/>
      <protection locked="0"/>
    </xf>
    <xf numFmtId="0" fontId="5" fillId="0" borderId="15" xfId="2" applyFont="1" applyBorder="1" applyAlignment="1" applyProtection="1">
      <alignment horizontal="center" vertical="center"/>
      <protection locked="0"/>
    </xf>
    <xf numFmtId="0" fontId="5" fillId="0" borderId="14" xfId="2" applyFont="1" applyBorder="1" applyAlignment="1" applyProtection="1">
      <alignment horizontal="center" vertical="center"/>
      <protection locked="0"/>
    </xf>
    <xf numFmtId="0" fontId="5" fillId="0" borderId="19" xfId="2" applyFont="1" applyBorder="1" applyAlignment="1" applyProtection="1">
      <alignment horizontal="center" vertical="center"/>
      <protection locked="0"/>
    </xf>
    <xf numFmtId="0" fontId="5" fillId="0" borderId="17" xfId="2" applyFont="1" applyBorder="1" applyAlignment="1" applyProtection="1">
      <alignment horizontal="center" vertical="center"/>
      <protection locked="0"/>
    </xf>
    <xf numFmtId="0" fontId="5" fillId="0" borderId="46" xfId="2" applyFont="1" applyBorder="1" applyAlignment="1" applyProtection="1">
      <alignment horizontal="center" vertical="center"/>
      <protection locked="0"/>
    </xf>
    <xf numFmtId="0" fontId="5" fillId="0" borderId="44" xfId="2" applyFont="1" applyBorder="1" applyAlignment="1" applyProtection="1">
      <alignment horizontal="center" vertical="center"/>
      <protection locked="0"/>
    </xf>
    <xf numFmtId="0" fontId="42" fillId="0" borderId="36" xfId="2" applyFont="1" applyBorder="1" applyAlignment="1" applyProtection="1">
      <alignment horizontal="center" vertical="center"/>
      <protection locked="0"/>
    </xf>
    <xf numFmtId="0" fontId="42" fillId="0" borderId="27" xfId="2" applyFont="1" applyBorder="1" applyAlignment="1" applyProtection="1">
      <alignment horizontal="center" vertical="center"/>
      <protection locked="0"/>
    </xf>
    <xf numFmtId="0" fontId="12" fillId="3" borderId="12" xfId="0" applyFont="1" applyFill="1" applyBorder="1" applyAlignment="1" applyProtection="1">
      <alignment horizontal="center" vertical="center" wrapText="1"/>
      <protection locked="0"/>
    </xf>
    <xf numFmtId="0" fontId="12" fillId="3" borderId="15" xfId="0" applyFont="1" applyFill="1" applyBorder="1" applyAlignment="1" applyProtection="1">
      <alignment horizontal="center" vertical="center" wrapText="1"/>
      <protection locked="0"/>
    </xf>
    <xf numFmtId="0" fontId="48" fillId="3" borderId="17" xfId="2" applyFont="1" applyFill="1" applyBorder="1" applyAlignment="1" applyProtection="1">
      <alignment horizontal="center" vertical="center" wrapText="1"/>
      <protection locked="0"/>
    </xf>
    <xf numFmtId="0" fontId="48" fillId="3" borderId="16" xfId="2" applyFont="1" applyFill="1" applyBorder="1" applyAlignment="1" applyProtection="1">
      <alignment horizontal="center" vertical="center"/>
      <protection locked="0"/>
    </xf>
    <xf numFmtId="0" fontId="48" fillId="3" borderId="19" xfId="2" applyFont="1" applyFill="1" applyBorder="1" applyAlignment="1" applyProtection="1">
      <alignment horizontal="center" vertical="center"/>
      <protection locked="0"/>
    </xf>
    <xf numFmtId="0" fontId="0" fillId="0" borderId="46" xfId="0" applyBorder="1" applyAlignment="1" applyProtection="1">
      <alignment horizontal="center" vertical="center"/>
      <protection locked="0"/>
    </xf>
    <xf numFmtId="0" fontId="44" fillId="9" borderId="1" xfId="0" applyFont="1" applyFill="1" applyBorder="1" applyAlignment="1" applyProtection="1">
      <alignment horizontal="center" vertical="center" wrapText="1"/>
      <protection locked="0"/>
    </xf>
    <xf numFmtId="0" fontId="44" fillId="9" borderId="24" xfId="0" applyFont="1" applyFill="1" applyBorder="1" applyAlignment="1" applyProtection="1">
      <alignment horizontal="center" vertical="center" wrapText="1"/>
      <protection locked="0"/>
    </xf>
    <xf numFmtId="0" fontId="44" fillId="9" borderId="2" xfId="0" applyFont="1" applyFill="1" applyBorder="1" applyAlignment="1" applyProtection="1">
      <alignment horizontal="center" vertical="center" wrapText="1"/>
      <protection locked="0"/>
    </xf>
    <xf numFmtId="0" fontId="44" fillId="9" borderId="34" xfId="0" applyFont="1" applyFill="1" applyBorder="1" applyAlignment="1" applyProtection="1">
      <alignment horizontal="center" vertical="center" wrapText="1"/>
      <protection locked="0"/>
    </xf>
    <xf numFmtId="0" fontId="44" fillId="9" borderId="0" xfId="0" applyFont="1" applyFill="1" applyBorder="1" applyAlignment="1" applyProtection="1">
      <alignment horizontal="center" vertical="center" wrapText="1"/>
      <protection locked="0"/>
    </xf>
    <xf numFmtId="0" fontId="44" fillId="9" borderId="26" xfId="0" applyFont="1" applyFill="1" applyBorder="1" applyAlignment="1" applyProtection="1">
      <alignment horizontal="center" vertical="center" wrapText="1"/>
      <protection locked="0"/>
    </xf>
    <xf numFmtId="0" fontId="44" fillId="9" borderId="58" xfId="0" applyFont="1" applyFill="1" applyBorder="1" applyAlignment="1" applyProtection="1">
      <alignment horizontal="center" vertical="center" wrapText="1"/>
      <protection locked="0"/>
    </xf>
    <xf numFmtId="0" fontId="44" fillId="9" borderId="5" xfId="0" applyFont="1" applyFill="1" applyBorder="1" applyAlignment="1" applyProtection="1">
      <alignment horizontal="center" vertical="center" wrapText="1"/>
      <protection locked="0"/>
    </xf>
    <xf numFmtId="0" fontId="44" fillId="9" borderId="10" xfId="0" applyFont="1" applyFill="1" applyBorder="1" applyAlignment="1" applyProtection="1">
      <alignment horizontal="center" vertical="center" wrapText="1"/>
      <protection locked="0"/>
    </xf>
    <xf numFmtId="0" fontId="51" fillId="4" borderId="40" xfId="2" applyFont="1" applyFill="1" applyBorder="1" applyAlignment="1" applyProtection="1">
      <alignment horizontal="center" vertical="center"/>
      <protection locked="0"/>
    </xf>
    <xf numFmtId="0" fontId="63" fillId="0" borderId="33" xfId="0" applyFont="1" applyBorder="1" applyAlignment="1">
      <alignment horizontal="center" vertical="center"/>
    </xf>
    <xf numFmtId="0" fontId="63" fillId="0" borderId="39" xfId="0" applyFont="1" applyBorder="1" applyAlignment="1">
      <alignment horizontal="center" vertical="center"/>
    </xf>
    <xf numFmtId="0" fontId="48" fillId="3" borderId="55" xfId="2" applyFont="1" applyFill="1" applyBorder="1" applyAlignment="1" applyProtection="1">
      <alignment horizontal="right" vertical="center" wrapText="1"/>
      <protection locked="0"/>
    </xf>
    <xf numFmtId="0" fontId="48" fillId="3" borderId="33" xfId="2" applyFont="1" applyFill="1" applyBorder="1" applyAlignment="1" applyProtection="1">
      <alignment horizontal="right" vertical="center" wrapText="1"/>
      <protection locked="0"/>
    </xf>
    <xf numFmtId="0" fontId="48" fillId="3" borderId="39" xfId="2" applyFont="1" applyFill="1" applyBorder="1" applyAlignment="1" applyProtection="1">
      <alignment horizontal="right" vertical="center" wrapText="1"/>
      <protection locked="0"/>
    </xf>
    <xf numFmtId="0" fontId="48" fillId="3" borderId="40" xfId="2" applyFont="1" applyFill="1" applyBorder="1" applyAlignment="1" applyProtection="1">
      <alignment horizontal="center" vertical="center" wrapText="1"/>
      <protection locked="0"/>
    </xf>
    <xf numFmtId="0" fontId="48" fillId="3" borderId="41" xfId="2" applyFont="1" applyFill="1" applyBorder="1" applyAlignment="1" applyProtection="1">
      <alignment horizontal="center" vertical="center" wrapText="1"/>
      <protection locked="0"/>
    </xf>
    <xf numFmtId="0" fontId="48" fillId="3" borderId="42" xfId="2" applyFont="1" applyFill="1" applyBorder="1" applyAlignment="1" applyProtection="1">
      <alignment horizontal="center" vertical="center" wrapText="1"/>
      <protection locked="0"/>
    </xf>
    <xf numFmtId="0" fontId="63" fillId="0" borderId="40" xfId="0" applyFont="1" applyBorder="1" applyAlignment="1">
      <alignment horizontal="center" vertical="center"/>
    </xf>
    <xf numFmtId="0" fontId="63" fillId="0" borderId="41" xfId="0" applyFont="1" applyBorder="1" applyAlignment="1">
      <alignment horizontal="center" vertical="center"/>
    </xf>
    <xf numFmtId="0" fontId="63" fillId="0" borderId="42" xfId="0" applyFont="1" applyBorder="1" applyAlignment="1">
      <alignment horizontal="center" vertical="center"/>
    </xf>
    <xf numFmtId="0" fontId="48" fillId="4" borderId="55" xfId="2" applyFont="1" applyFill="1" applyBorder="1" applyAlignment="1" applyProtection="1">
      <alignment horizontal="right" vertical="center" wrapText="1"/>
      <protection locked="0"/>
    </xf>
    <xf numFmtId="0" fontId="48" fillId="4" borderId="33" xfId="2" applyFont="1" applyFill="1" applyBorder="1" applyAlignment="1" applyProtection="1">
      <alignment horizontal="right" vertical="center" wrapText="1"/>
      <protection locked="0"/>
    </xf>
    <xf numFmtId="0" fontId="48" fillId="4" borderId="39" xfId="2" applyFont="1" applyFill="1" applyBorder="1" applyAlignment="1" applyProtection="1">
      <alignment horizontal="right" vertical="center" wrapText="1"/>
      <protection locked="0"/>
    </xf>
    <xf numFmtId="0" fontId="44" fillId="0" borderId="52" xfId="0" applyFont="1" applyBorder="1" applyAlignment="1" applyProtection="1">
      <alignment horizontal="left" textRotation="180"/>
      <protection locked="0"/>
    </xf>
    <xf numFmtId="0" fontId="7" fillId="0" borderId="45" xfId="2" applyFont="1" applyBorder="1" applyAlignment="1" applyProtection="1">
      <alignment horizontal="left" vertical="center"/>
      <protection locked="0"/>
    </xf>
    <xf numFmtId="0" fontId="12" fillId="0" borderId="16" xfId="0" applyFont="1" applyBorder="1" applyAlignment="1" applyProtection="1">
      <alignment horizontal="left" vertical="center"/>
      <protection locked="0"/>
    </xf>
    <xf numFmtId="0" fontId="12" fillId="0" borderId="18" xfId="0" applyFont="1" applyBorder="1" applyAlignment="1" applyProtection="1">
      <alignment horizontal="left" vertical="center"/>
      <protection locked="0"/>
    </xf>
    <xf numFmtId="0" fontId="7" fillId="0" borderId="46" xfId="2" applyFont="1" applyBorder="1" applyAlignment="1" applyProtection="1">
      <alignment horizontal="left" vertical="center"/>
      <protection locked="0"/>
    </xf>
    <xf numFmtId="0" fontId="50" fillId="3" borderId="46" xfId="2" applyFont="1" applyFill="1" applyBorder="1" applyAlignment="1" applyProtection="1">
      <alignment horizontal="center" vertical="center"/>
      <protection locked="0"/>
    </xf>
    <xf numFmtId="0" fontId="48" fillId="0" borderId="18" xfId="2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68" fillId="0" borderId="52" xfId="0" applyFont="1" applyBorder="1" applyAlignment="1" applyProtection="1">
      <alignment horizontal="center" vertical="center" textRotation="180"/>
      <protection locked="0"/>
    </xf>
    <xf numFmtId="0" fontId="70" fillId="0" borderId="52" xfId="0" applyFont="1" applyBorder="1" applyAlignment="1" applyProtection="1">
      <alignment horizontal="center" vertical="center" textRotation="180"/>
      <protection locked="0"/>
    </xf>
    <xf numFmtId="0" fontId="13" fillId="0" borderId="54" xfId="0" applyFont="1" applyBorder="1" applyAlignment="1" applyProtection="1">
      <alignment horizontal="center" vertical="center" textRotation="180"/>
      <protection locked="0"/>
    </xf>
    <xf numFmtId="0" fontId="66" fillId="9" borderId="17" xfId="0" applyFont="1" applyFill="1" applyBorder="1" applyAlignment="1" applyProtection="1">
      <alignment horizontal="center" vertical="center" wrapText="1"/>
      <protection locked="0"/>
    </xf>
    <xf numFmtId="0" fontId="66" fillId="9" borderId="18" xfId="0" applyFont="1" applyFill="1" applyBorder="1" applyAlignment="1" applyProtection="1">
      <alignment horizontal="center" vertical="center" wrapText="1"/>
      <protection locked="0"/>
    </xf>
    <xf numFmtId="0" fontId="49" fillId="4" borderId="5" xfId="0" applyFont="1" applyFill="1" applyBorder="1" applyAlignment="1" applyProtection="1">
      <alignment horizontal="center" vertical="center" wrapText="1"/>
      <protection locked="0"/>
    </xf>
    <xf numFmtId="0" fontId="49" fillId="4" borderId="17" xfId="0" applyFont="1" applyFill="1" applyBorder="1" applyAlignment="1" applyProtection="1">
      <alignment horizontal="center" vertical="center" wrapText="1"/>
      <protection locked="0"/>
    </xf>
    <xf numFmtId="0" fontId="49" fillId="4" borderId="16" xfId="0" applyFont="1" applyFill="1" applyBorder="1" applyAlignment="1" applyProtection="1">
      <alignment horizontal="center" vertical="center" wrapText="1"/>
      <protection locked="0"/>
    </xf>
    <xf numFmtId="0" fontId="49" fillId="4" borderId="19" xfId="0" applyFont="1" applyFill="1" applyBorder="1" applyAlignment="1" applyProtection="1">
      <alignment horizontal="center" vertical="center" wrapText="1"/>
      <protection locked="0"/>
    </xf>
    <xf numFmtId="0" fontId="20" fillId="4" borderId="34" xfId="2" applyFont="1" applyFill="1" applyBorder="1" applyAlignment="1" applyProtection="1">
      <alignment horizontal="center" vertical="center" wrapText="1"/>
      <protection locked="0"/>
    </xf>
    <xf numFmtId="0" fontId="20" fillId="4" borderId="0" xfId="2" applyFont="1" applyFill="1" applyBorder="1" applyAlignment="1" applyProtection="1">
      <alignment horizontal="center" vertical="center" wrapText="1"/>
      <protection locked="0"/>
    </xf>
    <xf numFmtId="0" fontId="20" fillId="4" borderId="25" xfId="2" applyFont="1" applyFill="1" applyBorder="1" applyAlignment="1" applyProtection="1">
      <alignment horizontal="center" vertical="center" wrapText="1"/>
      <protection locked="0"/>
    </xf>
    <xf numFmtId="0" fontId="20" fillId="4" borderId="26" xfId="2" applyFont="1" applyFill="1" applyBorder="1" applyAlignment="1" applyProtection="1">
      <alignment horizontal="center" vertical="center" wrapText="1"/>
      <protection locked="0"/>
    </xf>
    <xf numFmtId="0" fontId="7" fillId="0" borderId="35" xfId="2" applyFont="1" applyBorder="1" applyAlignment="1" applyProtection="1">
      <alignment horizontal="center" vertical="center"/>
      <protection locked="0"/>
    </xf>
    <xf numFmtId="0" fontId="49" fillId="0" borderId="20" xfId="0" applyFont="1" applyBorder="1" applyAlignment="1" applyProtection="1">
      <alignment horizontal="center" vertical="center"/>
      <protection locked="0"/>
    </xf>
    <xf numFmtId="0" fontId="49" fillId="0" borderId="24" xfId="0" applyFont="1" applyBorder="1" applyAlignment="1" applyProtection="1">
      <alignment horizontal="center" vertical="center"/>
      <protection locked="0"/>
    </xf>
    <xf numFmtId="0" fontId="49" fillId="0" borderId="21" xfId="0" applyFont="1" applyBorder="1" applyAlignment="1" applyProtection="1">
      <alignment horizontal="center" vertical="center"/>
      <protection locked="0"/>
    </xf>
    <xf numFmtId="0" fontId="49" fillId="4" borderId="18" xfId="0" applyFont="1" applyFill="1" applyBorder="1" applyAlignment="1" applyProtection="1">
      <alignment horizontal="center" vertical="center" wrapText="1"/>
      <protection locked="0"/>
    </xf>
    <xf numFmtId="0" fontId="49" fillId="9" borderId="18" xfId="0" applyFont="1" applyFill="1" applyBorder="1" applyAlignment="1" applyProtection="1">
      <alignment horizontal="center" vertical="center" wrapText="1"/>
      <protection locked="0"/>
    </xf>
    <xf numFmtId="0" fontId="49" fillId="4" borderId="14" xfId="0" applyFont="1" applyFill="1" applyBorder="1" applyAlignment="1" applyProtection="1">
      <alignment horizontal="center" vertical="center" wrapText="1"/>
      <protection locked="0"/>
    </xf>
    <xf numFmtId="0" fontId="49" fillId="4" borderId="12" xfId="0" applyFont="1" applyFill="1" applyBorder="1" applyAlignment="1" applyProtection="1">
      <alignment horizontal="center" vertical="center" wrapText="1"/>
      <protection locked="0"/>
    </xf>
    <xf numFmtId="0" fontId="49" fillId="4" borderId="15" xfId="0" applyFont="1" applyFill="1" applyBorder="1" applyAlignment="1" applyProtection="1">
      <alignment horizontal="center" vertical="center" wrapText="1"/>
      <protection locked="0"/>
    </xf>
    <xf numFmtId="0" fontId="12" fillId="0" borderId="19" xfId="0" applyFont="1" applyBorder="1" applyAlignment="1" applyProtection="1">
      <alignment horizontal="center" vertical="center" wrapText="1"/>
      <protection locked="0"/>
    </xf>
    <xf numFmtId="0" fontId="12" fillId="0" borderId="5" xfId="0" applyFont="1" applyFill="1" applyBorder="1" applyAlignment="1" applyProtection="1">
      <alignment horizontal="center" vertical="center" wrapText="1"/>
      <protection locked="0"/>
    </xf>
    <xf numFmtId="0" fontId="12" fillId="0" borderId="44" xfId="0" applyFont="1" applyFill="1" applyBorder="1" applyAlignment="1" applyProtection="1">
      <alignment horizontal="center" vertical="center"/>
      <protection locked="0"/>
    </xf>
    <xf numFmtId="0" fontId="12" fillId="0" borderId="46" xfId="0" applyFont="1" applyFill="1" applyBorder="1" applyAlignment="1" applyProtection="1">
      <alignment horizontal="center" vertical="center"/>
      <protection locked="0"/>
    </xf>
    <xf numFmtId="0" fontId="7" fillId="3" borderId="17" xfId="0" applyFont="1" applyFill="1" applyBorder="1" applyAlignment="1" applyProtection="1">
      <alignment horizontal="center" vertical="center" wrapText="1"/>
      <protection locked="0"/>
    </xf>
    <xf numFmtId="0" fontId="7" fillId="3" borderId="16" xfId="0" applyFont="1" applyFill="1" applyBorder="1" applyAlignment="1" applyProtection="1">
      <alignment horizontal="center" vertical="center" wrapText="1"/>
      <protection locked="0"/>
    </xf>
    <xf numFmtId="0" fontId="7" fillId="3" borderId="19" xfId="0" applyFont="1" applyFill="1" applyBorder="1" applyAlignment="1" applyProtection="1">
      <alignment horizontal="center" vertical="center" wrapText="1"/>
      <protection locked="0"/>
    </xf>
    <xf numFmtId="0" fontId="12" fillId="3" borderId="17" xfId="0" applyFont="1" applyFill="1" applyBorder="1" applyAlignment="1" applyProtection="1">
      <alignment horizontal="center" vertical="center"/>
      <protection locked="0"/>
    </xf>
    <xf numFmtId="0" fontId="12" fillId="3" borderId="19" xfId="0" applyFont="1" applyFill="1" applyBorder="1" applyAlignment="1" applyProtection="1">
      <alignment horizontal="center" vertical="center"/>
      <protection locked="0"/>
    </xf>
    <xf numFmtId="0" fontId="7" fillId="3" borderId="18" xfId="2" applyFont="1" applyFill="1" applyBorder="1" applyAlignment="1" applyProtection="1">
      <alignment horizontal="center" vertical="center"/>
      <protection locked="0"/>
    </xf>
    <xf numFmtId="0" fontId="7" fillId="3" borderId="16" xfId="2" applyFont="1" applyFill="1" applyBorder="1" applyAlignment="1" applyProtection="1">
      <alignment horizontal="center" vertical="center" wrapText="1"/>
      <protection locked="0"/>
    </xf>
    <xf numFmtId="0" fontId="63" fillId="0" borderId="25" xfId="0" applyFont="1" applyFill="1" applyBorder="1" applyAlignment="1" applyProtection="1">
      <alignment horizontal="center" vertical="center" wrapText="1"/>
      <protection locked="0"/>
    </xf>
    <xf numFmtId="0" fontId="63" fillId="0" borderId="58" xfId="0" applyFont="1" applyFill="1" applyBorder="1" applyAlignment="1" applyProtection="1">
      <alignment horizontal="center" vertical="center" wrapText="1"/>
      <protection locked="0"/>
    </xf>
    <xf numFmtId="0" fontId="31" fillId="3" borderId="30" xfId="0" applyFont="1" applyFill="1" applyBorder="1" applyAlignment="1" applyProtection="1">
      <alignment horizontal="center" vertical="center"/>
      <protection locked="0"/>
    </xf>
    <xf numFmtId="0" fontId="31" fillId="3" borderId="11" xfId="0" applyFont="1" applyFill="1" applyBorder="1" applyAlignment="1" applyProtection="1">
      <alignment horizontal="center" vertical="center"/>
      <protection locked="0"/>
    </xf>
    <xf numFmtId="0" fontId="31" fillId="3" borderId="4" xfId="0" applyFont="1" applyFill="1" applyBorder="1" applyAlignment="1" applyProtection="1">
      <alignment horizontal="center" vertical="center"/>
      <protection locked="0"/>
    </xf>
    <xf numFmtId="0" fontId="7" fillId="3" borderId="14" xfId="0" applyFont="1" applyFill="1" applyBorder="1" applyAlignment="1" applyProtection="1">
      <alignment horizontal="center" vertical="center" wrapText="1"/>
      <protection locked="0"/>
    </xf>
    <xf numFmtId="0" fontId="7" fillId="3" borderId="12" xfId="0" applyFont="1" applyFill="1" applyBorder="1" applyAlignment="1" applyProtection="1">
      <alignment horizontal="center" vertical="center" wrapText="1"/>
      <protection locked="0"/>
    </xf>
    <xf numFmtId="0" fontId="7" fillId="3" borderId="15" xfId="0" applyFont="1" applyFill="1" applyBorder="1" applyAlignment="1" applyProtection="1">
      <alignment horizontal="center" vertical="center" wrapText="1"/>
      <protection locked="0"/>
    </xf>
    <xf numFmtId="0" fontId="12" fillId="3" borderId="56" xfId="0" applyFont="1" applyFill="1" applyBorder="1" applyAlignment="1" applyProtection="1">
      <alignment horizontal="center" vertical="center" wrapText="1"/>
      <protection locked="0"/>
    </xf>
    <xf numFmtId="0" fontId="12" fillId="3" borderId="39" xfId="0" applyFont="1" applyFill="1" applyBorder="1" applyAlignment="1" applyProtection="1">
      <alignment horizontal="center" vertical="center" wrapText="1"/>
      <protection locked="0"/>
    </xf>
    <xf numFmtId="0" fontId="52" fillId="3" borderId="5" xfId="2" applyFont="1" applyFill="1" applyBorder="1" applyAlignment="1" applyProtection="1">
      <alignment horizontal="center" vertical="center"/>
      <protection locked="0"/>
    </xf>
    <xf numFmtId="0" fontId="42" fillId="0" borderId="17" xfId="2" applyFont="1" applyFill="1" applyBorder="1" applyAlignment="1" applyProtection="1">
      <alignment horizontal="left" vertical="center"/>
      <protection locked="0"/>
    </xf>
    <xf numFmtId="0" fontId="42" fillId="0" borderId="16" xfId="2" applyFont="1" applyFill="1" applyBorder="1" applyAlignment="1" applyProtection="1">
      <alignment horizontal="left" vertical="center"/>
      <protection locked="0"/>
    </xf>
    <xf numFmtId="0" fontId="42" fillId="0" borderId="19" xfId="2" applyFont="1" applyFill="1" applyBorder="1" applyAlignment="1" applyProtection="1">
      <alignment horizontal="left" vertical="center"/>
      <protection locked="0"/>
    </xf>
    <xf numFmtId="0" fontId="6" fillId="3" borderId="5" xfId="2" applyFont="1" applyFill="1" applyBorder="1" applyAlignment="1" applyProtection="1">
      <alignment horizontal="center" vertical="center"/>
      <protection locked="0"/>
    </xf>
    <xf numFmtId="0" fontId="17" fillId="0" borderId="5" xfId="0" applyFont="1" applyFill="1" applyBorder="1" applyAlignment="1" applyProtection="1">
      <alignment horizontal="center" vertical="center"/>
      <protection locked="0"/>
    </xf>
    <xf numFmtId="0" fontId="44" fillId="0" borderId="5" xfId="0" applyFont="1" applyFill="1" applyBorder="1" applyAlignment="1" applyProtection="1">
      <alignment horizontal="center" vertical="center" wrapText="1"/>
      <protection locked="0"/>
    </xf>
    <xf numFmtId="0" fontId="44" fillId="0" borderId="5" xfId="0" applyFont="1" applyFill="1" applyBorder="1" applyAlignment="1" applyProtection="1">
      <alignment horizontal="center" vertical="center"/>
      <protection locked="0"/>
    </xf>
    <xf numFmtId="0" fontId="44" fillId="3" borderId="5" xfId="0" applyFont="1" applyFill="1" applyBorder="1" applyAlignment="1" applyProtection="1">
      <alignment horizontal="center" vertical="center" wrapText="1"/>
      <protection locked="0"/>
    </xf>
    <xf numFmtId="0" fontId="44" fillId="3" borderId="5" xfId="0" applyFont="1" applyFill="1" applyBorder="1" applyAlignment="1" applyProtection="1">
      <alignment horizontal="center" vertical="center"/>
      <protection locked="0"/>
    </xf>
    <xf numFmtId="0" fontId="17" fillId="3" borderId="5" xfId="0" applyFont="1" applyFill="1" applyBorder="1" applyAlignment="1" applyProtection="1">
      <alignment horizontal="center" vertical="center"/>
      <protection locked="0"/>
    </xf>
    <xf numFmtId="0" fontId="52" fillId="0" borderId="5" xfId="2" applyFont="1" applyFill="1" applyBorder="1" applyAlignment="1" applyProtection="1">
      <alignment horizontal="center" vertical="center"/>
      <protection locked="0"/>
    </xf>
    <xf numFmtId="0" fontId="48" fillId="4" borderId="17" xfId="2" applyFont="1" applyFill="1" applyBorder="1" applyAlignment="1" applyProtection="1">
      <alignment horizontal="center" vertical="center" wrapText="1"/>
    </xf>
    <xf numFmtId="0" fontId="48" fillId="4" borderId="19" xfId="2" applyFont="1" applyFill="1" applyBorder="1" applyAlignment="1" applyProtection="1">
      <alignment horizontal="center" vertical="center" wrapText="1"/>
    </xf>
    <xf numFmtId="0" fontId="48" fillId="4" borderId="17" xfId="2" applyFont="1" applyFill="1" applyBorder="1" applyAlignment="1" applyProtection="1">
      <alignment horizontal="center" vertical="center" wrapText="1"/>
      <protection locked="0"/>
    </xf>
    <xf numFmtId="0" fontId="48" fillId="4" borderId="19" xfId="2" applyFont="1" applyFill="1" applyBorder="1" applyAlignment="1" applyProtection="1">
      <alignment horizontal="center" vertical="center" wrapText="1"/>
      <protection locked="0"/>
    </xf>
    <xf numFmtId="0" fontId="48" fillId="0" borderId="17" xfId="2" applyFont="1" applyFill="1" applyBorder="1" applyAlignment="1" applyProtection="1">
      <alignment horizontal="center" vertical="center" wrapText="1"/>
      <protection locked="0"/>
    </xf>
    <xf numFmtId="0" fontId="48" fillId="0" borderId="19" xfId="2" applyFont="1" applyFill="1" applyBorder="1" applyAlignment="1" applyProtection="1">
      <alignment horizontal="center" vertical="center" wrapText="1"/>
      <protection locked="0"/>
    </xf>
    <xf numFmtId="0" fontId="48" fillId="0" borderId="17" xfId="2" applyFont="1" applyFill="1" applyBorder="1" applyAlignment="1" applyProtection="1">
      <alignment horizontal="center" vertical="center" wrapText="1"/>
    </xf>
    <xf numFmtId="0" fontId="48" fillId="0" borderId="19" xfId="2" applyFont="1" applyFill="1" applyBorder="1" applyAlignment="1" applyProtection="1">
      <alignment horizontal="center" vertical="center" wrapText="1"/>
    </xf>
    <xf numFmtId="0" fontId="50" fillId="4" borderId="17" xfId="2" quotePrefix="1" applyFont="1" applyFill="1" applyBorder="1" applyAlignment="1" applyProtection="1">
      <alignment horizontal="center" vertical="center" wrapText="1"/>
      <protection locked="0"/>
    </xf>
    <xf numFmtId="0" fontId="50" fillId="4" borderId="19" xfId="2" quotePrefix="1" applyFont="1" applyFill="1" applyBorder="1" applyAlignment="1" applyProtection="1">
      <alignment horizontal="center" vertical="center" wrapText="1"/>
      <protection locked="0"/>
    </xf>
    <xf numFmtId="0" fontId="48" fillId="3" borderId="19" xfId="2" applyFont="1" applyFill="1" applyBorder="1" applyAlignment="1" applyProtection="1">
      <alignment horizontal="right" vertical="center" wrapText="1"/>
      <protection locked="0"/>
    </xf>
    <xf numFmtId="0" fontId="48" fillId="3" borderId="10" xfId="2" applyFont="1" applyFill="1" applyBorder="1" applyAlignment="1" applyProtection="1">
      <alignment horizontal="right" vertical="center"/>
      <protection locked="0"/>
    </xf>
    <xf numFmtId="0" fontId="7" fillId="6" borderId="17" xfId="2" applyFont="1" applyFill="1" applyBorder="1" applyAlignment="1" applyProtection="1">
      <alignment horizontal="center" vertical="center"/>
      <protection locked="0"/>
    </xf>
    <xf numFmtId="0" fontId="7" fillId="6" borderId="16" xfId="2" applyFont="1" applyFill="1" applyBorder="1" applyAlignment="1" applyProtection="1">
      <alignment horizontal="center" vertical="center"/>
      <protection locked="0"/>
    </xf>
    <xf numFmtId="0" fontId="7" fillId="6" borderId="19" xfId="2" applyFont="1" applyFill="1" applyBorder="1" applyAlignment="1" applyProtection="1">
      <alignment horizontal="center" vertical="center"/>
      <protection locked="0"/>
    </xf>
    <xf numFmtId="0" fontId="48" fillId="0" borderId="108" xfId="2" applyFont="1" applyFill="1" applyBorder="1" applyAlignment="1" applyProtection="1">
      <alignment horizontal="center" vertical="center" wrapText="1"/>
      <protection locked="0"/>
    </xf>
    <xf numFmtId="0" fontId="7" fillId="4" borderId="52" xfId="2" applyFont="1" applyFill="1" applyBorder="1" applyAlignment="1" applyProtection="1">
      <alignment horizontal="center" vertical="center"/>
      <protection locked="0"/>
    </xf>
    <xf numFmtId="0" fontId="7" fillId="4" borderId="54" xfId="2" applyFont="1" applyFill="1" applyBorder="1" applyAlignment="1" applyProtection="1">
      <alignment horizontal="center" vertical="center"/>
      <protection locked="0"/>
    </xf>
    <xf numFmtId="0" fontId="48" fillId="0" borderId="108" xfId="2" applyFont="1" applyFill="1" applyBorder="1" applyAlignment="1" applyProtection="1">
      <alignment horizontal="center" vertical="center" wrapText="1"/>
    </xf>
    <xf numFmtId="0" fontId="7" fillId="4" borderId="30" xfId="2" applyFont="1" applyFill="1" applyBorder="1" applyAlignment="1" applyProtection="1">
      <alignment horizontal="center" vertical="center"/>
      <protection locked="0"/>
    </xf>
    <xf numFmtId="0" fontId="7" fillId="4" borderId="4" xfId="2" applyFont="1" applyFill="1" applyBorder="1" applyAlignment="1" applyProtection="1">
      <alignment horizontal="center" vertical="center"/>
      <protection locked="0"/>
    </xf>
    <xf numFmtId="0" fontId="6" fillId="3" borderId="44" xfId="2" applyFont="1" applyFill="1" applyBorder="1" applyAlignment="1" applyProtection="1">
      <alignment horizontal="center" vertical="center" wrapText="1"/>
      <protection locked="0"/>
    </xf>
    <xf numFmtId="0" fontId="6" fillId="3" borderId="46" xfId="2" applyFont="1" applyFill="1" applyBorder="1" applyAlignment="1" applyProtection="1">
      <alignment horizontal="center" vertical="center" wrapText="1"/>
      <protection locked="0"/>
    </xf>
    <xf numFmtId="0" fontId="48" fillId="3" borderId="100" xfId="2" applyFont="1" applyFill="1" applyBorder="1" applyAlignment="1" applyProtection="1">
      <alignment horizontal="right" vertical="center" wrapText="1"/>
      <protection locked="0"/>
    </xf>
    <xf numFmtId="0" fontId="48" fillId="3" borderId="101" xfId="2" applyFont="1" applyFill="1" applyBorder="1" applyAlignment="1" applyProtection="1">
      <alignment horizontal="right" vertical="center"/>
      <protection locked="0"/>
    </xf>
    <xf numFmtId="0" fontId="48" fillId="3" borderId="46" xfId="2" applyFont="1" applyFill="1" applyBorder="1" applyAlignment="1" applyProtection="1">
      <alignment horizontal="right" vertical="center" wrapText="1"/>
      <protection locked="0"/>
    </xf>
    <xf numFmtId="0" fontId="48" fillId="3" borderId="28" xfId="2" applyFont="1" applyFill="1" applyBorder="1" applyAlignment="1" applyProtection="1">
      <alignment horizontal="right" vertical="center"/>
      <protection locked="0"/>
    </xf>
    <xf numFmtId="0" fontId="7" fillId="0" borderId="14" xfId="2" applyFont="1" applyFill="1" applyBorder="1" applyAlignment="1" applyProtection="1">
      <alignment horizontal="center" vertical="center" wrapText="1"/>
      <protection locked="0"/>
    </xf>
    <xf numFmtId="0" fontId="7" fillId="0" borderId="12" xfId="2" applyFont="1" applyFill="1" applyBorder="1" applyAlignment="1" applyProtection="1">
      <alignment horizontal="center" vertical="center" wrapText="1"/>
      <protection locked="0"/>
    </xf>
    <xf numFmtId="0" fontId="7" fillId="0" borderId="15" xfId="2" applyFont="1" applyFill="1" applyBorder="1" applyAlignment="1" applyProtection="1">
      <alignment horizontal="center" vertical="center" wrapText="1"/>
      <protection locked="0"/>
    </xf>
    <xf numFmtId="0" fontId="48" fillId="3" borderId="44" xfId="2" applyFont="1" applyFill="1" applyBorder="1" applyAlignment="1" applyProtection="1">
      <alignment horizontal="center" vertical="center"/>
      <protection locked="0"/>
    </xf>
    <xf numFmtId="0" fontId="48" fillId="3" borderId="107" xfId="2" applyFont="1" applyFill="1" applyBorder="1" applyAlignment="1" applyProtection="1">
      <alignment horizontal="center" vertical="center"/>
      <protection locked="0"/>
    </xf>
    <xf numFmtId="0" fontId="7" fillId="4" borderId="40" xfId="2" applyFont="1" applyFill="1" applyBorder="1" applyAlignment="1" applyProtection="1">
      <alignment horizontal="center" vertical="center"/>
      <protection locked="0"/>
    </xf>
    <xf numFmtId="0" fontId="7" fillId="4" borderId="42" xfId="2" applyFont="1" applyFill="1" applyBorder="1" applyAlignment="1" applyProtection="1">
      <alignment horizontal="center" vertical="center"/>
      <protection locked="0"/>
    </xf>
    <xf numFmtId="0" fontId="20" fillId="3" borderId="55" xfId="2" applyFont="1" applyFill="1" applyBorder="1" applyAlignment="1" applyProtection="1">
      <alignment horizontal="center" vertical="center"/>
      <protection locked="0"/>
    </xf>
    <xf numFmtId="0" fontId="20" fillId="3" borderId="33" xfId="2" applyFont="1" applyFill="1" applyBorder="1" applyAlignment="1" applyProtection="1">
      <alignment horizontal="center" vertical="center"/>
      <protection locked="0"/>
    </xf>
    <xf numFmtId="0" fontId="20" fillId="3" borderId="39" xfId="2" applyFont="1" applyFill="1" applyBorder="1" applyAlignment="1" applyProtection="1">
      <alignment horizontal="center" vertical="center"/>
      <protection locked="0"/>
    </xf>
    <xf numFmtId="0" fontId="20" fillId="3" borderId="30" xfId="2" applyFont="1" applyFill="1" applyBorder="1" applyAlignment="1" applyProtection="1">
      <alignment horizontal="center" vertical="center"/>
      <protection locked="0"/>
    </xf>
    <xf numFmtId="0" fontId="20" fillId="3" borderId="11" xfId="2" applyFont="1" applyFill="1" applyBorder="1" applyAlignment="1" applyProtection="1">
      <alignment horizontal="center" vertical="center"/>
      <protection locked="0"/>
    </xf>
    <xf numFmtId="0" fontId="20" fillId="3" borderId="4" xfId="2" applyFont="1" applyFill="1" applyBorder="1" applyAlignment="1" applyProtection="1">
      <alignment horizontal="center" vertical="center"/>
      <protection locked="0"/>
    </xf>
    <xf numFmtId="0" fontId="50" fillId="4" borderId="19" xfId="2" applyFont="1" applyFill="1" applyBorder="1" applyAlignment="1" applyProtection="1">
      <alignment horizontal="center" vertical="center" wrapText="1"/>
      <protection locked="0"/>
    </xf>
    <xf numFmtId="0" fontId="50" fillId="4" borderId="17" xfId="2" applyFont="1" applyFill="1" applyBorder="1" applyAlignment="1" applyProtection="1">
      <alignment horizontal="center" vertical="center" wrapText="1"/>
      <protection locked="0"/>
    </xf>
    <xf numFmtId="0" fontId="7" fillId="4" borderId="25" xfId="2" applyFont="1" applyFill="1" applyBorder="1" applyAlignment="1" applyProtection="1">
      <alignment horizontal="center" vertical="center" wrapText="1"/>
      <protection locked="0"/>
    </xf>
    <xf numFmtId="0" fontId="7" fillId="4" borderId="23" xfId="2" applyFont="1" applyFill="1" applyBorder="1" applyAlignment="1" applyProtection="1">
      <alignment horizontal="center" vertical="center" wrapText="1"/>
      <protection locked="0"/>
    </xf>
    <xf numFmtId="0" fontId="7" fillId="4" borderId="6" xfId="6" applyFont="1" applyFill="1" applyBorder="1" applyAlignment="1" applyProtection="1">
      <alignment horizontal="center" vertical="center" wrapText="1"/>
      <protection locked="0"/>
    </xf>
    <xf numFmtId="0" fontId="7" fillId="0" borderId="25" xfId="2" applyFont="1" applyFill="1" applyBorder="1" applyAlignment="1" applyProtection="1">
      <alignment horizontal="center" vertical="center" wrapText="1"/>
      <protection locked="0"/>
    </xf>
    <xf numFmtId="0" fontId="7" fillId="0" borderId="23" xfId="2" applyFont="1" applyFill="1" applyBorder="1" applyAlignment="1" applyProtection="1">
      <alignment horizontal="center" vertical="center" wrapText="1"/>
      <protection locked="0"/>
    </xf>
    <xf numFmtId="0" fontId="7" fillId="0" borderId="109" xfId="2" applyFont="1" applyFill="1" applyBorder="1" applyAlignment="1" applyProtection="1">
      <alignment horizontal="center" vertical="center" wrapText="1"/>
      <protection locked="0"/>
    </xf>
    <xf numFmtId="0" fontId="7" fillId="0" borderId="44" xfId="2" applyFont="1" applyBorder="1" applyAlignment="1" applyProtection="1">
      <alignment horizontal="center" vertical="center"/>
      <protection locked="0"/>
    </xf>
    <xf numFmtId="0" fontId="12" fillId="0" borderId="50" xfId="0" applyFont="1" applyBorder="1" applyAlignment="1" applyProtection="1">
      <alignment horizontal="center" vertical="center" wrapText="1"/>
      <protection locked="0"/>
    </xf>
    <xf numFmtId="0" fontId="7" fillId="0" borderId="26" xfId="2" applyFont="1" applyBorder="1" applyAlignment="1" applyProtection="1">
      <alignment horizontal="center" vertical="center"/>
      <protection locked="0"/>
    </xf>
    <xf numFmtId="0" fontId="7" fillId="0" borderId="23" xfId="2" applyFont="1" applyBorder="1" applyAlignment="1" applyProtection="1">
      <alignment horizontal="center" vertical="center"/>
      <protection locked="0"/>
    </xf>
    <xf numFmtId="0" fontId="7" fillId="0" borderId="25" xfId="2" applyFont="1" applyBorder="1" applyAlignment="1" applyProtection="1">
      <alignment horizontal="center" vertical="center"/>
      <protection locked="0"/>
    </xf>
    <xf numFmtId="0" fontId="7" fillId="4" borderId="41" xfId="2" applyFont="1" applyFill="1" applyBorder="1" applyAlignment="1" applyProtection="1">
      <alignment horizontal="center" vertical="center"/>
      <protection locked="0"/>
    </xf>
    <xf numFmtId="0" fontId="12" fillId="0" borderId="25" xfId="0" applyFont="1" applyBorder="1" applyAlignment="1" applyProtection="1">
      <alignment horizontal="center" vertical="center" wrapText="1"/>
      <protection locked="0"/>
    </xf>
    <xf numFmtId="0" fontId="12" fillId="0" borderId="26" xfId="0" applyFont="1" applyBorder="1" applyAlignment="1" applyProtection="1">
      <alignment horizontal="center" vertical="center" wrapText="1"/>
      <protection locked="0"/>
    </xf>
    <xf numFmtId="0" fontId="12" fillId="0" borderId="58" xfId="0" applyFont="1" applyBorder="1" applyAlignment="1" applyProtection="1">
      <alignment horizontal="center" vertical="center" wrapText="1"/>
      <protection locked="0"/>
    </xf>
    <xf numFmtId="0" fontId="71" fillId="0" borderId="29" xfId="0" applyFont="1" applyFill="1" applyBorder="1" applyAlignment="1" applyProtection="1">
      <alignment horizontal="center" vertical="center" wrapText="1"/>
      <protection locked="0"/>
    </xf>
    <xf numFmtId="0" fontId="71" fillId="0" borderId="32" xfId="0" applyFont="1" applyFill="1" applyBorder="1" applyAlignment="1" applyProtection="1">
      <alignment horizontal="center" vertical="center" wrapText="1"/>
      <protection locked="0"/>
    </xf>
    <xf numFmtId="0" fontId="50" fillId="3" borderId="41" xfId="2" applyFont="1" applyFill="1" applyBorder="1" applyAlignment="1" applyProtection="1">
      <alignment horizontal="center" vertical="center" wrapText="1"/>
      <protection locked="0"/>
    </xf>
    <xf numFmtId="0" fontId="50" fillId="3" borderId="59" xfId="2" applyFont="1" applyFill="1" applyBorder="1" applyAlignment="1" applyProtection="1">
      <alignment horizontal="center" vertical="center" wrapText="1"/>
      <protection locked="0"/>
    </xf>
    <xf numFmtId="0" fontId="7" fillId="0" borderId="10" xfId="2" applyFont="1" applyBorder="1" applyAlignment="1" applyProtection="1">
      <alignment horizontal="center" vertical="center" wrapText="1"/>
      <protection locked="0"/>
    </xf>
    <xf numFmtId="0" fontId="7" fillId="4" borderId="97" xfId="2" applyFont="1" applyFill="1" applyBorder="1" applyAlignment="1" applyProtection="1">
      <alignment horizontal="center" vertical="center"/>
      <protection locked="0"/>
    </xf>
    <xf numFmtId="0" fontId="7" fillId="4" borderId="98" xfId="2" applyFont="1" applyFill="1" applyBorder="1" applyAlignment="1" applyProtection="1">
      <alignment horizontal="center" vertical="center"/>
      <protection locked="0"/>
    </xf>
    <xf numFmtId="0" fontId="48" fillId="3" borderId="60" xfId="2" applyFont="1" applyFill="1" applyBorder="1" applyAlignment="1" applyProtection="1">
      <alignment horizontal="center" vertical="center" wrapText="1"/>
      <protection locked="0"/>
    </xf>
    <xf numFmtId="0" fontId="48" fillId="3" borderId="59" xfId="2" applyFont="1" applyFill="1" applyBorder="1" applyAlignment="1" applyProtection="1">
      <alignment horizontal="center" vertical="center" wrapText="1"/>
      <protection locked="0"/>
    </xf>
    <xf numFmtId="0" fontId="50" fillId="3" borderId="60" xfId="2" applyFont="1" applyFill="1" applyBorder="1" applyAlignment="1" applyProtection="1">
      <alignment horizontal="center" vertical="center" wrapText="1"/>
      <protection locked="0"/>
    </xf>
    <xf numFmtId="0" fontId="51" fillId="0" borderId="7" xfId="2" applyFont="1" applyBorder="1" applyAlignment="1" applyProtection="1">
      <alignment horizontal="center" vertical="center" wrapText="1"/>
      <protection locked="0"/>
    </xf>
    <xf numFmtId="41" fontId="7" fillId="0" borderId="40" xfId="5" applyFont="1" applyBorder="1" applyAlignment="1" applyProtection="1">
      <alignment horizontal="center" vertical="center" shrinkToFit="1"/>
      <protection locked="0"/>
    </xf>
    <xf numFmtId="41" fontId="7" fillId="0" borderId="41" xfId="5" applyFont="1" applyBorder="1" applyAlignment="1" applyProtection="1">
      <alignment horizontal="center" vertical="center" shrinkToFit="1"/>
      <protection locked="0"/>
    </xf>
    <xf numFmtId="41" fontId="7" fillId="0" borderId="59" xfId="5" applyFont="1" applyBorder="1" applyAlignment="1" applyProtection="1">
      <alignment horizontal="center" vertical="center" shrinkToFit="1"/>
      <protection locked="0"/>
    </xf>
    <xf numFmtId="0" fontId="7" fillId="0" borderId="7" xfId="2" applyFont="1" applyBorder="1" applyAlignment="1" applyProtection="1">
      <alignment horizontal="center" vertical="center" wrapText="1"/>
      <protection locked="0"/>
    </xf>
    <xf numFmtId="0" fontId="7" fillId="0" borderId="1" xfId="2" applyFont="1" applyBorder="1" applyAlignment="1" applyProtection="1">
      <alignment horizontal="center" vertical="center" wrapText="1"/>
      <protection locked="0"/>
    </xf>
    <xf numFmtId="0" fontId="7" fillId="0" borderId="24" xfId="2" applyFont="1" applyBorder="1" applyAlignment="1" applyProtection="1">
      <alignment horizontal="center" vertical="center" wrapText="1"/>
      <protection locked="0"/>
    </xf>
    <xf numFmtId="0" fontId="7" fillId="0" borderId="21" xfId="2" applyFont="1" applyBorder="1" applyAlignment="1" applyProtection="1">
      <alignment horizontal="center" vertical="center" wrapText="1"/>
      <protection locked="0"/>
    </xf>
    <xf numFmtId="0" fontId="7" fillId="0" borderId="60" xfId="2" applyFont="1" applyBorder="1" applyAlignment="1" applyProtection="1">
      <alignment horizontal="center" vertical="center"/>
      <protection locked="0"/>
    </xf>
    <xf numFmtId="0" fontId="7" fillId="0" borderId="41" xfId="2" applyFont="1" applyBorder="1" applyAlignment="1" applyProtection="1">
      <alignment horizontal="center" vertical="center"/>
      <protection locked="0"/>
    </xf>
    <xf numFmtId="0" fontId="7" fillId="0" borderId="59" xfId="2" applyFont="1" applyBorder="1" applyAlignment="1" applyProtection="1">
      <alignment horizontal="center" vertical="center"/>
      <protection locked="0"/>
    </xf>
    <xf numFmtId="0" fontId="12" fillId="0" borderId="60" xfId="0" applyFont="1" applyBorder="1" applyAlignment="1" applyProtection="1">
      <alignment horizontal="center" vertical="center"/>
      <protection locked="0"/>
    </xf>
    <xf numFmtId="0" fontId="12" fillId="0" borderId="41" xfId="0" applyFont="1" applyBorder="1" applyAlignment="1" applyProtection="1">
      <alignment horizontal="center" vertical="center"/>
      <protection locked="0"/>
    </xf>
    <xf numFmtId="0" fontId="12" fillId="0" borderId="59" xfId="0" applyFont="1" applyBorder="1" applyAlignment="1" applyProtection="1">
      <alignment horizontal="center" vertical="center"/>
      <protection locked="0"/>
    </xf>
    <xf numFmtId="0" fontId="7" fillId="0" borderId="78" xfId="2" applyFont="1" applyBorder="1" applyAlignment="1" applyProtection="1">
      <alignment horizontal="center" vertical="center" wrapText="1"/>
      <protection locked="0"/>
    </xf>
    <xf numFmtId="0" fontId="50" fillId="10" borderId="29" xfId="2" applyFont="1" applyFill="1" applyBorder="1" applyAlignment="1" applyProtection="1">
      <alignment horizontal="center" vertical="center"/>
      <protection locked="0"/>
    </xf>
    <xf numFmtId="0" fontId="7" fillId="0" borderId="14" xfId="2" applyFont="1" applyBorder="1" applyAlignment="1" applyProtection="1">
      <alignment horizontal="center" vertical="center"/>
      <protection locked="0"/>
    </xf>
    <xf numFmtId="0" fontId="7" fillId="0" borderId="12" xfId="2" applyFont="1" applyBorder="1" applyAlignment="1" applyProtection="1">
      <alignment horizontal="center" vertical="center"/>
      <protection locked="0"/>
    </xf>
    <xf numFmtId="0" fontId="7" fillId="0" borderId="15" xfId="2" applyFont="1" applyBorder="1" applyAlignment="1" applyProtection="1">
      <alignment horizontal="center" vertical="center"/>
      <protection locked="0"/>
    </xf>
    <xf numFmtId="0" fontId="7" fillId="10" borderId="14" xfId="2" applyFont="1" applyFill="1" applyBorder="1" applyAlignment="1" applyProtection="1">
      <alignment horizontal="center" vertical="center"/>
      <protection locked="0"/>
    </xf>
    <xf numFmtId="0" fontId="7" fillId="10" borderId="12" xfId="2" applyFont="1" applyFill="1" applyBorder="1" applyAlignment="1" applyProtection="1">
      <alignment horizontal="center" vertical="center"/>
      <protection locked="0"/>
    </xf>
    <xf numFmtId="0" fontId="7" fillId="10" borderId="15" xfId="2" applyFont="1" applyFill="1" applyBorder="1" applyAlignment="1" applyProtection="1">
      <alignment horizontal="center" vertical="center"/>
      <protection locked="0"/>
    </xf>
    <xf numFmtId="0" fontId="12" fillId="0" borderId="33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7" fillId="3" borderId="40" xfId="2" applyFont="1" applyFill="1" applyBorder="1" applyAlignment="1" applyProtection="1">
      <alignment horizontal="center" vertical="center"/>
      <protection locked="0"/>
    </xf>
    <xf numFmtId="0" fontId="7" fillId="3" borderId="41" xfId="2" applyFont="1" applyFill="1" applyBorder="1" applyAlignment="1" applyProtection="1">
      <alignment horizontal="center" vertical="center"/>
      <protection locked="0"/>
    </xf>
    <xf numFmtId="0" fontId="7" fillId="3" borderId="42" xfId="2" applyFont="1" applyFill="1" applyBorder="1" applyAlignment="1" applyProtection="1">
      <alignment horizontal="center" vertical="center"/>
      <protection locked="0"/>
    </xf>
    <xf numFmtId="0" fontId="42" fillId="10" borderId="44" xfId="2" applyFont="1" applyFill="1" applyBorder="1" applyAlignment="1" applyProtection="1">
      <alignment horizontal="center" vertical="center"/>
      <protection locked="0"/>
    </xf>
    <xf numFmtId="0" fontId="52" fillId="10" borderId="45" xfId="2" applyFont="1" applyFill="1" applyBorder="1" applyAlignment="1" applyProtection="1">
      <alignment horizontal="center" vertical="center"/>
      <protection locked="0"/>
    </xf>
    <xf numFmtId="0" fontId="52" fillId="10" borderId="46" xfId="2" applyFont="1" applyFill="1" applyBorder="1" applyAlignment="1" applyProtection="1">
      <alignment horizontal="center" vertical="center"/>
      <protection locked="0"/>
    </xf>
    <xf numFmtId="0" fontId="50" fillId="4" borderId="27" xfId="2" applyFont="1" applyFill="1" applyBorder="1" applyAlignment="1" applyProtection="1">
      <alignment horizontal="center" vertical="center"/>
      <protection locked="0"/>
    </xf>
    <xf numFmtId="0" fontId="49" fillId="4" borderId="1" xfId="0" applyFont="1" applyFill="1" applyBorder="1" applyAlignment="1" applyProtection="1">
      <alignment horizontal="center" vertical="center" wrapText="1"/>
      <protection locked="0"/>
    </xf>
    <xf numFmtId="0" fontId="49" fillId="4" borderId="24" xfId="0" applyFont="1" applyFill="1" applyBorder="1" applyAlignment="1" applyProtection="1">
      <alignment horizontal="center" vertical="center" wrapText="1"/>
      <protection locked="0"/>
    </xf>
    <xf numFmtId="0" fontId="49" fillId="4" borderId="21" xfId="0" applyFont="1" applyFill="1" applyBorder="1" applyAlignment="1" applyProtection="1">
      <alignment horizontal="center" vertical="center" wrapText="1"/>
      <protection locked="0"/>
    </xf>
    <xf numFmtId="0" fontId="68" fillId="0" borderId="0" xfId="0" applyFont="1" applyBorder="1" applyAlignment="1" applyProtection="1">
      <alignment horizontal="center" vertical="center" textRotation="180"/>
      <protection locked="0"/>
    </xf>
    <xf numFmtId="41" fontId="7" fillId="0" borderId="5" xfId="5" applyFont="1" applyBorder="1" applyAlignment="1" applyProtection="1">
      <alignment horizontal="center" vertical="center" shrinkToFit="1"/>
      <protection locked="0"/>
    </xf>
    <xf numFmtId="0" fontId="12" fillId="0" borderId="17" xfId="0" applyFont="1" applyBorder="1" applyAlignment="1" applyProtection="1">
      <alignment horizontal="left" vertical="center"/>
      <protection locked="0"/>
    </xf>
    <xf numFmtId="0" fontId="7" fillId="3" borderId="17" xfId="2" applyFont="1" applyFill="1" applyBorder="1" applyAlignment="1" applyProtection="1">
      <alignment horizontal="left" vertical="center"/>
      <protection locked="0"/>
    </xf>
    <xf numFmtId="0" fontId="12" fillId="4" borderId="5" xfId="0" applyFont="1" applyFill="1" applyBorder="1" applyAlignment="1" applyProtection="1">
      <alignment horizontal="center" vertical="center"/>
      <protection locked="0"/>
    </xf>
    <xf numFmtId="0" fontId="12" fillId="4" borderId="10" xfId="0" applyFont="1" applyFill="1" applyBorder="1" applyAlignment="1" applyProtection="1">
      <alignment horizontal="center" vertical="center"/>
      <protection locked="0"/>
    </xf>
    <xf numFmtId="0" fontId="7" fillId="4" borderId="35" xfId="2" applyFont="1" applyFill="1" applyBorder="1" applyAlignment="1" applyProtection="1">
      <alignment horizontal="center" vertical="center"/>
      <protection locked="0"/>
    </xf>
    <xf numFmtId="0" fontId="7" fillId="4" borderId="29" xfId="2" applyFont="1" applyFill="1" applyBorder="1" applyAlignment="1" applyProtection="1">
      <alignment horizontal="center" vertical="center"/>
      <protection locked="0"/>
    </xf>
    <xf numFmtId="0" fontId="7" fillId="4" borderId="32" xfId="2" applyFont="1" applyFill="1" applyBorder="1" applyAlignment="1" applyProtection="1">
      <alignment horizontal="center" vertical="center"/>
      <protection locked="0"/>
    </xf>
    <xf numFmtId="0" fontId="48" fillId="3" borderId="5" xfId="2" applyFont="1" applyFill="1" applyBorder="1" applyAlignment="1" applyProtection="1">
      <alignment horizontal="center" vertical="center"/>
      <protection locked="0"/>
    </xf>
    <xf numFmtId="0" fontId="48" fillId="3" borderId="5" xfId="2" applyFont="1" applyFill="1" applyBorder="1" applyAlignment="1" applyProtection="1">
      <alignment horizontal="left" vertical="center"/>
      <protection locked="0"/>
    </xf>
    <xf numFmtId="0" fontId="6" fillId="3" borderId="79" xfId="2" applyFont="1" applyFill="1" applyBorder="1" applyAlignment="1" applyProtection="1">
      <alignment horizontal="center" vertical="center"/>
      <protection locked="0"/>
    </xf>
    <xf numFmtId="0" fontId="7" fillId="0" borderId="17" xfId="2" quotePrefix="1" applyFont="1" applyFill="1" applyBorder="1" applyAlignment="1" applyProtection="1">
      <alignment horizontal="center" vertical="center"/>
      <protection locked="0"/>
    </xf>
    <xf numFmtId="0" fontId="7" fillId="0" borderId="19" xfId="2" applyFont="1" applyFill="1" applyBorder="1" applyAlignment="1" applyProtection="1">
      <alignment horizontal="center" vertical="center"/>
      <protection locked="0"/>
    </xf>
    <xf numFmtId="0" fontId="7" fillId="0" borderId="17" xfId="2" applyFont="1" applyFill="1" applyBorder="1" applyAlignment="1" applyProtection="1">
      <alignment horizontal="center" vertical="center"/>
      <protection locked="0"/>
    </xf>
    <xf numFmtId="0" fontId="7" fillId="0" borderId="17" xfId="2" applyFont="1" applyFill="1" applyBorder="1" applyAlignment="1" applyProtection="1">
      <alignment horizontal="center" vertical="center"/>
    </xf>
    <xf numFmtId="0" fontId="7" fillId="0" borderId="19" xfId="2" applyFont="1" applyFill="1" applyBorder="1" applyAlignment="1" applyProtection="1">
      <alignment horizontal="center" vertical="center"/>
    </xf>
    <xf numFmtId="0" fontId="6" fillId="6" borderId="17" xfId="2" applyFont="1" applyFill="1" applyBorder="1" applyAlignment="1" applyProtection="1">
      <alignment horizontal="center" vertical="center"/>
      <protection locked="0"/>
    </xf>
    <xf numFmtId="0" fontId="6" fillId="6" borderId="16" xfId="2" applyFont="1" applyFill="1" applyBorder="1" applyAlignment="1" applyProtection="1">
      <alignment horizontal="center" vertical="center"/>
      <protection locked="0"/>
    </xf>
    <xf numFmtId="0" fontId="6" fillId="6" borderId="19" xfId="2" applyFont="1" applyFill="1" applyBorder="1" applyAlignment="1" applyProtection="1">
      <alignment horizontal="center" vertical="center"/>
      <protection locked="0"/>
    </xf>
    <xf numFmtId="0" fontId="12" fillId="3" borderId="76" xfId="0" applyFont="1" applyFill="1" applyBorder="1" applyAlignment="1" applyProtection="1">
      <alignment horizontal="center" vertical="center"/>
      <protection locked="0"/>
    </xf>
    <xf numFmtId="0" fontId="7" fillId="3" borderId="18" xfId="2" applyFont="1" applyFill="1" applyBorder="1" applyAlignment="1" applyProtection="1">
      <alignment horizontal="center" vertical="center" wrapText="1"/>
      <protection locked="0"/>
    </xf>
    <xf numFmtId="0" fontId="61" fillId="9" borderId="17" xfId="0" applyFont="1" applyFill="1" applyBorder="1" applyAlignment="1" applyProtection="1">
      <alignment horizontal="center" vertical="center" wrapText="1"/>
      <protection locked="0"/>
    </xf>
    <xf numFmtId="0" fontId="61" fillId="9" borderId="19" xfId="0" applyFont="1" applyFill="1" applyBorder="1" applyAlignment="1" applyProtection="1">
      <alignment horizontal="center" vertical="center" wrapText="1"/>
      <protection locked="0"/>
    </xf>
    <xf numFmtId="0" fontId="12" fillId="0" borderId="18" xfId="0" applyFont="1" applyFill="1" applyBorder="1" applyAlignment="1" applyProtection="1">
      <alignment horizontal="center" vertical="center"/>
      <protection locked="0"/>
    </xf>
    <xf numFmtId="0" fontId="61" fillId="9" borderId="18" xfId="0" applyFont="1" applyFill="1" applyBorder="1" applyAlignment="1" applyProtection="1">
      <alignment horizontal="center" vertical="center" wrapText="1"/>
      <protection locked="0"/>
    </xf>
    <xf numFmtId="0" fontId="60" fillId="9" borderId="5" xfId="0" applyFont="1" applyFill="1" applyBorder="1" applyAlignment="1" applyProtection="1">
      <alignment horizontal="center" vertical="center"/>
      <protection locked="0"/>
    </xf>
    <xf numFmtId="0" fontId="60" fillId="9" borderId="10" xfId="0" applyFont="1" applyFill="1" applyBorder="1" applyAlignment="1" applyProtection="1">
      <alignment horizontal="center" vertical="center"/>
      <protection locked="0"/>
    </xf>
    <xf numFmtId="0" fontId="59" fillId="9" borderId="5" xfId="0" applyFont="1" applyFill="1" applyBorder="1" applyAlignment="1" applyProtection="1">
      <alignment horizontal="center" vertical="center" wrapText="1"/>
      <protection locked="0"/>
    </xf>
    <xf numFmtId="0" fontId="59" fillId="9" borderId="5" xfId="0" applyFont="1" applyFill="1" applyBorder="1" applyAlignment="1" applyProtection="1">
      <alignment horizontal="center" vertical="center"/>
      <protection locked="0"/>
    </xf>
    <xf numFmtId="0" fontId="58" fillId="9" borderId="44" xfId="0" applyFont="1" applyFill="1" applyBorder="1" applyAlignment="1" applyProtection="1">
      <alignment horizontal="center" vertical="center"/>
      <protection locked="0"/>
    </xf>
    <xf numFmtId="0" fontId="58" fillId="9" borderId="46" xfId="0" applyFont="1" applyFill="1" applyBorder="1" applyAlignment="1" applyProtection="1">
      <alignment horizontal="center" vertical="center"/>
      <protection locked="0"/>
    </xf>
    <xf numFmtId="0" fontId="58" fillId="9" borderId="79" xfId="0" applyFont="1" applyFill="1" applyBorder="1" applyAlignment="1" applyProtection="1">
      <alignment horizontal="center" vertical="center"/>
      <protection locked="0"/>
    </xf>
    <xf numFmtId="0" fontId="57" fillId="0" borderId="27" xfId="0" applyFont="1" applyBorder="1" applyAlignment="1" applyProtection="1">
      <alignment horizontal="center" vertical="center"/>
      <protection locked="0"/>
    </xf>
    <xf numFmtId="0" fontId="61" fillId="9" borderId="17" xfId="0" applyFont="1" applyFill="1" applyBorder="1" applyAlignment="1" applyProtection="1">
      <alignment horizontal="center" vertical="center"/>
      <protection locked="0"/>
    </xf>
    <xf numFmtId="0" fontId="61" fillId="9" borderId="19" xfId="0" applyFont="1" applyFill="1" applyBorder="1" applyAlignment="1" applyProtection="1">
      <alignment horizontal="center" vertical="center"/>
      <protection locked="0"/>
    </xf>
    <xf numFmtId="0" fontId="49" fillId="0" borderId="75" xfId="0" applyFont="1" applyBorder="1" applyAlignment="1" applyProtection="1">
      <alignment horizontal="center" vertical="center" wrapText="1"/>
      <protection locked="0"/>
    </xf>
    <xf numFmtId="0" fontId="49" fillId="0" borderId="6" xfId="0" applyFont="1" applyBorder="1" applyAlignment="1" applyProtection="1">
      <alignment horizontal="center" vertical="center" wrapText="1"/>
      <protection locked="0"/>
    </xf>
    <xf numFmtId="0" fontId="49" fillId="0" borderId="6" xfId="0" applyFont="1" applyBorder="1" applyAlignment="1" applyProtection="1">
      <alignment horizontal="center" vertical="center"/>
      <protection locked="0"/>
    </xf>
    <xf numFmtId="0" fontId="49" fillId="0" borderId="76" xfId="0" applyFont="1" applyBorder="1" applyAlignment="1" applyProtection="1">
      <alignment horizontal="center" vertical="center"/>
      <protection locked="0"/>
    </xf>
    <xf numFmtId="0" fontId="58" fillId="9" borderId="17" xfId="0" applyFont="1" applyFill="1" applyBorder="1" applyAlignment="1" applyProtection="1">
      <alignment horizontal="center" vertical="center"/>
      <protection locked="0"/>
    </xf>
    <xf numFmtId="0" fontId="58" fillId="9" borderId="19" xfId="0" applyFont="1" applyFill="1" applyBorder="1" applyAlignment="1" applyProtection="1">
      <alignment horizontal="center" vertical="center"/>
      <protection locked="0"/>
    </xf>
    <xf numFmtId="0" fontId="61" fillId="9" borderId="18" xfId="0" applyFont="1" applyFill="1" applyBorder="1" applyAlignment="1" applyProtection="1">
      <alignment horizontal="center" vertical="center"/>
      <protection locked="0"/>
    </xf>
    <xf numFmtId="0" fontId="49" fillId="0" borderId="7" xfId="0" applyFont="1" applyBorder="1" applyAlignment="1" applyProtection="1">
      <alignment horizontal="center" vertical="center" wrapText="1"/>
      <protection locked="0"/>
    </xf>
    <xf numFmtId="0" fontId="49" fillId="0" borderId="78" xfId="0" applyFont="1" applyBorder="1" applyAlignment="1" applyProtection="1">
      <alignment horizontal="center" vertical="center" wrapText="1"/>
      <protection locked="0"/>
    </xf>
    <xf numFmtId="0" fontId="49" fillId="0" borderId="17" xfId="0" applyFont="1" applyBorder="1" applyAlignment="1" applyProtection="1">
      <alignment horizontal="center" vertical="center"/>
      <protection locked="0"/>
    </xf>
    <xf numFmtId="0" fontId="44" fillId="9" borderId="35" xfId="0" applyFont="1" applyFill="1" applyBorder="1" applyAlignment="1" applyProtection="1">
      <alignment horizontal="center" vertical="center"/>
      <protection locked="0"/>
    </xf>
    <xf numFmtId="0" fontId="44" fillId="9" borderId="29" xfId="0" applyFont="1" applyFill="1" applyBorder="1" applyAlignment="1" applyProtection="1">
      <alignment horizontal="center" vertical="center"/>
      <protection locked="0"/>
    </xf>
    <xf numFmtId="0" fontId="44" fillId="9" borderId="29" xfId="0" applyFont="1" applyFill="1" applyBorder="1" applyAlignment="1" applyProtection="1">
      <alignment horizontal="center" vertical="center" wrapText="1"/>
      <protection locked="0"/>
    </xf>
    <xf numFmtId="0" fontId="44" fillId="9" borderId="32" xfId="0" applyFont="1" applyFill="1" applyBorder="1" applyAlignment="1" applyProtection="1">
      <alignment horizontal="center" vertical="center" wrapText="1"/>
      <protection locked="0"/>
    </xf>
    <xf numFmtId="0" fontId="49" fillId="0" borderId="36" xfId="0" applyFont="1" applyBorder="1" applyAlignment="1" applyProtection="1">
      <alignment horizontal="center" vertical="center" wrapText="1"/>
      <protection locked="0"/>
    </xf>
    <xf numFmtId="0" fontId="49" fillId="0" borderId="27" xfId="0" applyFont="1" applyBorder="1" applyAlignment="1" applyProtection="1">
      <alignment horizontal="center" vertical="center" wrapText="1"/>
      <protection locked="0"/>
    </xf>
    <xf numFmtId="0" fontId="49" fillId="0" borderId="28" xfId="0" applyFont="1" applyBorder="1" applyAlignment="1" applyProtection="1">
      <alignment horizontal="center" vertical="center" wrapText="1"/>
      <protection locked="0"/>
    </xf>
    <xf numFmtId="0" fontId="44" fillId="9" borderId="8" xfId="0" applyFont="1" applyFill="1" applyBorder="1" applyAlignment="1" applyProtection="1">
      <alignment horizontal="center" vertical="center"/>
      <protection locked="0"/>
    </xf>
    <xf numFmtId="0" fontId="44" fillId="9" borderId="5" xfId="0" applyFont="1" applyFill="1" applyBorder="1" applyAlignment="1" applyProtection="1">
      <alignment horizontal="center" vertical="center"/>
      <protection locked="0"/>
    </xf>
    <xf numFmtId="0" fontId="12" fillId="0" borderId="17" xfId="0" applyFont="1" applyBorder="1" applyAlignment="1" applyProtection="1">
      <alignment horizontal="center" vertical="center"/>
      <protection locked="0"/>
    </xf>
    <xf numFmtId="0" fontId="12" fillId="0" borderId="44" xfId="0" applyFont="1" applyBorder="1" applyAlignment="1" applyProtection="1">
      <alignment horizontal="center" vertical="center"/>
      <protection locked="0"/>
    </xf>
    <xf numFmtId="0" fontId="49" fillId="0" borderId="35" xfId="0" applyFont="1" applyBorder="1" applyAlignment="1" applyProtection="1">
      <alignment horizontal="center" vertical="center" wrapText="1"/>
      <protection locked="0"/>
    </xf>
    <xf numFmtId="0" fontId="49" fillId="0" borderId="29" xfId="0" applyFont="1" applyBorder="1" applyAlignment="1" applyProtection="1">
      <alignment horizontal="center" vertical="center" wrapText="1"/>
      <protection locked="0"/>
    </xf>
    <xf numFmtId="0" fontId="49" fillId="0" borderId="14" xfId="0" applyFont="1" applyBorder="1" applyAlignment="1" applyProtection="1">
      <alignment horizontal="center" vertical="center" wrapText="1"/>
      <protection locked="0"/>
    </xf>
    <xf numFmtId="0" fontId="49" fillId="0" borderId="80" xfId="0" applyFont="1" applyBorder="1" applyAlignment="1" applyProtection="1">
      <alignment horizontal="center" vertical="center" wrapText="1"/>
      <protection locked="0"/>
    </xf>
    <xf numFmtId="0" fontId="49" fillId="0" borderId="32" xfId="0" applyFont="1" applyBorder="1" applyAlignment="1" applyProtection="1">
      <alignment horizontal="center" vertical="center" wrapText="1"/>
      <protection locked="0"/>
    </xf>
    <xf numFmtId="0" fontId="20" fillId="3" borderId="14" xfId="2" applyFont="1" applyFill="1" applyBorder="1" applyAlignment="1" applyProtection="1">
      <alignment horizontal="center" vertical="center"/>
      <protection locked="0"/>
    </xf>
    <xf numFmtId="0" fontId="20" fillId="3" borderId="44" xfId="2" applyFont="1" applyFill="1" applyBorder="1" applyAlignment="1" applyProtection="1">
      <alignment horizontal="center" vertical="center"/>
      <protection locked="0"/>
    </xf>
    <xf numFmtId="0" fontId="49" fillId="0" borderId="76" xfId="0" applyFont="1" applyBorder="1" applyAlignment="1" applyProtection="1">
      <alignment horizontal="center" vertical="center" wrapText="1"/>
      <protection locked="0"/>
    </xf>
    <xf numFmtId="179" fontId="56" fillId="0" borderId="52" xfId="4" applyNumberFormat="1" applyFont="1" applyBorder="1" applyAlignment="1" applyProtection="1">
      <alignment horizontal="center" vertical="center" textRotation="90"/>
      <protection locked="0"/>
    </xf>
  </cellXfs>
  <cellStyles count="7">
    <cellStyle name="메모" xfId="6" builtinId="10"/>
    <cellStyle name="쉼표 [0]" xfId="3" builtinId="6"/>
    <cellStyle name="쉼표 [0] 2" xfId="5"/>
    <cellStyle name="표준" xfId="0" builtinId="0"/>
    <cellStyle name="표준 2" xfId="1"/>
    <cellStyle name="표준 3" xfId="4"/>
    <cellStyle name="표준_A505" xfId="2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45214</xdr:colOff>
      <xdr:row>9</xdr:row>
      <xdr:rowOff>123827</xdr:rowOff>
    </xdr:from>
    <xdr:to>
      <xdr:col>50</xdr:col>
      <xdr:colOff>295244</xdr:colOff>
      <xdr:row>11</xdr:row>
      <xdr:rowOff>35720</xdr:rowOff>
    </xdr:to>
    <xdr:sp macro="" textlink="">
      <xdr:nvSpPr>
        <xdr:cNvPr id="2" name="직사각형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26734264" y="4867277"/>
          <a:ext cx="688180" cy="1169193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  <xdr:twoCellAnchor>
    <xdr:from>
      <xdr:col>48</xdr:col>
      <xdr:colOff>278575</xdr:colOff>
      <xdr:row>9</xdr:row>
      <xdr:rowOff>514352</xdr:rowOff>
    </xdr:from>
    <xdr:to>
      <xdr:col>51</xdr:col>
      <xdr:colOff>238094</xdr:colOff>
      <xdr:row>10</xdr:row>
      <xdr:rowOff>247654</xdr:rowOff>
    </xdr:to>
    <xdr:sp macro="" textlink="">
      <xdr:nvSpPr>
        <xdr:cNvPr id="3" name="직사각형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/>
      </xdr:nvSpPr>
      <xdr:spPr>
        <a:xfrm>
          <a:off x="26529475" y="5257802"/>
          <a:ext cx="1273969" cy="361952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  <xdr:twoCellAnchor>
    <xdr:from>
      <xdr:col>42</xdr:col>
      <xdr:colOff>352425</xdr:colOff>
      <xdr:row>12</xdr:row>
      <xdr:rowOff>19050</xdr:rowOff>
    </xdr:from>
    <xdr:to>
      <xdr:col>51</xdr:col>
      <xdr:colOff>145232</xdr:colOff>
      <xdr:row>14</xdr:row>
      <xdr:rowOff>250032</xdr:rowOff>
    </xdr:to>
    <xdr:sp macro="" textlink="">
      <xdr:nvSpPr>
        <xdr:cNvPr id="4" name="직사각형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/>
      </xdr:nvSpPr>
      <xdr:spPr>
        <a:xfrm>
          <a:off x="23974425" y="6648450"/>
          <a:ext cx="3736157" cy="14882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en-US" altLang="ko-KR" sz="2000" b="1">
              <a:solidFill>
                <a:schemeClr val="tx1"/>
              </a:solidFill>
              <a:latin typeface="+mn-ea"/>
              <a:ea typeface="+mn-ea"/>
            </a:rPr>
            <a:t>* </a:t>
          </a:r>
          <a:r>
            <a:rPr lang="ko-KR" altLang="en-US" sz="2000" b="1">
              <a:solidFill>
                <a:schemeClr val="tx1"/>
              </a:solidFill>
              <a:latin typeface="+mn-ea"/>
              <a:ea typeface="+mn-ea"/>
            </a:rPr>
            <a:t>판정기준</a:t>
          </a:r>
          <a:r>
            <a:rPr lang="en-US" altLang="ko-KR" sz="2000" b="1">
              <a:solidFill>
                <a:schemeClr val="tx1"/>
              </a:solidFill>
              <a:latin typeface="+mn-ea"/>
              <a:ea typeface="+mn-ea"/>
            </a:rPr>
            <a:t>*</a:t>
          </a:r>
        </a:p>
        <a:p>
          <a:pPr algn="l"/>
          <a:r>
            <a:rPr lang="en-US" altLang="ko-KR" sz="2000" b="1">
              <a:solidFill>
                <a:schemeClr val="tx1"/>
              </a:solidFill>
              <a:latin typeface="+mn-ea"/>
              <a:ea typeface="+mn-ea"/>
            </a:rPr>
            <a:t>  X,Y</a:t>
          </a:r>
          <a:r>
            <a:rPr lang="ko-KR" altLang="en-US" sz="2000" b="1">
              <a:solidFill>
                <a:schemeClr val="tx1"/>
              </a:solidFill>
              <a:latin typeface="+mn-ea"/>
              <a:ea typeface="+mn-ea"/>
            </a:rPr>
            <a:t>축 전체 면적의 </a:t>
          </a:r>
          <a:r>
            <a:rPr lang="en-US" altLang="ko-KR" sz="2000" b="1">
              <a:solidFill>
                <a:schemeClr val="tx1"/>
              </a:solidFill>
              <a:latin typeface="+mn-ea"/>
              <a:ea typeface="+mn-ea"/>
            </a:rPr>
            <a:t>70%</a:t>
          </a:r>
          <a:r>
            <a:rPr lang="en-US" altLang="ko-KR" sz="2000" b="1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2000" b="1" baseline="0">
              <a:solidFill>
                <a:schemeClr val="tx1"/>
              </a:solidFill>
              <a:latin typeface="+mn-ea"/>
              <a:ea typeface="+mn-ea"/>
            </a:rPr>
            <a:t>이상</a:t>
          </a:r>
          <a:endParaRPr lang="en-US" altLang="ko-KR" sz="2000" b="1" baseline="0">
            <a:solidFill>
              <a:schemeClr val="tx1"/>
            </a:solidFill>
            <a:latin typeface="+mn-ea"/>
            <a:ea typeface="+mn-ea"/>
          </a:endParaRPr>
        </a:p>
        <a:p>
          <a:pPr algn="l"/>
          <a:r>
            <a:rPr lang="ko-KR" altLang="en-US" sz="2000" b="1">
              <a:solidFill>
                <a:schemeClr val="tx1"/>
              </a:solidFill>
              <a:latin typeface="+mn-ea"/>
              <a:ea typeface="+mn-ea"/>
            </a:rPr>
            <a:t>  단</a:t>
          </a:r>
          <a:r>
            <a:rPr lang="en-US" altLang="ko-KR" sz="2000" b="1">
              <a:solidFill>
                <a:schemeClr val="tx1"/>
              </a:solidFill>
              <a:latin typeface="+mn-ea"/>
              <a:ea typeface="+mn-ea"/>
            </a:rPr>
            <a:t>, Y</a:t>
          </a:r>
          <a:r>
            <a:rPr lang="ko-KR" altLang="en-US" sz="2000" b="1">
              <a:solidFill>
                <a:schemeClr val="tx1"/>
              </a:solidFill>
              <a:latin typeface="+mn-ea"/>
              <a:ea typeface="+mn-ea"/>
            </a:rPr>
            <a:t>축방향 관통 없을 것</a:t>
          </a:r>
        </a:p>
      </xdr:txBody>
    </xdr:sp>
    <xdr:clientData/>
  </xdr:twoCellAnchor>
  <xdr:twoCellAnchor>
    <xdr:from>
      <xdr:col>44</xdr:col>
      <xdr:colOff>66671</xdr:colOff>
      <xdr:row>9</xdr:row>
      <xdr:rowOff>114299</xdr:rowOff>
    </xdr:from>
    <xdr:to>
      <xdr:col>45</xdr:col>
      <xdr:colOff>307177</xdr:colOff>
      <xdr:row>11</xdr:row>
      <xdr:rowOff>26192</xdr:rowOff>
    </xdr:to>
    <xdr:sp macro="" textlink="">
      <xdr:nvSpPr>
        <xdr:cNvPr id="5" name="직사각형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/>
      </xdr:nvSpPr>
      <xdr:spPr>
        <a:xfrm>
          <a:off x="24564971" y="4857749"/>
          <a:ext cx="678656" cy="1169193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  <xdr:twoCellAnchor>
    <xdr:from>
      <xdr:col>45</xdr:col>
      <xdr:colOff>411958</xdr:colOff>
      <xdr:row>10</xdr:row>
      <xdr:rowOff>176212</xdr:rowOff>
    </xdr:from>
    <xdr:to>
      <xdr:col>47</xdr:col>
      <xdr:colOff>407195</xdr:colOff>
      <xdr:row>11</xdr:row>
      <xdr:rowOff>0</xdr:rowOff>
    </xdr:to>
    <xdr:sp macro="" textlink="">
      <xdr:nvSpPr>
        <xdr:cNvPr id="6" name="직사각형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/>
      </xdr:nvSpPr>
      <xdr:spPr>
        <a:xfrm>
          <a:off x="25348408" y="5548312"/>
          <a:ext cx="871537" cy="45243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200" b="1">
              <a:solidFill>
                <a:schemeClr val="tx1"/>
              </a:solidFill>
              <a:latin typeface="+mn-ea"/>
              <a:ea typeface="+mn-ea"/>
            </a:rPr>
            <a:t>X</a:t>
          </a:r>
          <a:r>
            <a:rPr lang="ko-KR" altLang="en-US" sz="1200" b="1">
              <a:solidFill>
                <a:schemeClr val="tx1"/>
              </a:solidFill>
              <a:latin typeface="+mn-ea"/>
              <a:ea typeface="+mn-ea"/>
            </a:rPr>
            <a:t>축</a:t>
          </a:r>
        </a:p>
      </xdr:txBody>
    </xdr:sp>
    <xdr:clientData/>
  </xdr:twoCellAnchor>
  <xdr:twoCellAnchor>
    <xdr:from>
      <xdr:col>43</xdr:col>
      <xdr:colOff>276220</xdr:colOff>
      <xdr:row>9</xdr:row>
      <xdr:rowOff>504824</xdr:rowOff>
    </xdr:from>
    <xdr:to>
      <xdr:col>46</xdr:col>
      <xdr:colOff>235739</xdr:colOff>
      <xdr:row>10</xdr:row>
      <xdr:rowOff>238126</xdr:rowOff>
    </xdr:to>
    <xdr:sp macro="" textlink="">
      <xdr:nvSpPr>
        <xdr:cNvPr id="7" name="직사각형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/>
      </xdr:nvSpPr>
      <xdr:spPr>
        <a:xfrm>
          <a:off x="24336370" y="5248274"/>
          <a:ext cx="1273969" cy="361952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  <xdr:twoCellAnchor>
    <xdr:from>
      <xdr:col>43</xdr:col>
      <xdr:colOff>238147</xdr:colOff>
      <xdr:row>10</xdr:row>
      <xdr:rowOff>523874</xdr:rowOff>
    </xdr:from>
    <xdr:to>
      <xdr:col>46</xdr:col>
      <xdr:colOff>271484</xdr:colOff>
      <xdr:row>10</xdr:row>
      <xdr:rowOff>523875</xdr:rowOff>
    </xdr:to>
    <xdr:cxnSp macro="">
      <xdr:nvCxnSpPr>
        <xdr:cNvPr id="8" name="직선 화살표 연결선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24298297" y="5895974"/>
          <a:ext cx="1347787" cy="1"/>
        </a:xfrm>
        <a:prstGeom prst="straightConnector1">
          <a:avLst/>
        </a:prstGeom>
        <a:ln w="19050">
          <a:solidFill>
            <a:srgbClr val="FF000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238166</xdr:colOff>
      <xdr:row>8</xdr:row>
      <xdr:rowOff>538162</xdr:rowOff>
    </xdr:from>
    <xdr:to>
      <xdr:col>43</xdr:col>
      <xdr:colOff>238166</xdr:colOff>
      <xdr:row>10</xdr:row>
      <xdr:rowOff>535781</xdr:rowOff>
    </xdr:to>
    <xdr:cxnSp macro="">
      <xdr:nvCxnSpPr>
        <xdr:cNvPr id="9" name="직선 화살표 연결선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CxnSpPr/>
      </xdr:nvCxnSpPr>
      <xdr:spPr>
        <a:xfrm>
          <a:off x="24298316" y="4652962"/>
          <a:ext cx="0" cy="1254919"/>
        </a:xfrm>
        <a:prstGeom prst="straightConnector1">
          <a:avLst/>
        </a:prstGeom>
        <a:ln w="19050">
          <a:solidFill>
            <a:srgbClr val="FF000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430987</xdr:colOff>
      <xdr:row>9</xdr:row>
      <xdr:rowOff>578643</xdr:rowOff>
    </xdr:from>
    <xdr:to>
      <xdr:col>47</xdr:col>
      <xdr:colOff>395268</xdr:colOff>
      <xdr:row>10</xdr:row>
      <xdr:rowOff>130968</xdr:rowOff>
    </xdr:to>
    <xdr:sp macro="" textlink="">
      <xdr:nvSpPr>
        <xdr:cNvPr id="10" name="오른쪽 화살표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/>
      </xdr:nvSpPr>
      <xdr:spPr>
        <a:xfrm>
          <a:off x="25805587" y="5322093"/>
          <a:ext cx="402431" cy="180975"/>
        </a:xfrm>
        <a:prstGeom prst="rightArrow">
          <a:avLst/>
        </a:prstGeom>
        <a:solidFill>
          <a:schemeClr val="bg2">
            <a:lumMod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  <xdr:twoCellAnchor>
    <xdr:from>
      <xdr:col>46</xdr:col>
      <xdr:colOff>400050</xdr:colOff>
      <xdr:row>10</xdr:row>
      <xdr:rowOff>95250</xdr:rowOff>
    </xdr:from>
    <xdr:to>
      <xdr:col>49</xdr:col>
      <xdr:colOff>190501</xdr:colOff>
      <xdr:row>12</xdr:row>
      <xdr:rowOff>57150</xdr:rowOff>
    </xdr:to>
    <xdr:cxnSp macro="">
      <xdr:nvCxnSpPr>
        <xdr:cNvPr id="11" name="직선 화살표 연결선 10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CxnSpPr/>
      </xdr:nvCxnSpPr>
      <xdr:spPr>
        <a:xfrm flipH="1">
          <a:off x="25774650" y="5467350"/>
          <a:ext cx="1104901" cy="1219200"/>
        </a:xfrm>
        <a:prstGeom prst="straightConnector1">
          <a:avLst/>
        </a:prstGeom>
        <a:ln w="19050">
          <a:solidFill>
            <a:srgbClr val="FF0000"/>
          </a:solidFill>
          <a:headEnd type="triangle" w="lg" len="me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323850</xdr:colOff>
      <xdr:row>5</xdr:row>
      <xdr:rowOff>19050</xdr:rowOff>
    </xdr:from>
    <xdr:to>
      <xdr:col>46</xdr:col>
      <xdr:colOff>361950</xdr:colOff>
      <xdr:row>5</xdr:row>
      <xdr:rowOff>590550</xdr:rowOff>
    </xdr:to>
    <xdr:sp macro="" textlink="">
      <xdr:nvSpPr>
        <xdr:cNvPr id="12" name="타원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/>
      </xdr:nvSpPr>
      <xdr:spPr>
        <a:xfrm>
          <a:off x="24822150" y="2247900"/>
          <a:ext cx="914400" cy="571500"/>
        </a:xfrm>
        <a:prstGeom prst="ellipse">
          <a:avLst/>
        </a:prstGeom>
        <a:noFill/>
        <a:ln w="317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  <xdr:twoCellAnchor>
    <xdr:from>
      <xdr:col>42</xdr:col>
      <xdr:colOff>400050</xdr:colOff>
      <xdr:row>8</xdr:row>
      <xdr:rowOff>297653</xdr:rowOff>
    </xdr:from>
    <xdr:to>
      <xdr:col>44</xdr:col>
      <xdr:colOff>276225</xdr:colOff>
      <xdr:row>9</xdr:row>
      <xdr:rowOff>135728</xdr:rowOff>
    </xdr:to>
    <xdr:sp macro="" textlink="">
      <xdr:nvSpPr>
        <xdr:cNvPr id="13" name="직사각형 12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SpPr/>
      </xdr:nvSpPr>
      <xdr:spPr>
        <a:xfrm>
          <a:off x="24022050" y="4412453"/>
          <a:ext cx="752475" cy="4667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200" b="1">
              <a:solidFill>
                <a:schemeClr val="tx1"/>
              </a:solidFill>
              <a:latin typeface="+mn-ea"/>
              <a:ea typeface="+mn-ea"/>
            </a:rPr>
            <a:t>Y</a:t>
          </a:r>
          <a:r>
            <a:rPr lang="ko-KR" altLang="en-US" sz="1200" b="1">
              <a:solidFill>
                <a:schemeClr val="tx1"/>
              </a:solidFill>
              <a:latin typeface="+mn-ea"/>
              <a:ea typeface="+mn-ea"/>
            </a:rPr>
            <a:t>축</a:t>
          </a:r>
        </a:p>
      </xdr:txBody>
    </xdr:sp>
    <xdr:clientData/>
  </xdr:twoCellAnchor>
  <xdr:twoCellAnchor>
    <xdr:from>
      <xdr:col>49</xdr:col>
      <xdr:colOff>45214</xdr:colOff>
      <xdr:row>34</xdr:row>
      <xdr:rowOff>123827</xdr:rowOff>
    </xdr:from>
    <xdr:to>
      <xdr:col>50</xdr:col>
      <xdr:colOff>295244</xdr:colOff>
      <xdr:row>36</xdr:row>
      <xdr:rowOff>35720</xdr:rowOff>
    </xdr:to>
    <xdr:sp macro="" textlink="">
      <xdr:nvSpPr>
        <xdr:cNvPr id="14" name="직사각형 1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SpPr/>
      </xdr:nvSpPr>
      <xdr:spPr>
        <a:xfrm>
          <a:off x="26734264" y="21821777"/>
          <a:ext cx="688180" cy="1169193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  <xdr:twoCellAnchor>
    <xdr:from>
      <xdr:col>48</xdr:col>
      <xdr:colOff>278575</xdr:colOff>
      <xdr:row>34</xdr:row>
      <xdr:rowOff>514352</xdr:rowOff>
    </xdr:from>
    <xdr:to>
      <xdr:col>51</xdr:col>
      <xdr:colOff>238094</xdr:colOff>
      <xdr:row>35</xdr:row>
      <xdr:rowOff>247654</xdr:rowOff>
    </xdr:to>
    <xdr:sp macro="" textlink="">
      <xdr:nvSpPr>
        <xdr:cNvPr id="15" name="직사각형 14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SpPr/>
      </xdr:nvSpPr>
      <xdr:spPr>
        <a:xfrm>
          <a:off x="26529475" y="22212302"/>
          <a:ext cx="1273969" cy="361952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  <xdr:twoCellAnchor>
    <xdr:from>
      <xdr:col>42</xdr:col>
      <xdr:colOff>352425</xdr:colOff>
      <xdr:row>37</xdr:row>
      <xdr:rowOff>19050</xdr:rowOff>
    </xdr:from>
    <xdr:to>
      <xdr:col>51</xdr:col>
      <xdr:colOff>145232</xdr:colOff>
      <xdr:row>39</xdr:row>
      <xdr:rowOff>250032</xdr:rowOff>
    </xdr:to>
    <xdr:sp macro="" textlink="">
      <xdr:nvSpPr>
        <xdr:cNvPr id="16" name="직사각형 15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SpPr/>
      </xdr:nvSpPr>
      <xdr:spPr>
        <a:xfrm>
          <a:off x="23974425" y="23602950"/>
          <a:ext cx="3736157" cy="14882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en-US" altLang="ko-KR" sz="2000" b="1">
              <a:solidFill>
                <a:schemeClr val="tx1"/>
              </a:solidFill>
              <a:latin typeface="+mn-ea"/>
              <a:ea typeface="+mn-ea"/>
            </a:rPr>
            <a:t>* </a:t>
          </a:r>
          <a:r>
            <a:rPr lang="ko-KR" altLang="en-US" sz="2000" b="1">
              <a:solidFill>
                <a:schemeClr val="tx1"/>
              </a:solidFill>
              <a:latin typeface="+mn-ea"/>
              <a:ea typeface="+mn-ea"/>
            </a:rPr>
            <a:t>판정기준</a:t>
          </a:r>
          <a:r>
            <a:rPr lang="en-US" altLang="ko-KR" sz="2000" b="1">
              <a:solidFill>
                <a:schemeClr val="tx1"/>
              </a:solidFill>
              <a:latin typeface="+mn-ea"/>
              <a:ea typeface="+mn-ea"/>
            </a:rPr>
            <a:t>*</a:t>
          </a:r>
        </a:p>
        <a:p>
          <a:pPr algn="l"/>
          <a:r>
            <a:rPr lang="en-US" altLang="ko-KR" sz="2000" b="1">
              <a:solidFill>
                <a:schemeClr val="tx1"/>
              </a:solidFill>
              <a:latin typeface="+mn-ea"/>
              <a:ea typeface="+mn-ea"/>
            </a:rPr>
            <a:t>  X,Y</a:t>
          </a:r>
          <a:r>
            <a:rPr lang="ko-KR" altLang="en-US" sz="2000" b="1">
              <a:solidFill>
                <a:schemeClr val="tx1"/>
              </a:solidFill>
              <a:latin typeface="+mn-ea"/>
              <a:ea typeface="+mn-ea"/>
            </a:rPr>
            <a:t>축 전체 면적의 </a:t>
          </a:r>
          <a:r>
            <a:rPr lang="en-US" altLang="ko-KR" sz="2000" b="1">
              <a:solidFill>
                <a:schemeClr val="tx1"/>
              </a:solidFill>
              <a:latin typeface="+mn-ea"/>
              <a:ea typeface="+mn-ea"/>
            </a:rPr>
            <a:t>70%</a:t>
          </a:r>
          <a:r>
            <a:rPr lang="en-US" altLang="ko-KR" sz="2000" b="1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2000" b="1" baseline="0">
              <a:solidFill>
                <a:schemeClr val="tx1"/>
              </a:solidFill>
              <a:latin typeface="+mn-ea"/>
              <a:ea typeface="+mn-ea"/>
            </a:rPr>
            <a:t>이상</a:t>
          </a:r>
          <a:endParaRPr lang="en-US" altLang="ko-KR" sz="2000" b="1" baseline="0">
            <a:solidFill>
              <a:schemeClr val="tx1"/>
            </a:solidFill>
            <a:latin typeface="+mn-ea"/>
            <a:ea typeface="+mn-ea"/>
          </a:endParaRPr>
        </a:p>
        <a:p>
          <a:pPr algn="l"/>
          <a:r>
            <a:rPr lang="ko-KR" altLang="en-US" sz="2000" b="1">
              <a:solidFill>
                <a:schemeClr val="tx1"/>
              </a:solidFill>
              <a:latin typeface="+mn-ea"/>
              <a:ea typeface="+mn-ea"/>
            </a:rPr>
            <a:t>  단</a:t>
          </a:r>
          <a:r>
            <a:rPr lang="en-US" altLang="ko-KR" sz="2000" b="1">
              <a:solidFill>
                <a:schemeClr val="tx1"/>
              </a:solidFill>
              <a:latin typeface="+mn-ea"/>
              <a:ea typeface="+mn-ea"/>
            </a:rPr>
            <a:t>, Y</a:t>
          </a:r>
          <a:r>
            <a:rPr lang="ko-KR" altLang="en-US" sz="2000" b="1">
              <a:solidFill>
                <a:schemeClr val="tx1"/>
              </a:solidFill>
              <a:latin typeface="+mn-ea"/>
              <a:ea typeface="+mn-ea"/>
            </a:rPr>
            <a:t>축방향 관통 없을 것</a:t>
          </a:r>
        </a:p>
      </xdr:txBody>
    </xdr:sp>
    <xdr:clientData/>
  </xdr:twoCellAnchor>
  <xdr:twoCellAnchor>
    <xdr:from>
      <xdr:col>44</xdr:col>
      <xdr:colOff>66671</xdr:colOff>
      <xdr:row>34</xdr:row>
      <xdr:rowOff>114299</xdr:rowOff>
    </xdr:from>
    <xdr:to>
      <xdr:col>45</xdr:col>
      <xdr:colOff>307177</xdr:colOff>
      <xdr:row>36</xdr:row>
      <xdr:rowOff>26192</xdr:rowOff>
    </xdr:to>
    <xdr:sp macro="" textlink="">
      <xdr:nvSpPr>
        <xdr:cNvPr id="17" name="직사각형 16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SpPr/>
      </xdr:nvSpPr>
      <xdr:spPr>
        <a:xfrm>
          <a:off x="24564971" y="21812249"/>
          <a:ext cx="678656" cy="1169193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  <xdr:twoCellAnchor>
    <xdr:from>
      <xdr:col>45</xdr:col>
      <xdr:colOff>411958</xdr:colOff>
      <xdr:row>35</xdr:row>
      <xdr:rowOff>176212</xdr:rowOff>
    </xdr:from>
    <xdr:to>
      <xdr:col>47</xdr:col>
      <xdr:colOff>407195</xdr:colOff>
      <xdr:row>36</xdr:row>
      <xdr:rowOff>0</xdr:rowOff>
    </xdr:to>
    <xdr:sp macro="" textlink="">
      <xdr:nvSpPr>
        <xdr:cNvPr id="18" name="직사각형 17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SpPr/>
      </xdr:nvSpPr>
      <xdr:spPr>
        <a:xfrm>
          <a:off x="25348408" y="22502812"/>
          <a:ext cx="871537" cy="45243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200" b="1">
              <a:solidFill>
                <a:schemeClr val="tx1"/>
              </a:solidFill>
              <a:latin typeface="+mn-ea"/>
              <a:ea typeface="+mn-ea"/>
            </a:rPr>
            <a:t>X</a:t>
          </a:r>
          <a:r>
            <a:rPr lang="ko-KR" altLang="en-US" sz="1200" b="1">
              <a:solidFill>
                <a:schemeClr val="tx1"/>
              </a:solidFill>
              <a:latin typeface="+mn-ea"/>
              <a:ea typeface="+mn-ea"/>
            </a:rPr>
            <a:t>축</a:t>
          </a:r>
        </a:p>
      </xdr:txBody>
    </xdr:sp>
    <xdr:clientData/>
  </xdr:twoCellAnchor>
  <xdr:twoCellAnchor>
    <xdr:from>
      <xdr:col>43</xdr:col>
      <xdr:colOff>276220</xdr:colOff>
      <xdr:row>34</xdr:row>
      <xdr:rowOff>504824</xdr:rowOff>
    </xdr:from>
    <xdr:to>
      <xdr:col>46</xdr:col>
      <xdr:colOff>235739</xdr:colOff>
      <xdr:row>35</xdr:row>
      <xdr:rowOff>238126</xdr:rowOff>
    </xdr:to>
    <xdr:sp macro="" textlink="">
      <xdr:nvSpPr>
        <xdr:cNvPr id="19" name="직사각형 18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SpPr/>
      </xdr:nvSpPr>
      <xdr:spPr>
        <a:xfrm>
          <a:off x="24336370" y="22202774"/>
          <a:ext cx="1273969" cy="361952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  <xdr:twoCellAnchor>
    <xdr:from>
      <xdr:col>43</xdr:col>
      <xdr:colOff>238147</xdr:colOff>
      <xdr:row>35</xdr:row>
      <xdr:rowOff>523874</xdr:rowOff>
    </xdr:from>
    <xdr:to>
      <xdr:col>46</xdr:col>
      <xdr:colOff>271484</xdr:colOff>
      <xdr:row>35</xdr:row>
      <xdr:rowOff>523875</xdr:rowOff>
    </xdr:to>
    <xdr:cxnSp macro="">
      <xdr:nvCxnSpPr>
        <xdr:cNvPr id="20" name="직선 화살표 연결선 19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CxnSpPr/>
      </xdr:nvCxnSpPr>
      <xdr:spPr>
        <a:xfrm flipV="1">
          <a:off x="24298297" y="22850474"/>
          <a:ext cx="1347787" cy="1"/>
        </a:xfrm>
        <a:prstGeom prst="straightConnector1">
          <a:avLst/>
        </a:prstGeom>
        <a:ln w="19050">
          <a:solidFill>
            <a:srgbClr val="FF000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238166</xdr:colOff>
      <xdr:row>33</xdr:row>
      <xdr:rowOff>538162</xdr:rowOff>
    </xdr:from>
    <xdr:to>
      <xdr:col>43</xdr:col>
      <xdr:colOff>238166</xdr:colOff>
      <xdr:row>35</xdr:row>
      <xdr:rowOff>535781</xdr:rowOff>
    </xdr:to>
    <xdr:cxnSp macro="">
      <xdr:nvCxnSpPr>
        <xdr:cNvPr id="21" name="직선 화살표 연결선 20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24298316" y="21607462"/>
          <a:ext cx="0" cy="1254919"/>
        </a:xfrm>
        <a:prstGeom prst="straightConnector1">
          <a:avLst/>
        </a:prstGeom>
        <a:ln w="19050">
          <a:solidFill>
            <a:srgbClr val="FF000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430987</xdr:colOff>
      <xdr:row>34</xdr:row>
      <xdr:rowOff>578643</xdr:rowOff>
    </xdr:from>
    <xdr:to>
      <xdr:col>47</xdr:col>
      <xdr:colOff>395268</xdr:colOff>
      <xdr:row>35</xdr:row>
      <xdr:rowOff>130968</xdr:rowOff>
    </xdr:to>
    <xdr:sp macro="" textlink="">
      <xdr:nvSpPr>
        <xdr:cNvPr id="22" name="오른쪽 화살표 21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SpPr/>
      </xdr:nvSpPr>
      <xdr:spPr>
        <a:xfrm>
          <a:off x="25805587" y="22276593"/>
          <a:ext cx="402431" cy="180975"/>
        </a:xfrm>
        <a:prstGeom prst="rightArrow">
          <a:avLst/>
        </a:prstGeom>
        <a:solidFill>
          <a:schemeClr val="bg2">
            <a:lumMod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  <xdr:twoCellAnchor>
    <xdr:from>
      <xdr:col>46</xdr:col>
      <xdr:colOff>400050</xdr:colOff>
      <xdr:row>35</xdr:row>
      <xdr:rowOff>95250</xdr:rowOff>
    </xdr:from>
    <xdr:to>
      <xdr:col>49</xdr:col>
      <xdr:colOff>190501</xdr:colOff>
      <xdr:row>37</xdr:row>
      <xdr:rowOff>57150</xdr:rowOff>
    </xdr:to>
    <xdr:cxnSp macro="">
      <xdr:nvCxnSpPr>
        <xdr:cNvPr id="23" name="직선 화살표 연결선 22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CxnSpPr/>
      </xdr:nvCxnSpPr>
      <xdr:spPr>
        <a:xfrm flipH="1">
          <a:off x="25774650" y="22421850"/>
          <a:ext cx="1104901" cy="1219200"/>
        </a:xfrm>
        <a:prstGeom prst="straightConnector1">
          <a:avLst/>
        </a:prstGeom>
        <a:ln w="19050">
          <a:solidFill>
            <a:srgbClr val="FF0000"/>
          </a:solidFill>
          <a:headEnd type="triangle" w="lg" len="me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323850</xdr:colOff>
      <xdr:row>30</xdr:row>
      <xdr:rowOff>19050</xdr:rowOff>
    </xdr:from>
    <xdr:to>
      <xdr:col>46</xdr:col>
      <xdr:colOff>361950</xdr:colOff>
      <xdr:row>30</xdr:row>
      <xdr:rowOff>590550</xdr:rowOff>
    </xdr:to>
    <xdr:sp macro="" textlink="">
      <xdr:nvSpPr>
        <xdr:cNvPr id="24" name="타원 23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SpPr/>
      </xdr:nvSpPr>
      <xdr:spPr>
        <a:xfrm>
          <a:off x="24822150" y="19202400"/>
          <a:ext cx="914400" cy="571500"/>
        </a:xfrm>
        <a:prstGeom prst="ellipse">
          <a:avLst/>
        </a:prstGeom>
        <a:noFill/>
        <a:ln w="317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  <xdr:twoCellAnchor>
    <xdr:from>
      <xdr:col>42</xdr:col>
      <xdr:colOff>400050</xdr:colOff>
      <xdr:row>33</xdr:row>
      <xdr:rowOff>297653</xdr:rowOff>
    </xdr:from>
    <xdr:to>
      <xdr:col>44</xdr:col>
      <xdr:colOff>276225</xdr:colOff>
      <xdr:row>34</xdr:row>
      <xdr:rowOff>135728</xdr:rowOff>
    </xdr:to>
    <xdr:sp macro="" textlink="">
      <xdr:nvSpPr>
        <xdr:cNvPr id="25" name="직사각형 24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SpPr/>
      </xdr:nvSpPr>
      <xdr:spPr>
        <a:xfrm>
          <a:off x="24022050" y="21366953"/>
          <a:ext cx="752475" cy="4667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200" b="1">
              <a:solidFill>
                <a:schemeClr val="tx1"/>
              </a:solidFill>
              <a:latin typeface="+mn-ea"/>
              <a:ea typeface="+mn-ea"/>
            </a:rPr>
            <a:t>Y</a:t>
          </a:r>
          <a:r>
            <a:rPr lang="ko-KR" altLang="en-US" sz="1200" b="1">
              <a:solidFill>
                <a:schemeClr val="tx1"/>
              </a:solidFill>
              <a:latin typeface="+mn-ea"/>
              <a:ea typeface="+mn-ea"/>
            </a:rPr>
            <a:t>축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45214</xdr:colOff>
      <xdr:row>9</xdr:row>
      <xdr:rowOff>123827</xdr:rowOff>
    </xdr:from>
    <xdr:to>
      <xdr:col>55</xdr:col>
      <xdr:colOff>295244</xdr:colOff>
      <xdr:row>11</xdr:row>
      <xdr:rowOff>35720</xdr:rowOff>
    </xdr:to>
    <xdr:sp macro="" textlink="">
      <xdr:nvSpPr>
        <xdr:cNvPr id="2" name="직사각형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/>
      </xdr:nvSpPr>
      <xdr:spPr>
        <a:xfrm>
          <a:off x="22829014" y="4829177"/>
          <a:ext cx="678655" cy="1169193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53</xdr:col>
      <xdr:colOff>278575</xdr:colOff>
      <xdr:row>9</xdr:row>
      <xdr:rowOff>514352</xdr:rowOff>
    </xdr:from>
    <xdr:to>
      <xdr:col>56</xdr:col>
      <xdr:colOff>238094</xdr:colOff>
      <xdr:row>10</xdr:row>
      <xdr:rowOff>247654</xdr:rowOff>
    </xdr:to>
    <xdr:sp macro="" textlink="">
      <xdr:nvSpPr>
        <xdr:cNvPr id="3" name="직사각형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SpPr/>
      </xdr:nvSpPr>
      <xdr:spPr>
        <a:xfrm>
          <a:off x="22633750" y="5219702"/>
          <a:ext cx="1245394" cy="361952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47</xdr:col>
      <xdr:colOff>352425</xdr:colOff>
      <xdr:row>12</xdr:row>
      <xdr:rowOff>19050</xdr:rowOff>
    </xdr:from>
    <xdr:to>
      <xdr:col>56</xdr:col>
      <xdr:colOff>145232</xdr:colOff>
      <xdr:row>14</xdr:row>
      <xdr:rowOff>250032</xdr:rowOff>
    </xdr:to>
    <xdr:sp macro="" textlink="">
      <xdr:nvSpPr>
        <xdr:cNvPr id="4" name="직사각형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SpPr/>
      </xdr:nvSpPr>
      <xdr:spPr>
        <a:xfrm>
          <a:off x="20135850" y="6610350"/>
          <a:ext cx="3650432" cy="14882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en-US" altLang="ko-KR" sz="2000" b="1">
              <a:solidFill>
                <a:schemeClr val="tx1"/>
              </a:solidFill>
              <a:latin typeface="+mn-ea"/>
              <a:ea typeface="+mn-ea"/>
            </a:rPr>
            <a:t>* </a:t>
          </a:r>
          <a:r>
            <a:rPr lang="ko-KR" altLang="en-US" sz="2000" b="1">
              <a:solidFill>
                <a:schemeClr val="tx1"/>
              </a:solidFill>
              <a:latin typeface="+mn-ea"/>
              <a:ea typeface="+mn-ea"/>
            </a:rPr>
            <a:t>판정기준</a:t>
          </a:r>
          <a:r>
            <a:rPr lang="en-US" altLang="ko-KR" sz="2000" b="1">
              <a:solidFill>
                <a:schemeClr val="tx1"/>
              </a:solidFill>
              <a:latin typeface="+mn-ea"/>
              <a:ea typeface="+mn-ea"/>
            </a:rPr>
            <a:t>*</a:t>
          </a:r>
        </a:p>
        <a:p>
          <a:pPr algn="l"/>
          <a:r>
            <a:rPr lang="en-US" altLang="ko-KR" sz="2000" b="1">
              <a:solidFill>
                <a:schemeClr val="tx1"/>
              </a:solidFill>
              <a:latin typeface="+mn-ea"/>
              <a:ea typeface="+mn-ea"/>
            </a:rPr>
            <a:t>  X,Y</a:t>
          </a:r>
          <a:r>
            <a:rPr lang="ko-KR" altLang="en-US" sz="2000" b="1">
              <a:solidFill>
                <a:schemeClr val="tx1"/>
              </a:solidFill>
              <a:latin typeface="+mn-ea"/>
              <a:ea typeface="+mn-ea"/>
            </a:rPr>
            <a:t>축 전체 면적의 </a:t>
          </a:r>
          <a:r>
            <a:rPr lang="en-US" altLang="ko-KR" sz="2000" b="1">
              <a:solidFill>
                <a:schemeClr val="tx1"/>
              </a:solidFill>
              <a:latin typeface="+mn-ea"/>
              <a:ea typeface="+mn-ea"/>
            </a:rPr>
            <a:t>70%</a:t>
          </a:r>
          <a:r>
            <a:rPr lang="en-US" altLang="ko-KR" sz="2000" b="1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2000" b="1" baseline="0">
              <a:solidFill>
                <a:schemeClr val="tx1"/>
              </a:solidFill>
              <a:latin typeface="+mn-ea"/>
              <a:ea typeface="+mn-ea"/>
            </a:rPr>
            <a:t>이상</a:t>
          </a:r>
          <a:endParaRPr lang="en-US" altLang="ko-KR" sz="2000" b="1" baseline="0">
            <a:solidFill>
              <a:schemeClr val="tx1"/>
            </a:solidFill>
            <a:latin typeface="+mn-ea"/>
            <a:ea typeface="+mn-ea"/>
          </a:endParaRPr>
        </a:p>
        <a:p>
          <a:pPr algn="l"/>
          <a:r>
            <a:rPr lang="ko-KR" altLang="en-US" sz="2000" b="1">
              <a:solidFill>
                <a:schemeClr val="tx1"/>
              </a:solidFill>
              <a:latin typeface="+mn-ea"/>
              <a:ea typeface="+mn-ea"/>
            </a:rPr>
            <a:t>  단</a:t>
          </a:r>
          <a:r>
            <a:rPr lang="en-US" altLang="ko-KR" sz="2000" b="1">
              <a:solidFill>
                <a:schemeClr val="tx1"/>
              </a:solidFill>
              <a:latin typeface="+mn-ea"/>
              <a:ea typeface="+mn-ea"/>
            </a:rPr>
            <a:t>, Y</a:t>
          </a:r>
          <a:r>
            <a:rPr lang="ko-KR" altLang="en-US" sz="2000" b="1">
              <a:solidFill>
                <a:schemeClr val="tx1"/>
              </a:solidFill>
              <a:latin typeface="+mn-ea"/>
              <a:ea typeface="+mn-ea"/>
            </a:rPr>
            <a:t>축방향 관통 없을 것</a:t>
          </a:r>
        </a:p>
      </xdr:txBody>
    </xdr:sp>
    <xdr:clientData/>
  </xdr:twoCellAnchor>
  <xdr:twoCellAnchor>
    <xdr:from>
      <xdr:col>49</xdr:col>
      <xdr:colOff>66671</xdr:colOff>
      <xdr:row>9</xdr:row>
      <xdr:rowOff>114299</xdr:rowOff>
    </xdr:from>
    <xdr:to>
      <xdr:col>50</xdr:col>
      <xdr:colOff>307177</xdr:colOff>
      <xdr:row>11</xdr:row>
      <xdr:rowOff>26192</xdr:rowOff>
    </xdr:to>
    <xdr:sp macro="" textlink="">
      <xdr:nvSpPr>
        <xdr:cNvPr id="5" name="직사각형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SpPr/>
      </xdr:nvSpPr>
      <xdr:spPr>
        <a:xfrm>
          <a:off x="20707346" y="4819649"/>
          <a:ext cx="669131" cy="1169193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50</xdr:col>
      <xdr:colOff>411958</xdr:colOff>
      <xdr:row>10</xdr:row>
      <xdr:rowOff>176212</xdr:rowOff>
    </xdr:from>
    <xdr:to>
      <xdr:col>52</xdr:col>
      <xdr:colOff>407195</xdr:colOff>
      <xdr:row>11</xdr:row>
      <xdr:rowOff>0</xdr:rowOff>
    </xdr:to>
    <xdr:sp macro="" textlink="">
      <xdr:nvSpPr>
        <xdr:cNvPr id="6" name="직사각형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SpPr/>
      </xdr:nvSpPr>
      <xdr:spPr>
        <a:xfrm>
          <a:off x="21481258" y="5510212"/>
          <a:ext cx="852487" cy="45243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200" b="1">
              <a:solidFill>
                <a:schemeClr val="tx1"/>
              </a:solidFill>
              <a:latin typeface="+mn-ea"/>
              <a:ea typeface="+mn-ea"/>
            </a:rPr>
            <a:t>X</a:t>
          </a:r>
          <a:r>
            <a:rPr lang="ko-KR" altLang="en-US" sz="1200" b="1">
              <a:solidFill>
                <a:schemeClr val="tx1"/>
              </a:solidFill>
              <a:latin typeface="+mn-ea"/>
              <a:ea typeface="+mn-ea"/>
            </a:rPr>
            <a:t>축</a:t>
          </a:r>
        </a:p>
      </xdr:txBody>
    </xdr:sp>
    <xdr:clientData/>
  </xdr:twoCellAnchor>
  <xdr:twoCellAnchor>
    <xdr:from>
      <xdr:col>48</xdr:col>
      <xdr:colOff>276220</xdr:colOff>
      <xdr:row>9</xdr:row>
      <xdr:rowOff>504824</xdr:rowOff>
    </xdr:from>
    <xdr:to>
      <xdr:col>51</xdr:col>
      <xdr:colOff>235739</xdr:colOff>
      <xdr:row>10</xdr:row>
      <xdr:rowOff>238126</xdr:rowOff>
    </xdr:to>
    <xdr:sp macro="" textlink="">
      <xdr:nvSpPr>
        <xdr:cNvPr id="7" name="직사각형 6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SpPr/>
      </xdr:nvSpPr>
      <xdr:spPr>
        <a:xfrm>
          <a:off x="20488270" y="5210174"/>
          <a:ext cx="1245394" cy="361952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48</xdr:col>
      <xdr:colOff>238147</xdr:colOff>
      <xdr:row>10</xdr:row>
      <xdr:rowOff>523874</xdr:rowOff>
    </xdr:from>
    <xdr:to>
      <xdr:col>51</xdr:col>
      <xdr:colOff>271484</xdr:colOff>
      <xdr:row>10</xdr:row>
      <xdr:rowOff>523875</xdr:rowOff>
    </xdr:to>
    <xdr:cxnSp macro="">
      <xdr:nvCxnSpPr>
        <xdr:cNvPr id="8" name="직선 화살표 연결선 7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CxnSpPr/>
      </xdr:nvCxnSpPr>
      <xdr:spPr>
        <a:xfrm flipV="1">
          <a:off x="20450197" y="5857874"/>
          <a:ext cx="1319212" cy="1"/>
        </a:xfrm>
        <a:prstGeom prst="straightConnector1">
          <a:avLst/>
        </a:prstGeom>
        <a:ln w="19050">
          <a:solidFill>
            <a:srgbClr val="FF000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238166</xdr:colOff>
      <xdr:row>8</xdr:row>
      <xdr:rowOff>538162</xdr:rowOff>
    </xdr:from>
    <xdr:to>
      <xdr:col>48</xdr:col>
      <xdr:colOff>238166</xdr:colOff>
      <xdr:row>10</xdr:row>
      <xdr:rowOff>535781</xdr:rowOff>
    </xdr:to>
    <xdr:cxnSp macro="">
      <xdr:nvCxnSpPr>
        <xdr:cNvPr id="9" name="직선 화살표 연결선 8">
          <a:extLst>
            <a:ext uri="{FF2B5EF4-FFF2-40B4-BE49-F238E27FC236}">
              <a16:creationId xmlns=""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20450216" y="4614862"/>
          <a:ext cx="0" cy="1254919"/>
        </a:xfrm>
        <a:prstGeom prst="straightConnector1">
          <a:avLst/>
        </a:prstGeom>
        <a:ln w="19050">
          <a:solidFill>
            <a:srgbClr val="FF000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430987</xdr:colOff>
      <xdr:row>9</xdr:row>
      <xdr:rowOff>578643</xdr:rowOff>
    </xdr:from>
    <xdr:to>
      <xdr:col>52</xdr:col>
      <xdr:colOff>395268</xdr:colOff>
      <xdr:row>10</xdr:row>
      <xdr:rowOff>130968</xdr:rowOff>
    </xdr:to>
    <xdr:sp macro="" textlink="">
      <xdr:nvSpPr>
        <xdr:cNvPr id="10" name="오른쪽 화살표 9">
          <a:extLst>
            <a:ext uri="{FF2B5EF4-FFF2-40B4-BE49-F238E27FC236}">
              <a16:creationId xmlns="" xmlns:a16="http://schemas.microsoft.com/office/drawing/2014/main" id="{00000000-0008-0000-0100-00000A000000}"/>
            </a:ext>
          </a:extLst>
        </xdr:cNvPr>
        <xdr:cNvSpPr/>
      </xdr:nvSpPr>
      <xdr:spPr>
        <a:xfrm>
          <a:off x="21928912" y="5283993"/>
          <a:ext cx="392906" cy="180975"/>
        </a:xfrm>
        <a:prstGeom prst="rightArrow">
          <a:avLst/>
        </a:prstGeom>
        <a:solidFill>
          <a:schemeClr val="bg2">
            <a:lumMod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51</xdr:col>
      <xdr:colOff>400050</xdr:colOff>
      <xdr:row>10</xdr:row>
      <xdr:rowOff>95250</xdr:rowOff>
    </xdr:from>
    <xdr:to>
      <xdr:col>54</xdr:col>
      <xdr:colOff>190501</xdr:colOff>
      <xdr:row>12</xdr:row>
      <xdr:rowOff>57150</xdr:rowOff>
    </xdr:to>
    <xdr:cxnSp macro="">
      <xdr:nvCxnSpPr>
        <xdr:cNvPr id="11" name="직선 화살표 연결선 10">
          <a:extLst>
            <a:ext uri="{FF2B5EF4-FFF2-40B4-BE49-F238E27FC236}">
              <a16:creationId xmlns="" xmlns:a16="http://schemas.microsoft.com/office/drawing/2014/main" id="{00000000-0008-0000-0100-00000B000000}"/>
            </a:ext>
          </a:extLst>
        </xdr:cNvPr>
        <xdr:cNvCxnSpPr/>
      </xdr:nvCxnSpPr>
      <xdr:spPr>
        <a:xfrm flipH="1">
          <a:off x="21897975" y="5429250"/>
          <a:ext cx="1076326" cy="1219200"/>
        </a:xfrm>
        <a:prstGeom prst="straightConnector1">
          <a:avLst/>
        </a:prstGeom>
        <a:ln w="19050">
          <a:solidFill>
            <a:srgbClr val="FF0000"/>
          </a:solidFill>
          <a:headEnd type="triangle" w="lg" len="me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323850</xdr:colOff>
      <xdr:row>5</xdr:row>
      <xdr:rowOff>19050</xdr:rowOff>
    </xdr:from>
    <xdr:to>
      <xdr:col>51</xdr:col>
      <xdr:colOff>361950</xdr:colOff>
      <xdr:row>5</xdr:row>
      <xdr:rowOff>590550</xdr:rowOff>
    </xdr:to>
    <xdr:sp macro="" textlink="">
      <xdr:nvSpPr>
        <xdr:cNvPr id="12" name="타원 11">
          <a:extLst>
            <a:ext uri="{FF2B5EF4-FFF2-40B4-BE49-F238E27FC236}">
              <a16:creationId xmlns="" xmlns:a16="http://schemas.microsoft.com/office/drawing/2014/main" id="{00000000-0008-0000-0100-00000C000000}"/>
            </a:ext>
          </a:extLst>
        </xdr:cNvPr>
        <xdr:cNvSpPr/>
      </xdr:nvSpPr>
      <xdr:spPr>
        <a:xfrm>
          <a:off x="20964525" y="2209800"/>
          <a:ext cx="895350" cy="571500"/>
        </a:xfrm>
        <a:prstGeom prst="ellipse">
          <a:avLst/>
        </a:prstGeom>
        <a:noFill/>
        <a:ln w="317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  <xdr:twoCellAnchor>
    <xdr:from>
      <xdr:col>47</xdr:col>
      <xdr:colOff>400050</xdr:colOff>
      <xdr:row>8</xdr:row>
      <xdr:rowOff>297653</xdr:rowOff>
    </xdr:from>
    <xdr:to>
      <xdr:col>49</xdr:col>
      <xdr:colOff>276225</xdr:colOff>
      <xdr:row>9</xdr:row>
      <xdr:rowOff>135728</xdr:rowOff>
    </xdr:to>
    <xdr:sp macro="" textlink="">
      <xdr:nvSpPr>
        <xdr:cNvPr id="13" name="직사각형 12">
          <a:extLst>
            <a:ext uri="{FF2B5EF4-FFF2-40B4-BE49-F238E27FC236}">
              <a16:creationId xmlns="" xmlns:a16="http://schemas.microsoft.com/office/drawing/2014/main" id="{00000000-0008-0000-0100-00000D000000}"/>
            </a:ext>
          </a:extLst>
        </xdr:cNvPr>
        <xdr:cNvSpPr/>
      </xdr:nvSpPr>
      <xdr:spPr>
        <a:xfrm>
          <a:off x="20183475" y="4374353"/>
          <a:ext cx="733425" cy="4667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200" b="1">
              <a:solidFill>
                <a:schemeClr val="tx1"/>
              </a:solidFill>
              <a:latin typeface="+mn-ea"/>
              <a:ea typeface="+mn-ea"/>
            </a:rPr>
            <a:t>Y</a:t>
          </a:r>
          <a:r>
            <a:rPr lang="ko-KR" altLang="en-US" sz="1200" b="1">
              <a:solidFill>
                <a:schemeClr val="tx1"/>
              </a:solidFill>
              <a:latin typeface="+mn-ea"/>
              <a:ea typeface="+mn-ea"/>
            </a:rPr>
            <a:t>축</a:t>
          </a:r>
        </a:p>
      </xdr:txBody>
    </xdr:sp>
    <xdr:clientData/>
  </xdr:twoCellAnchor>
  <xdr:twoCellAnchor>
    <xdr:from>
      <xdr:col>54</xdr:col>
      <xdr:colOff>45214</xdr:colOff>
      <xdr:row>36</xdr:row>
      <xdr:rowOff>123827</xdr:rowOff>
    </xdr:from>
    <xdr:to>
      <xdr:col>55</xdr:col>
      <xdr:colOff>295244</xdr:colOff>
      <xdr:row>38</xdr:row>
      <xdr:rowOff>35720</xdr:rowOff>
    </xdr:to>
    <xdr:sp macro="" textlink="">
      <xdr:nvSpPr>
        <xdr:cNvPr id="14" name="직사각형 13"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SpPr/>
      </xdr:nvSpPr>
      <xdr:spPr>
        <a:xfrm>
          <a:off x="23343364" y="4867277"/>
          <a:ext cx="688180" cy="1169193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53</xdr:col>
      <xdr:colOff>278575</xdr:colOff>
      <xdr:row>36</xdr:row>
      <xdr:rowOff>514352</xdr:rowOff>
    </xdr:from>
    <xdr:to>
      <xdr:col>56</xdr:col>
      <xdr:colOff>238094</xdr:colOff>
      <xdr:row>37</xdr:row>
      <xdr:rowOff>247654</xdr:rowOff>
    </xdr:to>
    <xdr:sp macro="" textlink="">
      <xdr:nvSpPr>
        <xdr:cNvPr id="15" name="직사각형 14">
          <a:extLst>
            <a:ext uri="{FF2B5EF4-FFF2-40B4-BE49-F238E27FC236}">
              <a16:creationId xmlns="" xmlns:a16="http://schemas.microsoft.com/office/drawing/2014/main" id="{00000000-0008-0000-0100-00000F000000}"/>
            </a:ext>
          </a:extLst>
        </xdr:cNvPr>
        <xdr:cNvSpPr/>
      </xdr:nvSpPr>
      <xdr:spPr>
        <a:xfrm>
          <a:off x="23138575" y="5257802"/>
          <a:ext cx="1273969" cy="361952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47</xdr:col>
      <xdr:colOff>352425</xdr:colOff>
      <xdr:row>39</xdr:row>
      <xdr:rowOff>19050</xdr:rowOff>
    </xdr:from>
    <xdr:to>
      <xdr:col>56</xdr:col>
      <xdr:colOff>145232</xdr:colOff>
      <xdr:row>41</xdr:row>
      <xdr:rowOff>250032</xdr:rowOff>
    </xdr:to>
    <xdr:sp macro="" textlink="">
      <xdr:nvSpPr>
        <xdr:cNvPr id="16" name="직사각형 15">
          <a:extLst>
            <a:ext uri="{FF2B5EF4-FFF2-40B4-BE49-F238E27FC236}">
              <a16:creationId xmlns="" xmlns:a16="http://schemas.microsoft.com/office/drawing/2014/main" id="{00000000-0008-0000-0100-000010000000}"/>
            </a:ext>
          </a:extLst>
        </xdr:cNvPr>
        <xdr:cNvSpPr/>
      </xdr:nvSpPr>
      <xdr:spPr>
        <a:xfrm>
          <a:off x="20583525" y="6648450"/>
          <a:ext cx="3736157" cy="14882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en-US" altLang="ko-KR" sz="2000" b="1">
              <a:solidFill>
                <a:schemeClr val="tx1"/>
              </a:solidFill>
              <a:latin typeface="+mn-ea"/>
              <a:ea typeface="+mn-ea"/>
            </a:rPr>
            <a:t>* </a:t>
          </a:r>
          <a:r>
            <a:rPr lang="ko-KR" altLang="en-US" sz="2000" b="1">
              <a:solidFill>
                <a:schemeClr val="tx1"/>
              </a:solidFill>
              <a:latin typeface="+mn-ea"/>
              <a:ea typeface="+mn-ea"/>
            </a:rPr>
            <a:t>판정기준</a:t>
          </a:r>
          <a:r>
            <a:rPr lang="en-US" altLang="ko-KR" sz="2000" b="1">
              <a:solidFill>
                <a:schemeClr val="tx1"/>
              </a:solidFill>
              <a:latin typeface="+mn-ea"/>
              <a:ea typeface="+mn-ea"/>
            </a:rPr>
            <a:t>*</a:t>
          </a:r>
        </a:p>
        <a:p>
          <a:pPr algn="l"/>
          <a:r>
            <a:rPr lang="en-US" altLang="ko-KR" sz="2000" b="1">
              <a:solidFill>
                <a:schemeClr val="tx1"/>
              </a:solidFill>
              <a:latin typeface="+mn-ea"/>
              <a:ea typeface="+mn-ea"/>
            </a:rPr>
            <a:t>  X,Y</a:t>
          </a:r>
          <a:r>
            <a:rPr lang="ko-KR" altLang="en-US" sz="2000" b="1">
              <a:solidFill>
                <a:schemeClr val="tx1"/>
              </a:solidFill>
              <a:latin typeface="+mn-ea"/>
              <a:ea typeface="+mn-ea"/>
            </a:rPr>
            <a:t>축 전체 면적의 </a:t>
          </a:r>
          <a:r>
            <a:rPr lang="en-US" altLang="ko-KR" sz="2000" b="1">
              <a:solidFill>
                <a:schemeClr val="tx1"/>
              </a:solidFill>
              <a:latin typeface="+mn-ea"/>
              <a:ea typeface="+mn-ea"/>
            </a:rPr>
            <a:t>70%</a:t>
          </a:r>
          <a:r>
            <a:rPr lang="en-US" altLang="ko-KR" sz="2000" b="1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2000" b="1" baseline="0">
              <a:solidFill>
                <a:schemeClr val="tx1"/>
              </a:solidFill>
              <a:latin typeface="+mn-ea"/>
              <a:ea typeface="+mn-ea"/>
            </a:rPr>
            <a:t>이상</a:t>
          </a:r>
          <a:endParaRPr lang="en-US" altLang="ko-KR" sz="2000" b="1" baseline="0">
            <a:solidFill>
              <a:schemeClr val="tx1"/>
            </a:solidFill>
            <a:latin typeface="+mn-ea"/>
            <a:ea typeface="+mn-ea"/>
          </a:endParaRPr>
        </a:p>
        <a:p>
          <a:pPr algn="l"/>
          <a:r>
            <a:rPr lang="ko-KR" altLang="en-US" sz="2000" b="1">
              <a:solidFill>
                <a:schemeClr val="tx1"/>
              </a:solidFill>
              <a:latin typeface="+mn-ea"/>
              <a:ea typeface="+mn-ea"/>
            </a:rPr>
            <a:t>  단</a:t>
          </a:r>
          <a:r>
            <a:rPr lang="en-US" altLang="ko-KR" sz="2000" b="1">
              <a:solidFill>
                <a:schemeClr val="tx1"/>
              </a:solidFill>
              <a:latin typeface="+mn-ea"/>
              <a:ea typeface="+mn-ea"/>
            </a:rPr>
            <a:t>, Y</a:t>
          </a:r>
          <a:r>
            <a:rPr lang="ko-KR" altLang="en-US" sz="2000" b="1">
              <a:solidFill>
                <a:schemeClr val="tx1"/>
              </a:solidFill>
              <a:latin typeface="+mn-ea"/>
              <a:ea typeface="+mn-ea"/>
            </a:rPr>
            <a:t>축방향 관통 없을 것</a:t>
          </a:r>
        </a:p>
      </xdr:txBody>
    </xdr:sp>
    <xdr:clientData/>
  </xdr:twoCellAnchor>
  <xdr:twoCellAnchor>
    <xdr:from>
      <xdr:col>49</xdr:col>
      <xdr:colOff>66671</xdr:colOff>
      <xdr:row>36</xdr:row>
      <xdr:rowOff>114299</xdr:rowOff>
    </xdr:from>
    <xdr:to>
      <xdr:col>50</xdr:col>
      <xdr:colOff>307177</xdr:colOff>
      <xdr:row>38</xdr:row>
      <xdr:rowOff>26192</xdr:rowOff>
    </xdr:to>
    <xdr:sp macro="" textlink="">
      <xdr:nvSpPr>
        <xdr:cNvPr id="17" name="직사각형 16">
          <a:extLst>
            <a:ext uri="{FF2B5EF4-FFF2-40B4-BE49-F238E27FC236}">
              <a16:creationId xmlns="" xmlns:a16="http://schemas.microsoft.com/office/drawing/2014/main" id="{00000000-0008-0000-0100-000011000000}"/>
            </a:ext>
          </a:extLst>
        </xdr:cNvPr>
        <xdr:cNvSpPr/>
      </xdr:nvSpPr>
      <xdr:spPr>
        <a:xfrm>
          <a:off x="21174071" y="4857749"/>
          <a:ext cx="678656" cy="1169193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50</xdr:col>
      <xdr:colOff>411958</xdr:colOff>
      <xdr:row>37</xdr:row>
      <xdr:rowOff>176212</xdr:rowOff>
    </xdr:from>
    <xdr:to>
      <xdr:col>52</xdr:col>
      <xdr:colOff>407195</xdr:colOff>
      <xdr:row>38</xdr:row>
      <xdr:rowOff>0</xdr:rowOff>
    </xdr:to>
    <xdr:sp macro="" textlink="">
      <xdr:nvSpPr>
        <xdr:cNvPr id="18" name="직사각형 17">
          <a:extLst>
            <a:ext uri="{FF2B5EF4-FFF2-40B4-BE49-F238E27FC236}">
              <a16:creationId xmlns="" xmlns:a16="http://schemas.microsoft.com/office/drawing/2014/main" id="{00000000-0008-0000-0100-000012000000}"/>
            </a:ext>
          </a:extLst>
        </xdr:cNvPr>
        <xdr:cNvSpPr/>
      </xdr:nvSpPr>
      <xdr:spPr>
        <a:xfrm>
          <a:off x="21957508" y="5548312"/>
          <a:ext cx="871537" cy="45243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200" b="1">
              <a:solidFill>
                <a:schemeClr val="tx1"/>
              </a:solidFill>
              <a:latin typeface="+mn-ea"/>
              <a:ea typeface="+mn-ea"/>
            </a:rPr>
            <a:t>X</a:t>
          </a:r>
          <a:r>
            <a:rPr lang="ko-KR" altLang="en-US" sz="1200" b="1">
              <a:solidFill>
                <a:schemeClr val="tx1"/>
              </a:solidFill>
              <a:latin typeface="+mn-ea"/>
              <a:ea typeface="+mn-ea"/>
            </a:rPr>
            <a:t>축</a:t>
          </a:r>
        </a:p>
      </xdr:txBody>
    </xdr:sp>
    <xdr:clientData/>
  </xdr:twoCellAnchor>
  <xdr:twoCellAnchor>
    <xdr:from>
      <xdr:col>48</xdr:col>
      <xdr:colOff>276220</xdr:colOff>
      <xdr:row>36</xdr:row>
      <xdr:rowOff>504824</xdr:rowOff>
    </xdr:from>
    <xdr:to>
      <xdr:col>51</xdr:col>
      <xdr:colOff>235739</xdr:colOff>
      <xdr:row>37</xdr:row>
      <xdr:rowOff>238126</xdr:rowOff>
    </xdr:to>
    <xdr:sp macro="" textlink="">
      <xdr:nvSpPr>
        <xdr:cNvPr id="19" name="직사각형 18">
          <a:extLst>
            <a:ext uri="{FF2B5EF4-FFF2-40B4-BE49-F238E27FC236}">
              <a16:creationId xmlns="" xmlns:a16="http://schemas.microsoft.com/office/drawing/2014/main" id="{00000000-0008-0000-0100-000013000000}"/>
            </a:ext>
          </a:extLst>
        </xdr:cNvPr>
        <xdr:cNvSpPr/>
      </xdr:nvSpPr>
      <xdr:spPr>
        <a:xfrm>
          <a:off x="20945470" y="5248274"/>
          <a:ext cx="1273969" cy="361952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48</xdr:col>
      <xdr:colOff>238147</xdr:colOff>
      <xdr:row>37</xdr:row>
      <xdr:rowOff>523874</xdr:rowOff>
    </xdr:from>
    <xdr:to>
      <xdr:col>51</xdr:col>
      <xdr:colOff>271484</xdr:colOff>
      <xdr:row>37</xdr:row>
      <xdr:rowOff>523875</xdr:rowOff>
    </xdr:to>
    <xdr:cxnSp macro="">
      <xdr:nvCxnSpPr>
        <xdr:cNvPr id="20" name="직선 화살표 연결선 19">
          <a:extLst>
            <a:ext uri="{FF2B5EF4-FFF2-40B4-BE49-F238E27FC236}">
              <a16:creationId xmlns="" xmlns:a16="http://schemas.microsoft.com/office/drawing/2014/main" id="{00000000-0008-0000-0100-000014000000}"/>
            </a:ext>
          </a:extLst>
        </xdr:cNvPr>
        <xdr:cNvCxnSpPr/>
      </xdr:nvCxnSpPr>
      <xdr:spPr>
        <a:xfrm flipV="1">
          <a:off x="20907397" y="5895974"/>
          <a:ext cx="1347787" cy="1"/>
        </a:xfrm>
        <a:prstGeom prst="straightConnector1">
          <a:avLst/>
        </a:prstGeom>
        <a:ln w="19050">
          <a:solidFill>
            <a:srgbClr val="FF000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238166</xdr:colOff>
      <xdr:row>35</xdr:row>
      <xdr:rowOff>538162</xdr:rowOff>
    </xdr:from>
    <xdr:to>
      <xdr:col>48</xdr:col>
      <xdr:colOff>238166</xdr:colOff>
      <xdr:row>37</xdr:row>
      <xdr:rowOff>535781</xdr:rowOff>
    </xdr:to>
    <xdr:cxnSp macro="">
      <xdr:nvCxnSpPr>
        <xdr:cNvPr id="21" name="직선 화살표 연결선 20">
          <a:extLst>
            <a:ext uri="{FF2B5EF4-FFF2-40B4-BE49-F238E27FC236}">
              <a16:creationId xmlns="" xmlns:a16="http://schemas.microsoft.com/office/drawing/2014/main" id="{00000000-0008-0000-0100-000015000000}"/>
            </a:ext>
          </a:extLst>
        </xdr:cNvPr>
        <xdr:cNvCxnSpPr/>
      </xdr:nvCxnSpPr>
      <xdr:spPr>
        <a:xfrm>
          <a:off x="20907416" y="4652962"/>
          <a:ext cx="0" cy="1254919"/>
        </a:xfrm>
        <a:prstGeom prst="straightConnector1">
          <a:avLst/>
        </a:prstGeom>
        <a:ln w="19050">
          <a:solidFill>
            <a:srgbClr val="FF000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430987</xdr:colOff>
      <xdr:row>36</xdr:row>
      <xdr:rowOff>578643</xdr:rowOff>
    </xdr:from>
    <xdr:to>
      <xdr:col>52</xdr:col>
      <xdr:colOff>395268</xdr:colOff>
      <xdr:row>37</xdr:row>
      <xdr:rowOff>130968</xdr:rowOff>
    </xdr:to>
    <xdr:sp macro="" textlink="">
      <xdr:nvSpPr>
        <xdr:cNvPr id="22" name="오른쪽 화살표 21">
          <a:extLst>
            <a:ext uri="{FF2B5EF4-FFF2-40B4-BE49-F238E27FC236}">
              <a16:creationId xmlns="" xmlns:a16="http://schemas.microsoft.com/office/drawing/2014/main" id="{00000000-0008-0000-0100-000016000000}"/>
            </a:ext>
          </a:extLst>
        </xdr:cNvPr>
        <xdr:cNvSpPr/>
      </xdr:nvSpPr>
      <xdr:spPr>
        <a:xfrm>
          <a:off x="22414687" y="5322093"/>
          <a:ext cx="402431" cy="180975"/>
        </a:xfrm>
        <a:prstGeom prst="rightArrow">
          <a:avLst/>
        </a:prstGeom>
        <a:solidFill>
          <a:schemeClr val="bg2">
            <a:lumMod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51</xdr:col>
      <xdr:colOff>400050</xdr:colOff>
      <xdr:row>37</xdr:row>
      <xdr:rowOff>95250</xdr:rowOff>
    </xdr:from>
    <xdr:to>
      <xdr:col>54</xdr:col>
      <xdr:colOff>190501</xdr:colOff>
      <xdr:row>39</xdr:row>
      <xdr:rowOff>57150</xdr:rowOff>
    </xdr:to>
    <xdr:cxnSp macro="">
      <xdr:nvCxnSpPr>
        <xdr:cNvPr id="23" name="직선 화살표 연결선 22">
          <a:extLst>
            <a:ext uri="{FF2B5EF4-FFF2-40B4-BE49-F238E27FC236}">
              <a16:creationId xmlns="" xmlns:a16="http://schemas.microsoft.com/office/drawing/2014/main" id="{00000000-0008-0000-0100-000017000000}"/>
            </a:ext>
          </a:extLst>
        </xdr:cNvPr>
        <xdr:cNvCxnSpPr/>
      </xdr:nvCxnSpPr>
      <xdr:spPr>
        <a:xfrm flipH="1">
          <a:off x="22383750" y="5467350"/>
          <a:ext cx="1104901" cy="1219200"/>
        </a:xfrm>
        <a:prstGeom prst="straightConnector1">
          <a:avLst/>
        </a:prstGeom>
        <a:ln w="19050">
          <a:solidFill>
            <a:srgbClr val="FF0000"/>
          </a:solidFill>
          <a:headEnd type="triangle" w="lg" len="me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323850</xdr:colOff>
      <xdr:row>32</xdr:row>
      <xdr:rowOff>19050</xdr:rowOff>
    </xdr:from>
    <xdr:to>
      <xdr:col>51</xdr:col>
      <xdr:colOff>361950</xdr:colOff>
      <xdr:row>32</xdr:row>
      <xdr:rowOff>590550</xdr:rowOff>
    </xdr:to>
    <xdr:sp macro="" textlink="">
      <xdr:nvSpPr>
        <xdr:cNvPr id="24" name="타원 23">
          <a:extLst>
            <a:ext uri="{FF2B5EF4-FFF2-40B4-BE49-F238E27FC236}">
              <a16:creationId xmlns="" xmlns:a16="http://schemas.microsoft.com/office/drawing/2014/main" id="{00000000-0008-0000-0100-000018000000}"/>
            </a:ext>
          </a:extLst>
        </xdr:cNvPr>
        <xdr:cNvSpPr/>
      </xdr:nvSpPr>
      <xdr:spPr>
        <a:xfrm>
          <a:off x="21431250" y="2247900"/>
          <a:ext cx="914400" cy="571500"/>
        </a:xfrm>
        <a:prstGeom prst="ellipse">
          <a:avLst/>
        </a:prstGeom>
        <a:noFill/>
        <a:ln w="317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  <xdr:twoCellAnchor>
    <xdr:from>
      <xdr:col>47</xdr:col>
      <xdr:colOff>400050</xdr:colOff>
      <xdr:row>35</xdr:row>
      <xdr:rowOff>297653</xdr:rowOff>
    </xdr:from>
    <xdr:to>
      <xdr:col>49</xdr:col>
      <xdr:colOff>276225</xdr:colOff>
      <xdr:row>36</xdr:row>
      <xdr:rowOff>135728</xdr:rowOff>
    </xdr:to>
    <xdr:sp macro="" textlink="">
      <xdr:nvSpPr>
        <xdr:cNvPr id="25" name="직사각형 24">
          <a:extLst>
            <a:ext uri="{FF2B5EF4-FFF2-40B4-BE49-F238E27FC236}">
              <a16:creationId xmlns="" xmlns:a16="http://schemas.microsoft.com/office/drawing/2014/main" id="{00000000-0008-0000-0100-000019000000}"/>
            </a:ext>
          </a:extLst>
        </xdr:cNvPr>
        <xdr:cNvSpPr/>
      </xdr:nvSpPr>
      <xdr:spPr>
        <a:xfrm>
          <a:off x="20631150" y="4412453"/>
          <a:ext cx="752475" cy="4667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200" b="1">
              <a:solidFill>
                <a:schemeClr val="tx1"/>
              </a:solidFill>
              <a:latin typeface="+mn-ea"/>
              <a:ea typeface="+mn-ea"/>
            </a:rPr>
            <a:t>Y</a:t>
          </a:r>
          <a:r>
            <a:rPr lang="ko-KR" altLang="en-US" sz="1200" b="1">
              <a:solidFill>
                <a:schemeClr val="tx1"/>
              </a:solidFill>
              <a:latin typeface="+mn-ea"/>
              <a:ea typeface="+mn-ea"/>
            </a:rPr>
            <a:t>축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45214</xdr:colOff>
      <xdr:row>9</xdr:row>
      <xdr:rowOff>123827</xdr:rowOff>
    </xdr:from>
    <xdr:to>
      <xdr:col>55</xdr:col>
      <xdr:colOff>295244</xdr:colOff>
      <xdr:row>11</xdr:row>
      <xdr:rowOff>35720</xdr:rowOff>
    </xdr:to>
    <xdr:sp macro="" textlink="">
      <xdr:nvSpPr>
        <xdr:cNvPr id="2" name="직사각형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/>
      </xdr:nvSpPr>
      <xdr:spPr>
        <a:xfrm>
          <a:off x="22829014" y="4829177"/>
          <a:ext cx="678655" cy="1169193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53</xdr:col>
      <xdr:colOff>278575</xdr:colOff>
      <xdr:row>9</xdr:row>
      <xdr:rowOff>514352</xdr:rowOff>
    </xdr:from>
    <xdr:to>
      <xdr:col>56</xdr:col>
      <xdr:colOff>238094</xdr:colOff>
      <xdr:row>10</xdr:row>
      <xdr:rowOff>247654</xdr:rowOff>
    </xdr:to>
    <xdr:sp macro="" textlink="">
      <xdr:nvSpPr>
        <xdr:cNvPr id="3" name="직사각형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SpPr/>
      </xdr:nvSpPr>
      <xdr:spPr>
        <a:xfrm>
          <a:off x="22633750" y="5219702"/>
          <a:ext cx="1245394" cy="361952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47</xdr:col>
      <xdr:colOff>352425</xdr:colOff>
      <xdr:row>12</xdr:row>
      <xdr:rowOff>19050</xdr:rowOff>
    </xdr:from>
    <xdr:to>
      <xdr:col>56</xdr:col>
      <xdr:colOff>145232</xdr:colOff>
      <xdr:row>14</xdr:row>
      <xdr:rowOff>250032</xdr:rowOff>
    </xdr:to>
    <xdr:sp macro="" textlink="">
      <xdr:nvSpPr>
        <xdr:cNvPr id="4" name="직사각형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SpPr/>
      </xdr:nvSpPr>
      <xdr:spPr>
        <a:xfrm>
          <a:off x="20135850" y="6610350"/>
          <a:ext cx="3650432" cy="14882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en-US" altLang="ko-KR" sz="2000" b="1">
              <a:solidFill>
                <a:schemeClr val="tx1"/>
              </a:solidFill>
              <a:latin typeface="+mn-ea"/>
              <a:ea typeface="+mn-ea"/>
            </a:rPr>
            <a:t>* </a:t>
          </a:r>
          <a:r>
            <a:rPr lang="ko-KR" altLang="en-US" sz="2000" b="1">
              <a:solidFill>
                <a:schemeClr val="tx1"/>
              </a:solidFill>
              <a:latin typeface="+mn-ea"/>
              <a:ea typeface="+mn-ea"/>
            </a:rPr>
            <a:t>판정기준</a:t>
          </a:r>
          <a:r>
            <a:rPr lang="en-US" altLang="ko-KR" sz="2000" b="1">
              <a:solidFill>
                <a:schemeClr val="tx1"/>
              </a:solidFill>
              <a:latin typeface="+mn-ea"/>
              <a:ea typeface="+mn-ea"/>
            </a:rPr>
            <a:t>*</a:t>
          </a:r>
        </a:p>
        <a:p>
          <a:pPr algn="l"/>
          <a:r>
            <a:rPr lang="en-US" altLang="ko-KR" sz="2000" b="1">
              <a:solidFill>
                <a:schemeClr val="tx1"/>
              </a:solidFill>
              <a:latin typeface="+mn-ea"/>
              <a:ea typeface="+mn-ea"/>
            </a:rPr>
            <a:t>  X,Y</a:t>
          </a:r>
          <a:r>
            <a:rPr lang="ko-KR" altLang="en-US" sz="2000" b="1">
              <a:solidFill>
                <a:schemeClr val="tx1"/>
              </a:solidFill>
              <a:latin typeface="+mn-ea"/>
              <a:ea typeface="+mn-ea"/>
            </a:rPr>
            <a:t>축 전체 면적의 </a:t>
          </a:r>
          <a:r>
            <a:rPr lang="en-US" altLang="ko-KR" sz="2000" b="1">
              <a:solidFill>
                <a:schemeClr val="tx1"/>
              </a:solidFill>
              <a:latin typeface="+mn-ea"/>
              <a:ea typeface="+mn-ea"/>
            </a:rPr>
            <a:t>70%</a:t>
          </a:r>
          <a:r>
            <a:rPr lang="en-US" altLang="ko-KR" sz="2000" b="1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2000" b="1" baseline="0">
              <a:solidFill>
                <a:schemeClr val="tx1"/>
              </a:solidFill>
              <a:latin typeface="+mn-ea"/>
              <a:ea typeface="+mn-ea"/>
            </a:rPr>
            <a:t>이상</a:t>
          </a:r>
          <a:endParaRPr lang="en-US" altLang="ko-KR" sz="2000" b="1" baseline="0">
            <a:solidFill>
              <a:schemeClr val="tx1"/>
            </a:solidFill>
            <a:latin typeface="+mn-ea"/>
            <a:ea typeface="+mn-ea"/>
          </a:endParaRPr>
        </a:p>
        <a:p>
          <a:pPr algn="l"/>
          <a:r>
            <a:rPr lang="ko-KR" altLang="en-US" sz="2000" b="1">
              <a:solidFill>
                <a:schemeClr val="tx1"/>
              </a:solidFill>
              <a:latin typeface="+mn-ea"/>
              <a:ea typeface="+mn-ea"/>
            </a:rPr>
            <a:t>  단</a:t>
          </a:r>
          <a:r>
            <a:rPr lang="en-US" altLang="ko-KR" sz="2000" b="1">
              <a:solidFill>
                <a:schemeClr val="tx1"/>
              </a:solidFill>
              <a:latin typeface="+mn-ea"/>
              <a:ea typeface="+mn-ea"/>
            </a:rPr>
            <a:t>, Y</a:t>
          </a:r>
          <a:r>
            <a:rPr lang="ko-KR" altLang="en-US" sz="2000" b="1">
              <a:solidFill>
                <a:schemeClr val="tx1"/>
              </a:solidFill>
              <a:latin typeface="+mn-ea"/>
              <a:ea typeface="+mn-ea"/>
            </a:rPr>
            <a:t>축방향 관통 없을 것</a:t>
          </a:r>
        </a:p>
      </xdr:txBody>
    </xdr:sp>
    <xdr:clientData/>
  </xdr:twoCellAnchor>
  <xdr:twoCellAnchor>
    <xdr:from>
      <xdr:col>49</xdr:col>
      <xdr:colOff>66671</xdr:colOff>
      <xdr:row>9</xdr:row>
      <xdr:rowOff>114299</xdr:rowOff>
    </xdr:from>
    <xdr:to>
      <xdr:col>50</xdr:col>
      <xdr:colOff>307177</xdr:colOff>
      <xdr:row>11</xdr:row>
      <xdr:rowOff>26192</xdr:rowOff>
    </xdr:to>
    <xdr:sp macro="" textlink="">
      <xdr:nvSpPr>
        <xdr:cNvPr id="5" name="직사각형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SpPr/>
      </xdr:nvSpPr>
      <xdr:spPr>
        <a:xfrm>
          <a:off x="20707346" y="4819649"/>
          <a:ext cx="669131" cy="1169193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50</xdr:col>
      <xdr:colOff>411958</xdr:colOff>
      <xdr:row>10</xdr:row>
      <xdr:rowOff>176212</xdr:rowOff>
    </xdr:from>
    <xdr:to>
      <xdr:col>52</xdr:col>
      <xdr:colOff>407195</xdr:colOff>
      <xdr:row>11</xdr:row>
      <xdr:rowOff>0</xdr:rowOff>
    </xdr:to>
    <xdr:sp macro="" textlink="">
      <xdr:nvSpPr>
        <xdr:cNvPr id="6" name="직사각형 5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SpPr/>
      </xdr:nvSpPr>
      <xdr:spPr>
        <a:xfrm>
          <a:off x="21481258" y="5510212"/>
          <a:ext cx="852487" cy="45243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200" b="1">
              <a:solidFill>
                <a:schemeClr val="tx1"/>
              </a:solidFill>
              <a:latin typeface="+mn-ea"/>
              <a:ea typeface="+mn-ea"/>
            </a:rPr>
            <a:t>X</a:t>
          </a:r>
          <a:r>
            <a:rPr lang="ko-KR" altLang="en-US" sz="1200" b="1">
              <a:solidFill>
                <a:schemeClr val="tx1"/>
              </a:solidFill>
              <a:latin typeface="+mn-ea"/>
              <a:ea typeface="+mn-ea"/>
            </a:rPr>
            <a:t>축</a:t>
          </a:r>
        </a:p>
      </xdr:txBody>
    </xdr:sp>
    <xdr:clientData/>
  </xdr:twoCellAnchor>
  <xdr:twoCellAnchor>
    <xdr:from>
      <xdr:col>48</xdr:col>
      <xdr:colOff>276220</xdr:colOff>
      <xdr:row>9</xdr:row>
      <xdr:rowOff>504824</xdr:rowOff>
    </xdr:from>
    <xdr:to>
      <xdr:col>51</xdr:col>
      <xdr:colOff>235739</xdr:colOff>
      <xdr:row>10</xdr:row>
      <xdr:rowOff>238126</xdr:rowOff>
    </xdr:to>
    <xdr:sp macro="" textlink="">
      <xdr:nvSpPr>
        <xdr:cNvPr id="7" name="직사각형 6">
          <a:extLst>
            <a:ext uri="{FF2B5EF4-FFF2-40B4-BE49-F238E27FC236}">
              <a16:creationId xmlns="" xmlns:a16="http://schemas.microsoft.com/office/drawing/2014/main" id="{00000000-0008-0000-0200-000007000000}"/>
            </a:ext>
          </a:extLst>
        </xdr:cNvPr>
        <xdr:cNvSpPr/>
      </xdr:nvSpPr>
      <xdr:spPr>
        <a:xfrm>
          <a:off x="20488270" y="5210174"/>
          <a:ext cx="1245394" cy="361952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48</xdr:col>
      <xdr:colOff>238147</xdr:colOff>
      <xdr:row>10</xdr:row>
      <xdr:rowOff>523874</xdr:rowOff>
    </xdr:from>
    <xdr:to>
      <xdr:col>51</xdr:col>
      <xdr:colOff>271484</xdr:colOff>
      <xdr:row>10</xdr:row>
      <xdr:rowOff>523875</xdr:rowOff>
    </xdr:to>
    <xdr:cxnSp macro="">
      <xdr:nvCxnSpPr>
        <xdr:cNvPr id="8" name="직선 화살표 연결선 7">
          <a:extLst>
            <a:ext uri="{FF2B5EF4-FFF2-40B4-BE49-F238E27FC236}">
              <a16:creationId xmlns=""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20450197" y="5857874"/>
          <a:ext cx="1319212" cy="1"/>
        </a:xfrm>
        <a:prstGeom prst="straightConnector1">
          <a:avLst/>
        </a:prstGeom>
        <a:ln w="19050">
          <a:solidFill>
            <a:srgbClr val="FF000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238166</xdr:colOff>
      <xdr:row>8</xdr:row>
      <xdr:rowOff>538162</xdr:rowOff>
    </xdr:from>
    <xdr:to>
      <xdr:col>48</xdr:col>
      <xdr:colOff>238166</xdr:colOff>
      <xdr:row>10</xdr:row>
      <xdr:rowOff>535781</xdr:rowOff>
    </xdr:to>
    <xdr:cxnSp macro="">
      <xdr:nvCxnSpPr>
        <xdr:cNvPr id="9" name="직선 화살표 연결선 8">
          <a:extLst>
            <a:ext uri="{FF2B5EF4-FFF2-40B4-BE49-F238E27FC236}">
              <a16:creationId xmlns="" xmlns:a16="http://schemas.microsoft.com/office/drawing/2014/main" id="{00000000-0008-0000-0200-000009000000}"/>
            </a:ext>
          </a:extLst>
        </xdr:cNvPr>
        <xdr:cNvCxnSpPr/>
      </xdr:nvCxnSpPr>
      <xdr:spPr>
        <a:xfrm>
          <a:off x="20450216" y="4614862"/>
          <a:ext cx="0" cy="1254919"/>
        </a:xfrm>
        <a:prstGeom prst="straightConnector1">
          <a:avLst/>
        </a:prstGeom>
        <a:ln w="19050">
          <a:solidFill>
            <a:srgbClr val="FF000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430987</xdr:colOff>
      <xdr:row>9</xdr:row>
      <xdr:rowOff>578643</xdr:rowOff>
    </xdr:from>
    <xdr:to>
      <xdr:col>52</xdr:col>
      <xdr:colOff>395268</xdr:colOff>
      <xdr:row>10</xdr:row>
      <xdr:rowOff>130968</xdr:rowOff>
    </xdr:to>
    <xdr:sp macro="" textlink="">
      <xdr:nvSpPr>
        <xdr:cNvPr id="10" name="오른쪽 화살표 9">
          <a:extLst>
            <a:ext uri="{FF2B5EF4-FFF2-40B4-BE49-F238E27FC236}">
              <a16:creationId xmlns="" xmlns:a16="http://schemas.microsoft.com/office/drawing/2014/main" id="{00000000-0008-0000-0200-00000A000000}"/>
            </a:ext>
          </a:extLst>
        </xdr:cNvPr>
        <xdr:cNvSpPr/>
      </xdr:nvSpPr>
      <xdr:spPr>
        <a:xfrm>
          <a:off x="21928912" y="5283993"/>
          <a:ext cx="392906" cy="180975"/>
        </a:xfrm>
        <a:prstGeom prst="rightArrow">
          <a:avLst/>
        </a:prstGeom>
        <a:solidFill>
          <a:schemeClr val="bg2">
            <a:lumMod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51</xdr:col>
      <xdr:colOff>400050</xdr:colOff>
      <xdr:row>10</xdr:row>
      <xdr:rowOff>95250</xdr:rowOff>
    </xdr:from>
    <xdr:to>
      <xdr:col>54</xdr:col>
      <xdr:colOff>190501</xdr:colOff>
      <xdr:row>12</xdr:row>
      <xdr:rowOff>57150</xdr:rowOff>
    </xdr:to>
    <xdr:cxnSp macro="">
      <xdr:nvCxnSpPr>
        <xdr:cNvPr id="11" name="직선 화살표 연결선 10">
          <a:extLst>
            <a:ext uri="{FF2B5EF4-FFF2-40B4-BE49-F238E27FC236}">
              <a16:creationId xmlns="" xmlns:a16="http://schemas.microsoft.com/office/drawing/2014/main" id="{00000000-0008-0000-0200-00000B000000}"/>
            </a:ext>
          </a:extLst>
        </xdr:cNvPr>
        <xdr:cNvCxnSpPr/>
      </xdr:nvCxnSpPr>
      <xdr:spPr>
        <a:xfrm flipH="1">
          <a:off x="21897975" y="5429250"/>
          <a:ext cx="1076326" cy="1219200"/>
        </a:xfrm>
        <a:prstGeom prst="straightConnector1">
          <a:avLst/>
        </a:prstGeom>
        <a:ln w="19050">
          <a:solidFill>
            <a:srgbClr val="FF0000"/>
          </a:solidFill>
          <a:headEnd type="triangle" w="lg" len="me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323850</xdr:colOff>
      <xdr:row>5</xdr:row>
      <xdr:rowOff>19050</xdr:rowOff>
    </xdr:from>
    <xdr:to>
      <xdr:col>51</xdr:col>
      <xdr:colOff>361950</xdr:colOff>
      <xdr:row>5</xdr:row>
      <xdr:rowOff>590550</xdr:rowOff>
    </xdr:to>
    <xdr:sp macro="" textlink="">
      <xdr:nvSpPr>
        <xdr:cNvPr id="12" name="타원 11">
          <a:extLst>
            <a:ext uri="{FF2B5EF4-FFF2-40B4-BE49-F238E27FC236}">
              <a16:creationId xmlns="" xmlns:a16="http://schemas.microsoft.com/office/drawing/2014/main" id="{00000000-0008-0000-0200-00000C000000}"/>
            </a:ext>
          </a:extLst>
        </xdr:cNvPr>
        <xdr:cNvSpPr/>
      </xdr:nvSpPr>
      <xdr:spPr>
        <a:xfrm>
          <a:off x="20964525" y="2209800"/>
          <a:ext cx="895350" cy="571500"/>
        </a:xfrm>
        <a:prstGeom prst="ellipse">
          <a:avLst/>
        </a:prstGeom>
        <a:noFill/>
        <a:ln w="317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  <xdr:twoCellAnchor>
    <xdr:from>
      <xdr:col>47</xdr:col>
      <xdr:colOff>400050</xdr:colOff>
      <xdr:row>8</xdr:row>
      <xdr:rowOff>297653</xdr:rowOff>
    </xdr:from>
    <xdr:to>
      <xdr:col>49</xdr:col>
      <xdr:colOff>276225</xdr:colOff>
      <xdr:row>9</xdr:row>
      <xdr:rowOff>135728</xdr:rowOff>
    </xdr:to>
    <xdr:sp macro="" textlink="">
      <xdr:nvSpPr>
        <xdr:cNvPr id="13" name="직사각형 12">
          <a:extLst>
            <a:ext uri="{FF2B5EF4-FFF2-40B4-BE49-F238E27FC236}">
              <a16:creationId xmlns="" xmlns:a16="http://schemas.microsoft.com/office/drawing/2014/main" id="{00000000-0008-0000-0200-00000D000000}"/>
            </a:ext>
          </a:extLst>
        </xdr:cNvPr>
        <xdr:cNvSpPr/>
      </xdr:nvSpPr>
      <xdr:spPr>
        <a:xfrm>
          <a:off x="20183475" y="4374353"/>
          <a:ext cx="733425" cy="4667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200" b="1">
              <a:solidFill>
                <a:schemeClr val="tx1"/>
              </a:solidFill>
              <a:latin typeface="+mn-ea"/>
              <a:ea typeface="+mn-ea"/>
            </a:rPr>
            <a:t>Y</a:t>
          </a:r>
          <a:r>
            <a:rPr lang="ko-KR" altLang="en-US" sz="1200" b="1">
              <a:solidFill>
                <a:schemeClr val="tx1"/>
              </a:solidFill>
              <a:latin typeface="+mn-ea"/>
              <a:ea typeface="+mn-ea"/>
            </a:rPr>
            <a:t>축</a:t>
          </a:r>
        </a:p>
      </xdr:txBody>
    </xdr:sp>
    <xdr:clientData/>
  </xdr:twoCellAnchor>
  <xdr:twoCellAnchor>
    <xdr:from>
      <xdr:col>54</xdr:col>
      <xdr:colOff>45214</xdr:colOff>
      <xdr:row>36</xdr:row>
      <xdr:rowOff>123827</xdr:rowOff>
    </xdr:from>
    <xdr:to>
      <xdr:col>55</xdr:col>
      <xdr:colOff>295244</xdr:colOff>
      <xdr:row>38</xdr:row>
      <xdr:rowOff>35720</xdr:rowOff>
    </xdr:to>
    <xdr:sp macro="" textlink="">
      <xdr:nvSpPr>
        <xdr:cNvPr id="14" name="직사각형 13">
          <a:extLst>
            <a:ext uri="{FF2B5EF4-FFF2-40B4-BE49-F238E27FC236}">
              <a16:creationId xmlns="" xmlns:a16="http://schemas.microsoft.com/office/drawing/2014/main" id="{00000000-0008-0000-0200-00000E000000}"/>
            </a:ext>
          </a:extLst>
        </xdr:cNvPr>
        <xdr:cNvSpPr/>
      </xdr:nvSpPr>
      <xdr:spPr>
        <a:xfrm>
          <a:off x="23343364" y="4867277"/>
          <a:ext cx="688180" cy="1169193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53</xdr:col>
      <xdr:colOff>278575</xdr:colOff>
      <xdr:row>36</xdr:row>
      <xdr:rowOff>514352</xdr:rowOff>
    </xdr:from>
    <xdr:to>
      <xdr:col>56</xdr:col>
      <xdr:colOff>238094</xdr:colOff>
      <xdr:row>37</xdr:row>
      <xdr:rowOff>247654</xdr:rowOff>
    </xdr:to>
    <xdr:sp macro="" textlink="">
      <xdr:nvSpPr>
        <xdr:cNvPr id="15" name="직사각형 14">
          <a:extLst>
            <a:ext uri="{FF2B5EF4-FFF2-40B4-BE49-F238E27FC236}">
              <a16:creationId xmlns="" xmlns:a16="http://schemas.microsoft.com/office/drawing/2014/main" id="{00000000-0008-0000-0200-00000F000000}"/>
            </a:ext>
          </a:extLst>
        </xdr:cNvPr>
        <xdr:cNvSpPr/>
      </xdr:nvSpPr>
      <xdr:spPr>
        <a:xfrm>
          <a:off x="23138575" y="5257802"/>
          <a:ext cx="1273969" cy="361952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47</xdr:col>
      <xdr:colOff>352425</xdr:colOff>
      <xdr:row>39</xdr:row>
      <xdr:rowOff>19050</xdr:rowOff>
    </xdr:from>
    <xdr:to>
      <xdr:col>56</xdr:col>
      <xdr:colOff>145232</xdr:colOff>
      <xdr:row>41</xdr:row>
      <xdr:rowOff>250032</xdr:rowOff>
    </xdr:to>
    <xdr:sp macro="" textlink="">
      <xdr:nvSpPr>
        <xdr:cNvPr id="16" name="직사각형 15">
          <a:extLst>
            <a:ext uri="{FF2B5EF4-FFF2-40B4-BE49-F238E27FC236}">
              <a16:creationId xmlns="" xmlns:a16="http://schemas.microsoft.com/office/drawing/2014/main" id="{00000000-0008-0000-0200-000010000000}"/>
            </a:ext>
          </a:extLst>
        </xdr:cNvPr>
        <xdr:cNvSpPr/>
      </xdr:nvSpPr>
      <xdr:spPr>
        <a:xfrm>
          <a:off x="20583525" y="6648450"/>
          <a:ext cx="3736157" cy="14882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en-US" altLang="ko-KR" sz="2000" b="1">
              <a:solidFill>
                <a:schemeClr val="tx1"/>
              </a:solidFill>
              <a:latin typeface="+mn-ea"/>
              <a:ea typeface="+mn-ea"/>
            </a:rPr>
            <a:t>* </a:t>
          </a:r>
          <a:r>
            <a:rPr lang="ko-KR" altLang="en-US" sz="2000" b="1">
              <a:solidFill>
                <a:schemeClr val="tx1"/>
              </a:solidFill>
              <a:latin typeface="+mn-ea"/>
              <a:ea typeface="+mn-ea"/>
            </a:rPr>
            <a:t>판정기준</a:t>
          </a:r>
          <a:r>
            <a:rPr lang="en-US" altLang="ko-KR" sz="2000" b="1">
              <a:solidFill>
                <a:schemeClr val="tx1"/>
              </a:solidFill>
              <a:latin typeface="+mn-ea"/>
              <a:ea typeface="+mn-ea"/>
            </a:rPr>
            <a:t>*</a:t>
          </a:r>
        </a:p>
        <a:p>
          <a:pPr algn="l"/>
          <a:r>
            <a:rPr lang="en-US" altLang="ko-KR" sz="2000" b="1">
              <a:solidFill>
                <a:schemeClr val="tx1"/>
              </a:solidFill>
              <a:latin typeface="+mn-ea"/>
              <a:ea typeface="+mn-ea"/>
            </a:rPr>
            <a:t>  X,Y</a:t>
          </a:r>
          <a:r>
            <a:rPr lang="ko-KR" altLang="en-US" sz="2000" b="1">
              <a:solidFill>
                <a:schemeClr val="tx1"/>
              </a:solidFill>
              <a:latin typeface="+mn-ea"/>
              <a:ea typeface="+mn-ea"/>
            </a:rPr>
            <a:t>축 전체 면적의 </a:t>
          </a:r>
          <a:r>
            <a:rPr lang="en-US" altLang="ko-KR" sz="2000" b="1">
              <a:solidFill>
                <a:schemeClr val="tx1"/>
              </a:solidFill>
              <a:latin typeface="+mn-ea"/>
              <a:ea typeface="+mn-ea"/>
            </a:rPr>
            <a:t>70%</a:t>
          </a:r>
          <a:r>
            <a:rPr lang="en-US" altLang="ko-KR" sz="2000" b="1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2000" b="1" baseline="0">
              <a:solidFill>
                <a:schemeClr val="tx1"/>
              </a:solidFill>
              <a:latin typeface="+mn-ea"/>
              <a:ea typeface="+mn-ea"/>
            </a:rPr>
            <a:t>이상</a:t>
          </a:r>
          <a:endParaRPr lang="en-US" altLang="ko-KR" sz="2000" b="1" baseline="0">
            <a:solidFill>
              <a:schemeClr val="tx1"/>
            </a:solidFill>
            <a:latin typeface="+mn-ea"/>
            <a:ea typeface="+mn-ea"/>
          </a:endParaRPr>
        </a:p>
        <a:p>
          <a:pPr algn="l"/>
          <a:r>
            <a:rPr lang="ko-KR" altLang="en-US" sz="2000" b="1">
              <a:solidFill>
                <a:schemeClr val="tx1"/>
              </a:solidFill>
              <a:latin typeface="+mn-ea"/>
              <a:ea typeface="+mn-ea"/>
            </a:rPr>
            <a:t>  단</a:t>
          </a:r>
          <a:r>
            <a:rPr lang="en-US" altLang="ko-KR" sz="2000" b="1">
              <a:solidFill>
                <a:schemeClr val="tx1"/>
              </a:solidFill>
              <a:latin typeface="+mn-ea"/>
              <a:ea typeface="+mn-ea"/>
            </a:rPr>
            <a:t>, Y</a:t>
          </a:r>
          <a:r>
            <a:rPr lang="ko-KR" altLang="en-US" sz="2000" b="1">
              <a:solidFill>
                <a:schemeClr val="tx1"/>
              </a:solidFill>
              <a:latin typeface="+mn-ea"/>
              <a:ea typeface="+mn-ea"/>
            </a:rPr>
            <a:t>축방향 관통 없을 것</a:t>
          </a:r>
        </a:p>
      </xdr:txBody>
    </xdr:sp>
    <xdr:clientData/>
  </xdr:twoCellAnchor>
  <xdr:twoCellAnchor>
    <xdr:from>
      <xdr:col>49</xdr:col>
      <xdr:colOff>66671</xdr:colOff>
      <xdr:row>36</xdr:row>
      <xdr:rowOff>114299</xdr:rowOff>
    </xdr:from>
    <xdr:to>
      <xdr:col>50</xdr:col>
      <xdr:colOff>307177</xdr:colOff>
      <xdr:row>38</xdr:row>
      <xdr:rowOff>26192</xdr:rowOff>
    </xdr:to>
    <xdr:sp macro="" textlink="">
      <xdr:nvSpPr>
        <xdr:cNvPr id="17" name="직사각형 16">
          <a:extLst>
            <a:ext uri="{FF2B5EF4-FFF2-40B4-BE49-F238E27FC236}">
              <a16:creationId xmlns="" xmlns:a16="http://schemas.microsoft.com/office/drawing/2014/main" id="{00000000-0008-0000-0200-000011000000}"/>
            </a:ext>
          </a:extLst>
        </xdr:cNvPr>
        <xdr:cNvSpPr/>
      </xdr:nvSpPr>
      <xdr:spPr>
        <a:xfrm>
          <a:off x="21174071" y="4857749"/>
          <a:ext cx="678656" cy="1169193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50</xdr:col>
      <xdr:colOff>411958</xdr:colOff>
      <xdr:row>37</xdr:row>
      <xdr:rowOff>176212</xdr:rowOff>
    </xdr:from>
    <xdr:to>
      <xdr:col>52</xdr:col>
      <xdr:colOff>407195</xdr:colOff>
      <xdr:row>38</xdr:row>
      <xdr:rowOff>0</xdr:rowOff>
    </xdr:to>
    <xdr:sp macro="" textlink="">
      <xdr:nvSpPr>
        <xdr:cNvPr id="18" name="직사각형 17">
          <a:extLst>
            <a:ext uri="{FF2B5EF4-FFF2-40B4-BE49-F238E27FC236}">
              <a16:creationId xmlns="" xmlns:a16="http://schemas.microsoft.com/office/drawing/2014/main" id="{00000000-0008-0000-0200-000012000000}"/>
            </a:ext>
          </a:extLst>
        </xdr:cNvPr>
        <xdr:cNvSpPr/>
      </xdr:nvSpPr>
      <xdr:spPr>
        <a:xfrm>
          <a:off x="21957508" y="5548312"/>
          <a:ext cx="871537" cy="45243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200" b="1">
              <a:solidFill>
                <a:schemeClr val="tx1"/>
              </a:solidFill>
              <a:latin typeface="+mn-ea"/>
              <a:ea typeface="+mn-ea"/>
            </a:rPr>
            <a:t>X</a:t>
          </a:r>
          <a:r>
            <a:rPr lang="ko-KR" altLang="en-US" sz="1200" b="1">
              <a:solidFill>
                <a:schemeClr val="tx1"/>
              </a:solidFill>
              <a:latin typeface="+mn-ea"/>
              <a:ea typeface="+mn-ea"/>
            </a:rPr>
            <a:t>축</a:t>
          </a:r>
        </a:p>
      </xdr:txBody>
    </xdr:sp>
    <xdr:clientData/>
  </xdr:twoCellAnchor>
  <xdr:twoCellAnchor>
    <xdr:from>
      <xdr:col>48</xdr:col>
      <xdr:colOff>276220</xdr:colOff>
      <xdr:row>36</xdr:row>
      <xdr:rowOff>504824</xdr:rowOff>
    </xdr:from>
    <xdr:to>
      <xdr:col>51</xdr:col>
      <xdr:colOff>235739</xdr:colOff>
      <xdr:row>37</xdr:row>
      <xdr:rowOff>238126</xdr:rowOff>
    </xdr:to>
    <xdr:sp macro="" textlink="">
      <xdr:nvSpPr>
        <xdr:cNvPr id="19" name="직사각형 18">
          <a:extLst>
            <a:ext uri="{FF2B5EF4-FFF2-40B4-BE49-F238E27FC236}">
              <a16:creationId xmlns="" xmlns:a16="http://schemas.microsoft.com/office/drawing/2014/main" id="{00000000-0008-0000-0200-000013000000}"/>
            </a:ext>
          </a:extLst>
        </xdr:cNvPr>
        <xdr:cNvSpPr/>
      </xdr:nvSpPr>
      <xdr:spPr>
        <a:xfrm>
          <a:off x="20945470" y="5248274"/>
          <a:ext cx="1273969" cy="361952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48</xdr:col>
      <xdr:colOff>238147</xdr:colOff>
      <xdr:row>37</xdr:row>
      <xdr:rowOff>523874</xdr:rowOff>
    </xdr:from>
    <xdr:to>
      <xdr:col>51</xdr:col>
      <xdr:colOff>271484</xdr:colOff>
      <xdr:row>37</xdr:row>
      <xdr:rowOff>523875</xdr:rowOff>
    </xdr:to>
    <xdr:cxnSp macro="">
      <xdr:nvCxnSpPr>
        <xdr:cNvPr id="20" name="직선 화살표 연결선 19">
          <a:extLst>
            <a:ext uri="{FF2B5EF4-FFF2-40B4-BE49-F238E27FC236}">
              <a16:creationId xmlns="" xmlns:a16="http://schemas.microsoft.com/office/drawing/2014/main" id="{00000000-0008-0000-0200-000014000000}"/>
            </a:ext>
          </a:extLst>
        </xdr:cNvPr>
        <xdr:cNvCxnSpPr/>
      </xdr:nvCxnSpPr>
      <xdr:spPr>
        <a:xfrm flipV="1">
          <a:off x="20907397" y="5895974"/>
          <a:ext cx="1347787" cy="1"/>
        </a:xfrm>
        <a:prstGeom prst="straightConnector1">
          <a:avLst/>
        </a:prstGeom>
        <a:ln w="19050">
          <a:solidFill>
            <a:srgbClr val="FF000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238166</xdr:colOff>
      <xdr:row>35</xdr:row>
      <xdr:rowOff>538162</xdr:rowOff>
    </xdr:from>
    <xdr:to>
      <xdr:col>48</xdr:col>
      <xdr:colOff>238166</xdr:colOff>
      <xdr:row>37</xdr:row>
      <xdr:rowOff>535781</xdr:rowOff>
    </xdr:to>
    <xdr:cxnSp macro="">
      <xdr:nvCxnSpPr>
        <xdr:cNvPr id="21" name="직선 화살표 연결선 20">
          <a:extLst>
            <a:ext uri="{FF2B5EF4-FFF2-40B4-BE49-F238E27FC236}">
              <a16:creationId xmlns="" xmlns:a16="http://schemas.microsoft.com/office/drawing/2014/main" id="{00000000-0008-0000-0200-000015000000}"/>
            </a:ext>
          </a:extLst>
        </xdr:cNvPr>
        <xdr:cNvCxnSpPr/>
      </xdr:nvCxnSpPr>
      <xdr:spPr>
        <a:xfrm>
          <a:off x="20907416" y="4652962"/>
          <a:ext cx="0" cy="1254919"/>
        </a:xfrm>
        <a:prstGeom prst="straightConnector1">
          <a:avLst/>
        </a:prstGeom>
        <a:ln w="19050">
          <a:solidFill>
            <a:srgbClr val="FF000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430987</xdr:colOff>
      <xdr:row>36</xdr:row>
      <xdr:rowOff>578643</xdr:rowOff>
    </xdr:from>
    <xdr:to>
      <xdr:col>52</xdr:col>
      <xdr:colOff>395268</xdr:colOff>
      <xdr:row>37</xdr:row>
      <xdr:rowOff>130968</xdr:rowOff>
    </xdr:to>
    <xdr:sp macro="" textlink="">
      <xdr:nvSpPr>
        <xdr:cNvPr id="22" name="오른쪽 화살표 21">
          <a:extLst>
            <a:ext uri="{FF2B5EF4-FFF2-40B4-BE49-F238E27FC236}">
              <a16:creationId xmlns="" xmlns:a16="http://schemas.microsoft.com/office/drawing/2014/main" id="{00000000-0008-0000-0200-000016000000}"/>
            </a:ext>
          </a:extLst>
        </xdr:cNvPr>
        <xdr:cNvSpPr/>
      </xdr:nvSpPr>
      <xdr:spPr>
        <a:xfrm>
          <a:off x="22414687" y="5322093"/>
          <a:ext cx="402431" cy="180975"/>
        </a:xfrm>
        <a:prstGeom prst="rightArrow">
          <a:avLst/>
        </a:prstGeom>
        <a:solidFill>
          <a:schemeClr val="bg2">
            <a:lumMod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51</xdr:col>
      <xdr:colOff>400050</xdr:colOff>
      <xdr:row>37</xdr:row>
      <xdr:rowOff>95250</xdr:rowOff>
    </xdr:from>
    <xdr:to>
      <xdr:col>54</xdr:col>
      <xdr:colOff>190501</xdr:colOff>
      <xdr:row>39</xdr:row>
      <xdr:rowOff>57150</xdr:rowOff>
    </xdr:to>
    <xdr:cxnSp macro="">
      <xdr:nvCxnSpPr>
        <xdr:cNvPr id="23" name="직선 화살표 연결선 22">
          <a:extLst>
            <a:ext uri="{FF2B5EF4-FFF2-40B4-BE49-F238E27FC236}">
              <a16:creationId xmlns="" xmlns:a16="http://schemas.microsoft.com/office/drawing/2014/main" id="{00000000-0008-0000-0200-000017000000}"/>
            </a:ext>
          </a:extLst>
        </xdr:cNvPr>
        <xdr:cNvCxnSpPr/>
      </xdr:nvCxnSpPr>
      <xdr:spPr>
        <a:xfrm flipH="1">
          <a:off x="22383750" y="5467350"/>
          <a:ext cx="1104901" cy="1219200"/>
        </a:xfrm>
        <a:prstGeom prst="straightConnector1">
          <a:avLst/>
        </a:prstGeom>
        <a:ln w="19050">
          <a:solidFill>
            <a:srgbClr val="FF0000"/>
          </a:solidFill>
          <a:headEnd type="triangle" w="lg" len="me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323850</xdr:colOff>
      <xdr:row>32</xdr:row>
      <xdr:rowOff>19050</xdr:rowOff>
    </xdr:from>
    <xdr:to>
      <xdr:col>51</xdr:col>
      <xdr:colOff>361950</xdr:colOff>
      <xdr:row>32</xdr:row>
      <xdr:rowOff>590550</xdr:rowOff>
    </xdr:to>
    <xdr:sp macro="" textlink="">
      <xdr:nvSpPr>
        <xdr:cNvPr id="24" name="타원 23">
          <a:extLst>
            <a:ext uri="{FF2B5EF4-FFF2-40B4-BE49-F238E27FC236}">
              <a16:creationId xmlns="" xmlns:a16="http://schemas.microsoft.com/office/drawing/2014/main" id="{00000000-0008-0000-0200-000018000000}"/>
            </a:ext>
          </a:extLst>
        </xdr:cNvPr>
        <xdr:cNvSpPr/>
      </xdr:nvSpPr>
      <xdr:spPr>
        <a:xfrm>
          <a:off x="21431250" y="2247900"/>
          <a:ext cx="914400" cy="571500"/>
        </a:xfrm>
        <a:prstGeom prst="ellipse">
          <a:avLst/>
        </a:prstGeom>
        <a:noFill/>
        <a:ln w="317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  <xdr:twoCellAnchor>
    <xdr:from>
      <xdr:col>47</xdr:col>
      <xdr:colOff>400050</xdr:colOff>
      <xdr:row>35</xdr:row>
      <xdr:rowOff>297653</xdr:rowOff>
    </xdr:from>
    <xdr:to>
      <xdr:col>49</xdr:col>
      <xdr:colOff>276225</xdr:colOff>
      <xdr:row>36</xdr:row>
      <xdr:rowOff>135728</xdr:rowOff>
    </xdr:to>
    <xdr:sp macro="" textlink="">
      <xdr:nvSpPr>
        <xdr:cNvPr id="25" name="직사각형 24">
          <a:extLst>
            <a:ext uri="{FF2B5EF4-FFF2-40B4-BE49-F238E27FC236}">
              <a16:creationId xmlns="" xmlns:a16="http://schemas.microsoft.com/office/drawing/2014/main" id="{00000000-0008-0000-0200-000019000000}"/>
            </a:ext>
          </a:extLst>
        </xdr:cNvPr>
        <xdr:cNvSpPr/>
      </xdr:nvSpPr>
      <xdr:spPr>
        <a:xfrm>
          <a:off x="20631150" y="4412453"/>
          <a:ext cx="752475" cy="4667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200" b="1">
              <a:solidFill>
                <a:schemeClr val="tx1"/>
              </a:solidFill>
              <a:latin typeface="+mn-ea"/>
              <a:ea typeface="+mn-ea"/>
            </a:rPr>
            <a:t>Y</a:t>
          </a:r>
          <a:r>
            <a:rPr lang="ko-KR" altLang="en-US" sz="1200" b="1">
              <a:solidFill>
                <a:schemeClr val="tx1"/>
              </a:solidFill>
              <a:latin typeface="+mn-ea"/>
              <a:ea typeface="+mn-ea"/>
            </a:rPr>
            <a:t>축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10401</xdr:colOff>
      <xdr:row>5</xdr:row>
      <xdr:rowOff>19050</xdr:rowOff>
    </xdr:from>
    <xdr:to>
      <xdr:col>38</xdr:col>
      <xdr:colOff>152399</xdr:colOff>
      <xdr:row>5</xdr:row>
      <xdr:rowOff>314325</xdr:rowOff>
    </xdr:to>
    <xdr:sp macro="" textlink="">
      <xdr:nvSpPr>
        <xdr:cNvPr id="2" name="타원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SpPr/>
      </xdr:nvSpPr>
      <xdr:spPr>
        <a:xfrm>
          <a:off x="10840326" y="1352550"/>
          <a:ext cx="418223" cy="295275"/>
        </a:xfrm>
        <a:prstGeom prst="ellipse">
          <a:avLst/>
        </a:prstGeom>
        <a:noFill/>
        <a:ln w="317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  <xdr:twoCellAnchor>
    <xdr:from>
      <xdr:col>37</xdr:col>
      <xdr:colOff>28575</xdr:colOff>
      <xdr:row>58</xdr:row>
      <xdr:rowOff>25214</xdr:rowOff>
    </xdr:from>
    <xdr:to>
      <xdr:col>38</xdr:col>
      <xdr:colOff>180975</xdr:colOff>
      <xdr:row>58</xdr:row>
      <xdr:rowOff>295275</xdr:rowOff>
    </xdr:to>
    <xdr:sp macro="" textlink="">
      <xdr:nvSpPr>
        <xdr:cNvPr id="3" name="타원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SpPr/>
      </xdr:nvSpPr>
      <xdr:spPr>
        <a:xfrm>
          <a:off x="10858500" y="18408464"/>
          <a:ext cx="428625" cy="270061"/>
        </a:xfrm>
        <a:prstGeom prst="ellipse">
          <a:avLst/>
        </a:prstGeom>
        <a:noFill/>
        <a:ln w="317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  <xdr:twoCellAnchor>
    <xdr:from>
      <xdr:col>40</xdr:col>
      <xdr:colOff>212513</xdr:colOff>
      <xdr:row>6</xdr:row>
      <xdr:rowOff>309034</xdr:rowOff>
    </xdr:from>
    <xdr:to>
      <xdr:col>47</xdr:col>
      <xdr:colOff>192405</xdr:colOff>
      <xdr:row>11</xdr:row>
      <xdr:rowOff>5292</xdr:rowOff>
    </xdr:to>
    <xdr:sp macro="" textlink="">
      <xdr:nvSpPr>
        <xdr:cNvPr id="10" name="직사각형 9">
          <a:extLst>
            <a:ext uri="{FF2B5EF4-FFF2-40B4-BE49-F238E27FC236}">
              <a16:creationId xmlns="" xmlns:a16="http://schemas.microsoft.com/office/drawing/2014/main" id="{00000000-0008-0000-0300-00000A000000}"/>
            </a:ext>
          </a:extLst>
        </xdr:cNvPr>
        <xdr:cNvSpPr/>
      </xdr:nvSpPr>
      <xdr:spPr>
        <a:xfrm>
          <a:off x="10804313" y="1977814"/>
          <a:ext cx="1846792" cy="1525058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>
              <a:solidFill>
                <a:schemeClr val="accent6">
                  <a:lumMod val="75000"/>
                </a:schemeClr>
              </a:solidFill>
            </a:rPr>
            <a:t>시료 부착 영역</a:t>
          </a:r>
        </a:p>
      </xdr:txBody>
    </xdr:sp>
    <xdr:clientData/>
  </xdr:twoCellAnchor>
  <xdr:twoCellAnchor>
    <xdr:from>
      <xdr:col>34</xdr:col>
      <xdr:colOff>34290</xdr:colOff>
      <xdr:row>6</xdr:row>
      <xdr:rowOff>302895</xdr:rowOff>
    </xdr:from>
    <xdr:to>
      <xdr:col>50</xdr:col>
      <xdr:colOff>190792</xdr:colOff>
      <xdr:row>12</xdr:row>
      <xdr:rowOff>226692</xdr:rowOff>
    </xdr:to>
    <xdr:grpSp>
      <xdr:nvGrpSpPr>
        <xdr:cNvPr id="11" name="그룹 10">
          <a:extLst>
            <a:ext uri="{FF2B5EF4-FFF2-40B4-BE49-F238E27FC236}">
              <a16:creationId xmlns="" xmlns:a16="http://schemas.microsoft.com/office/drawing/2014/main" id="{00000000-0008-0000-0300-00000B000000}"/>
            </a:ext>
          </a:extLst>
        </xdr:cNvPr>
        <xdr:cNvGrpSpPr/>
      </xdr:nvGrpSpPr>
      <xdr:grpSpPr>
        <a:xfrm>
          <a:off x="9927590" y="1985645"/>
          <a:ext cx="5020602" cy="2133597"/>
          <a:chOff x="20488209" y="21942053"/>
          <a:chExt cx="7541869" cy="2678331"/>
        </a:xfrm>
      </xdr:grpSpPr>
      <xdr:sp macro="" textlink="">
        <xdr:nvSpPr>
          <xdr:cNvPr id="12" name="직사각형 11">
            <a:extLst>
              <a:ext uri="{FF2B5EF4-FFF2-40B4-BE49-F238E27FC236}">
                <a16:creationId xmlns="" xmlns:a16="http://schemas.microsoft.com/office/drawing/2014/main" id="{00000000-0008-0000-0300-00000C000000}"/>
              </a:ext>
            </a:extLst>
          </xdr:cNvPr>
          <xdr:cNvSpPr/>
        </xdr:nvSpPr>
        <xdr:spPr>
          <a:xfrm>
            <a:off x="20488209" y="23709845"/>
            <a:ext cx="7541869" cy="91053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l"/>
            <a:r>
              <a:rPr lang="en-US" altLang="ko-KR" sz="2000" b="1" baseline="0">
                <a:solidFill>
                  <a:schemeClr val="tx1"/>
                </a:solidFill>
                <a:latin typeface="+mn-ea"/>
                <a:ea typeface="+mn-ea"/>
              </a:rPr>
              <a:t> </a:t>
            </a:r>
            <a:r>
              <a:rPr lang="en-US" altLang="ko-KR" sz="1400" b="1" baseline="0">
                <a:solidFill>
                  <a:schemeClr val="tx1"/>
                </a:solidFill>
                <a:latin typeface="맑은 고딕" panose="020B0503020000020004" pitchFamily="50" charset="-127"/>
                <a:ea typeface="맑은 고딕" panose="020B0503020000020004" pitchFamily="50" charset="-127"/>
              </a:rPr>
              <a:t>★ </a:t>
            </a:r>
            <a:r>
              <a:rPr lang="ko-KR" altLang="en-US" sz="1100" b="1">
                <a:solidFill>
                  <a:schemeClr val="tx1"/>
                </a:solidFill>
                <a:latin typeface="+mn-ea"/>
                <a:ea typeface="+mn-ea"/>
              </a:rPr>
              <a:t>판정기준</a:t>
            </a:r>
            <a:r>
              <a:rPr lang="en-US" altLang="ko-KR" sz="1100" b="1" baseline="0">
                <a:solidFill>
                  <a:schemeClr val="tx1"/>
                </a:solidFill>
                <a:latin typeface="+mn-ea"/>
                <a:ea typeface="+mn-ea"/>
              </a:rPr>
              <a:t> : </a:t>
            </a:r>
            <a:r>
              <a:rPr lang="en-US" altLang="ko-KR" sz="1100" b="1">
                <a:solidFill>
                  <a:schemeClr val="tx1"/>
                </a:solidFill>
                <a:latin typeface="+mn-ea"/>
                <a:ea typeface="+mn-ea"/>
              </a:rPr>
              <a:t>X,Y</a:t>
            </a:r>
            <a:r>
              <a:rPr lang="ko-KR" altLang="en-US" sz="1100" b="1">
                <a:solidFill>
                  <a:schemeClr val="tx1"/>
                </a:solidFill>
                <a:latin typeface="+mn-ea"/>
                <a:ea typeface="+mn-ea"/>
              </a:rPr>
              <a:t>축 전체 면적의 </a:t>
            </a:r>
            <a:r>
              <a:rPr lang="en-US" altLang="ko-KR" sz="1100" b="1">
                <a:solidFill>
                  <a:schemeClr val="tx1"/>
                </a:solidFill>
                <a:latin typeface="+mn-ea"/>
                <a:ea typeface="+mn-ea"/>
              </a:rPr>
              <a:t>70%</a:t>
            </a:r>
            <a:r>
              <a:rPr lang="en-US" altLang="ko-KR" sz="1100" b="1" baseline="0">
                <a:solidFill>
                  <a:schemeClr val="tx1"/>
                </a:solidFill>
                <a:latin typeface="+mn-ea"/>
                <a:ea typeface="+mn-ea"/>
              </a:rPr>
              <a:t> </a:t>
            </a:r>
            <a:r>
              <a:rPr lang="ko-KR" altLang="en-US" sz="1100" b="1" baseline="0">
                <a:solidFill>
                  <a:schemeClr val="tx1"/>
                </a:solidFill>
                <a:latin typeface="+mn-ea"/>
                <a:ea typeface="+mn-ea"/>
              </a:rPr>
              <a:t>이상</a:t>
            </a:r>
            <a:r>
              <a:rPr lang="en-US" altLang="ko-KR" sz="1100" b="1" baseline="0">
                <a:solidFill>
                  <a:schemeClr val="tx1"/>
                </a:solidFill>
                <a:latin typeface="+mn-ea"/>
                <a:ea typeface="+mn-ea"/>
              </a:rPr>
              <a:t> </a:t>
            </a:r>
          </a:p>
          <a:p>
            <a:pPr algn="l"/>
            <a:r>
              <a:rPr lang="en-US" altLang="ko-KR" sz="1100" b="1" baseline="0">
                <a:solidFill>
                  <a:schemeClr val="tx1"/>
                </a:solidFill>
                <a:latin typeface="+mn-ea"/>
                <a:ea typeface="+mn-ea"/>
              </a:rPr>
              <a:t>       </a:t>
            </a:r>
            <a:r>
              <a:rPr lang="ko-KR" altLang="en-US" sz="1100" b="1">
                <a:solidFill>
                  <a:schemeClr val="tx1"/>
                </a:solidFill>
                <a:latin typeface="+mn-ea"/>
                <a:ea typeface="+mn-ea"/>
              </a:rPr>
              <a:t>단</a:t>
            </a:r>
            <a:r>
              <a:rPr lang="en-US" altLang="ko-KR" sz="1100" b="1">
                <a:solidFill>
                  <a:schemeClr val="tx1"/>
                </a:solidFill>
                <a:latin typeface="+mn-ea"/>
                <a:ea typeface="+mn-ea"/>
              </a:rPr>
              <a:t>, Y</a:t>
            </a:r>
            <a:r>
              <a:rPr lang="ko-KR" altLang="en-US" sz="1100" b="1">
                <a:solidFill>
                  <a:schemeClr val="tx1"/>
                </a:solidFill>
                <a:latin typeface="+mn-ea"/>
                <a:ea typeface="+mn-ea"/>
              </a:rPr>
              <a:t>축방향 관통 없을 것</a:t>
            </a:r>
          </a:p>
        </xdr:txBody>
      </xdr:sp>
      <xdr:sp macro="" textlink="">
        <xdr:nvSpPr>
          <xdr:cNvPr id="13" name="직사각형 12">
            <a:extLst>
              <a:ext uri="{FF2B5EF4-FFF2-40B4-BE49-F238E27FC236}">
                <a16:creationId xmlns="" xmlns:a16="http://schemas.microsoft.com/office/drawing/2014/main" id="{00000000-0008-0000-0300-00000D000000}"/>
              </a:ext>
            </a:extLst>
          </xdr:cNvPr>
          <xdr:cNvSpPr/>
        </xdr:nvSpPr>
        <xdr:spPr>
          <a:xfrm>
            <a:off x="21232327" y="22327280"/>
            <a:ext cx="678656" cy="1169193"/>
          </a:xfrm>
          <a:prstGeom prst="rect">
            <a:avLst/>
          </a:prstGeom>
          <a:solidFill>
            <a:schemeClr val="bg1"/>
          </a:solidFill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14" name="직사각형 13">
            <a:extLst>
              <a:ext uri="{FF2B5EF4-FFF2-40B4-BE49-F238E27FC236}">
                <a16:creationId xmlns="" xmlns:a16="http://schemas.microsoft.com/office/drawing/2014/main" id="{00000000-0008-0000-0300-00000E000000}"/>
              </a:ext>
            </a:extLst>
          </xdr:cNvPr>
          <xdr:cNvSpPr/>
        </xdr:nvSpPr>
        <xdr:spPr>
          <a:xfrm>
            <a:off x="22017571" y="23318190"/>
            <a:ext cx="871537" cy="45243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ko-KR" sz="1050" b="1">
                <a:solidFill>
                  <a:schemeClr val="tx1"/>
                </a:solidFill>
                <a:latin typeface="+mn-ea"/>
                <a:ea typeface="+mn-ea"/>
              </a:rPr>
              <a:t>X</a:t>
            </a:r>
            <a:r>
              <a:rPr lang="ko-KR" altLang="en-US" sz="1050" b="1">
                <a:solidFill>
                  <a:schemeClr val="tx1"/>
                </a:solidFill>
                <a:latin typeface="+mn-ea"/>
                <a:ea typeface="+mn-ea"/>
              </a:rPr>
              <a:t>축</a:t>
            </a:r>
          </a:p>
        </xdr:txBody>
      </xdr:sp>
      <xdr:sp macro="" textlink="">
        <xdr:nvSpPr>
          <xdr:cNvPr id="15" name="직사각형 14">
            <a:extLst>
              <a:ext uri="{FF2B5EF4-FFF2-40B4-BE49-F238E27FC236}">
                <a16:creationId xmlns="" xmlns:a16="http://schemas.microsoft.com/office/drawing/2014/main" id="{00000000-0008-0000-0300-00000F000000}"/>
              </a:ext>
            </a:extLst>
          </xdr:cNvPr>
          <xdr:cNvSpPr/>
        </xdr:nvSpPr>
        <xdr:spPr>
          <a:xfrm>
            <a:off x="20945471" y="22717807"/>
            <a:ext cx="1273970" cy="361952"/>
          </a:xfrm>
          <a:prstGeom prst="rect">
            <a:avLst/>
          </a:prstGeom>
          <a:solidFill>
            <a:schemeClr val="bg2">
              <a:lumMod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cxnSp macro="">
        <xdr:nvCxnSpPr>
          <xdr:cNvPr id="16" name="직선 화살표 연결선 15">
            <a:extLst>
              <a:ext uri="{FF2B5EF4-FFF2-40B4-BE49-F238E27FC236}">
                <a16:creationId xmlns="" xmlns:a16="http://schemas.microsoft.com/office/drawing/2014/main" id="{00000000-0008-0000-0300-000010000000}"/>
              </a:ext>
            </a:extLst>
          </xdr:cNvPr>
          <xdr:cNvCxnSpPr/>
        </xdr:nvCxnSpPr>
        <xdr:spPr>
          <a:xfrm flipV="1">
            <a:off x="20892381" y="23590765"/>
            <a:ext cx="1347788" cy="2"/>
          </a:xfrm>
          <a:prstGeom prst="straightConnector1">
            <a:avLst/>
          </a:prstGeom>
          <a:ln w="19050">
            <a:solidFill>
              <a:srgbClr val="FF0000"/>
            </a:solidFill>
            <a:headEnd type="non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직선 화살표 연결선 16">
            <a:extLst>
              <a:ext uri="{FF2B5EF4-FFF2-40B4-BE49-F238E27FC236}">
                <a16:creationId xmlns="" xmlns:a16="http://schemas.microsoft.com/office/drawing/2014/main" id="{00000000-0008-0000-0300-000011000000}"/>
              </a:ext>
            </a:extLst>
          </xdr:cNvPr>
          <xdr:cNvCxnSpPr/>
        </xdr:nvCxnSpPr>
        <xdr:spPr>
          <a:xfrm>
            <a:off x="20892399" y="22347750"/>
            <a:ext cx="0" cy="1254919"/>
          </a:xfrm>
          <a:prstGeom prst="straightConnector1">
            <a:avLst/>
          </a:prstGeom>
          <a:ln w="19050">
            <a:solidFill>
              <a:srgbClr val="FF0000"/>
            </a:solidFill>
            <a:headEnd type="triangl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" name="직사각형 17">
            <a:extLst>
              <a:ext uri="{FF2B5EF4-FFF2-40B4-BE49-F238E27FC236}">
                <a16:creationId xmlns="" xmlns:a16="http://schemas.microsoft.com/office/drawing/2014/main" id="{00000000-0008-0000-0300-000012000000}"/>
              </a:ext>
            </a:extLst>
          </xdr:cNvPr>
          <xdr:cNvSpPr/>
        </xdr:nvSpPr>
        <xdr:spPr>
          <a:xfrm>
            <a:off x="20541055" y="21942053"/>
            <a:ext cx="752476" cy="4667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ko-KR" sz="1000" b="1">
                <a:solidFill>
                  <a:schemeClr val="tx1"/>
                </a:solidFill>
                <a:latin typeface="+mn-ea"/>
                <a:ea typeface="+mn-ea"/>
              </a:rPr>
              <a:t>Y</a:t>
            </a:r>
            <a:r>
              <a:rPr lang="ko-KR" altLang="en-US" sz="1000" b="1">
                <a:solidFill>
                  <a:schemeClr val="tx1"/>
                </a:solidFill>
                <a:latin typeface="+mn-ea"/>
                <a:ea typeface="+mn-ea"/>
              </a:rPr>
              <a:t>축</a:t>
            </a:r>
          </a:p>
        </xdr:txBody>
      </xdr:sp>
    </xdr:grpSp>
    <xdr:clientData/>
  </xdr:twoCellAnchor>
  <xdr:twoCellAnchor>
    <xdr:from>
      <xdr:col>40</xdr:col>
      <xdr:colOff>203549</xdr:colOff>
      <xdr:row>59</xdr:row>
      <xdr:rowOff>335928</xdr:rowOff>
    </xdr:from>
    <xdr:to>
      <xdr:col>47</xdr:col>
      <xdr:colOff>183441</xdr:colOff>
      <xdr:row>64</xdr:row>
      <xdr:rowOff>32186</xdr:rowOff>
    </xdr:to>
    <xdr:sp macro="" textlink="">
      <xdr:nvSpPr>
        <xdr:cNvPr id="19" name="직사각형 18">
          <a:extLst>
            <a:ext uri="{FF2B5EF4-FFF2-40B4-BE49-F238E27FC236}">
              <a16:creationId xmlns="" xmlns:a16="http://schemas.microsoft.com/office/drawing/2014/main" id="{00000000-0008-0000-0300-000013000000}"/>
            </a:ext>
          </a:extLst>
        </xdr:cNvPr>
        <xdr:cNvSpPr/>
      </xdr:nvSpPr>
      <xdr:spPr>
        <a:xfrm>
          <a:off x="10795349" y="18997308"/>
          <a:ext cx="1846792" cy="1525058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>
              <a:solidFill>
                <a:schemeClr val="accent6">
                  <a:lumMod val="75000"/>
                </a:schemeClr>
              </a:solidFill>
            </a:rPr>
            <a:t>시료 부착 영역</a:t>
          </a:r>
        </a:p>
      </xdr:txBody>
    </xdr:sp>
    <xdr:clientData/>
  </xdr:twoCellAnchor>
  <xdr:twoCellAnchor>
    <xdr:from>
      <xdr:col>34</xdr:col>
      <xdr:colOff>38100</xdr:colOff>
      <xdr:row>59</xdr:row>
      <xdr:rowOff>188258</xdr:rowOff>
    </xdr:from>
    <xdr:to>
      <xdr:col>50</xdr:col>
      <xdr:colOff>194602</xdr:colOff>
      <xdr:row>65</xdr:row>
      <xdr:rowOff>112056</xdr:rowOff>
    </xdr:to>
    <xdr:grpSp>
      <xdr:nvGrpSpPr>
        <xdr:cNvPr id="20" name="그룹 19">
          <a:extLst>
            <a:ext uri="{FF2B5EF4-FFF2-40B4-BE49-F238E27FC236}">
              <a16:creationId xmlns="" xmlns:a16="http://schemas.microsoft.com/office/drawing/2014/main" id="{00000000-0008-0000-0300-000014000000}"/>
            </a:ext>
          </a:extLst>
        </xdr:cNvPr>
        <xdr:cNvGrpSpPr/>
      </xdr:nvGrpSpPr>
      <xdr:grpSpPr>
        <a:xfrm>
          <a:off x="9931400" y="19016008"/>
          <a:ext cx="5020602" cy="2133598"/>
          <a:chOff x="20488209" y="21942053"/>
          <a:chExt cx="7541869" cy="2678331"/>
        </a:xfrm>
      </xdr:grpSpPr>
      <xdr:sp macro="" textlink="">
        <xdr:nvSpPr>
          <xdr:cNvPr id="21" name="직사각형 20">
            <a:extLst>
              <a:ext uri="{FF2B5EF4-FFF2-40B4-BE49-F238E27FC236}">
                <a16:creationId xmlns="" xmlns:a16="http://schemas.microsoft.com/office/drawing/2014/main" id="{00000000-0008-0000-0300-000015000000}"/>
              </a:ext>
            </a:extLst>
          </xdr:cNvPr>
          <xdr:cNvSpPr/>
        </xdr:nvSpPr>
        <xdr:spPr>
          <a:xfrm>
            <a:off x="20488209" y="23709845"/>
            <a:ext cx="7541869" cy="91053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l"/>
            <a:r>
              <a:rPr lang="en-US" altLang="ko-KR" sz="2000" b="1" baseline="0">
                <a:solidFill>
                  <a:schemeClr val="tx1"/>
                </a:solidFill>
                <a:latin typeface="+mn-ea"/>
                <a:ea typeface="+mn-ea"/>
              </a:rPr>
              <a:t> </a:t>
            </a:r>
            <a:r>
              <a:rPr lang="en-US" altLang="ko-KR" sz="1400" b="1" baseline="0">
                <a:solidFill>
                  <a:schemeClr val="tx1"/>
                </a:solidFill>
                <a:latin typeface="맑은 고딕" panose="020B0503020000020004" pitchFamily="50" charset="-127"/>
                <a:ea typeface="맑은 고딕" panose="020B0503020000020004" pitchFamily="50" charset="-127"/>
              </a:rPr>
              <a:t>★ </a:t>
            </a:r>
            <a:r>
              <a:rPr lang="ko-KR" altLang="en-US" sz="1100" b="1">
                <a:solidFill>
                  <a:schemeClr val="tx1"/>
                </a:solidFill>
                <a:latin typeface="+mn-ea"/>
                <a:ea typeface="+mn-ea"/>
              </a:rPr>
              <a:t>판정기준</a:t>
            </a:r>
            <a:r>
              <a:rPr lang="en-US" altLang="ko-KR" sz="1100" b="1" baseline="0">
                <a:solidFill>
                  <a:schemeClr val="tx1"/>
                </a:solidFill>
                <a:latin typeface="+mn-ea"/>
                <a:ea typeface="+mn-ea"/>
              </a:rPr>
              <a:t> : </a:t>
            </a:r>
            <a:r>
              <a:rPr lang="en-US" altLang="ko-KR" sz="1100" b="1">
                <a:solidFill>
                  <a:schemeClr val="tx1"/>
                </a:solidFill>
                <a:latin typeface="+mn-ea"/>
                <a:ea typeface="+mn-ea"/>
              </a:rPr>
              <a:t>X,Y</a:t>
            </a:r>
            <a:r>
              <a:rPr lang="ko-KR" altLang="en-US" sz="1100" b="1">
                <a:solidFill>
                  <a:schemeClr val="tx1"/>
                </a:solidFill>
                <a:latin typeface="+mn-ea"/>
                <a:ea typeface="+mn-ea"/>
              </a:rPr>
              <a:t>축 전체 면적의 </a:t>
            </a:r>
            <a:r>
              <a:rPr lang="en-US" altLang="ko-KR" sz="1100" b="1">
                <a:solidFill>
                  <a:schemeClr val="tx1"/>
                </a:solidFill>
                <a:latin typeface="+mn-ea"/>
                <a:ea typeface="+mn-ea"/>
              </a:rPr>
              <a:t>70%</a:t>
            </a:r>
            <a:r>
              <a:rPr lang="en-US" altLang="ko-KR" sz="1100" b="1" baseline="0">
                <a:solidFill>
                  <a:schemeClr val="tx1"/>
                </a:solidFill>
                <a:latin typeface="+mn-ea"/>
                <a:ea typeface="+mn-ea"/>
              </a:rPr>
              <a:t> </a:t>
            </a:r>
            <a:r>
              <a:rPr lang="ko-KR" altLang="en-US" sz="1100" b="1" baseline="0">
                <a:solidFill>
                  <a:schemeClr val="tx1"/>
                </a:solidFill>
                <a:latin typeface="+mn-ea"/>
                <a:ea typeface="+mn-ea"/>
              </a:rPr>
              <a:t>이상</a:t>
            </a:r>
            <a:r>
              <a:rPr lang="en-US" altLang="ko-KR" sz="1100" b="1" baseline="0">
                <a:solidFill>
                  <a:schemeClr val="tx1"/>
                </a:solidFill>
                <a:latin typeface="+mn-ea"/>
                <a:ea typeface="+mn-ea"/>
              </a:rPr>
              <a:t> </a:t>
            </a:r>
          </a:p>
          <a:p>
            <a:pPr algn="l"/>
            <a:r>
              <a:rPr lang="en-US" altLang="ko-KR" sz="1100" b="1" baseline="0">
                <a:solidFill>
                  <a:schemeClr val="tx1"/>
                </a:solidFill>
                <a:latin typeface="+mn-ea"/>
                <a:ea typeface="+mn-ea"/>
              </a:rPr>
              <a:t>       </a:t>
            </a:r>
            <a:r>
              <a:rPr lang="ko-KR" altLang="en-US" sz="1100" b="1">
                <a:solidFill>
                  <a:schemeClr val="tx1"/>
                </a:solidFill>
                <a:latin typeface="+mn-ea"/>
                <a:ea typeface="+mn-ea"/>
              </a:rPr>
              <a:t>단</a:t>
            </a:r>
            <a:r>
              <a:rPr lang="en-US" altLang="ko-KR" sz="1100" b="1">
                <a:solidFill>
                  <a:schemeClr val="tx1"/>
                </a:solidFill>
                <a:latin typeface="+mn-ea"/>
                <a:ea typeface="+mn-ea"/>
              </a:rPr>
              <a:t>, Y</a:t>
            </a:r>
            <a:r>
              <a:rPr lang="ko-KR" altLang="en-US" sz="1100" b="1">
                <a:solidFill>
                  <a:schemeClr val="tx1"/>
                </a:solidFill>
                <a:latin typeface="+mn-ea"/>
                <a:ea typeface="+mn-ea"/>
              </a:rPr>
              <a:t>축방향 관통 없을 것</a:t>
            </a:r>
          </a:p>
        </xdr:txBody>
      </xdr:sp>
      <xdr:sp macro="" textlink="">
        <xdr:nvSpPr>
          <xdr:cNvPr id="22" name="직사각형 21">
            <a:extLst>
              <a:ext uri="{FF2B5EF4-FFF2-40B4-BE49-F238E27FC236}">
                <a16:creationId xmlns="" xmlns:a16="http://schemas.microsoft.com/office/drawing/2014/main" id="{00000000-0008-0000-0300-000016000000}"/>
              </a:ext>
            </a:extLst>
          </xdr:cNvPr>
          <xdr:cNvSpPr/>
        </xdr:nvSpPr>
        <xdr:spPr>
          <a:xfrm>
            <a:off x="21232327" y="22327280"/>
            <a:ext cx="678656" cy="1169193"/>
          </a:xfrm>
          <a:prstGeom prst="rect">
            <a:avLst/>
          </a:prstGeom>
          <a:solidFill>
            <a:schemeClr val="bg1"/>
          </a:solidFill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="" xmlns:a16="http://schemas.microsoft.com/office/drawing/2014/main" id="{00000000-0008-0000-0300-000017000000}"/>
              </a:ext>
            </a:extLst>
          </xdr:cNvPr>
          <xdr:cNvSpPr/>
        </xdr:nvSpPr>
        <xdr:spPr>
          <a:xfrm>
            <a:off x="22017571" y="23318190"/>
            <a:ext cx="871537" cy="45243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ko-KR" sz="1050" b="1">
                <a:solidFill>
                  <a:schemeClr val="tx1"/>
                </a:solidFill>
                <a:latin typeface="+mn-ea"/>
                <a:ea typeface="+mn-ea"/>
              </a:rPr>
              <a:t>X</a:t>
            </a:r>
            <a:r>
              <a:rPr lang="ko-KR" altLang="en-US" sz="1050" b="1">
                <a:solidFill>
                  <a:schemeClr val="tx1"/>
                </a:solidFill>
                <a:latin typeface="+mn-ea"/>
                <a:ea typeface="+mn-ea"/>
              </a:rPr>
              <a:t>축</a:t>
            </a:r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="" xmlns:a16="http://schemas.microsoft.com/office/drawing/2014/main" id="{00000000-0008-0000-0300-000018000000}"/>
              </a:ext>
            </a:extLst>
          </xdr:cNvPr>
          <xdr:cNvSpPr/>
        </xdr:nvSpPr>
        <xdr:spPr>
          <a:xfrm>
            <a:off x="20945471" y="22717807"/>
            <a:ext cx="1273970" cy="361952"/>
          </a:xfrm>
          <a:prstGeom prst="rect">
            <a:avLst/>
          </a:prstGeom>
          <a:solidFill>
            <a:schemeClr val="bg2">
              <a:lumMod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cxnSp macro="">
        <xdr:nvCxnSpPr>
          <xdr:cNvPr id="25" name="직선 화살표 연결선 24">
            <a:extLst>
              <a:ext uri="{FF2B5EF4-FFF2-40B4-BE49-F238E27FC236}">
                <a16:creationId xmlns="" xmlns:a16="http://schemas.microsoft.com/office/drawing/2014/main" id="{00000000-0008-0000-0300-000019000000}"/>
              </a:ext>
            </a:extLst>
          </xdr:cNvPr>
          <xdr:cNvCxnSpPr/>
        </xdr:nvCxnSpPr>
        <xdr:spPr>
          <a:xfrm flipV="1">
            <a:off x="20892381" y="23590765"/>
            <a:ext cx="1347788" cy="2"/>
          </a:xfrm>
          <a:prstGeom prst="straightConnector1">
            <a:avLst/>
          </a:prstGeom>
          <a:ln w="19050">
            <a:solidFill>
              <a:srgbClr val="FF0000"/>
            </a:solidFill>
            <a:headEnd type="non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직선 화살표 연결선 25">
            <a:extLst>
              <a:ext uri="{FF2B5EF4-FFF2-40B4-BE49-F238E27FC236}">
                <a16:creationId xmlns="" xmlns:a16="http://schemas.microsoft.com/office/drawing/2014/main" id="{00000000-0008-0000-0300-00001A000000}"/>
              </a:ext>
            </a:extLst>
          </xdr:cNvPr>
          <xdr:cNvCxnSpPr/>
        </xdr:nvCxnSpPr>
        <xdr:spPr>
          <a:xfrm>
            <a:off x="20892399" y="22347750"/>
            <a:ext cx="0" cy="1254919"/>
          </a:xfrm>
          <a:prstGeom prst="straightConnector1">
            <a:avLst/>
          </a:prstGeom>
          <a:ln w="19050">
            <a:solidFill>
              <a:srgbClr val="FF0000"/>
            </a:solidFill>
            <a:headEnd type="triangl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" name="직사각형 26">
            <a:extLst>
              <a:ext uri="{FF2B5EF4-FFF2-40B4-BE49-F238E27FC236}">
                <a16:creationId xmlns="" xmlns:a16="http://schemas.microsoft.com/office/drawing/2014/main" id="{00000000-0008-0000-0300-00001B000000}"/>
              </a:ext>
            </a:extLst>
          </xdr:cNvPr>
          <xdr:cNvSpPr/>
        </xdr:nvSpPr>
        <xdr:spPr>
          <a:xfrm>
            <a:off x="20541055" y="21942053"/>
            <a:ext cx="752476" cy="4667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ko-KR" sz="1000" b="1">
                <a:solidFill>
                  <a:schemeClr val="tx1"/>
                </a:solidFill>
                <a:latin typeface="+mn-ea"/>
                <a:ea typeface="+mn-ea"/>
              </a:rPr>
              <a:t>Y</a:t>
            </a:r>
            <a:r>
              <a:rPr lang="ko-KR" altLang="en-US" sz="1000" b="1">
                <a:solidFill>
                  <a:schemeClr val="tx1"/>
                </a:solidFill>
                <a:latin typeface="+mn-ea"/>
                <a:ea typeface="+mn-ea"/>
              </a:rPr>
              <a:t>축</a:t>
            </a:r>
          </a:p>
        </xdr:txBody>
      </xdr:sp>
    </xdr:grpSp>
    <xdr:clientData/>
  </xdr:twoCellAnchor>
  <xdr:twoCellAnchor>
    <xdr:from>
      <xdr:col>43</xdr:col>
      <xdr:colOff>0</xdr:colOff>
      <xdr:row>35</xdr:row>
      <xdr:rowOff>266700</xdr:rowOff>
    </xdr:from>
    <xdr:to>
      <xdr:col>46</xdr:col>
      <xdr:colOff>199465</xdr:colOff>
      <xdr:row>36</xdr:row>
      <xdr:rowOff>235323</xdr:rowOff>
    </xdr:to>
    <xdr:sp macro="" textlink="">
      <xdr:nvSpPr>
        <xdr:cNvPr id="30" name="직사각형 29">
          <a:extLst>
            <a:ext uri="{FF2B5EF4-FFF2-40B4-BE49-F238E27FC236}">
              <a16:creationId xmlns="" xmlns:a16="http://schemas.microsoft.com/office/drawing/2014/main" id="{00000000-0008-0000-0300-00001E000000}"/>
            </a:ext>
          </a:extLst>
        </xdr:cNvPr>
        <xdr:cNvSpPr/>
      </xdr:nvSpPr>
      <xdr:spPr>
        <a:xfrm>
          <a:off x="11877675" y="11782425"/>
          <a:ext cx="1028140" cy="3496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altLang="ko-KR" sz="2000">
              <a:solidFill>
                <a:schemeClr val="bg1"/>
              </a:solidFill>
              <a:latin typeface="+mj-ea"/>
              <a:ea typeface="+mj-ea"/>
            </a:rPr>
            <a:t> </a:t>
          </a:r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42</xdr:col>
      <xdr:colOff>38100</xdr:colOff>
      <xdr:row>85</xdr:row>
      <xdr:rowOff>257175</xdr:rowOff>
    </xdr:from>
    <xdr:to>
      <xdr:col>45</xdr:col>
      <xdr:colOff>237565</xdr:colOff>
      <xdr:row>86</xdr:row>
      <xdr:rowOff>282948</xdr:rowOff>
    </xdr:to>
    <xdr:sp macro="" textlink="">
      <xdr:nvSpPr>
        <xdr:cNvPr id="31" name="직사각형 30">
          <a:extLst>
            <a:ext uri="{FF2B5EF4-FFF2-40B4-BE49-F238E27FC236}">
              <a16:creationId xmlns="" xmlns:a16="http://schemas.microsoft.com/office/drawing/2014/main" id="{00000000-0008-0000-0300-00001F000000}"/>
            </a:ext>
          </a:extLst>
        </xdr:cNvPr>
        <xdr:cNvSpPr/>
      </xdr:nvSpPr>
      <xdr:spPr>
        <a:xfrm>
          <a:off x="11639550" y="27355800"/>
          <a:ext cx="1028140" cy="3496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altLang="ko-KR" sz="2000">
              <a:solidFill>
                <a:schemeClr val="bg1"/>
              </a:solidFill>
              <a:latin typeface="+mj-ea"/>
              <a:ea typeface="+mj-ea"/>
            </a:rPr>
            <a:t> </a:t>
          </a:r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43</xdr:col>
      <xdr:colOff>66675</xdr:colOff>
      <xdr:row>35</xdr:row>
      <xdr:rowOff>361950</xdr:rowOff>
    </xdr:from>
    <xdr:to>
      <xdr:col>46</xdr:col>
      <xdr:colOff>266140</xdr:colOff>
      <xdr:row>36</xdr:row>
      <xdr:rowOff>330573</xdr:rowOff>
    </xdr:to>
    <xdr:sp macro="" textlink="">
      <xdr:nvSpPr>
        <xdr:cNvPr id="33" name="직사각형 32">
          <a:extLst>
            <a:ext uri="{FF2B5EF4-FFF2-40B4-BE49-F238E27FC236}">
              <a16:creationId xmlns="" xmlns:a16="http://schemas.microsoft.com/office/drawing/2014/main" id="{00000000-0008-0000-0300-000021000000}"/>
            </a:ext>
          </a:extLst>
        </xdr:cNvPr>
        <xdr:cNvSpPr/>
      </xdr:nvSpPr>
      <xdr:spPr>
        <a:xfrm>
          <a:off x="11439525" y="28755975"/>
          <a:ext cx="999565" cy="3496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altLang="ko-KR" sz="2000">
              <a:solidFill>
                <a:schemeClr val="bg1"/>
              </a:solidFill>
              <a:latin typeface="+mj-ea"/>
              <a:ea typeface="+mj-ea"/>
            </a:rPr>
            <a:t> </a:t>
          </a:r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43</xdr:col>
      <xdr:colOff>66675</xdr:colOff>
      <xdr:row>91</xdr:row>
      <xdr:rowOff>152400</xdr:rowOff>
    </xdr:from>
    <xdr:to>
      <xdr:col>46</xdr:col>
      <xdr:colOff>266140</xdr:colOff>
      <xdr:row>92</xdr:row>
      <xdr:rowOff>121023</xdr:rowOff>
    </xdr:to>
    <xdr:sp macro="" textlink="">
      <xdr:nvSpPr>
        <xdr:cNvPr id="34" name="직사각형 33">
          <a:extLst>
            <a:ext uri="{FF2B5EF4-FFF2-40B4-BE49-F238E27FC236}">
              <a16:creationId xmlns="" xmlns:a16="http://schemas.microsoft.com/office/drawing/2014/main" id="{00000000-0008-0000-0300-000022000000}"/>
            </a:ext>
          </a:extLst>
        </xdr:cNvPr>
        <xdr:cNvSpPr/>
      </xdr:nvSpPr>
      <xdr:spPr>
        <a:xfrm>
          <a:off x="11944350" y="29479875"/>
          <a:ext cx="1028140" cy="3496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altLang="ko-KR" sz="2000">
              <a:solidFill>
                <a:schemeClr val="bg1"/>
              </a:solidFill>
              <a:latin typeface="+mj-ea"/>
              <a:ea typeface="+mj-ea"/>
            </a:rPr>
            <a:t> </a:t>
          </a:r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43</xdr:col>
      <xdr:colOff>66675</xdr:colOff>
      <xdr:row>90</xdr:row>
      <xdr:rowOff>95250</xdr:rowOff>
    </xdr:from>
    <xdr:to>
      <xdr:col>46</xdr:col>
      <xdr:colOff>266140</xdr:colOff>
      <xdr:row>91</xdr:row>
      <xdr:rowOff>63873</xdr:rowOff>
    </xdr:to>
    <xdr:sp macro="" textlink="">
      <xdr:nvSpPr>
        <xdr:cNvPr id="28" name="직사각형 27">
          <a:extLst>
            <a:ext uri="{FF2B5EF4-FFF2-40B4-BE49-F238E27FC236}">
              <a16:creationId xmlns="" xmlns:a16="http://schemas.microsoft.com/office/drawing/2014/main" id="{00000000-0008-0000-0300-00001C000000}"/>
            </a:ext>
          </a:extLst>
        </xdr:cNvPr>
        <xdr:cNvSpPr/>
      </xdr:nvSpPr>
      <xdr:spPr>
        <a:xfrm>
          <a:off x="11944350" y="29041725"/>
          <a:ext cx="1028140" cy="3496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altLang="ko-KR" sz="2000">
              <a:solidFill>
                <a:schemeClr val="bg1"/>
              </a:solidFill>
              <a:latin typeface="+mj-ea"/>
              <a:ea typeface="+mj-ea"/>
            </a:rPr>
            <a:t> </a:t>
          </a:r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43</xdr:col>
      <xdr:colOff>66675</xdr:colOff>
      <xdr:row>89</xdr:row>
      <xdr:rowOff>361950</xdr:rowOff>
    </xdr:from>
    <xdr:to>
      <xdr:col>46</xdr:col>
      <xdr:colOff>266140</xdr:colOff>
      <xdr:row>90</xdr:row>
      <xdr:rowOff>330573</xdr:rowOff>
    </xdr:to>
    <xdr:sp macro="" textlink="">
      <xdr:nvSpPr>
        <xdr:cNvPr id="29" name="직사각형 28">
          <a:extLst>
            <a:ext uri="{FF2B5EF4-FFF2-40B4-BE49-F238E27FC236}">
              <a16:creationId xmlns="" xmlns:a16="http://schemas.microsoft.com/office/drawing/2014/main" id="{00000000-0008-0000-0300-00001D000000}"/>
            </a:ext>
          </a:extLst>
        </xdr:cNvPr>
        <xdr:cNvSpPr/>
      </xdr:nvSpPr>
      <xdr:spPr>
        <a:xfrm>
          <a:off x="11944350" y="11877675"/>
          <a:ext cx="1028140" cy="3496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altLang="ko-KR" sz="2000">
              <a:solidFill>
                <a:schemeClr val="bg1"/>
              </a:solidFill>
              <a:latin typeface="+mj-ea"/>
              <a:ea typeface="+mj-ea"/>
            </a:rPr>
            <a:t> </a:t>
          </a:r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41</xdr:col>
      <xdr:colOff>47625</xdr:colOff>
      <xdr:row>36</xdr:row>
      <xdr:rowOff>9525</xdr:rowOff>
    </xdr:from>
    <xdr:to>
      <xdr:col>44</xdr:col>
      <xdr:colOff>247090</xdr:colOff>
      <xdr:row>36</xdr:row>
      <xdr:rowOff>359148</xdr:rowOff>
    </xdr:to>
    <xdr:sp macro="" textlink="">
      <xdr:nvSpPr>
        <xdr:cNvPr id="32" name="직사각형 31">
          <a:extLst>
            <a:ext uri="{FF2B5EF4-FFF2-40B4-BE49-F238E27FC236}">
              <a16:creationId xmlns="" xmlns:a16="http://schemas.microsoft.com/office/drawing/2014/main" id="{00000000-0008-0000-0300-000020000000}"/>
            </a:ext>
          </a:extLst>
        </xdr:cNvPr>
        <xdr:cNvSpPr/>
      </xdr:nvSpPr>
      <xdr:spPr>
        <a:xfrm>
          <a:off x="11420475" y="27765375"/>
          <a:ext cx="999565" cy="3115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41</xdr:col>
      <xdr:colOff>47625</xdr:colOff>
      <xdr:row>36</xdr:row>
      <xdr:rowOff>9525</xdr:rowOff>
    </xdr:from>
    <xdr:to>
      <xdr:col>44</xdr:col>
      <xdr:colOff>247090</xdr:colOff>
      <xdr:row>36</xdr:row>
      <xdr:rowOff>359148</xdr:rowOff>
    </xdr:to>
    <xdr:sp macro="" textlink="">
      <xdr:nvSpPr>
        <xdr:cNvPr id="35" name="직사각형 34">
          <a:extLst>
            <a:ext uri="{FF2B5EF4-FFF2-40B4-BE49-F238E27FC236}">
              <a16:creationId xmlns="" xmlns:a16="http://schemas.microsoft.com/office/drawing/2014/main" id="{00000000-0008-0000-0300-000023000000}"/>
            </a:ext>
          </a:extLst>
        </xdr:cNvPr>
        <xdr:cNvSpPr/>
      </xdr:nvSpPr>
      <xdr:spPr>
        <a:xfrm>
          <a:off x="11420475" y="27765375"/>
          <a:ext cx="999565" cy="3115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endParaRPr lang="en-US" altLang="ko-KR" sz="2000">
            <a:solidFill>
              <a:schemeClr val="bg1"/>
            </a:solidFill>
            <a:latin typeface="+mj-ea"/>
            <a:ea typeface="+mj-ea"/>
          </a:endParaRPr>
        </a:p>
        <a:p>
          <a:pPr algn="ctr"/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43</xdr:col>
      <xdr:colOff>47625</xdr:colOff>
      <xdr:row>36</xdr:row>
      <xdr:rowOff>9525</xdr:rowOff>
    </xdr:from>
    <xdr:to>
      <xdr:col>46</xdr:col>
      <xdr:colOff>247090</xdr:colOff>
      <xdr:row>36</xdr:row>
      <xdr:rowOff>359148</xdr:rowOff>
    </xdr:to>
    <xdr:sp macro="" textlink="">
      <xdr:nvSpPr>
        <xdr:cNvPr id="36" name="직사각형 35">
          <a:extLst>
            <a:ext uri="{FF2B5EF4-FFF2-40B4-BE49-F238E27FC236}">
              <a16:creationId xmlns="" xmlns:a16="http://schemas.microsoft.com/office/drawing/2014/main" id="{00000000-0008-0000-0300-000024000000}"/>
            </a:ext>
          </a:extLst>
        </xdr:cNvPr>
        <xdr:cNvSpPr/>
      </xdr:nvSpPr>
      <xdr:spPr>
        <a:xfrm>
          <a:off x="11420475" y="27765375"/>
          <a:ext cx="999565" cy="3115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43</xdr:col>
      <xdr:colOff>47625</xdr:colOff>
      <xdr:row>36</xdr:row>
      <xdr:rowOff>9525</xdr:rowOff>
    </xdr:from>
    <xdr:to>
      <xdr:col>46</xdr:col>
      <xdr:colOff>247090</xdr:colOff>
      <xdr:row>36</xdr:row>
      <xdr:rowOff>359148</xdr:rowOff>
    </xdr:to>
    <xdr:sp macro="" textlink="">
      <xdr:nvSpPr>
        <xdr:cNvPr id="37" name="직사각형 36">
          <a:extLst>
            <a:ext uri="{FF2B5EF4-FFF2-40B4-BE49-F238E27FC236}">
              <a16:creationId xmlns="" xmlns:a16="http://schemas.microsoft.com/office/drawing/2014/main" id="{00000000-0008-0000-0300-000025000000}"/>
            </a:ext>
          </a:extLst>
        </xdr:cNvPr>
        <xdr:cNvSpPr/>
      </xdr:nvSpPr>
      <xdr:spPr>
        <a:xfrm>
          <a:off x="11420475" y="27765375"/>
          <a:ext cx="999565" cy="3115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endParaRPr lang="en-US" altLang="ko-KR" sz="2000">
            <a:solidFill>
              <a:schemeClr val="bg1"/>
            </a:solidFill>
            <a:latin typeface="+mj-ea"/>
            <a:ea typeface="+mj-ea"/>
          </a:endParaRPr>
        </a:p>
        <a:p>
          <a:pPr algn="ctr"/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43</xdr:col>
      <xdr:colOff>47625</xdr:colOff>
      <xdr:row>37</xdr:row>
      <xdr:rowOff>9525</xdr:rowOff>
    </xdr:from>
    <xdr:to>
      <xdr:col>46</xdr:col>
      <xdr:colOff>247090</xdr:colOff>
      <xdr:row>37</xdr:row>
      <xdr:rowOff>359148</xdr:rowOff>
    </xdr:to>
    <xdr:sp macro="" textlink="">
      <xdr:nvSpPr>
        <xdr:cNvPr id="38" name="직사각형 37">
          <a:extLst>
            <a:ext uri="{FF2B5EF4-FFF2-40B4-BE49-F238E27FC236}">
              <a16:creationId xmlns="" xmlns:a16="http://schemas.microsoft.com/office/drawing/2014/main" id="{00000000-0008-0000-0300-000026000000}"/>
            </a:ext>
          </a:extLst>
        </xdr:cNvPr>
        <xdr:cNvSpPr/>
      </xdr:nvSpPr>
      <xdr:spPr>
        <a:xfrm>
          <a:off x="11420475" y="27765375"/>
          <a:ext cx="999565" cy="3115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43</xdr:col>
      <xdr:colOff>47625</xdr:colOff>
      <xdr:row>37</xdr:row>
      <xdr:rowOff>9525</xdr:rowOff>
    </xdr:from>
    <xdr:to>
      <xdr:col>46</xdr:col>
      <xdr:colOff>247090</xdr:colOff>
      <xdr:row>37</xdr:row>
      <xdr:rowOff>359148</xdr:rowOff>
    </xdr:to>
    <xdr:sp macro="" textlink="">
      <xdr:nvSpPr>
        <xdr:cNvPr id="39" name="직사각형 38">
          <a:extLst>
            <a:ext uri="{FF2B5EF4-FFF2-40B4-BE49-F238E27FC236}">
              <a16:creationId xmlns="" xmlns:a16="http://schemas.microsoft.com/office/drawing/2014/main" id="{00000000-0008-0000-0300-000027000000}"/>
            </a:ext>
          </a:extLst>
        </xdr:cNvPr>
        <xdr:cNvSpPr/>
      </xdr:nvSpPr>
      <xdr:spPr>
        <a:xfrm>
          <a:off x="11420475" y="27765375"/>
          <a:ext cx="999565" cy="3115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endParaRPr lang="en-US" altLang="ko-KR" sz="2000">
            <a:solidFill>
              <a:schemeClr val="bg1"/>
            </a:solidFill>
            <a:latin typeface="+mj-ea"/>
            <a:ea typeface="+mj-ea"/>
          </a:endParaRPr>
        </a:p>
        <a:p>
          <a:pPr algn="ctr"/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41</xdr:col>
      <xdr:colOff>47625</xdr:colOff>
      <xdr:row>37</xdr:row>
      <xdr:rowOff>9525</xdr:rowOff>
    </xdr:from>
    <xdr:to>
      <xdr:col>44</xdr:col>
      <xdr:colOff>247090</xdr:colOff>
      <xdr:row>37</xdr:row>
      <xdr:rowOff>359148</xdr:rowOff>
    </xdr:to>
    <xdr:sp macro="" textlink="">
      <xdr:nvSpPr>
        <xdr:cNvPr id="40" name="직사각형 39">
          <a:extLst>
            <a:ext uri="{FF2B5EF4-FFF2-40B4-BE49-F238E27FC236}">
              <a16:creationId xmlns="" xmlns:a16="http://schemas.microsoft.com/office/drawing/2014/main" id="{00000000-0008-0000-0300-000028000000}"/>
            </a:ext>
          </a:extLst>
        </xdr:cNvPr>
        <xdr:cNvSpPr/>
      </xdr:nvSpPr>
      <xdr:spPr>
        <a:xfrm>
          <a:off x="11420475" y="27765375"/>
          <a:ext cx="999565" cy="3115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41</xdr:col>
      <xdr:colOff>47625</xdr:colOff>
      <xdr:row>37</xdr:row>
      <xdr:rowOff>9525</xdr:rowOff>
    </xdr:from>
    <xdr:to>
      <xdr:col>44</xdr:col>
      <xdr:colOff>247090</xdr:colOff>
      <xdr:row>37</xdr:row>
      <xdr:rowOff>359148</xdr:rowOff>
    </xdr:to>
    <xdr:sp macro="" textlink="">
      <xdr:nvSpPr>
        <xdr:cNvPr id="41" name="직사각형 40">
          <a:extLst>
            <a:ext uri="{FF2B5EF4-FFF2-40B4-BE49-F238E27FC236}">
              <a16:creationId xmlns="" xmlns:a16="http://schemas.microsoft.com/office/drawing/2014/main" id="{00000000-0008-0000-0300-000029000000}"/>
            </a:ext>
          </a:extLst>
        </xdr:cNvPr>
        <xdr:cNvSpPr/>
      </xdr:nvSpPr>
      <xdr:spPr>
        <a:xfrm>
          <a:off x="11420475" y="27765375"/>
          <a:ext cx="999565" cy="3115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endParaRPr lang="en-US" altLang="ko-KR" sz="2000">
            <a:solidFill>
              <a:schemeClr val="bg1"/>
            </a:solidFill>
            <a:latin typeface="+mj-ea"/>
            <a:ea typeface="+mj-ea"/>
          </a:endParaRPr>
        </a:p>
        <a:p>
          <a:pPr algn="ctr"/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41</xdr:col>
      <xdr:colOff>47625</xdr:colOff>
      <xdr:row>38</xdr:row>
      <xdr:rowOff>9525</xdr:rowOff>
    </xdr:from>
    <xdr:to>
      <xdr:col>44</xdr:col>
      <xdr:colOff>247090</xdr:colOff>
      <xdr:row>38</xdr:row>
      <xdr:rowOff>359148</xdr:rowOff>
    </xdr:to>
    <xdr:sp macro="" textlink="">
      <xdr:nvSpPr>
        <xdr:cNvPr id="42" name="직사각형 41">
          <a:extLst>
            <a:ext uri="{FF2B5EF4-FFF2-40B4-BE49-F238E27FC236}">
              <a16:creationId xmlns="" xmlns:a16="http://schemas.microsoft.com/office/drawing/2014/main" id="{00000000-0008-0000-0300-00002A000000}"/>
            </a:ext>
          </a:extLst>
        </xdr:cNvPr>
        <xdr:cNvSpPr/>
      </xdr:nvSpPr>
      <xdr:spPr>
        <a:xfrm>
          <a:off x="11420475" y="27765375"/>
          <a:ext cx="999565" cy="3115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41</xdr:col>
      <xdr:colOff>47625</xdr:colOff>
      <xdr:row>38</xdr:row>
      <xdr:rowOff>9525</xdr:rowOff>
    </xdr:from>
    <xdr:to>
      <xdr:col>44</xdr:col>
      <xdr:colOff>247090</xdr:colOff>
      <xdr:row>38</xdr:row>
      <xdr:rowOff>359148</xdr:rowOff>
    </xdr:to>
    <xdr:sp macro="" textlink="">
      <xdr:nvSpPr>
        <xdr:cNvPr id="43" name="직사각형 42">
          <a:extLst>
            <a:ext uri="{FF2B5EF4-FFF2-40B4-BE49-F238E27FC236}">
              <a16:creationId xmlns="" xmlns:a16="http://schemas.microsoft.com/office/drawing/2014/main" id="{00000000-0008-0000-0300-00002B000000}"/>
            </a:ext>
          </a:extLst>
        </xdr:cNvPr>
        <xdr:cNvSpPr/>
      </xdr:nvSpPr>
      <xdr:spPr>
        <a:xfrm>
          <a:off x="11420475" y="27765375"/>
          <a:ext cx="999565" cy="3115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endParaRPr lang="en-US" altLang="ko-KR" sz="2000">
            <a:solidFill>
              <a:schemeClr val="bg1"/>
            </a:solidFill>
            <a:latin typeface="+mj-ea"/>
            <a:ea typeface="+mj-ea"/>
          </a:endParaRPr>
        </a:p>
        <a:p>
          <a:pPr algn="ctr"/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43</xdr:col>
      <xdr:colOff>47625</xdr:colOff>
      <xdr:row>38</xdr:row>
      <xdr:rowOff>9525</xdr:rowOff>
    </xdr:from>
    <xdr:to>
      <xdr:col>46</xdr:col>
      <xdr:colOff>247090</xdr:colOff>
      <xdr:row>38</xdr:row>
      <xdr:rowOff>359148</xdr:rowOff>
    </xdr:to>
    <xdr:sp macro="" textlink="">
      <xdr:nvSpPr>
        <xdr:cNvPr id="44" name="직사각형 43">
          <a:extLst>
            <a:ext uri="{FF2B5EF4-FFF2-40B4-BE49-F238E27FC236}">
              <a16:creationId xmlns="" xmlns:a16="http://schemas.microsoft.com/office/drawing/2014/main" id="{00000000-0008-0000-0300-00002C000000}"/>
            </a:ext>
          </a:extLst>
        </xdr:cNvPr>
        <xdr:cNvSpPr/>
      </xdr:nvSpPr>
      <xdr:spPr>
        <a:xfrm>
          <a:off x="11420475" y="27765375"/>
          <a:ext cx="999565" cy="3115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43</xdr:col>
      <xdr:colOff>47625</xdr:colOff>
      <xdr:row>38</xdr:row>
      <xdr:rowOff>9525</xdr:rowOff>
    </xdr:from>
    <xdr:to>
      <xdr:col>46</xdr:col>
      <xdr:colOff>247090</xdr:colOff>
      <xdr:row>38</xdr:row>
      <xdr:rowOff>359148</xdr:rowOff>
    </xdr:to>
    <xdr:sp macro="" textlink="">
      <xdr:nvSpPr>
        <xdr:cNvPr id="45" name="직사각형 44">
          <a:extLst>
            <a:ext uri="{FF2B5EF4-FFF2-40B4-BE49-F238E27FC236}">
              <a16:creationId xmlns="" xmlns:a16="http://schemas.microsoft.com/office/drawing/2014/main" id="{00000000-0008-0000-0300-00002D000000}"/>
            </a:ext>
          </a:extLst>
        </xdr:cNvPr>
        <xdr:cNvSpPr/>
      </xdr:nvSpPr>
      <xdr:spPr>
        <a:xfrm>
          <a:off x="11420475" y="27765375"/>
          <a:ext cx="999565" cy="3115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endParaRPr lang="en-US" altLang="ko-KR" sz="2000">
            <a:solidFill>
              <a:schemeClr val="bg1"/>
            </a:solidFill>
            <a:latin typeface="+mj-ea"/>
            <a:ea typeface="+mj-ea"/>
          </a:endParaRPr>
        </a:p>
        <a:p>
          <a:pPr algn="ctr"/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41</xdr:col>
      <xdr:colOff>47625</xdr:colOff>
      <xdr:row>90</xdr:row>
      <xdr:rowOff>9525</xdr:rowOff>
    </xdr:from>
    <xdr:to>
      <xdr:col>44</xdr:col>
      <xdr:colOff>247090</xdr:colOff>
      <xdr:row>90</xdr:row>
      <xdr:rowOff>359148</xdr:rowOff>
    </xdr:to>
    <xdr:sp macro="" textlink="">
      <xdr:nvSpPr>
        <xdr:cNvPr id="46" name="직사각형 45">
          <a:extLst>
            <a:ext uri="{FF2B5EF4-FFF2-40B4-BE49-F238E27FC236}">
              <a16:creationId xmlns="" xmlns:a16="http://schemas.microsoft.com/office/drawing/2014/main" id="{00000000-0008-0000-0300-00002E000000}"/>
            </a:ext>
          </a:extLst>
        </xdr:cNvPr>
        <xdr:cNvSpPr/>
      </xdr:nvSpPr>
      <xdr:spPr>
        <a:xfrm>
          <a:off x="11420475" y="27765375"/>
          <a:ext cx="999565" cy="3115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41</xdr:col>
      <xdr:colOff>47625</xdr:colOff>
      <xdr:row>90</xdr:row>
      <xdr:rowOff>9525</xdr:rowOff>
    </xdr:from>
    <xdr:to>
      <xdr:col>44</xdr:col>
      <xdr:colOff>247090</xdr:colOff>
      <xdr:row>90</xdr:row>
      <xdr:rowOff>359148</xdr:rowOff>
    </xdr:to>
    <xdr:sp macro="" textlink="">
      <xdr:nvSpPr>
        <xdr:cNvPr id="47" name="직사각형 46">
          <a:extLst>
            <a:ext uri="{FF2B5EF4-FFF2-40B4-BE49-F238E27FC236}">
              <a16:creationId xmlns="" xmlns:a16="http://schemas.microsoft.com/office/drawing/2014/main" id="{00000000-0008-0000-0300-00002F000000}"/>
            </a:ext>
          </a:extLst>
        </xdr:cNvPr>
        <xdr:cNvSpPr/>
      </xdr:nvSpPr>
      <xdr:spPr>
        <a:xfrm>
          <a:off x="11420475" y="27765375"/>
          <a:ext cx="999565" cy="3115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endParaRPr lang="en-US" altLang="ko-KR" sz="2000">
            <a:solidFill>
              <a:schemeClr val="bg1"/>
            </a:solidFill>
            <a:latin typeface="+mj-ea"/>
            <a:ea typeface="+mj-ea"/>
          </a:endParaRPr>
        </a:p>
        <a:p>
          <a:pPr algn="ctr"/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43</xdr:col>
      <xdr:colOff>47625</xdr:colOff>
      <xdr:row>90</xdr:row>
      <xdr:rowOff>9525</xdr:rowOff>
    </xdr:from>
    <xdr:to>
      <xdr:col>46</xdr:col>
      <xdr:colOff>247090</xdr:colOff>
      <xdr:row>90</xdr:row>
      <xdr:rowOff>359148</xdr:rowOff>
    </xdr:to>
    <xdr:sp macro="" textlink="">
      <xdr:nvSpPr>
        <xdr:cNvPr id="48" name="직사각형 47">
          <a:extLst>
            <a:ext uri="{FF2B5EF4-FFF2-40B4-BE49-F238E27FC236}">
              <a16:creationId xmlns="" xmlns:a16="http://schemas.microsoft.com/office/drawing/2014/main" id="{00000000-0008-0000-0300-000030000000}"/>
            </a:ext>
          </a:extLst>
        </xdr:cNvPr>
        <xdr:cNvSpPr/>
      </xdr:nvSpPr>
      <xdr:spPr>
        <a:xfrm>
          <a:off x="11420475" y="27765375"/>
          <a:ext cx="999565" cy="3115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43</xdr:col>
      <xdr:colOff>47625</xdr:colOff>
      <xdr:row>90</xdr:row>
      <xdr:rowOff>9525</xdr:rowOff>
    </xdr:from>
    <xdr:to>
      <xdr:col>46</xdr:col>
      <xdr:colOff>247090</xdr:colOff>
      <xdr:row>90</xdr:row>
      <xdr:rowOff>359148</xdr:rowOff>
    </xdr:to>
    <xdr:sp macro="" textlink="">
      <xdr:nvSpPr>
        <xdr:cNvPr id="49" name="직사각형 48">
          <a:extLst>
            <a:ext uri="{FF2B5EF4-FFF2-40B4-BE49-F238E27FC236}">
              <a16:creationId xmlns="" xmlns:a16="http://schemas.microsoft.com/office/drawing/2014/main" id="{00000000-0008-0000-0300-000031000000}"/>
            </a:ext>
          </a:extLst>
        </xdr:cNvPr>
        <xdr:cNvSpPr/>
      </xdr:nvSpPr>
      <xdr:spPr>
        <a:xfrm>
          <a:off x="11420475" y="27765375"/>
          <a:ext cx="999565" cy="3115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endParaRPr lang="en-US" altLang="ko-KR" sz="2000">
            <a:solidFill>
              <a:schemeClr val="bg1"/>
            </a:solidFill>
            <a:latin typeface="+mj-ea"/>
            <a:ea typeface="+mj-ea"/>
          </a:endParaRPr>
        </a:p>
        <a:p>
          <a:pPr algn="ctr"/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43</xdr:col>
      <xdr:colOff>47625</xdr:colOff>
      <xdr:row>91</xdr:row>
      <xdr:rowOff>9525</xdr:rowOff>
    </xdr:from>
    <xdr:to>
      <xdr:col>46</xdr:col>
      <xdr:colOff>247090</xdr:colOff>
      <xdr:row>91</xdr:row>
      <xdr:rowOff>359148</xdr:rowOff>
    </xdr:to>
    <xdr:sp macro="" textlink="">
      <xdr:nvSpPr>
        <xdr:cNvPr id="50" name="직사각형 49">
          <a:extLst>
            <a:ext uri="{FF2B5EF4-FFF2-40B4-BE49-F238E27FC236}">
              <a16:creationId xmlns="" xmlns:a16="http://schemas.microsoft.com/office/drawing/2014/main" id="{00000000-0008-0000-0300-000032000000}"/>
            </a:ext>
          </a:extLst>
        </xdr:cNvPr>
        <xdr:cNvSpPr/>
      </xdr:nvSpPr>
      <xdr:spPr>
        <a:xfrm>
          <a:off x="11420475" y="27765375"/>
          <a:ext cx="999565" cy="3115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43</xdr:col>
      <xdr:colOff>47625</xdr:colOff>
      <xdr:row>91</xdr:row>
      <xdr:rowOff>9525</xdr:rowOff>
    </xdr:from>
    <xdr:to>
      <xdr:col>46</xdr:col>
      <xdr:colOff>247090</xdr:colOff>
      <xdr:row>91</xdr:row>
      <xdr:rowOff>359148</xdr:rowOff>
    </xdr:to>
    <xdr:sp macro="" textlink="">
      <xdr:nvSpPr>
        <xdr:cNvPr id="51" name="직사각형 50">
          <a:extLst>
            <a:ext uri="{FF2B5EF4-FFF2-40B4-BE49-F238E27FC236}">
              <a16:creationId xmlns="" xmlns:a16="http://schemas.microsoft.com/office/drawing/2014/main" id="{00000000-0008-0000-0300-000033000000}"/>
            </a:ext>
          </a:extLst>
        </xdr:cNvPr>
        <xdr:cNvSpPr/>
      </xdr:nvSpPr>
      <xdr:spPr>
        <a:xfrm>
          <a:off x="11420475" y="27765375"/>
          <a:ext cx="999565" cy="3115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endParaRPr lang="en-US" altLang="ko-KR" sz="2000">
            <a:solidFill>
              <a:schemeClr val="bg1"/>
            </a:solidFill>
            <a:latin typeface="+mj-ea"/>
            <a:ea typeface="+mj-ea"/>
          </a:endParaRPr>
        </a:p>
        <a:p>
          <a:pPr algn="ctr"/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41</xdr:col>
      <xdr:colOff>47625</xdr:colOff>
      <xdr:row>91</xdr:row>
      <xdr:rowOff>9525</xdr:rowOff>
    </xdr:from>
    <xdr:to>
      <xdr:col>44</xdr:col>
      <xdr:colOff>247090</xdr:colOff>
      <xdr:row>91</xdr:row>
      <xdr:rowOff>359148</xdr:rowOff>
    </xdr:to>
    <xdr:sp macro="" textlink="">
      <xdr:nvSpPr>
        <xdr:cNvPr id="52" name="직사각형 51">
          <a:extLst>
            <a:ext uri="{FF2B5EF4-FFF2-40B4-BE49-F238E27FC236}">
              <a16:creationId xmlns="" xmlns:a16="http://schemas.microsoft.com/office/drawing/2014/main" id="{00000000-0008-0000-0300-000034000000}"/>
            </a:ext>
          </a:extLst>
        </xdr:cNvPr>
        <xdr:cNvSpPr/>
      </xdr:nvSpPr>
      <xdr:spPr>
        <a:xfrm>
          <a:off x="11420475" y="27765375"/>
          <a:ext cx="999565" cy="3115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41</xdr:col>
      <xdr:colOff>47625</xdr:colOff>
      <xdr:row>91</xdr:row>
      <xdr:rowOff>9525</xdr:rowOff>
    </xdr:from>
    <xdr:to>
      <xdr:col>44</xdr:col>
      <xdr:colOff>247090</xdr:colOff>
      <xdr:row>91</xdr:row>
      <xdr:rowOff>359148</xdr:rowOff>
    </xdr:to>
    <xdr:sp macro="" textlink="">
      <xdr:nvSpPr>
        <xdr:cNvPr id="53" name="직사각형 52">
          <a:extLst>
            <a:ext uri="{FF2B5EF4-FFF2-40B4-BE49-F238E27FC236}">
              <a16:creationId xmlns="" xmlns:a16="http://schemas.microsoft.com/office/drawing/2014/main" id="{00000000-0008-0000-0300-000035000000}"/>
            </a:ext>
          </a:extLst>
        </xdr:cNvPr>
        <xdr:cNvSpPr/>
      </xdr:nvSpPr>
      <xdr:spPr>
        <a:xfrm>
          <a:off x="11420475" y="27765375"/>
          <a:ext cx="999565" cy="3115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endParaRPr lang="en-US" altLang="ko-KR" sz="2000">
            <a:solidFill>
              <a:schemeClr val="bg1"/>
            </a:solidFill>
            <a:latin typeface="+mj-ea"/>
            <a:ea typeface="+mj-ea"/>
          </a:endParaRPr>
        </a:p>
        <a:p>
          <a:pPr algn="ctr"/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41</xdr:col>
      <xdr:colOff>47625</xdr:colOff>
      <xdr:row>92</xdr:row>
      <xdr:rowOff>9525</xdr:rowOff>
    </xdr:from>
    <xdr:to>
      <xdr:col>44</xdr:col>
      <xdr:colOff>247090</xdr:colOff>
      <xdr:row>92</xdr:row>
      <xdr:rowOff>359148</xdr:rowOff>
    </xdr:to>
    <xdr:sp macro="" textlink="">
      <xdr:nvSpPr>
        <xdr:cNvPr id="54" name="직사각형 53">
          <a:extLst>
            <a:ext uri="{FF2B5EF4-FFF2-40B4-BE49-F238E27FC236}">
              <a16:creationId xmlns="" xmlns:a16="http://schemas.microsoft.com/office/drawing/2014/main" id="{00000000-0008-0000-0300-000036000000}"/>
            </a:ext>
          </a:extLst>
        </xdr:cNvPr>
        <xdr:cNvSpPr/>
      </xdr:nvSpPr>
      <xdr:spPr>
        <a:xfrm>
          <a:off x="11420475" y="27765375"/>
          <a:ext cx="999565" cy="3115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41</xdr:col>
      <xdr:colOff>47625</xdr:colOff>
      <xdr:row>92</xdr:row>
      <xdr:rowOff>9525</xdr:rowOff>
    </xdr:from>
    <xdr:to>
      <xdr:col>44</xdr:col>
      <xdr:colOff>247090</xdr:colOff>
      <xdr:row>92</xdr:row>
      <xdr:rowOff>359148</xdr:rowOff>
    </xdr:to>
    <xdr:sp macro="" textlink="">
      <xdr:nvSpPr>
        <xdr:cNvPr id="55" name="직사각형 54">
          <a:extLst>
            <a:ext uri="{FF2B5EF4-FFF2-40B4-BE49-F238E27FC236}">
              <a16:creationId xmlns="" xmlns:a16="http://schemas.microsoft.com/office/drawing/2014/main" id="{00000000-0008-0000-0300-000037000000}"/>
            </a:ext>
          </a:extLst>
        </xdr:cNvPr>
        <xdr:cNvSpPr/>
      </xdr:nvSpPr>
      <xdr:spPr>
        <a:xfrm>
          <a:off x="11420475" y="27765375"/>
          <a:ext cx="999565" cy="3115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endParaRPr lang="en-US" altLang="ko-KR" sz="2000">
            <a:solidFill>
              <a:schemeClr val="bg1"/>
            </a:solidFill>
            <a:latin typeface="+mj-ea"/>
            <a:ea typeface="+mj-ea"/>
          </a:endParaRPr>
        </a:p>
        <a:p>
          <a:pPr algn="ctr"/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43</xdr:col>
      <xdr:colOff>47625</xdr:colOff>
      <xdr:row>92</xdr:row>
      <xdr:rowOff>9525</xdr:rowOff>
    </xdr:from>
    <xdr:to>
      <xdr:col>46</xdr:col>
      <xdr:colOff>247090</xdr:colOff>
      <xdr:row>92</xdr:row>
      <xdr:rowOff>359148</xdr:rowOff>
    </xdr:to>
    <xdr:sp macro="" textlink="">
      <xdr:nvSpPr>
        <xdr:cNvPr id="56" name="직사각형 55">
          <a:extLst>
            <a:ext uri="{FF2B5EF4-FFF2-40B4-BE49-F238E27FC236}">
              <a16:creationId xmlns="" xmlns:a16="http://schemas.microsoft.com/office/drawing/2014/main" id="{00000000-0008-0000-0300-000038000000}"/>
            </a:ext>
          </a:extLst>
        </xdr:cNvPr>
        <xdr:cNvSpPr/>
      </xdr:nvSpPr>
      <xdr:spPr>
        <a:xfrm>
          <a:off x="11420475" y="27765375"/>
          <a:ext cx="999565" cy="3115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43</xdr:col>
      <xdr:colOff>47625</xdr:colOff>
      <xdr:row>92</xdr:row>
      <xdr:rowOff>9525</xdr:rowOff>
    </xdr:from>
    <xdr:to>
      <xdr:col>46</xdr:col>
      <xdr:colOff>247090</xdr:colOff>
      <xdr:row>92</xdr:row>
      <xdr:rowOff>359148</xdr:rowOff>
    </xdr:to>
    <xdr:sp macro="" textlink="">
      <xdr:nvSpPr>
        <xdr:cNvPr id="57" name="직사각형 56">
          <a:extLst>
            <a:ext uri="{FF2B5EF4-FFF2-40B4-BE49-F238E27FC236}">
              <a16:creationId xmlns="" xmlns:a16="http://schemas.microsoft.com/office/drawing/2014/main" id="{00000000-0008-0000-0300-000039000000}"/>
            </a:ext>
          </a:extLst>
        </xdr:cNvPr>
        <xdr:cNvSpPr/>
      </xdr:nvSpPr>
      <xdr:spPr>
        <a:xfrm>
          <a:off x="11420475" y="27765375"/>
          <a:ext cx="999565" cy="3115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endParaRPr lang="en-US" altLang="ko-KR" sz="2000">
            <a:solidFill>
              <a:schemeClr val="bg1"/>
            </a:solidFill>
            <a:latin typeface="+mj-ea"/>
            <a:ea typeface="+mj-ea"/>
          </a:endParaRPr>
        </a:p>
        <a:p>
          <a:pPr algn="ctr"/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10401</xdr:colOff>
      <xdr:row>5</xdr:row>
      <xdr:rowOff>19050</xdr:rowOff>
    </xdr:from>
    <xdr:to>
      <xdr:col>38</xdr:col>
      <xdr:colOff>152399</xdr:colOff>
      <xdr:row>5</xdr:row>
      <xdr:rowOff>314325</xdr:rowOff>
    </xdr:to>
    <xdr:sp macro="" textlink="">
      <xdr:nvSpPr>
        <xdr:cNvPr id="2" name="타원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SpPr/>
      </xdr:nvSpPr>
      <xdr:spPr>
        <a:xfrm>
          <a:off x="10840326" y="1352550"/>
          <a:ext cx="418223" cy="295275"/>
        </a:xfrm>
        <a:prstGeom prst="ellipse">
          <a:avLst/>
        </a:prstGeom>
        <a:noFill/>
        <a:ln w="317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  <xdr:twoCellAnchor>
    <xdr:from>
      <xdr:col>37</xdr:col>
      <xdr:colOff>28575</xdr:colOff>
      <xdr:row>58</xdr:row>
      <xdr:rowOff>25214</xdr:rowOff>
    </xdr:from>
    <xdr:to>
      <xdr:col>38</xdr:col>
      <xdr:colOff>180975</xdr:colOff>
      <xdr:row>58</xdr:row>
      <xdr:rowOff>295275</xdr:rowOff>
    </xdr:to>
    <xdr:sp macro="" textlink="">
      <xdr:nvSpPr>
        <xdr:cNvPr id="3" name="타원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SpPr/>
      </xdr:nvSpPr>
      <xdr:spPr>
        <a:xfrm>
          <a:off x="10858500" y="18408464"/>
          <a:ext cx="428625" cy="270061"/>
        </a:xfrm>
        <a:prstGeom prst="ellipse">
          <a:avLst/>
        </a:prstGeom>
        <a:noFill/>
        <a:ln w="317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  <xdr:twoCellAnchor>
    <xdr:from>
      <xdr:col>40</xdr:col>
      <xdr:colOff>212513</xdr:colOff>
      <xdr:row>6</xdr:row>
      <xdr:rowOff>309034</xdr:rowOff>
    </xdr:from>
    <xdr:to>
      <xdr:col>47</xdr:col>
      <xdr:colOff>192405</xdr:colOff>
      <xdr:row>11</xdr:row>
      <xdr:rowOff>5292</xdr:rowOff>
    </xdr:to>
    <xdr:sp macro="" textlink="">
      <xdr:nvSpPr>
        <xdr:cNvPr id="4" name="직사각형 3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SpPr/>
      </xdr:nvSpPr>
      <xdr:spPr>
        <a:xfrm>
          <a:off x="11871113" y="1985434"/>
          <a:ext cx="1913467" cy="1525058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>
              <a:solidFill>
                <a:schemeClr val="accent6">
                  <a:lumMod val="75000"/>
                </a:schemeClr>
              </a:solidFill>
            </a:rPr>
            <a:t>시료 부착 영역</a:t>
          </a:r>
        </a:p>
      </xdr:txBody>
    </xdr:sp>
    <xdr:clientData/>
  </xdr:twoCellAnchor>
  <xdr:twoCellAnchor>
    <xdr:from>
      <xdr:col>34</xdr:col>
      <xdr:colOff>34290</xdr:colOff>
      <xdr:row>6</xdr:row>
      <xdr:rowOff>302895</xdr:rowOff>
    </xdr:from>
    <xdr:to>
      <xdr:col>50</xdr:col>
      <xdr:colOff>190792</xdr:colOff>
      <xdr:row>12</xdr:row>
      <xdr:rowOff>226692</xdr:rowOff>
    </xdr:to>
    <xdr:grpSp>
      <xdr:nvGrpSpPr>
        <xdr:cNvPr id="5" name="그룹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pSpPr/>
      </xdr:nvGrpSpPr>
      <xdr:grpSpPr>
        <a:xfrm>
          <a:off x="9927590" y="1985645"/>
          <a:ext cx="5020602" cy="2133597"/>
          <a:chOff x="20488209" y="21942053"/>
          <a:chExt cx="7541869" cy="2678331"/>
        </a:xfrm>
      </xdr:grpSpPr>
      <xdr:sp macro="" textlink="">
        <xdr:nvSpPr>
          <xdr:cNvPr id="6" name="직사각형 5">
            <a:extLst>
              <a:ext uri="{FF2B5EF4-FFF2-40B4-BE49-F238E27FC236}">
                <a16:creationId xmlns="" xmlns:a16="http://schemas.microsoft.com/office/drawing/2014/main" id="{00000000-0008-0000-0400-000006000000}"/>
              </a:ext>
            </a:extLst>
          </xdr:cNvPr>
          <xdr:cNvSpPr/>
        </xdr:nvSpPr>
        <xdr:spPr>
          <a:xfrm>
            <a:off x="20488209" y="23709845"/>
            <a:ext cx="7541869" cy="91053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l"/>
            <a:r>
              <a:rPr lang="en-US" altLang="ko-KR" sz="2000" b="1" baseline="0">
                <a:solidFill>
                  <a:schemeClr val="tx1"/>
                </a:solidFill>
                <a:latin typeface="+mn-ea"/>
                <a:ea typeface="+mn-ea"/>
              </a:rPr>
              <a:t> </a:t>
            </a:r>
            <a:r>
              <a:rPr lang="en-US" altLang="ko-KR" sz="1400" b="1" baseline="0">
                <a:solidFill>
                  <a:schemeClr val="tx1"/>
                </a:solidFill>
                <a:latin typeface="맑은 고딕" panose="020B0503020000020004" pitchFamily="50" charset="-127"/>
                <a:ea typeface="맑은 고딕" panose="020B0503020000020004" pitchFamily="50" charset="-127"/>
              </a:rPr>
              <a:t>★ </a:t>
            </a:r>
            <a:r>
              <a:rPr lang="ko-KR" altLang="en-US" sz="1100" b="1">
                <a:solidFill>
                  <a:schemeClr val="tx1"/>
                </a:solidFill>
                <a:latin typeface="+mn-ea"/>
                <a:ea typeface="+mn-ea"/>
              </a:rPr>
              <a:t>판정기준</a:t>
            </a:r>
            <a:r>
              <a:rPr lang="en-US" altLang="ko-KR" sz="1100" b="1" baseline="0">
                <a:solidFill>
                  <a:schemeClr val="tx1"/>
                </a:solidFill>
                <a:latin typeface="+mn-ea"/>
                <a:ea typeface="+mn-ea"/>
              </a:rPr>
              <a:t> : </a:t>
            </a:r>
            <a:r>
              <a:rPr lang="en-US" altLang="ko-KR" sz="1100" b="1">
                <a:solidFill>
                  <a:schemeClr val="tx1"/>
                </a:solidFill>
                <a:latin typeface="+mn-ea"/>
                <a:ea typeface="+mn-ea"/>
              </a:rPr>
              <a:t>X,Y</a:t>
            </a:r>
            <a:r>
              <a:rPr lang="ko-KR" altLang="en-US" sz="1100" b="1">
                <a:solidFill>
                  <a:schemeClr val="tx1"/>
                </a:solidFill>
                <a:latin typeface="+mn-ea"/>
                <a:ea typeface="+mn-ea"/>
              </a:rPr>
              <a:t>축 전체 면적의 </a:t>
            </a:r>
            <a:r>
              <a:rPr lang="en-US" altLang="ko-KR" sz="1100" b="1">
                <a:solidFill>
                  <a:schemeClr val="tx1"/>
                </a:solidFill>
                <a:latin typeface="+mn-ea"/>
                <a:ea typeface="+mn-ea"/>
              </a:rPr>
              <a:t>70%</a:t>
            </a:r>
            <a:r>
              <a:rPr lang="en-US" altLang="ko-KR" sz="1100" b="1" baseline="0">
                <a:solidFill>
                  <a:schemeClr val="tx1"/>
                </a:solidFill>
                <a:latin typeface="+mn-ea"/>
                <a:ea typeface="+mn-ea"/>
              </a:rPr>
              <a:t> </a:t>
            </a:r>
            <a:r>
              <a:rPr lang="ko-KR" altLang="en-US" sz="1100" b="1" baseline="0">
                <a:solidFill>
                  <a:schemeClr val="tx1"/>
                </a:solidFill>
                <a:latin typeface="+mn-ea"/>
                <a:ea typeface="+mn-ea"/>
              </a:rPr>
              <a:t>이상</a:t>
            </a:r>
            <a:r>
              <a:rPr lang="en-US" altLang="ko-KR" sz="1100" b="1" baseline="0">
                <a:solidFill>
                  <a:schemeClr val="tx1"/>
                </a:solidFill>
                <a:latin typeface="+mn-ea"/>
                <a:ea typeface="+mn-ea"/>
              </a:rPr>
              <a:t> </a:t>
            </a:r>
          </a:p>
          <a:p>
            <a:pPr algn="l"/>
            <a:r>
              <a:rPr lang="en-US" altLang="ko-KR" sz="1100" b="1" baseline="0">
                <a:solidFill>
                  <a:schemeClr val="tx1"/>
                </a:solidFill>
                <a:latin typeface="+mn-ea"/>
                <a:ea typeface="+mn-ea"/>
              </a:rPr>
              <a:t>       </a:t>
            </a:r>
            <a:r>
              <a:rPr lang="ko-KR" altLang="en-US" sz="1100" b="1">
                <a:solidFill>
                  <a:schemeClr val="tx1"/>
                </a:solidFill>
                <a:latin typeface="+mn-ea"/>
                <a:ea typeface="+mn-ea"/>
              </a:rPr>
              <a:t>단</a:t>
            </a:r>
            <a:r>
              <a:rPr lang="en-US" altLang="ko-KR" sz="1100" b="1">
                <a:solidFill>
                  <a:schemeClr val="tx1"/>
                </a:solidFill>
                <a:latin typeface="+mn-ea"/>
                <a:ea typeface="+mn-ea"/>
              </a:rPr>
              <a:t>, Y</a:t>
            </a:r>
            <a:r>
              <a:rPr lang="ko-KR" altLang="en-US" sz="1100" b="1">
                <a:solidFill>
                  <a:schemeClr val="tx1"/>
                </a:solidFill>
                <a:latin typeface="+mn-ea"/>
                <a:ea typeface="+mn-ea"/>
              </a:rPr>
              <a:t>축방향 관통 없을 것</a:t>
            </a:r>
          </a:p>
        </xdr:txBody>
      </xdr:sp>
      <xdr:sp macro="" textlink="">
        <xdr:nvSpPr>
          <xdr:cNvPr id="7" name="직사각형 6">
            <a:extLst>
              <a:ext uri="{FF2B5EF4-FFF2-40B4-BE49-F238E27FC236}">
                <a16:creationId xmlns="" xmlns:a16="http://schemas.microsoft.com/office/drawing/2014/main" id="{00000000-0008-0000-0400-000007000000}"/>
              </a:ext>
            </a:extLst>
          </xdr:cNvPr>
          <xdr:cNvSpPr/>
        </xdr:nvSpPr>
        <xdr:spPr>
          <a:xfrm>
            <a:off x="21232327" y="22327280"/>
            <a:ext cx="678656" cy="1169193"/>
          </a:xfrm>
          <a:prstGeom prst="rect">
            <a:avLst/>
          </a:prstGeom>
          <a:solidFill>
            <a:schemeClr val="bg1"/>
          </a:solidFill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="" xmlns:a16="http://schemas.microsoft.com/office/drawing/2014/main" id="{00000000-0008-0000-0400-000008000000}"/>
              </a:ext>
            </a:extLst>
          </xdr:cNvPr>
          <xdr:cNvSpPr/>
        </xdr:nvSpPr>
        <xdr:spPr>
          <a:xfrm>
            <a:off x="22017571" y="23318190"/>
            <a:ext cx="871537" cy="45243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ko-KR" sz="1050" b="1">
                <a:solidFill>
                  <a:schemeClr val="tx1"/>
                </a:solidFill>
                <a:latin typeface="+mn-ea"/>
                <a:ea typeface="+mn-ea"/>
              </a:rPr>
              <a:t>X</a:t>
            </a:r>
            <a:r>
              <a:rPr lang="ko-KR" altLang="en-US" sz="1050" b="1">
                <a:solidFill>
                  <a:schemeClr val="tx1"/>
                </a:solidFill>
                <a:latin typeface="+mn-ea"/>
                <a:ea typeface="+mn-ea"/>
              </a:rPr>
              <a:t>축</a:t>
            </a:r>
          </a:p>
        </xdr:txBody>
      </xdr:sp>
      <xdr:sp macro="" textlink="">
        <xdr:nvSpPr>
          <xdr:cNvPr id="9" name="직사각형 8">
            <a:extLst>
              <a:ext uri="{FF2B5EF4-FFF2-40B4-BE49-F238E27FC236}">
                <a16:creationId xmlns="" xmlns:a16="http://schemas.microsoft.com/office/drawing/2014/main" id="{00000000-0008-0000-0400-000009000000}"/>
              </a:ext>
            </a:extLst>
          </xdr:cNvPr>
          <xdr:cNvSpPr/>
        </xdr:nvSpPr>
        <xdr:spPr>
          <a:xfrm>
            <a:off x="20945471" y="22717807"/>
            <a:ext cx="1273970" cy="361952"/>
          </a:xfrm>
          <a:prstGeom prst="rect">
            <a:avLst/>
          </a:prstGeom>
          <a:solidFill>
            <a:schemeClr val="bg2">
              <a:lumMod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cxnSp macro="">
        <xdr:nvCxnSpPr>
          <xdr:cNvPr id="10" name="직선 화살표 연결선 9">
            <a:extLst>
              <a:ext uri="{FF2B5EF4-FFF2-40B4-BE49-F238E27FC236}">
                <a16:creationId xmlns="" xmlns:a16="http://schemas.microsoft.com/office/drawing/2014/main" id="{00000000-0008-0000-0400-00000A000000}"/>
              </a:ext>
            </a:extLst>
          </xdr:cNvPr>
          <xdr:cNvCxnSpPr/>
        </xdr:nvCxnSpPr>
        <xdr:spPr>
          <a:xfrm flipV="1">
            <a:off x="20892381" y="23590765"/>
            <a:ext cx="1347788" cy="2"/>
          </a:xfrm>
          <a:prstGeom prst="straightConnector1">
            <a:avLst/>
          </a:prstGeom>
          <a:ln w="19050">
            <a:solidFill>
              <a:srgbClr val="FF0000"/>
            </a:solidFill>
            <a:headEnd type="non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직선 화살표 연결선 10">
            <a:extLst>
              <a:ext uri="{FF2B5EF4-FFF2-40B4-BE49-F238E27FC236}">
                <a16:creationId xmlns="" xmlns:a16="http://schemas.microsoft.com/office/drawing/2014/main" id="{00000000-0008-0000-0400-00000B000000}"/>
              </a:ext>
            </a:extLst>
          </xdr:cNvPr>
          <xdr:cNvCxnSpPr/>
        </xdr:nvCxnSpPr>
        <xdr:spPr>
          <a:xfrm>
            <a:off x="20892399" y="22347750"/>
            <a:ext cx="0" cy="1254919"/>
          </a:xfrm>
          <a:prstGeom prst="straightConnector1">
            <a:avLst/>
          </a:prstGeom>
          <a:ln w="19050">
            <a:solidFill>
              <a:srgbClr val="FF0000"/>
            </a:solidFill>
            <a:headEnd type="triangl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" name="직사각형 11">
            <a:extLst>
              <a:ext uri="{FF2B5EF4-FFF2-40B4-BE49-F238E27FC236}">
                <a16:creationId xmlns="" xmlns:a16="http://schemas.microsoft.com/office/drawing/2014/main" id="{00000000-0008-0000-0400-00000C000000}"/>
              </a:ext>
            </a:extLst>
          </xdr:cNvPr>
          <xdr:cNvSpPr/>
        </xdr:nvSpPr>
        <xdr:spPr>
          <a:xfrm>
            <a:off x="20541055" y="21942053"/>
            <a:ext cx="752476" cy="4667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ko-KR" sz="1000" b="1">
                <a:solidFill>
                  <a:schemeClr val="tx1"/>
                </a:solidFill>
                <a:latin typeface="+mn-ea"/>
                <a:ea typeface="+mn-ea"/>
              </a:rPr>
              <a:t>Y</a:t>
            </a:r>
            <a:r>
              <a:rPr lang="ko-KR" altLang="en-US" sz="1000" b="1">
                <a:solidFill>
                  <a:schemeClr val="tx1"/>
                </a:solidFill>
                <a:latin typeface="+mn-ea"/>
                <a:ea typeface="+mn-ea"/>
              </a:rPr>
              <a:t>축</a:t>
            </a:r>
          </a:p>
        </xdr:txBody>
      </xdr:sp>
    </xdr:grpSp>
    <xdr:clientData/>
  </xdr:twoCellAnchor>
  <xdr:twoCellAnchor>
    <xdr:from>
      <xdr:col>40</xdr:col>
      <xdr:colOff>203549</xdr:colOff>
      <xdr:row>59</xdr:row>
      <xdr:rowOff>335928</xdr:rowOff>
    </xdr:from>
    <xdr:to>
      <xdr:col>47</xdr:col>
      <xdr:colOff>183441</xdr:colOff>
      <xdr:row>64</xdr:row>
      <xdr:rowOff>32186</xdr:rowOff>
    </xdr:to>
    <xdr:sp macro="" textlink="">
      <xdr:nvSpPr>
        <xdr:cNvPr id="13" name="직사각형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SpPr/>
      </xdr:nvSpPr>
      <xdr:spPr>
        <a:xfrm>
          <a:off x="11862149" y="19062078"/>
          <a:ext cx="1913467" cy="1525058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>
              <a:solidFill>
                <a:schemeClr val="accent6">
                  <a:lumMod val="75000"/>
                </a:schemeClr>
              </a:solidFill>
            </a:rPr>
            <a:t>시료 부착 영역</a:t>
          </a:r>
        </a:p>
      </xdr:txBody>
    </xdr:sp>
    <xdr:clientData/>
  </xdr:twoCellAnchor>
  <xdr:twoCellAnchor>
    <xdr:from>
      <xdr:col>34</xdr:col>
      <xdr:colOff>38100</xdr:colOff>
      <xdr:row>59</xdr:row>
      <xdr:rowOff>188258</xdr:rowOff>
    </xdr:from>
    <xdr:to>
      <xdr:col>50</xdr:col>
      <xdr:colOff>194602</xdr:colOff>
      <xdr:row>65</xdr:row>
      <xdr:rowOff>112056</xdr:rowOff>
    </xdr:to>
    <xdr:grpSp>
      <xdr:nvGrpSpPr>
        <xdr:cNvPr id="14" name="그룹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pSpPr/>
      </xdr:nvGrpSpPr>
      <xdr:grpSpPr>
        <a:xfrm>
          <a:off x="9931400" y="19016008"/>
          <a:ext cx="5020602" cy="2133598"/>
          <a:chOff x="20488209" y="21942053"/>
          <a:chExt cx="7541869" cy="2678331"/>
        </a:xfrm>
      </xdr:grpSpPr>
      <xdr:sp macro="" textlink="">
        <xdr:nvSpPr>
          <xdr:cNvPr id="15" name="직사각형 14">
            <a:extLst>
              <a:ext uri="{FF2B5EF4-FFF2-40B4-BE49-F238E27FC236}">
                <a16:creationId xmlns="" xmlns:a16="http://schemas.microsoft.com/office/drawing/2014/main" id="{00000000-0008-0000-0400-00000F000000}"/>
              </a:ext>
            </a:extLst>
          </xdr:cNvPr>
          <xdr:cNvSpPr/>
        </xdr:nvSpPr>
        <xdr:spPr>
          <a:xfrm>
            <a:off x="20488209" y="23709845"/>
            <a:ext cx="7541869" cy="91053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l"/>
            <a:r>
              <a:rPr lang="en-US" altLang="ko-KR" sz="2000" b="1" baseline="0">
                <a:solidFill>
                  <a:schemeClr val="tx1"/>
                </a:solidFill>
                <a:latin typeface="+mn-ea"/>
                <a:ea typeface="+mn-ea"/>
              </a:rPr>
              <a:t> </a:t>
            </a:r>
            <a:r>
              <a:rPr lang="en-US" altLang="ko-KR" sz="1400" b="1" baseline="0">
                <a:solidFill>
                  <a:schemeClr val="tx1"/>
                </a:solidFill>
                <a:latin typeface="맑은 고딕" panose="020B0503020000020004" pitchFamily="50" charset="-127"/>
                <a:ea typeface="맑은 고딕" panose="020B0503020000020004" pitchFamily="50" charset="-127"/>
              </a:rPr>
              <a:t>★ </a:t>
            </a:r>
            <a:r>
              <a:rPr lang="ko-KR" altLang="en-US" sz="1100" b="1">
                <a:solidFill>
                  <a:schemeClr val="tx1"/>
                </a:solidFill>
                <a:latin typeface="+mn-ea"/>
                <a:ea typeface="+mn-ea"/>
              </a:rPr>
              <a:t>판정기준</a:t>
            </a:r>
            <a:r>
              <a:rPr lang="en-US" altLang="ko-KR" sz="1100" b="1" baseline="0">
                <a:solidFill>
                  <a:schemeClr val="tx1"/>
                </a:solidFill>
                <a:latin typeface="+mn-ea"/>
                <a:ea typeface="+mn-ea"/>
              </a:rPr>
              <a:t> : </a:t>
            </a:r>
            <a:r>
              <a:rPr lang="en-US" altLang="ko-KR" sz="1100" b="1">
                <a:solidFill>
                  <a:schemeClr val="tx1"/>
                </a:solidFill>
                <a:latin typeface="+mn-ea"/>
                <a:ea typeface="+mn-ea"/>
              </a:rPr>
              <a:t>X,Y</a:t>
            </a:r>
            <a:r>
              <a:rPr lang="ko-KR" altLang="en-US" sz="1100" b="1">
                <a:solidFill>
                  <a:schemeClr val="tx1"/>
                </a:solidFill>
                <a:latin typeface="+mn-ea"/>
                <a:ea typeface="+mn-ea"/>
              </a:rPr>
              <a:t>축 전체 면적의 </a:t>
            </a:r>
            <a:r>
              <a:rPr lang="en-US" altLang="ko-KR" sz="1100" b="1">
                <a:solidFill>
                  <a:schemeClr val="tx1"/>
                </a:solidFill>
                <a:latin typeface="+mn-ea"/>
                <a:ea typeface="+mn-ea"/>
              </a:rPr>
              <a:t>70%</a:t>
            </a:r>
            <a:r>
              <a:rPr lang="en-US" altLang="ko-KR" sz="1100" b="1" baseline="0">
                <a:solidFill>
                  <a:schemeClr val="tx1"/>
                </a:solidFill>
                <a:latin typeface="+mn-ea"/>
                <a:ea typeface="+mn-ea"/>
              </a:rPr>
              <a:t> </a:t>
            </a:r>
            <a:r>
              <a:rPr lang="ko-KR" altLang="en-US" sz="1100" b="1" baseline="0">
                <a:solidFill>
                  <a:schemeClr val="tx1"/>
                </a:solidFill>
                <a:latin typeface="+mn-ea"/>
                <a:ea typeface="+mn-ea"/>
              </a:rPr>
              <a:t>이상</a:t>
            </a:r>
            <a:r>
              <a:rPr lang="en-US" altLang="ko-KR" sz="1100" b="1" baseline="0">
                <a:solidFill>
                  <a:schemeClr val="tx1"/>
                </a:solidFill>
                <a:latin typeface="+mn-ea"/>
                <a:ea typeface="+mn-ea"/>
              </a:rPr>
              <a:t> </a:t>
            </a:r>
          </a:p>
          <a:p>
            <a:pPr algn="l"/>
            <a:r>
              <a:rPr lang="en-US" altLang="ko-KR" sz="1100" b="1" baseline="0">
                <a:solidFill>
                  <a:schemeClr val="tx1"/>
                </a:solidFill>
                <a:latin typeface="+mn-ea"/>
                <a:ea typeface="+mn-ea"/>
              </a:rPr>
              <a:t>       </a:t>
            </a:r>
            <a:r>
              <a:rPr lang="ko-KR" altLang="en-US" sz="1100" b="1">
                <a:solidFill>
                  <a:schemeClr val="tx1"/>
                </a:solidFill>
                <a:latin typeface="+mn-ea"/>
                <a:ea typeface="+mn-ea"/>
              </a:rPr>
              <a:t>단</a:t>
            </a:r>
            <a:r>
              <a:rPr lang="en-US" altLang="ko-KR" sz="1100" b="1">
                <a:solidFill>
                  <a:schemeClr val="tx1"/>
                </a:solidFill>
                <a:latin typeface="+mn-ea"/>
                <a:ea typeface="+mn-ea"/>
              </a:rPr>
              <a:t>, Y</a:t>
            </a:r>
            <a:r>
              <a:rPr lang="ko-KR" altLang="en-US" sz="1100" b="1">
                <a:solidFill>
                  <a:schemeClr val="tx1"/>
                </a:solidFill>
                <a:latin typeface="+mn-ea"/>
                <a:ea typeface="+mn-ea"/>
              </a:rPr>
              <a:t>축방향 관통 없을 것</a:t>
            </a:r>
          </a:p>
        </xdr:txBody>
      </xdr:sp>
      <xdr:sp macro="" textlink="">
        <xdr:nvSpPr>
          <xdr:cNvPr id="16" name="직사각형 15">
            <a:extLst>
              <a:ext uri="{FF2B5EF4-FFF2-40B4-BE49-F238E27FC236}">
                <a16:creationId xmlns="" xmlns:a16="http://schemas.microsoft.com/office/drawing/2014/main" id="{00000000-0008-0000-0400-000010000000}"/>
              </a:ext>
            </a:extLst>
          </xdr:cNvPr>
          <xdr:cNvSpPr/>
        </xdr:nvSpPr>
        <xdr:spPr>
          <a:xfrm>
            <a:off x="21232327" y="22327280"/>
            <a:ext cx="678656" cy="1169193"/>
          </a:xfrm>
          <a:prstGeom prst="rect">
            <a:avLst/>
          </a:prstGeom>
          <a:solidFill>
            <a:schemeClr val="bg1"/>
          </a:solidFill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17" name="직사각형 16">
            <a:extLst>
              <a:ext uri="{FF2B5EF4-FFF2-40B4-BE49-F238E27FC236}">
                <a16:creationId xmlns="" xmlns:a16="http://schemas.microsoft.com/office/drawing/2014/main" id="{00000000-0008-0000-0400-000011000000}"/>
              </a:ext>
            </a:extLst>
          </xdr:cNvPr>
          <xdr:cNvSpPr/>
        </xdr:nvSpPr>
        <xdr:spPr>
          <a:xfrm>
            <a:off x="22017571" y="23318190"/>
            <a:ext cx="871537" cy="45243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ko-KR" sz="1050" b="1">
                <a:solidFill>
                  <a:schemeClr val="tx1"/>
                </a:solidFill>
                <a:latin typeface="+mn-ea"/>
                <a:ea typeface="+mn-ea"/>
              </a:rPr>
              <a:t>X</a:t>
            </a:r>
            <a:r>
              <a:rPr lang="ko-KR" altLang="en-US" sz="1050" b="1">
                <a:solidFill>
                  <a:schemeClr val="tx1"/>
                </a:solidFill>
                <a:latin typeface="+mn-ea"/>
                <a:ea typeface="+mn-ea"/>
              </a:rPr>
              <a:t>축</a:t>
            </a:r>
          </a:p>
        </xdr:txBody>
      </xdr:sp>
      <xdr:sp macro="" textlink="">
        <xdr:nvSpPr>
          <xdr:cNvPr id="18" name="직사각형 17">
            <a:extLst>
              <a:ext uri="{FF2B5EF4-FFF2-40B4-BE49-F238E27FC236}">
                <a16:creationId xmlns="" xmlns:a16="http://schemas.microsoft.com/office/drawing/2014/main" id="{00000000-0008-0000-0400-000012000000}"/>
              </a:ext>
            </a:extLst>
          </xdr:cNvPr>
          <xdr:cNvSpPr/>
        </xdr:nvSpPr>
        <xdr:spPr>
          <a:xfrm>
            <a:off x="20945471" y="22717807"/>
            <a:ext cx="1273970" cy="361952"/>
          </a:xfrm>
          <a:prstGeom prst="rect">
            <a:avLst/>
          </a:prstGeom>
          <a:solidFill>
            <a:schemeClr val="bg2">
              <a:lumMod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cxnSp macro="">
        <xdr:nvCxnSpPr>
          <xdr:cNvPr id="19" name="직선 화살표 연결선 18">
            <a:extLst>
              <a:ext uri="{FF2B5EF4-FFF2-40B4-BE49-F238E27FC236}">
                <a16:creationId xmlns="" xmlns:a16="http://schemas.microsoft.com/office/drawing/2014/main" id="{00000000-0008-0000-0400-000013000000}"/>
              </a:ext>
            </a:extLst>
          </xdr:cNvPr>
          <xdr:cNvCxnSpPr/>
        </xdr:nvCxnSpPr>
        <xdr:spPr>
          <a:xfrm flipV="1">
            <a:off x="20892381" y="23590765"/>
            <a:ext cx="1347788" cy="2"/>
          </a:xfrm>
          <a:prstGeom prst="straightConnector1">
            <a:avLst/>
          </a:prstGeom>
          <a:ln w="19050">
            <a:solidFill>
              <a:srgbClr val="FF0000"/>
            </a:solidFill>
            <a:headEnd type="non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직선 화살표 연결선 19">
            <a:extLst>
              <a:ext uri="{FF2B5EF4-FFF2-40B4-BE49-F238E27FC236}">
                <a16:creationId xmlns="" xmlns:a16="http://schemas.microsoft.com/office/drawing/2014/main" id="{00000000-0008-0000-0400-000014000000}"/>
              </a:ext>
            </a:extLst>
          </xdr:cNvPr>
          <xdr:cNvCxnSpPr/>
        </xdr:nvCxnSpPr>
        <xdr:spPr>
          <a:xfrm>
            <a:off x="20892399" y="22347750"/>
            <a:ext cx="0" cy="1254919"/>
          </a:xfrm>
          <a:prstGeom prst="straightConnector1">
            <a:avLst/>
          </a:prstGeom>
          <a:ln w="19050">
            <a:solidFill>
              <a:srgbClr val="FF0000"/>
            </a:solidFill>
            <a:headEnd type="triangl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1" name="직사각형 20">
            <a:extLst>
              <a:ext uri="{FF2B5EF4-FFF2-40B4-BE49-F238E27FC236}">
                <a16:creationId xmlns="" xmlns:a16="http://schemas.microsoft.com/office/drawing/2014/main" id="{00000000-0008-0000-0400-000015000000}"/>
              </a:ext>
            </a:extLst>
          </xdr:cNvPr>
          <xdr:cNvSpPr/>
        </xdr:nvSpPr>
        <xdr:spPr>
          <a:xfrm>
            <a:off x="20541055" y="21942053"/>
            <a:ext cx="752476" cy="4667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ko-KR" sz="1000" b="1">
                <a:solidFill>
                  <a:schemeClr val="tx1"/>
                </a:solidFill>
                <a:latin typeface="+mn-ea"/>
                <a:ea typeface="+mn-ea"/>
              </a:rPr>
              <a:t>Y</a:t>
            </a:r>
            <a:r>
              <a:rPr lang="ko-KR" altLang="en-US" sz="1000" b="1">
                <a:solidFill>
                  <a:schemeClr val="tx1"/>
                </a:solidFill>
                <a:latin typeface="+mn-ea"/>
                <a:ea typeface="+mn-ea"/>
              </a:rPr>
              <a:t>축</a:t>
            </a:r>
          </a:p>
        </xdr:txBody>
      </xdr:sp>
    </xdr:grpSp>
    <xdr:clientData/>
  </xdr:twoCellAnchor>
  <xdr:twoCellAnchor>
    <xdr:from>
      <xdr:col>43</xdr:col>
      <xdr:colOff>0</xdr:colOff>
      <xdr:row>35</xdr:row>
      <xdr:rowOff>266700</xdr:rowOff>
    </xdr:from>
    <xdr:to>
      <xdr:col>46</xdr:col>
      <xdr:colOff>199465</xdr:colOff>
      <xdr:row>36</xdr:row>
      <xdr:rowOff>235323</xdr:rowOff>
    </xdr:to>
    <xdr:sp macro="" textlink="">
      <xdr:nvSpPr>
        <xdr:cNvPr id="22" name="직사각형 21">
          <a:extLst>
            <a:ext uri="{FF2B5EF4-FFF2-40B4-BE49-F238E27FC236}">
              <a16:creationId xmlns="" xmlns:a16="http://schemas.microsoft.com/office/drawing/2014/main" id="{00000000-0008-0000-0400-000016000000}"/>
            </a:ext>
          </a:extLst>
        </xdr:cNvPr>
        <xdr:cNvSpPr/>
      </xdr:nvSpPr>
      <xdr:spPr>
        <a:xfrm>
          <a:off x="12487275" y="11782425"/>
          <a:ext cx="1028140" cy="3496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altLang="ko-KR" sz="2000">
              <a:solidFill>
                <a:schemeClr val="bg1"/>
              </a:solidFill>
              <a:latin typeface="+mj-ea"/>
              <a:ea typeface="+mj-ea"/>
            </a:rPr>
            <a:t> </a:t>
          </a:r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42</xdr:col>
      <xdr:colOff>38100</xdr:colOff>
      <xdr:row>85</xdr:row>
      <xdr:rowOff>257175</xdr:rowOff>
    </xdr:from>
    <xdr:to>
      <xdr:col>45</xdr:col>
      <xdr:colOff>237565</xdr:colOff>
      <xdr:row>86</xdr:row>
      <xdr:rowOff>282948</xdr:rowOff>
    </xdr:to>
    <xdr:sp macro="" textlink="">
      <xdr:nvSpPr>
        <xdr:cNvPr id="23" name="직사각형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SpPr/>
      </xdr:nvSpPr>
      <xdr:spPr>
        <a:xfrm>
          <a:off x="12249150" y="27422475"/>
          <a:ext cx="1028140" cy="3496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altLang="ko-KR" sz="2000">
              <a:solidFill>
                <a:schemeClr val="bg1"/>
              </a:solidFill>
              <a:latin typeface="+mj-ea"/>
              <a:ea typeface="+mj-ea"/>
            </a:rPr>
            <a:t> </a:t>
          </a:r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43</xdr:col>
      <xdr:colOff>66675</xdr:colOff>
      <xdr:row>35</xdr:row>
      <xdr:rowOff>361950</xdr:rowOff>
    </xdr:from>
    <xdr:to>
      <xdr:col>46</xdr:col>
      <xdr:colOff>266140</xdr:colOff>
      <xdr:row>36</xdr:row>
      <xdr:rowOff>330573</xdr:rowOff>
    </xdr:to>
    <xdr:sp macro="" textlink="">
      <xdr:nvSpPr>
        <xdr:cNvPr id="24" name="직사각형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SpPr/>
      </xdr:nvSpPr>
      <xdr:spPr>
        <a:xfrm>
          <a:off x="12553950" y="11877675"/>
          <a:ext cx="1028140" cy="3496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altLang="ko-KR" sz="2000">
              <a:solidFill>
                <a:schemeClr val="bg1"/>
              </a:solidFill>
              <a:latin typeface="+mj-ea"/>
              <a:ea typeface="+mj-ea"/>
            </a:rPr>
            <a:t> </a:t>
          </a:r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43</xdr:col>
      <xdr:colOff>66675</xdr:colOff>
      <xdr:row>91</xdr:row>
      <xdr:rowOff>152400</xdr:rowOff>
    </xdr:from>
    <xdr:to>
      <xdr:col>46</xdr:col>
      <xdr:colOff>266140</xdr:colOff>
      <xdr:row>92</xdr:row>
      <xdr:rowOff>121023</xdr:rowOff>
    </xdr:to>
    <xdr:sp macro="" textlink="">
      <xdr:nvSpPr>
        <xdr:cNvPr id="25" name="직사각형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SpPr/>
      </xdr:nvSpPr>
      <xdr:spPr>
        <a:xfrm>
          <a:off x="12553950" y="29479875"/>
          <a:ext cx="1028140" cy="3496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altLang="ko-KR" sz="2000">
              <a:solidFill>
                <a:schemeClr val="bg1"/>
              </a:solidFill>
              <a:latin typeface="+mj-ea"/>
              <a:ea typeface="+mj-ea"/>
            </a:rPr>
            <a:t> </a:t>
          </a:r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43</xdr:col>
      <xdr:colOff>66675</xdr:colOff>
      <xdr:row>90</xdr:row>
      <xdr:rowOff>95250</xdr:rowOff>
    </xdr:from>
    <xdr:to>
      <xdr:col>46</xdr:col>
      <xdr:colOff>266140</xdr:colOff>
      <xdr:row>91</xdr:row>
      <xdr:rowOff>63873</xdr:rowOff>
    </xdr:to>
    <xdr:sp macro="" textlink="">
      <xdr:nvSpPr>
        <xdr:cNvPr id="26" name="직사각형 25">
          <a:extLst>
            <a:ext uri="{FF2B5EF4-FFF2-40B4-BE49-F238E27FC236}">
              <a16:creationId xmlns="" xmlns:a16="http://schemas.microsoft.com/office/drawing/2014/main" id="{00000000-0008-0000-0400-00001A000000}"/>
            </a:ext>
          </a:extLst>
        </xdr:cNvPr>
        <xdr:cNvSpPr/>
      </xdr:nvSpPr>
      <xdr:spPr>
        <a:xfrm>
          <a:off x="12553950" y="29041725"/>
          <a:ext cx="1028140" cy="3496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altLang="ko-KR" sz="2000">
              <a:solidFill>
                <a:schemeClr val="bg1"/>
              </a:solidFill>
              <a:latin typeface="+mj-ea"/>
              <a:ea typeface="+mj-ea"/>
            </a:rPr>
            <a:t> </a:t>
          </a:r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43</xdr:col>
      <xdr:colOff>66675</xdr:colOff>
      <xdr:row>89</xdr:row>
      <xdr:rowOff>361950</xdr:rowOff>
    </xdr:from>
    <xdr:to>
      <xdr:col>46</xdr:col>
      <xdr:colOff>266140</xdr:colOff>
      <xdr:row>90</xdr:row>
      <xdr:rowOff>330573</xdr:rowOff>
    </xdr:to>
    <xdr:sp macro="" textlink="">
      <xdr:nvSpPr>
        <xdr:cNvPr id="27" name="직사각형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SpPr/>
      </xdr:nvSpPr>
      <xdr:spPr>
        <a:xfrm>
          <a:off x="12553950" y="28927425"/>
          <a:ext cx="1028140" cy="3496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altLang="ko-KR" sz="2000">
              <a:solidFill>
                <a:schemeClr val="bg1"/>
              </a:solidFill>
              <a:latin typeface="+mj-ea"/>
              <a:ea typeface="+mj-ea"/>
            </a:rPr>
            <a:t> </a:t>
          </a:r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41</xdr:col>
      <xdr:colOff>47625</xdr:colOff>
      <xdr:row>36</xdr:row>
      <xdr:rowOff>9525</xdr:rowOff>
    </xdr:from>
    <xdr:to>
      <xdr:col>44</xdr:col>
      <xdr:colOff>247090</xdr:colOff>
      <xdr:row>36</xdr:row>
      <xdr:rowOff>359148</xdr:rowOff>
    </xdr:to>
    <xdr:sp macro="" textlink="">
      <xdr:nvSpPr>
        <xdr:cNvPr id="28" name="직사각형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SpPr/>
      </xdr:nvSpPr>
      <xdr:spPr>
        <a:xfrm>
          <a:off x="11982450" y="11906250"/>
          <a:ext cx="1028140" cy="3496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41</xdr:col>
      <xdr:colOff>47625</xdr:colOff>
      <xdr:row>36</xdr:row>
      <xdr:rowOff>9525</xdr:rowOff>
    </xdr:from>
    <xdr:to>
      <xdr:col>44</xdr:col>
      <xdr:colOff>247090</xdr:colOff>
      <xdr:row>36</xdr:row>
      <xdr:rowOff>359148</xdr:rowOff>
    </xdr:to>
    <xdr:sp macro="" textlink="">
      <xdr:nvSpPr>
        <xdr:cNvPr id="29" name="직사각형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SpPr/>
      </xdr:nvSpPr>
      <xdr:spPr>
        <a:xfrm>
          <a:off x="11982450" y="11906250"/>
          <a:ext cx="1028140" cy="3496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endParaRPr lang="en-US" altLang="ko-KR" sz="2000">
            <a:solidFill>
              <a:schemeClr val="bg1"/>
            </a:solidFill>
            <a:latin typeface="+mj-ea"/>
            <a:ea typeface="+mj-ea"/>
          </a:endParaRPr>
        </a:p>
        <a:p>
          <a:pPr algn="ctr"/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43</xdr:col>
      <xdr:colOff>47625</xdr:colOff>
      <xdr:row>36</xdr:row>
      <xdr:rowOff>9525</xdr:rowOff>
    </xdr:from>
    <xdr:to>
      <xdr:col>46</xdr:col>
      <xdr:colOff>247090</xdr:colOff>
      <xdr:row>36</xdr:row>
      <xdr:rowOff>359148</xdr:rowOff>
    </xdr:to>
    <xdr:sp macro="" textlink="">
      <xdr:nvSpPr>
        <xdr:cNvPr id="30" name="직사각형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SpPr/>
      </xdr:nvSpPr>
      <xdr:spPr>
        <a:xfrm>
          <a:off x="12534900" y="11906250"/>
          <a:ext cx="1028140" cy="3496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43</xdr:col>
      <xdr:colOff>47625</xdr:colOff>
      <xdr:row>36</xdr:row>
      <xdr:rowOff>9525</xdr:rowOff>
    </xdr:from>
    <xdr:to>
      <xdr:col>46</xdr:col>
      <xdr:colOff>247090</xdr:colOff>
      <xdr:row>36</xdr:row>
      <xdr:rowOff>359148</xdr:rowOff>
    </xdr:to>
    <xdr:sp macro="" textlink="">
      <xdr:nvSpPr>
        <xdr:cNvPr id="31" name="직사각형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SpPr/>
      </xdr:nvSpPr>
      <xdr:spPr>
        <a:xfrm>
          <a:off x="12534900" y="11906250"/>
          <a:ext cx="1028140" cy="3496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endParaRPr lang="en-US" altLang="ko-KR" sz="2000">
            <a:solidFill>
              <a:schemeClr val="bg1"/>
            </a:solidFill>
            <a:latin typeface="+mj-ea"/>
            <a:ea typeface="+mj-ea"/>
          </a:endParaRPr>
        </a:p>
        <a:p>
          <a:pPr algn="ctr"/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43</xdr:col>
      <xdr:colOff>47625</xdr:colOff>
      <xdr:row>37</xdr:row>
      <xdr:rowOff>9525</xdr:rowOff>
    </xdr:from>
    <xdr:to>
      <xdr:col>46</xdr:col>
      <xdr:colOff>247090</xdr:colOff>
      <xdr:row>37</xdr:row>
      <xdr:rowOff>359148</xdr:rowOff>
    </xdr:to>
    <xdr:sp macro="" textlink="">
      <xdr:nvSpPr>
        <xdr:cNvPr id="32" name="직사각형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SpPr/>
      </xdr:nvSpPr>
      <xdr:spPr>
        <a:xfrm>
          <a:off x="12534900" y="12287250"/>
          <a:ext cx="1028140" cy="3496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43</xdr:col>
      <xdr:colOff>47625</xdr:colOff>
      <xdr:row>37</xdr:row>
      <xdr:rowOff>9525</xdr:rowOff>
    </xdr:from>
    <xdr:to>
      <xdr:col>46</xdr:col>
      <xdr:colOff>247090</xdr:colOff>
      <xdr:row>37</xdr:row>
      <xdr:rowOff>359148</xdr:rowOff>
    </xdr:to>
    <xdr:sp macro="" textlink="">
      <xdr:nvSpPr>
        <xdr:cNvPr id="33" name="직사각형 32">
          <a:extLst>
            <a:ext uri="{FF2B5EF4-FFF2-40B4-BE49-F238E27FC236}">
              <a16:creationId xmlns="" xmlns:a16="http://schemas.microsoft.com/office/drawing/2014/main" id="{00000000-0008-0000-0400-000021000000}"/>
            </a:ext>
          </a:extLst>
        </xdr:cNvPr>
        <xdr:cNvSpPr/>
      </xdr:nvSpPr>
      <xdr:spPr>
        <a:xfrm>
          <a:off x="12534900" y="12287250"/>
          <a:ext cx="1028140" cy="3496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endParaRPr lang="en-US" altLang="ko-KR" sz="2000">
            <a:solidFill>
              <a:schemeClr val="bg1"/>
            </a:solidFill>
            <a:latin typeface="+mj-ea"/>
            <a:ea typeface="+mj-ea"/>
          </a:endParaRPr>
        </a:p>
        <a:p>
          <a:pPr algn="ctr"/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41</xdr:col>
      <xdr:colOff>47625</xdr:colOff>
      <xdr:row>37</xdr:row>
      <xdr:rowOff>9525</xdr:rowOff>
    </xdr:from>
    <xdr:to>
      <xdr:col>44</xdr:col>
      <xdr:colOff>247090</xdr:colOff>
      <xdr:row>37</xdr:row>
      <xdr:rowOff>359148</xdr:rowOff>
    </xdr:to>
    <xdr:sp macro="" textlink="">
      <xdr:nvSpPr>
        <xdr:cNvPr id="34" name="직사각형 33">
          <a:extLst>
            <a:ext uri="{FF2B5EF4-FFF2-40B4-BE49-F238E27FC236}">
              <a16:creationId xmlns="" xmlns:a16="http://schemas.microsoft.com/office/drawing/2014/main" id="{00000000-0008-0000-0400-000022000000}"/>
            </a:ext>
          </a:extLst>
        </xdr:cNvPr>
        <xdr:cNvSpPr/>
      </xdr:nvSpPr>
      <xdr:spPr>
        <a:xfrm>
          <a:off x="11982450" y="12287250"/>
          <a:ext cx="1028140" cy="3496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41</xdr:col>
      <xdr:colOff>47625</xdr:colOff>
      <xdr:row>37</xdr:row>
      <xdr:rowOff>9525</xdr:rowOff>
    </xdr:from>
    <xdr:to>
      <xdr:col>44</xdr:col>
      <xdr:colOff>247090</xdr:colOff>
      <xdr:row>37</xdr:row>
      <xdr:rowOff>359148</xdr:rowOff>
    </xdr:to>
    <xdr:sp macro="" textlink="">
      <xdr:nvSpPr>
        <xdr:cNvPr id="35" name="직사각형 34">
          <a:extLst>
            <a:ext uri="{FF2B5EF4-FFF2-40B4-BE49-F238E27FC236}">
              <a16:creationId xmlns="" xmlns:a16="http://schemas.microsoft.com/office/drawing/2014/main" id="{00000000-0008-0000-0400-000023000000}"/>
            </a:ext>
          </a:extLst>
        </xdr:cNvPr>
        <xdr:cNvSpPr/>
      </xdr:nvSpPr>
      <xdr:spPr>
        <a:xfrm>
          <a:off x="11982450" y="12287250"/>
          <a:ext cx="1028140" cy="3496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endParaRPr lang="en-US" altLang="ko-KR" sz="2000">
            <a:solidFill>
              <a:schemeClr val="bg1"/>
            </a:solidFill>
            <a:latin typeface="+mj-ea"/>
            <a:ea typeface="+mj-ea"/>
          </a:endParaRPr>
        </a:p>
        <a:p>
          <a:pPr algn="ctr"/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41</xdr:col>
      <xdr:colOff>47625</xdr:colOff>
      <xdr:row>38</xdr:row>
      <xdr:rowOff>9525</xdr:rowOff>
    </xdr:from>
    <xdr:to>
      <xdr:col>44</xdr:col>
      <xdr:colOff>247090</xdr:colOff>
      <xdr:row>38</xdr:row>
      <xdr:rowOff>359148</xdr:rowOff>
    </xdr:to>
    <xdr:sp macro="" textlink="">
      <xdr:nvSpPr>
        <xdr:cNvPr id="36" name="직사각형 35">
          <a:extLst>
            <a:ext uri="{FF2B5EF4-FFF2-40B4-BE49-F238E27FC236}">
              <a16:creationId xmlns="" xmlns:a16="http://schemas.microsoft.com/office/drawing/2014/main" id="{00000000-0008-0000-0400-000024000000}"/>
            </a:ext>
          </a:extLst>
        </xdr:cNvPr>
        <xdr:cNvSpPr/>
      </xdr:nvSpPr>
      <xdr:spPr>
        <a:xfrm>
          <a:off x="11982450" y="12668250"/>
          <a:ext cx="1028140" cy="3496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41</xdr:col>
      <xdr:colOff>47625</xdr:colOff>
      <xdr:row>38</xdr:row>
      <xdr:rowOff>9525</xdr:rowOff>
    </xdr:from>
    <xdr:to>
      <xdr:col>44</xdr:col>
      <xdr:colOff>247090</xdr:colOff>
      <xdr:row>38</xdr:row>
      <xdr:rowOff>359148</xdr:rowOff>
    </xdr:to>
    <xdr:sp macro="" textlink="">
      <xdr:nvSpPr>
        <xdr:cNvPr id="37" name="직사각형 36">
          <a:extLst>
            <a:ext uri="{FF2B5EF4-FFF2-40B4-BE49-F238E27FC236}">
              <a16:creationId xmlns="" xmlns:a16="http://schemas.microsoft.com/office/drawing/2014/main" id="{00000000-0008-0000-0400-000025000000}"/>
            </a:ext>
          </a:extLst>
        </xdr:cNvPr>
        <xdr:cNvSpPr/>
      </xdr:nvSpPr>
      <xdr:spPr>
        <a:xfrm>
          <a:off x="11982450" y="12668250"/>
          <a:ext cx="1028140" cy="3496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endParaRPr lang="en-US" altLang="ko-KR" sz="2000">
            <a:solidFill>
              <a:schemeClr val="bg1"/>
            </a:solidFill>
            <a:latin typeface="+mj-ea"/>
            <a:ea typeface="+mj-ea"/>
          </a:endParaRPr>
        </a:p>
        <a:p>
          <a:pPr algn="ctr"/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43</xdr:col>
      <xdr:colOff>47625</xdr:colOff>
      <xdr:row>38</xdr:row>
      <xdr:rowOff>9525</xdr:rowOff>
    </xdr:from>
    <xdr:to>
      <xdr:col>46</xdr:col>
      <xdr:colOff>247090</xdr:colOff>
      <xdr:row>38</xdr:row>
      <xdr:rowOff>359148</xdr:rowOff>
    </xdr:to>
    <xdr:sp macro="" textlink="">
      <xdr:nvSpPr>
        <xdr:cNvPr id="38" name="직사각형 37">
          <a:extLst>
            <a:ext uri="{FF2B5EF4-FFF2-40B4-BE49-F238E27FC236}">
              <a16:creationId xmlns="" xmlns:a16="http://schemas.microsoft.com/office/drawing/2014/main" id="{00000000-0008-0000-0400-000026000000}"/>
            </a:ext>
          </a:extLst>
        </xdr:cNvPr>
        <xdr:cNvSpPr/>
      </xdr:nvSpPr>
      <xdr:spPr>
        <a:xfrm>
          <a:off x="12534900" y="12668250"/>
          <a:ext cx="1028140" cy="3496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43</xdr:col>
      <xdr:colOff>47625</xdr:colOff>
      <xdr:row>38</xdr:row>
      <xdr:rowOff>9525</xdr:rowOff>
    </xdr:from>
    <xdr:to>
      <xdr:col>46</xdr:col>
      <xdr:colOff>247090</xdr:colOff>
      <xdr:row>38</xdr:row>
      <xdr:rowOff>359148</xdr:rowOff>
    </xdr:to>
    <xdr:sp macro="" textlink="">
      <xdr:nvSpPr>
        <xdr:cNvPr id="39" name="직사각형 38">
          <a:extLst>
            <a:ext uri="{FF2B5EF4-FFF2-40B4-BE49-F238E27FC236}">
              <a16:creationId xmlns="" xmlns:a16="http://schemas.microsoft.com/office/drawing/2014/main" id="{00000000-0008-0000-0400-000027000000}"/>
            </a:ext>
          </a:extLst>
        </xdr:cNvPr>
        <xdr:cNvSpPr/>
      </xdr:nvSpPr>
      <xdr:spPr>
        <a:xfrm>
          <a:off x="12534900" y="12668250"/>
          <a:ext cx="1028140" cy="3496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endParaRPr lang="en-US" altLang="ko-KR" sz="2000">
            <a:solidFill>
              <a:schemeClr val="bg1"/>
            </a:solidFill>
            <a:latin typeface="+mj-ea"/>
            <a:ea typeface="+mj-ea"/>
          </a:endParaRPr>
        </a:p>
        <a:p>
          <a:pPr algn="ctr"/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41</xdr:col>
      <xdr:colOff>47625</xdr:colOff>
      <xdr:row>90</xdr:row>
      <xdr:rowOff>9525</xdr:rowOff>
    </xdr:from>
    <xdr:to>
      <xdr:col>44</xdr:col>
      <xdr:colOff>247090</xdr:colOff>
      <xdr:row>90</xdr:row>
      <xdr:rowOff>359148</xdr:rowOff>
    </xdr:to>
    <xdr:sp macro="" textlink="">
      <xdr:nvSpPr>
        <xdr:cNvPr id="40" name="직사각형 39">
          <a:extLst>
            <a:ext uri="{FF2B5EF4-FFF2-40B4-BE49-F238E27FC236}">
              <a16:creationId xmlns="" xmlns:a16="http://schemas.microsoft.com/office/drawing/2014/main" id="{00000000-0008-0000-0400-000028000000}"/>
            </a:ext>
          </a:extLst>
        </xdr:cNvPr>
        <xdr:cNvSpPr/>
      </xdr:nvSpPr>
      <xdr:spPr>
        <a:xfrm>
          <a:off x="11982450" y="28956000"/>
          <a:ext cx="1028140" cy="3496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41</xdr:col>
      <xdr:colOff>47625</xdr:colOff>
      <xdr:row>90</xdr:row>
      <xdr:rowOff>9525</xdr:rowOff>
    </xdr:from>
    <xdr:to>
      <xdr:col>44</xdr:col>
      <xdr:colOff>247090</xdr:colOff>
      <xdr:row>90</xdr:row>
      <xdr:rowOff>359148</xdr:rowOff>
    </xdr:to>
    <xdr:sp macro="" textlink="">
      <xdr:nvSpPr>
        <xdr:cNvPr id="41" name="직사각형 40">
          <a:extLst>
            <a:ext uri="{FF2B5EF4-FFF2-40B4-BE49-F238E27FC236}">
              <a16:creationId xmlns="" xmlns:a16="http://schemas.microsoft.com/office/drawing/2014/main" id="{00000000-0008-0000-0400-000029000000}"/>
            </a:ext>
          </a:extLst>
        </xdr:cNvPr>
        <xdr:cNvSpPr/>
      </xdr:nvSpPr>
      <xdr:spPr>
        <a:xfrm>
          <a:off x="11982450" y="28956000"/>
          <a:ext cx="1028140" cy="3496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endParaRPr lang="en-US" altLang="ko-KR" sz="2000">
            <a:solidFill>
              <a:schemeClr val="bg1"/>
            </a:solidFill>
            <a:latin typeface="+mj-ea"/>
            <a:ea typeface="+mj-ea"/>
          </a:endParaRPr>
        </a:p>
        <a:p>
          <a:pPr algn="ctr"/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43</xdr:col>
      <xdr:colOff>47625</xdr:colOff>
      <xdr:row>90</xdr:row>
      <xdr:rowOff>9525</xdr:rowOff>
    </xdr:from>
    <xdr:to>
      <xdr:col>46</xdr:col>
      <xdr:colOff>247090</xdr:colOff>
      <xdr:row>90</xdr:row>
      <xdr:rowOff>359148</xdr:rowOff>
    </xdr:to>
    <xdr:sp macro="" textlink="">
      <xdr:nvSpPr>
        <xdr:cNvPr id="42" name="직사각형 41">
          <a:extLst>
            <a:ext uri="{FF2B5EF4-FFF2-40B4-BE49-F238E27FC236}">
              <a16:creationId xmlns="" xmlns:a16="http://schemas.microsoft.com/office/drawing/2014/main" id="{00000000-0008-0000-0400-00002A000000}"/>
            </a:ext>
          </a:extLst>
        </xdr:cNvPr>
        <xdr:cNvSpPr/>
      </xdr:nvSpPr>
      <xdr:spPr>
        <a:xfrm>
          <a:off x="12534900" y="28956000"/>
          <a:ext cx="1028140" cy="3496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43</xdr:col>
      <xdr:colOff>47625</xdr:colOff>
      <xdr:row>90</xdr:row>
      <xdr:rowOff>9525</xdr:rowOff>
    </xdr:from>
    <xdr:to>
      <xdr:col>46</xdr:col>
      <xdr:colOff>247090</xdr:colOff>
      <xdr:row>90</xdr:row>
      <xdr:rowOff>359148</xdr:rowOff>
    </xdr:to>
    <xdr:sp macro="" textlink="">
      <xdr:nvSpPr>
        <xdr:cNvPr id="43" name="직사각형 42">
          <a:extLst>
            <a:ext uri="{FF2B5EF4-FFF2-40B4-BE49-F238E27FC236}">
              <a16:creationId xmlns="" xmlns:a16="http://schemas.microsoft.com/office/drawing/2014/main" id="{00000000-0008-0000-0400-00002B000000}"/>
            </a:ext>
          </a:extLst>
        </xdr:cNvPr>
        <xdr:cNvSpPr/>
      </xdr:nvSpPr>
      <xdr:spPr>
        <a:xfrm>
          <a:off x="12534900" y="28956000"/>
          <a:ext cx="1028140" cy="3496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endParaRPr lang="en-US" altLang="ko-KR" sz="2000">
            <a:solidFill>
              <a:schemeClr val="bg1"/>
            </a:solidFill>
            <a:latin typeface="+mj-ea"/>
            <a:ea typeface="+mj-ea"/>
          </a:endParaRPr>
        </a:p>
        <a:p>
          <a:pPr algn="ctr"/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43</xdr:col>
      <xdr:colOff>47625</xdr:colOff>
      <xdr:row>91</xdr:row>
      <xdr:rowOff>9525</xdr:rowOff>
    </xdr:from>
    <xdr:to>
      <xdr:col>46</xdr:col>
      <xdr:colOff>247090</xdr:colOff>
      <xdr:row>91</xdr:row>
      <xdr:rowOff>359148</xdr:rowOff>
    </xdr:to>
    <xdr:sp macro="" textlink="">
      <xdr:nvSpPr>
        <xdr:cNvPr id="44" name="직사각형 43">
          <a:extLst>
            <a:ext uri="{FF2B5EF4-FFF2-40B4-BE49-F238E27FC236}">
              <a16:creationId xmlns="" xmlns:a16="http://schemas.microsoft.com/office/drawing/2014/main" id="{00000000-0008-0000-0400-00002C000000}"/>
            </a:ext>
          </a:extLst>
        </xdr:cNvPr>
        <xdr:cNvSpPr/>
      </xdr:nvSpPr>
      <xdr:spPr>
        <a:xfrm>
          <a:off x="12534900" y="29337000"/>
          <a:ext cx="1028140" cy="3496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43</xdr:col>
      <xdr:colOff>47625</xdr:colOff>
      <xdr:row>91</xdr:row>
      <xdr:rowOff>9525</xdr:rowOff>
    </xdr:from>
    <xdr:to>
      <xdr:col>46</xdr:col>
      <xdr:colOff>247090</xdr:colOff>
      <xdr:row>91</xdr:row>
      <xdr:rowOff>359148</xdr:rowOff>
    </xdr:to>
    <xdr:sp macro="" textlink="">
      <xdr:nvSpPr>
        <xdr:cNvPr id="45" name="직사각형 44">
          <a:extLst>
            <a:ext uri="{FF2B5EF4-FFF2-40B4-BE49-F238E27FC236}">
              <a16:creationId xmlns="" xmlns:a16="http://schemas.microsoft.com/office/drawing/2014/main" id="{00000000-0008-0000-0400-00002D000000}"/>
            </a:ext>
          </a:extLst>
        </xdr:cNvPr>
        <xdr:cNvSpPr/>
      </xdr:nvSpPr>
      <xdr:spPr>
        <a:xfrm>
          <a:off x="12534900" y="29337000"/>
          <a:ext cx="1028140" cy="3496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endParaRPr lang="en-US" altLang="ko-KR" sz="2000">
            <a:solidFill>
              <a:schemeClr val="bg1"/>
            </a:solidFill>
            <a:latin typeface="+mj-ea"/>
            <a:ea typeface="+mj-ea"/>
          </a:endParaRPr>
        </a:p>
        <a:p>
          <a:pPr algn="ctr"/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41</xdr:col>
      <xdr:colOff>47625</xdr:colOff>
      <xdr:row>91</xdr:row>
      <xdr:rowOff>9525</xdr:rowOff>
    </xdr:from>
    <xdr:to>
      <xdr:col>44</xdr:col>
      <xdr:colOff>247090</xdr:colOff>
      <xdr:row>91</xdr:row>
      <xdr:rowOff>359148</xdr:rowOff>
    </xdr:to>
    <xdr:sp macro="" textlink="">
      <xdr:nvSpPr>
        <xdr:cNvPr id="46" name="직사각형 45">
          <a:extLst>
            <a:ext uri="{FF2B5EF4-FFF2-40B4-BE49-F238E27FC236}">
              <a16:creationId xmlns="" xmlns:a16="http://schemas.microsoft.com/office/drawing/2014/main" id="{00000000-0008-0000-0400-00002E000000}"/>
            </a:ext>
          </a:extLst>
        </xdr:cNvPr>
        <xdr:cNvSpPr/>
      </xdr:nvSpPr>
      <xdr:spPr>
        <a:xfrm>
          <a:off x="11982450" y="29337000"/>
          <a:ext cx="1028140" cy="3496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41</xdr:col>
      <xdr:colOff>47625</xdr:colOff>
      <xdr:row>91</xdr:row>
      <xdr:rowOff>9525</xdr:rowOff>
    </xdr:from>
    <xdr:to>
      <xdr:col>44</xdr:col>
      <xdr:colOff>247090</xdr:colOff>
      <xdr:row>91</xdr:row>
      <xdr:rowOff>359148</xdr:rowOff>
    </xdr:to>
    <xdr:sp macro="" textlink="">
      <xdr:nvSpPr>
        <xdr:cNvPr id="47" name="직사각형 46">
          <a:extLst>
            <a:ext uri="{FF2B5EF4-FFF2-40B4-BE49-F238E27FC236}">
              <a16:creationId xmlns="" xmlns:a16="http://schemas.microsoft.com/office/drawing/2014/main" id="{00000000-0008-0000-0400-00002F000000}"/>
            </a:ext>
          </a:extLst>
        </xdr:cNvPr>
        <xdr:cNvSpPr/>
      </xdr:nvSpPr>
      <xdr:spPr>
        <a:xfrm>
          <a:off x="11982450" y="29337000"/>
          <a:ext cx="1028140" cy="3496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endParaRPr lang="en-US" altLang="ko-KR" sz="2000">
            <a:solidFill>
              <a:schemeClr val="bg1"/>
            </a:solidFill>
            <a:latin typeface="+mj-ea"/>
            <a:ea typeface="+mj-ea"/>
          </a:endParaRPr>
        </a:p>
        <a:p>
          <a:pPr algn="ctr"/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41</xdr:col>
      <xdr:colOff>47625</xdr:colOff>
      <xdr:row>92</xdr:row>
      <xdr:rowOff>9525</xdr:rowOff>
    </xdr:from>
    <xdr:to>
      <xdr:col>44</xdr:col>
      <xdr:colOff>247090</xdr:colOff>
      <xdr:row>92</xdr:row>
      <xdr:rowOff>359148</xdr:rowOff>
    </xdr:to>
    <xdr:sp macro="" textlink="">
      <xdr:nvSpPr>
        <xdr:cNvPr id="48" name="직사각형 47">
          <a:extLst>
            <a:ext uri="{FF2B5EF4-FFF2-40B4-BE49-F238E27FC236}">
              <a16:creationId xmlns="" xmlns:a16="http://schemas.microsoft.com/office/drawing/2014/main" id="{00000000-0008-0000-0400-000030000000}"/>
            </a:ext>
          </a:extLst>
        </xdr:cNvPr>
        <xdr:cNvSpPr/>
      </xdr:nvSpPr>
      <xdr:spPr>
        <a:xfrm>
          <a:off x="11982450" y="29718000"/>
          <a:ext cx="1028140" cy="3496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41</xdr:col>
      <xdr:colOff>47625</xdr:colOff>
      <xdr:row>92</xdr:row>
      <xdr:rowOff>9525</xdr:rowOff>
    </xdr:from>
    <xdr:to>
      <xdr:col>44</xdr:col>
      <xdr:colOff>247090</xdr:colOff>
      <xdr:row>92</xdr:row>
      <xdr:rowOff>359148</xdr:rowOff>
    </xdr:to>
    <xdr:sp macro="" textlink="">
      <xdr:nvSpPr>
        <xdr:cNvPr id="49" name="직사각형 48">
          <a:extLst>
            <a:ext uri="{FF2B5EF4-FFF2-40B4-BE49-F238E27FC236}">
              <a16:creationId xmlns="" xmlns:a16="http://schemas.microsoft.com/office/drawing/2014/main" id="{00000000-0008-0000-0400-000031000000}"/>
            </a:ext>
          </a:extLst>
        </xdr:cNvPr>
        <xdr:cNvSpPr/>
      </xdr:nvSpPr>
      <xdr:spPr>
        <a:xfrm>
          <a:off x="11982450" y="29718000"/>
          <a:ext cx="1028140" cy="3496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endParaRPr lang="en-US" altLang="ko-KR" sz="2000">
            <a:solidFill>
              <a:schemeClr val="bg1"/>
            </a:solidFill>
            <a:latin typeface="+mj-ea"/>
            <a:ea typeface="+mj-ea"/>
          </a:endParaRPr>
        </a:p>
        <a:p>
          <a:pPr algn="ctr"/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43</xdr:col>
      <xdr:colOff>47625</xdr:colOff>
      <xdr:row>92</xdr:row>
      <xdr:rowOff>9525</xdr:rowOff>
    </xdr:from>
    <xdr:to>
      <xdr:col>46</xdr:col>
      <xdr:colOff>247090</xdr:colOff>
      <xdr:row>92</xdr:row>
      <xdr:rowOff>359148</xdr:rowOff>
    </xdr:to>
    <xdr:sp macro="" textlink="">
      <xdr:nvSpPr>
        <xdr:cNvPr id="50" name="직사각형 49">
          <a:extLst>
            <a:ext uri="{FF2B5EF4-FFF2-40B4-BE49-F238E27FC236}">
              <a16:creationId xmlns="" xmlns:a16="http://schemas.microsoft.com/office/drawing/2014/main" id="{00000000-0008-0000-0400-000032000000}"/>
            </a:ext>
          </a:extLst>
        </xdr:cNvPr>
        <xdr:cNvSpPr/>
      </xdr:nvSpPr>
      <xdr:spPr>
        <a:xfrm>
          <a:off x="12534900" y="29718000"/>
          <a:ext cx="1028140" cy="3496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43</xdr:col>
      <xdr:colOff>47625</xdr:colOff>
      <xdr:row>92</xdr:row>
      <xdr:rowOff>9525</xdr:rowOff>
    </xdr:from>
    <xdr:to>
      <xdr:col>46</xdr:col>
      <xdr:colOff>247090</xdr:colOff>
      <xdr:row>92</xdr:row>
      <xdr:rowOff>359148</xdr:rowOff>
    </xdr:to>
    <xdr:sp macro="" textlink="">
      <xdr:nvSpPr>
        <xdr:cNvPr id="51" name="직사각형 50">
          <a:extLst>
            <a:ext uri="{FF2B5EF4-FFF2-40B4-BE49-F238E27FC236}">
              <a16:creationId xmlns="" xmlns:a16="http://schemas.microsoft.com/office/drawing/2014/main" id="{00000000-0008-0000-0400-000033000000}"/>
            </a:ext>
          </a:extLst>
        </xdr:cNvPr>
        <xdr:cNvSpPr/>
      </xdr:nvSpPr>
      <xdr:spPr>
        <a:xfrm>
          <a:off x="12534900" y="29718000"/>
          <a:ext cx="1028140" cy="3496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endParaRPr lang="en-US" altLang="ko-KR" sz="2000">
            <a:solidFill>
              <a:schemeClr val="bg1"/>
            </a:solidFill>
            <a:latin typeface="+mj-ea"/>
            <a:ea typeface="+mj-ea"/>
          </a:endParaRPr>
        </a:p>
        <a:p>
          <a:pPr algn="ctr"/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7040</xdr:colOff>
      <xdr:row>5</xdr:row>
      <xdr:rowOff>38100</xdr:rowOff>
    </xdr:from>
    <xdr:to>
      <xdr:col>38</xdr:col>
      <xdr:colOff>133350</xdr:colOff>
      <xdr:row>5</xdr:row>
      <xdr:rowOff>323849</xdr:rowOff>
    </xdr:to>
    <xdr:sp macro="" textlink="">
      <xdr:nvSpPr>
        <xdr:cNvPr id="2" name="타원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SpPr/>
      </xdr:nvSpPr>
      <xdr:spPr>
        <a:xfrm>
          <a:off x="10836965" y="1371600"/>
          <a:ext cx="402535" cy="285749"/>
        </a:xfrm>
        <a:prstGeom prst="ellipse">
          <a:avLst/>
        </a:prstGeom>
        <a:noFill/>
        <a:ln w="317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  <xdr:twoCellAnchor>
    <xdr:from>
      <xdr:col>37</xdr:col>
      <xdr:colOff>22249</xdr:colOff>
      <xdr:row>58</xdr:row>
      <xdr:rowOff>47625</xdr:rowOff>
    </xdr:from>
    <xdr:to>
      <xdr:col>38</xdr:col>
      <xdr:colOff>124783</xdr:colOff>
      <xdr:row>58</xdr:row>
      <xdr:rowOff>312645</xdr:rowOff>
    </xdr:to>
    <xdr:sp macro="" textlink="">
      <xdr:nvSpPr>
        <xdr:cNvPr id="3" name="타원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SpPr/>
      </xdr:nvSpPr>
      <xdr:spPr>
        <a:xfrm>
          <a:off x="10852174" y="18383250"/>
          <a:ext cx="378759" cy="265020"/>
        </a:xfrm>
        <a:prstGeom prst="ellipse">
          <a:avLst/>
        </a:prstGeom>
        <a:noFill/>
        <a:ln w="317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  <xdr:twoCellAnchor>
    <xdr:from>
      <xdr:col>40</xdr:col>
      <xdr:colOff>212513</xdr:colOff>
      <xdr:row>6</xdr:row>
      <xdr:rowOff>309034</xdr:rowOff>
    </xdr:from>
    <xdr:to>
      <xdr:col>47</xdr:col>
      <xdr:colOff>192405</xdr:colOff>
      <xdr:row>11</xdr:row>
      <xdr:rowOff>5292</xdr:rowOff>
    </xdr:to>
    <xdr:sp macro="" textlink="">
      <xdr:nvSpPr>
        <xdr:cNvPr id="10" name="직사각형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SpPr/>
      </xdr:nvSpPr>
      <xdr:spPr>
        <a:xfrm>
          <a:off x="10785263" y="1985434"/>
          <a:ext cx="1846792" cy="1144058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>
              <a:solidFill>
                <a:schemeClr val="accent6">
                  <a:lumMod val="75000"/>
                </a:schemeClr>
              </a:solidFill>
            </a:rPr>
            <a:t>시료 부착 영역</a:t>
          </a:r>
        </a:p>
      </xdr:txBody>
    </xdr:sp>
    <xdr:clientData/>
  </xdr:twoCellAnchor>
  <xdr:twoCellAnchor>
    <xdr:from>
      <xdr:col>34</xdr:col>
      <xdr:colOff>72390</xdr:colOff>
      <xdr:row>6</xdr:row>
      <xdr:rowOff>236220</xdr:rowOff>
    </xdr:from>
    <xdr:to>
      <xdr:col>50</xdr:col>
      <xdr:colOff>228892</xdr:colOff>
      <xdr:row>12</xdr:row>
      <xdr:rowOff>160017</xdr:rowOff>
    </xdr:to>
    <xdr:grpSp>
      <xdr:nvGrpSpPr>
        <xdr:cNvPr id="11" name="그룹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pSpPr/>
      </xdr:nvGrpSpPr>
      <xdr:grpSpPr>
        <a:xfrm>
          <a:off x="9965690" y="1918970"/>
          <a:ext cx="5020602" cy="2133597"/>
          <a:chOff x="20488209" y="21942053"/>
          <a:chExt cx="7541869" cy="2678331"/>
        </a:xfrm>
      </xdr:grpSpPr>
      <xdr:sp macro="" textlink="">
        <xdr:nvSpPr>
          <xdr:cNvPr id="12" name="직사각형 11">
            <a:extLst>
              <a:ext uri="{FF2B5EF4-FFF2-40B4-BE49-F238E27FC236}">
                <a16:creationId xmlns="" xmlns:a16="http://schemas.microsoft.com/office/drawing/2014/main" id="{00000000-0008-0000-0500-00000C000000}"/>
              </a:ext>
            </a:extLst>
          </xdr:cNvPr>
          <xdr:cNvSpPr/>
        </xdr:nvSpPr>
        <xdr:spPr>
          <a:xfrm>
            <a:off x="20488209" y="23709845"/>
            <a:ext cx="7541869" cy="91053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l"/>
            <a:r>
              <a:rPr lang="en-US" altLang="ko-KR" sz="2000" b="1" baseline="0">
                <a:solidFill>
                  <a:schemeClr val="tx1"/>
                </a:solidFill>
                <a:latin typeface="+mn-ea"/>
                <a:ea typeface="+mn-ea"/>
              </a:rPr>
              <a:t> </a:t>
            </a:r>
            <a:r>
              <a:rPr lang="en-US" altLang="ko-KR" sz="1400" b="1" baseline="0">
                <a:solidFill>
                  <a:schemeClr val="tx1"/>
                </a:solidFill>
                <a:latin typeface="맑은 고딕" panose="020B0503020000020004" pitchFamily="50" charset="-127"/>
                <a:ea typeface="맑은 고딕" panose="020B0503020000020004" pitchFamily="50" charset="-127"/>
              </a:rPr>
              <a:t>★ </a:t>
            </a:r>
            <a:r>
              <a:rPr lang="ko-KR" altLang="en-US" sz="1100" b="1">
                <a:solidFill>
                  <a:schemeClr val="tx1"/>
                </a:solidFill>
                <a:latin typeface="+mn-ea"/>
                <a:ea typeface="+mn-ea"/>
              </a:rPr>
              <a:t>판정기준</a:t>
            </a:r>
            <a:r>
              <a:rPr lang="en-US" altLang="ko-KR" sz="1100" b="1" baseline="0">
                <a:solidFill>
                  <a:schemeClr val="tx1"/>
                </a:solidFill>
                <a:latin typeface="+mn-ea"/>
                <a:ea typeface="+mn-ea"/>
              </a:rPr>
              <a:t> : </a:t>
            </a:r>
            <a:r>
              <a:rPr lang="en-US" altLang="ko-KR" sz="1100" b="1">
                <a:solidFill>
                  <a:schemeClr val="tx1"/>
                </a:solidFill>
                <a:latin typeface="+mn-ea"/>
                <a:ea typeface="+mn-ea"/>
              </a:rPr>
              <a:t>X,Y</a:t>
            </a:r>
            <a:r>
              <a:rPr lang="ko-KR" altLang="en-US" sz="1100" b="1">
                <a:solidFill>
                  <a:schemeClr val="tx1"/>
                </a:solidFill>
                <a:latin typeface="+mn-ea"/>
                <a:ea typeface="+mn-ea"/>
              </a:rPr>
              <a:t>축 전체 면적의 </a:t>
            </a:r>
            <a:r>
              <a:rPr lang="en-US" altLang="ko-KR" sz="1100" b="1">
                <a:solidFill>
                  <a:schemeClr val="tx1"/>
                </a:solidFill>
                <a:latin typeface="+mn-ea"/>
                <a:ea typeface="+mn-ea"/>
              </a:rPr>
              <a:t>70%</a:t>
            </a:r>
            <a:r>
              <a:rPr lang="en-US" altLang="ko-KR" sz="1100" b="1" baseline="0">
                <a:solidFill>
                  <a:schemeClr val="tx1"/>
                </a:solidFill>
                <a:latin typeface="+mn-ea"/>
                <a:ea typeface="+mn-ea"/>
              </a:rPr>
              <a:t> </a:t>
            </a:r>
            <a:r>
              <a:rPr lang="ko-KR" altLang="en-US" sz="1100" b="1" baseline="0">
                <a:solidFill>
                  <a:schemeClr val="tx1"/>
                </a:solidFill>
                <a:latin typeface="+mn-ea"/>
                <a:ea typeface="+mn-ea"/>
              </a:rPr>
              <a:t>이상</a:t>
            </a:r>
            <a:r>
              <a:rPr lang="en-US" altLang="ko-KR" sz="1100" b="1" baseline="0">
                <a:solidFill>
                  <a:schemeClr val="tx1"/>
                </a:solidFill>
                <a:latin typeface="+mn-ea"/>
                <a:ea typeface="+mn-ea"/>
              </a:rPr>
              <a:t> </a:t>
            </a:r>
          </a:p>
          <a:p>
            <a:pPr algn="l"/>
            <a:r>
              <a:rPr lang="en-US" altLang="ko-KR" sz="1100" b="1" baseline="0">
                <a:solidFill>
                  <a:schemeClr val="tx1"/>
                </a:solidFill>
                <a:latin typeface="+mn-ea"/>
                <a:ea typeface="+mn-ea"/>
              </a:rPr>
              <a:t>       </a:t>
            </a:r>
            <a:r>
              <a:rPr lang="ko-KR" altLang="en-US" sz="1100" b="1">
                <a:solidFill>
                  <a:schemeClr val="tx1"/>
                </a:solidFill>
                <a:latin typeface="+mn-ea"/>
                <a:ea typeface="+mn-ea"/>
              </a:rPr>
              <a:t>단</a:t>
            </a:r>
            <a:r>
              <a:rPr lang="en-US" altLang="ko-KR" sz="1100" b="1">
                <a:solidFill>
                  <a:schemeClr val="tx1"/>
                </a:solidFill>
                <a:latin typeface="+mn-ea"/>
                <a:ea typeface="+mn-ea"/>
              </a:rPr>
              <a:t>, Y</a:t>
            </a:r>
            <a:r>
              <a:rPr lang="ko-KR" altLang="en-US" sz="1100" b="1">
                <a:solidFill>
                  <a:schemeClr val="tx1"/>
                </a:solidFill>
                <a:latin typeface="+mn-ea"/>
                <a:ea typeface="+mn-ea"/>
              </a:rPr>
              <a:t>축방향 관통 없을 것</a:t>
            </a:r>
          </a:p>
        </xdr:txBody>
      </xdr:sp>
      <xdr:sp macro="" textlink="">
        <xdr:nvSpPr>
          <xdr:cNvPr id="13" name="직사각형 12">
            <a:extLst>
              <a:ext uri="{FF2B5EF4-FFF2-40B4-BE49-F238E27FC236}">
                <a16:creationId xmlns="" xmlns:a16="http://schemas.microsoft.com/office/drawing/2014/main" id="{00000000-0008-0000-0500-00000D000000}"/>
              </a:ext>
            </a:extLst>
          </xdr:cNvPr>
          <xdr:cNvSpPr/>
        </xdr:nvSpPr>
        <xdr:spPr>
          <a:xfrm>
            <a:off x="21232327" y="22327280"/>
            <a:ext cx="678656" cy="1169193"/>
          </a:xfrm>
          <a:prstGeom prst="rect">
            <a:avLst/>
          </a:prstGeom>
          <a:solidFill>
            <a:schemeClr val="bg1"/>
          </a:solidFill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14" name="직사각형 13">
            <a:extLst>
              <a:ext uri="{FF2B5EF4-FFF2-40B4-BE49-F238E27FC236}">
                <a16:creationId xmlns="" xmlns:a16="http://schemas.microsoft.com/office/drawing/2014/main" id="{00000000-0008-0000-0500-00000E000000}"/>
              </a:ext>
            </a:extLst>
          </xdr:cNvPr>
          <xdr:cNvSpPr/>
        </xdr:nvSpPr>
        <xdr:spPr>
          <a:xfrm>
            <a:off x="22017571" y="23318190"/>
            <a:ext cx="871537" cy="45243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ko-KR" sz="1050" b="1">
                <a:solidFill>
                  <a:schemeClr val="tx1"/>
                </a:solidFill>
                <a:latin typeface="+mn-ea"/>
                <a:ea typeface="+mn-ea"/>
              </a:rPr>
              <a:t>X</a:t>
            </a:r>
            <a:r>
              <a:rPr lang="ko-KR" altLang="en-US" sz="1050" b="1">
                <a:solidFill>
                  <a:schemeClr val="tx1"/>
                </a:solidFill>
                <a:latin typeface="+mn-ea"/>
                <a:ea typeface="+mn-ea"/>
              </a:rPr>
              <a:t>축</a:t>
            </a:r>
          </a:p>
        </xdr:txBody>
      </xdr:sp>
      <xdr:sp macro="" textlink="">
        <xdr:nvSpPr>
          <xdr:cNvPr id="15" name="직사각형 14">
            <a:extLst>
              <a:ext uri="{FF2B5EF4-FFF2-40B4-BE49-F238E27FC236}">
                <a16:creationId xmlns="" xmlns:a16="http://schemas.microsoft.com/office/drawing/2014/main" id="{00000000-0008-0000-0500-00000F000000}"/>
              </a:ext>
            </a:extLst>
          </xdr:cNvPr>
          <xdr:cNvSpPr/>
        </xdr:nvSpPr>
        <xdr:spPr>
          <a:xfrm>
            <a:off x="20945471" y="22717807"/>
            <a:ext cx="1273970" cy="361952"/>
          </a:xfrm>
          <a:prstGeom prst="rect">
            <a:avLst/>
          </a:prstGeom>
          <a:solidFill>
            <a:schemeClr val="bg2">
              <a:lumMod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cxnSp macro="">
        <xdr:nvCxnSpPr>
          <xdr:cNvPr id="16" name="직선 화살표 연결선 15">
            <a:extLst>
              <a:ext uri="{FF2B5EF4-FFF2-40B4-BE49-F238E27FC236}">
                <a16:creationId xmlns="" xmlns:a16="http://schemas.microsoft.com/office/drawing/2014/main" id="{00000000-0008-0000-0500-000010000000}"/>
              </a:ext>
            </a:extLst>
          </xdr:cNvPr>
          <xdr:cNvCxnSpPr/>
        </xdr:nvCxnSpPr>
        <xdr:spPr>
          <a:xfrm flipV="1">
            <a:off x="20892381" y="23590765"/>
            <a:ext cx="1347788" cy="2"/>
          </a:xfrm>
          <a:prstGeom prst="straightConnector1">
            <a:avLst/>
          </a:prstGeom>
          <a:ln w="19050">
            <a:solidFill>
              <a:srgbClr val="FF0000"/>
            </a:solidFill>
            <a:headEnd type="non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직선 화살표 연결선 16">
            <a:extLst>
              <a:ext uri="{FF2B5EF4-FFF2-40B4-BE49-F238E27FC236}">
                <a16:creationId xmlns="" xmlns:a16="http://schemas.microsoft.com/office/drawing/2014/main" id="{00000000-0008-0000-0500-000011000000}"/>
              </a:ext>
            </a:extLst>
          </xdr:cNvPr>
          <xdr:cNvCxnSpPr/>
        </xdr:nvCxnSpPr>
        <xdr:spPr>
          <a:xfrm>
            <a:off x="20892399" y="22347750"/>
            <a:ext cx="0" cy="1254919"/>
          </a:xfrm>
          <a:prstGeom prst="straightConnector1">
            <a:avLst/>
          </a:prstGeom>
          <a:ln w="19050">
            <a:solidFill>
              <a:srgbClr val="FF0000"/>
            </a:solidFill>
            <a:headEnd type="triangl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" name="직사각형 17">
            <a:extLst>
              <a:ext uri="{FF2B5EF4-FFF2-40B4-BE49-F238E27FC236}">
                <a16:creationId xmlns="" xmlns:a16="http://schemas.microsoft.com/office/drawing/2014/main" id="{00000000-0008-0000-0500-000012000000}"/>
              </a:ext>
            </a:extLst>
          </xdr:cNvPr>
          <xdr:cNvSpPr/>
        </xdr:nvSpPr>
        <xdr:spPr>
          <a:xfrm>
            <a:off x="20541055" y="21942053"/>
            <a:ext cx="752476" cy="4667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ko-KR" sz="1000" b="1">
                <a:solidFill>
                  <a:schemeClr val="tx1"/>
                </a:solidFill>
                <a:latin typeface="+mn-ea"/>
                <a:ea typeface="+mn-ea"/>
              </a:rPr>
              <a:t>Y</a:t>
            </a:r>
            <a:r>
              <a:rPr lang="ko-KR" altLang="en-US" sz="1000" b="1">
                <a:solidFill>
                  <a:schemeClr val="tx1"/>
                </a:solidFill>
                <a:latin typeface="+mn-ea"/>
                <a:ea typeface="+mn-ea"/>
              </a:rPr>
              <a:t>축</a:t>
            </a:r>
          </a:p>
        </xdr:txBody>
      </xdr:sp>
    </xdr:grpSp>
    <xdr:clientData/>
  </xdr:twoCellAnchor>
  <xdr:twoCellAnchor>
    <xdr:from>
      <xdr:col>40</xdr:col>
      <xdr:colOff>203549</xdr:colOff>
      <xdr:row>59</xdr:row>
      <xdr:rowOff>335928</xdr:rowOff>
    </xdr:from>
    <xdr:to>
      <xdr:col>47</xdr:col>
      <xdr:colOff>183441</xdr:colOff>
      <xdr:row>64</xdr:row>
      <xdr:rowOff>32186</xdr:rowOff>
    </xdr:to>
    <xdr:sp macro="" textlink="">
      <xdr:nvSpPr>
        <xdr:cNvPr id="19" name="직사각형 18">
          <a:extLst>
            <a:ext uri="{FF2B5EF4-FFF2-40B4-BE49-F238E27FC236}">
              <a16:creationId xmlns="" xmlns:a16="http://schemas.microsoft.com/office/drawing/2014/main" id="{00000000-0008-0000-0500-000013000000}"/>
            </a:ext>
          </a:extLst>
        </xdr:cNvPr>
        <xdr:cNvSpPr/>
      </xdr:nvSpPr>
      <xdr:spPr>
        <a:xfrm>
          <a:off x="10776299" y="18614403"/>
          <a:ext cx="1846792" cy="1144058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>
              <a:solidFill>
                <a:schemeClr val="accent6">
                  <a:lumMod val="75000"/>
                </a:schemeClr>
              </a:solidFill>
            </a:rPr>
            <a:t>시료 부착 영역</a:t>
          </a:r>
        </a:p>
      </xdr:txBody>
    </xdr:sp>
    <xdr:clientData/>
  </xdr:twoCellAnchor>
  <xdr:twoCellAnchor>
    <xdr:from>
      <xdr:col>34</xdr:col>
      <xdr:colOff>161925</xdr:colOff>
      <xdr:row>59</xdr:row>
      <xdr:rowOff>226358</xdr:rowOff>
    </xdr:from>
    <xdr:to>
      <xdr:col>50</xdr:col>
      <xdr:colOff>318427</xdr:colOff>
      <xdr:row>65</xdr:row>
      <xdr:rowOff>150156</xdr:rowOff>
    </xdr:to>
    <xdr:grpSp>
      <xdr:nvGrpSpPr>
        <xdr:cNvPr id="20" name="그룹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GrpSpPr/>
      </xdr:nvGrpSpPr>
      <xdr:grpSpPr>
        <a:xfrm>
          <a:off x="10055225" y="19003308"/>
          <a:ext cx="5020602" cy="2133598"/>
          <a:chOff x="20488209" y="21942053"/>
          <a:chExt cx="7541869" cy="2678331"/>
        </a:xfrm>
      </xdr:grpSpPr>
      <xdr:sp macro="" textlink="">
        <xdr:nvSpPr>
          <xdr:cNvPr id="21" name="직사각형 20">
            <a:extLst>
              <a:ext uri="{FF2B5EF4-FFF2-40B4-BE49-F238E27FC236}">
                <a16:creationId xmlns="" xmlns:a16="http://schemas.microsoft.com/office/drawing/2014/main" id="{00000000-0008-0000-0500-000015000000}"/>
              </a:ext>
            </a:extLst>
          </xdr:cNvPr>
          <xdr:cNvSpPr/>
        </xdr:nvSpPr>
        <xdr:spPr>
          <a:xfrm>
            <a:off x="20488209" y="23709845"/>
            <a:ext cx="7541869" cy="91053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l"/>
            <a:r>
              <a:rPr lang="en-US" altLang="ko-KR" sz="2000" b="1" baseline="0">
                <a:solidFill>
                  <a:schemeClr val="tx1"/>
                </a:solidFill>
                <a:latin typeface="+mn-ea"/>
                <a:ea typeface="+mn-ea"/>
              </a:rPr>
              <a:t> </a:t>
            </a:r>
            <a:r>
              <a:rPr lang="en-US" altLang="ko-KR" sz="1400" b="1" baseline="0">
                <a:solidFill>
                  <a:schemeClr val="tx1"/>
                </a:solidFill>
                <a:latin typeface="맑은 고딕" panose="020B0503020000020004" pitchFamily="50" charset="-127"/>
                <a:ea typeface="맑은 고딕" panose="020B0503020000020004" pitchFamily="50" charset="-127"/>
              </a:rPr>
              <a:t>★ </a:t>
            </a:r>
            <a:r>
              <a:rPr lang="ko-KR" altLang="en-US" sz="1100" b="1">
                <a:solidFill>
                  <a:schemeClr val="tx1"/>
                </a:solidFill>
                <a:latin typeface="+mn-ea"/>
                <a:ea typeface="+mn-ea"/>
              </a:rPr>
              <a:t>판정기준</a:t>
            </a:r>
            <a:r>
              <a:rPr lang="en-US" altLang="ko-KR" sz="1100" b="1" baseline="0">
                <a:solidFill>
                  <a:schemeClr val="tx1"/>
                </a:solidFill>
                <a:latin typeface="+mn-ea"/>
                <a:ea typeface="+mn-ea"/>
              </a:rPr>
              <a:t> : </a:t>
            </a:r>
            <a:r>
              <a:rPr lang="en-US" altLang="ko-KR" sz="1100" b="1">
                <a:solidFill>
                  <a:schemeClr val="tx1"/>
                </a:solidFill>
                <a:latin typeface="+mn-ea"/>
                <a:ea typeface="+mn-ea"/>
              </a:rPr>
              <a:t>X,Y</a:t>
            </a:r>
            <a:r>
              <a:rPr lang="ko-KR" altLang="en-US" sz="1100" b="1">
                <a:solidFill>
                  <a:schemeClr val="tx1"/>
                </a:solidFill>
                <a:latin typeface="+mn-ea"/>
                <a:ea typeface="+mn-ea"/>
              </a:rPr>
              <a:t>축 전체 면적의 </a:t>
            </a:r>
            <a:r>
              <a:rPr lang="en-US" altLang="ko-KR" sz="1100" b="1">
                <a:solidFill>
                  <a:schemeClr val="tx1"/>
                </a:solidFill>
                <a:latin typeface="+mn-ea"/>
                <a:ea typeface="+mn-ea"/>
              </a:rPr>
              <a:t>70%</a:t>
            </a:r>
            <a:r>
              <a:rPr lang="en-US" altLang="ko-KR" sz="1100" b="1" baseline="0">
                <a:solidFill>
                  <a:schemeClr val="tx1"/>
                </a:solidFill>
                <a:latin typeface="+mn-ea"/>
                <a:ea typeface="+mn-ea"/>
              </a:rPr>
              <a:t> </a:t>
            </a:r>
            <a:r>
              <a:rPr lang="ko-KR" altLang="en-US" sz="1100" b="1" baseline="0">
                <a:solidFill>
                  <a:schemeClr val="tx1"/>
                </a:solidFill>
                <a:latin typeface="+mn-ea"/>
                <a:ea typeface="+mn-ea"/>
              </a:rPr>
              <a:t>이상</a:t>
            </a:r>
            <a:r>
              <a:rPr lang="en-US" altLang="ko-KR" sz="1100" b="1" baseline="0">
                <a:solidFill>
                  <a:schemeClr val="tx1"/>
                </a:solidFill>
                <a:latin typeface="+mn-ea"/>
                <a:ea typeface="+mn-ea"/>
              </a:rPr>
              <a:t> </a:t>
            </a:r>
          </a:p>
          <a:p>
            <a:pPr algn="l"/>
            <a:r>
              <a:rPr lang="en-US" altLang="ko-KR" sz="1100" b="1" baseline="0">
                <a:solidFill>
                  <a:schemeClr val="tx1"/>
                </a:solidFill>
                <a:latin typeface="+mn-ea"/>
                <a:ea typeface="+mn-ea"/>
              </a:rPr>
              <a:t>       </a:t>
            </a:r>
            <a:r>
              <a:rPr lang="ko-KR" altLang="en-US" sz="1100" b="1">
                <a:solidFill>
                  <a:schemeClr val="tx1"/>
                </a:solidFill>
                <a:latin typeface="+mn-ea"/>
                <a:ea typeface="+mn-ea"/>
              </a:rPr>
              <a:t>단</a:t>
            </a:r>
            <a:r>
              <a:rPr lang="en-US" altLang="ko-KR" sz="1100" b="1">
                <a:solidFill>
                  <a:schemeClr val="tx1"/>
                </a:solidFill>
                <a:latin typeface="+mn-ea"/>
                <a:ea typeface="+mn-ea"/>
              </a:rPr>
              <a:t>, Y</a:t>
            </a:r>
            <a:r>
              <a:rPr lang="ko-KR" altLang="en-US" sz="1100" b="1">
                <a:solidFill>
                  <a:schemeClr val="tx1"/>
                </a:solidFill>
                <a:latin typeface="+mn-ea"/>
                <a:ea typeface="+mn-ea"/>
              </a:rPr>
              <a:t>축방향 관통 없을 것</a:t>
            </a:r>
          </a:p>
        </xdr:txBody>
      </xdr:sp>
      <xdr:sp macro="" textlink="">
        <xdr:nvSpPr>
          <xdr:cNvPr id="22" name="직사각형 21">
            <a:extLst>
              <a:ext uri="{FF2B5EF4-FFF2-40B4-BE49-F238E27FC236}">
                <a16:creationId xmlns="" xmlns:a16="http://schemas.microsoft.com/office/drawing/2014/main" id="{00000000-0008-0000-0500-000016000000}"/>
              </a:ext>
            </a:extLst>
          </xdr:cNvPr>
          <xdr:cNvSpPr/>
        </xdr:nvSpPr>
        <xdr:spPr>
          <a:xfrm>
            <a:off x="21232327" y="22327280"/>
            <a:ext cx="678656" cy="1169193"/>
          </a:xfrm>
          <a:prstGeom prst="rect">
            <a:avLst/>
          </a:prstGeom>
          <a:solidFill>
            <a:schemeClr val="bg1"/>
          </a:solidFill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="" xmlns:a16="http://schemas.microsoft.com/office/drawing/2014/main" id="{00000000-0008-0000-0500-000017000000}"/>
              </a:ext>
            </a:extLst>
          </xdr:cNvPr>
          <xdr:cNvSpPr/>
        </xdr:nvSpPr>
        <xdr:spPr>
          <a:xfrm>
            <a:off x="22017571" y="23318190"/>
            <a:ext cx="871537" cy="45243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ko-KR" sz="1050" b="1">
                <a:solidFill>
                  <a:schemeClr val="tx1"/>
                </a:solidFill>
                <a:latin typeface="+mn-ea"/>
                <a:ea typeface="+mn-ea"/>
              </a:rPr>
              <a:t>X</a:t>
            </a:r>
            <a:r>
              <a:rPr lang="ko-KR" altLang="en-US" sz="1050" b="1">
                <a:solidFill>
                  <a:schemeClr val="tx1"/>
                </a:solidFill>
                <a:latin typeface="+mn-ea"/>
                <a:ea typeface="+mn-ea"/>
              </a:rPr>
              <a:t>축</a:t>
            </a:r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="" xmlns:a16="http://schemas.microsoft.com/office/drawing/2014/main" id="{00000000-0008-0000-0500-000018000000}"/>
              </a:ext>
            </a:extLst>
          </xdr:cNvPr>
          <xdr:cNvSpPr/>
        </xdr:nvSpPr>
        <xdr:spPr>
          <a:xfrm>
            <a:off x="20945471" y="22717807"/>
            <a:ext cx="1273970" cy="361952"/>
          </a:xfrm>
          <a:prstGeom prst="rect">
            <a:avLst/>
          </a:prstGeom>
          <a:solidFill>
            <a:schemeClr val="bg2">
              <a:lumMod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cxnSp macro="">
        <xdr:nvCxnSpPr>
          <xdr:cNvPr id="25" name="직선 화살표 연결선 24">
            <a:extLst>
              <a:ext uri="{FF2B5EF4-FFF2-40B4-BE49-F238E27FC236}">
                <a16:creationId xmlns="" xmlns:a16="http://schemas.microsoft.com/office/drawing/2014/main" id="{00000000-0008-0000-0500-000019000000}"/>
              </a:ext>
            </a:extLst>
          </xdr:cNvPr>
          <xdr:cNvCxnSpPr/>
        </xdr:nvCxnSpPr>
        <xdr:spPr>
          <a:xfrm flipV="1">
            <a:off x="20892381" y="23590765"/>
            <a:ext cx="1347788" cy="2"/>
          </a:xfrm>
          <a:prstGeom prst="straightConnector1">
            <a:avLst/>
          </a:prstGeom>
          <a:ln w="19050">
            <a:solidFill>
              <a:srgbClr val="FF0000"/>
            </a:solidFill>
            <a:headEnd type="non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직선 화살표 연결선 25">
            <a:extLst>
              <a:ext uri="{FF2B5EF4-FFF2-40B4-BE49-F238E27FC236}">
                <a16:creationId xmlns="" xmlns:a16="http://schemas.microsoft.com/office/drawing/2014/main" id="{00000000-0008-0000-0500-00001A000000}"/>
              </a:ext>
            </a:extLst>
          </xdr:cNvPr>
          <xdr:cNvCxnSpPr/>
        </xdr:nvCxnSpPr>
        <xdr:spPr>
          <a:xfrm>
            <a:off x="20892399" y="22347750"/>
            <a:ext cx="0" cy="1254919"/>
          </a:xfrm>
          <a:prstGeom prst="straightConnector1">
            <a:avLst/>
          </a:prstGeom>
          <a:ln w="19050">
            <a:solidFill>
              <a:srgbClr val="FF0000"/>
            </a:solidFill>
            <a:headEnd type="triangl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" name="직사각형 26">
            <a:extLst>
              <a:ext uri="{FF2B5EF4-FFF2-40B4-BE49-F238E27FC236}">
                <a16:creationId xmlns="" xmlns:a16="http://schemas.microsoft.com/office/drawing/2014/main" id="{00000000-0008-0000-0500-00001B000000}"/>
              </a:ext>
            </a:extLst>
          </xdr:cNvPr>
          <xdr:cNvSpPr/>
        </xdr:nvSpPr>
        <xdr:spPr>
          <a:xfrm>
            <a:off x="20541055" y="21942053"/>
            <a:ext cx="752476" cy="4667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ko-KR" sz="1000" b="1">
                <a:solidFill>
                  <a:schemeClr val="tx1"/>
                </a:solidFill>
                <a:latin typeface="+mn-ea"/>
                <a:ea typeface="+mn-ea"/>
              </a:rPr>
              <a:t>Y</a:t>
            </a:r>
            <a:r>
              <a:rPr lang="ko-KR" altLang="en-US" sz="1000" b="1">
                <a:solidFill>
                  <a:schemeClr val="tx1"/>
                </a:solidFill>
                <a:latin typeface="+mn-ea"/>
                <a:ea typeface="+mn-ea"/>
              </a:rPr>
              <a:t>축</a:t>
            </a:r>
          </a:p>
        </xdr:txBody>
      </xdr:sp>
    </xdr:grpSp>
    <xdr:clientData/>
  </xdr:twoCellAnchor>
  <xdr:twoCellAnchor>
    <xdr:from>
      <xdr:col>45</xdr:col>
      <xdr:colOff>228600</xdr:colOff>
      <xdr:row>37</xdr:row>
      <xdr:rowOff>104775</xdr:rowOff>
    </xdr:from>
    <xdr:to>
      <xdr:col>49</xdr:col>
      <xdr:colOff>151840</xdr:colOff>
      <xdr:row>38</xdr:row>
      <xdr:rowOff>0</xdr:rowOff>
    </xdr:to>
    <xdr:sp macro="" textlink="">
      <xdr:nvSpPr>
        <xdr:cNvPr id="30" name="직사각형 29">
          <a:extLst>
            <a:ext uri="{FF2B5EF4-FFF2-40B4-BE49-F238E27FC236}">
              <a16:creationId xmlns="" xmlns:a16="http://schemas.microsoft.com/office/drawing/2014/main" id="{00000000-0008-0000-0500-00001E000000}"/>
            </a:ext>
          </a:extLst>
        </xdr:cNvPr>
        <xdr:cNvSpPr/>
      </xdr:nvSpPr>
      <xdr:spPr>
        <a:xfrm>
          <a:off x="12658725" y="12763500"/>
          <a:ext cx="1028140" cy="3496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altLang="ko-KR" sz="2000">
              <a:solidFill>
                <a:schemeClr val="bg1"/>
              </a:solidFill>
              <a:latin typeface="+mj-ea"/>
              <a:ea typeface="+mj-ea"/>
            </a:rPr>
            <a:t> </a:t>
          </a:r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43</xdr:col>
      <xdr:colOff>66675</xdr:colOff>
      <xdr:row>89</xdr:row>
      <xdr:rowOff>361950</xdr:rowOff>
    </xdr:from>
    <xdr:to>
      <xdr:col>46</xdr:col>
      <xdr:colOff>266140</xdr:colOff>
      <xdr:row>90</xdr:row>
      <xdr:rowOff>330573</xdr:rowOff>
    </xdr:to>
    <xdr:sp macro="" textlink="">
      <xdr:nvSpPr>
        <xdr:cNvPr id="31" name="직사각형 30">
          <a:extLst>
            <a:ext uri="{FF2B5EF4-FFF2-40B4-BE49-F238E27FC236}">
              <a16:creationId xmlns="" xmlns:a16="http://schemas.microsoft.com/office/drawing/2014/main" id="{00000000-0008-0000-0500-00001F000000}"/>
            </a:ext>
          </a:extLst>
        </xdr:cNvPr>
        <xdr:cNvSpPr/>
      </xdr:nvSpPr>
      <xdr:spPr>
        <a:xfrm>
          <a:off x="11944350" y="28879800"/>
          <a:ext cx="1028140" cy="3496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altLang="ko-KR" sz="2000">
              <a:solidFill>
                <a:schemeClr val="bg1"/>
              </a:solidFill>
              <a:latin typeface="+mj-ea"/>
              <a:ea typeface="+mj-ea"/>
            </a:rPr>
            <a:t> </a:t>
          </a:r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43</xdr:col>
      <xdr:colOff>66675</xdr:colOff>
      <xdr:row>35</xdr:row>
      <xdr:rowOff>361950</xdr:rowOff>
    </xdr:from>
    <xdr:to>
      <xdr:col>46</xdr:col>
      <xdr:colOff>266140</xdr:colOff>
      <xdr:row>36</xdr:row>
      <xdr:rowOff>330573</xdr:rowOff>
    </xdr:to>
    <xdr:sp macro="" textlink="">
      <xdr:nvSpPr>
        <xdr:cNvPr id="32" name="직사각형 31">
          <a:extLst>
            <a:ext uri="{FF2B5EF4-FFF2-40B4-BE49-F238E27FC236}">
              <a16:creationId xmlns="" xmlns:a16="http://schemas.microsoft.com/office/drawing/2014/main" id="{00000000-0008-0000-0500-000020000000}"/>
            </a:ext>
          </a:extLst>
        </xdr:cNvPr>
        <xdr:cNvSpPr/>
      </xdr:nvSpPr>
      <xdr:spPr>
        <a:xfrm>
          <a:off x="11944350" y="11877675"/>
          <a:ext cx="1028140" cy="3496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altLang="ko-KR" sz="2000">
              <a:solidFill>
                <a:schemeClr val="bg1"/>
              </a:solidFill>
              <a:latin typeface="+mj-ea"/>
              <a:ea typeface="+mj-ea"/>
            </a:rPr>
            <a:t> </a:t>
          </a:r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43</xdr:col>
      <xdr:colOff>66675</xdr:colOff>
      <xdr:row>89</xdr:row>
      <xdr:rowOff>361950</xdr:rowOff>
    </xdr:from>
    <xdr:to>
      <xdr:col>46</xdr:col>
      <xdr:colOff>266140</xdr:colOff>
      <xdr:row>90</xdr:row>
      <xdr:rowOff>330573</xdr:rowOff>
    </xdr:to>
    <xdr:sp macro="" textlink="">
      <xdr:nvSpPr>
        <xdr:cNvPr id="33" name="직사각형 32">
          <a:extLst>
            <a:ext uri="{FF2B5EF4-FFF2-40B4-BE49-F238E27FC236}">
              <a16:creationId xmlns="" xmlns:a16="http://schemas.microsoft.com/office/drawing/2014/main" id="{00000000-0008-0000-0500-000021000000}"/>
            </a:ext>
          </a:extLst>
        </xdr:cNvPr>
        <xdr:cNvSpPr/>
      </xdr:nvSpPr>
      <xdr:spPr>
        <a:xfrm>
          <a:off x="11439525" y="28755975"/>
          <a:ext cx="999565" cy="3496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altLang="ko-KR" sz="2000">
              <a:solidFill>
                <a:schemeClr val="bg1"/>
              </a:solidFill>
              <a:latin typeface="+mj-ea"/>
              <a:ea typeface="+mj-ea"/>
            </a:rPr>
            <a:t> </a:t>
          </a:r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43</xdr:col>
      <xdr:colOff>66675</xdr:colOff>
      <xdr:row>35</xdr:row>
      <xdr:rowOff>361950</xdr:rowOff>
    </xdr:from>
    <xdr:to>
      <xdr:col>46</xdr:col>
      <xdr:colOff>266140</xdr:colOff>
      <xdr:row>36</xdr:row>
      <xdr:rowOff>330573</xdr:rowOff>
    </xdr:to>
    <xdr:sp macro="" textlink="">
      <xdr:nvSpPr>
        <xdr:cNvPr id="28" name="직사각형 27">
          <a:extLst>
            <a:ext uri="{FF2B5EF4-FFF2-40B4-BE49-F238E27FC236}">
              <a16:creationId xmlns="" xmlns:a16="http://schemas.microsoft.com/office/drawing/2014/main" id="{00000000-0008-0000-0500-00001C000000}"/>
            </a:ext>
          </a:extLst>
        </xdr:cNvPr>
        <xdr:cNvSpPr/>
      </xdr:nvSpPr>
      <xdr:spPr>
        <a:xfrm>
          <a:off x="11944350" y="28860750"/>
          <a:ext cx="1028140" cy="3496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altLang="ko-KR" sz="2000">
              <a:solidFill>
                <a:schemeClr val="bg1"/>
              </a:solidFill>
              <a:latin typeface="+mj-ea"/>
              <a:ea typeface="+mj-ea"/>
            </a:rPr>
            <a:t> </a:t>
          </a:r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43</xdr:col>
      <xdr:colOff>66675</xdr:colOff>
      <xdr:row>35</xdr:row>
      <xdr:rowOff>361950</xdr:rowOff>
    </xdr:from>
    <xdr:to>
      <xdr:col>46</xdr:col>
      <xdr:colOff>266140</xdr:colOff>
      <xdr:row>36</xdr:row>
      <xdr:rowOff>330573</xdr:rowOff>
    </xdr:to>
    <xdr:sp macro="" textlink="">
      <xdr:nvSpPr>
        <xdr:cNvPr id="29" name="직사각형 28">
          <a:extLst>
            <a:ext uri="{FF2B5EF4-FFF2-40B4-BE49-F238E27FC236}">
              <a16:creationId xmlns="" xmlns:a16="http://schemas.microsoft.com/office/drawing/2014/main" id="{00000000-0008-0000-0500-00001D000000}"/>
            </a:ext>
          </a:extLst>
        </xdr:cNvPr>
        <xdr:cNvSpPr/>
      </xdr:nvSpPr>
      <xdr:spPr>
        <a:xfrm>
          <a:off x="11944350" y="28860750"/>
          <a:ext cx="1028140" cy="3496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altLang="ko-KR" sz="2000">
              <a:solidFill>
                <a:schemeClr val="bg1"/>
              </a:solidFill>
              <a:latin typeface="+mj-ea"/>
              <a:ea typeface="+mj-ea"/>
            </a:rPr>
            <a:t> </a:t>
          </a:r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43</xdr:col>
      <xdr:colOff>66675</xdr:colOff>
      <xdr:row>35</xdr:row>
      <xdr:rowOff>361950</xdr:rowOff>
    </xdr:from>
    <xdr:to>
      <xdr:col>46</xdr:col>
      <xdr:colOff>266140</xdr:colOff>
      <xdr:row>36</xdr:row>
      <xdr:rowOff>330573</xdr:rowOff>
    </xdr:to>
    <xdr:sp macro="" textlink="">
      <xdr:nvSpPr>
        <xdr:cNvPr id="34" name="직사각형 33">
          <a:extLst>
            <a:ext uri="{FF2B5EF4-FFF2-40B4-BE49-F238E27FC236}">
              <a16:creationId xmlns="" xmlns:a16="http://schemas.microsoft.com/office/drawing/2014/main" id="{00000000-0008-0000-0500-000022000000}"/>
            </a:ext>
          </a:extLst>
        </xdr:cNvPr>
        <xdr:cNvSpPr/>
      </xdr:nvSpPr>
      <xdr:spPr>
        <a:xfrm>
          <a:off x="11944350" y="28860750"/>
          <a:ext cx="1028140" cy="3496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altLang="ko-KR" sz="2000">
              <a:solidFill>
                <a:schemeClr val="bg1"/>
              </a:solidFill>
              <a:latin typeface="+mj-ea"/>
              <a:ea typeface="+mj-ea"/>
            </a:rPr>
            <a:t> </a:t>
          </a:r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43</xdr:col>
      <xdr:colOff>66675</xdr:colOff>
      <xdr:row>89</xdr:row>
      <xdr:rowOff>361950</xdr:rowOff>
    </xdr:from>
    <xdr:to>
      <xdr:col>46</xdr:col>
      <xdr:colOff>266140</xdr:colOff>
      <xdr:row>90</xdr:row>
      <xdr:rowOff>330573</xdr:rowOff>
    </xdr:to>
    <xdr:sp macro="" textlink="">
      <xdr:nvSpPr>
        <xdr:cNvPr id="35" name="직사각형 34">
          <a:extLst>
            <a:ext uri="{FF2B5EF4-FFF2-40B4-BE49-F238E27FC236}">
              <a16:creationId xmlns="" xmlns:a16="http://schemas.microsoft.com/office/drawing/2014/main" id="{00000000-0008-0000-0500-000023000000}"/>
            </a:ext>
          </a:extLst>
        </xdr:cNvPr>
        <xdr:cNvSpPr/>
      </xdr:nvSpPr>
      <xdr:spPr>
        <a:xfrm>
          <a:off x="11944350" y="11877675"/>
          <a:ext cx="1028140" cy="3496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altLang="ko-KR" sz="2000">
              <a:solidFill>
                <a:schemeClr val="bg1"/>
              </a:solidFill>
              <a:latin typeface="+mj-ea"/>
              <a:ea typeface="+mj-ea"/>
            </a:rPr>
            <a:t> </a:t>
          </a:r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43</xdr:col>
      <xdr:colOff>66675</xdr:colOff>
      <xdr:row>89</xdr:row>
      <xdr:rowOff>361950</xdr:rowOff>
    </xdr:from>
    <xdr:to>
      <xdr:col>46</xdr:col>
      <xdr:colOff>266140</xdr:colOff>
      <xdr:row>90</xdr:row>
      <xdr:rowOff>330573</xdr:rowOff>
    </xdr:to>
    <xdr:sp macro="" textlink="">
      <xdr:nvSpPr>
        <xdr:cNvPr id="36" name="직사각형 35">
          <a:extLst>
            <a:ext uri="{FF2B5EF4-FFF2-40B4-BE49-F238E27FC236}">
              <a16:creationId xmlns="" xmlns:a16="http://schemas.microsoft.com/office/drawing/2014/main" id="{00000000-0008-0000-0500-000024000000}"/>
            </a:ext>
          </a:extLst>
        </xdr:cNvPr>
        <xdr:cNvSpPr/>
      </xdr:nvSpPr>
      <xdr:spPr>
        <a:xfrm>
          <a:off x="11944350" y="11877675"/>
          <a:ext cx="1028140" cy="3496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altLang="ko-KR" sz="2000">
              <a:solidFill>
                <a:schemeClr val="bg1"/>
              </a:solidFill>
              <a:latin typeface="+mj-ea"/>
              <a:ea typeface="+mj-ea"/>
            </a:rPr>
            <a:t> </a:t>
          </a:r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43</xdr:col>
      <xdr:colOff>66675</xdr:colOff>
      <xdr:row>89</xdr:row>
      <xdr:rowOff>361950</xdr:rowOff>
    </xdr:from>
    <xdr:to>
      <xdr:col>46</xdr:col>
      <xdr:colOff>266140</xdr:colOff>
      <xdr:row>90</xdr:row>
      <xdr:rowOff>330573</xdr:rowOff>
    </xdr:to>
    <xdr:sp macro="" textlink="">
      <xdr:nvSpPr>
        <xdr:cNvPr id="37" name="직사각형 36">
          <a:extLst>
            <a:ext uri="{FF2B5EF4-FFF2-40B4-BE49-F238E27FC236}">
              <a16:creationId xmlns="" xmlns:a16="http://schemas.microsoft.com/office/drawing/2014/main" id="{00000000-0008-0000-0500-000025000000}"/>
            </a:ext>
          </a:extLst>
        </xdr:cNvPr>
        <xdr:cNvSpPr/>
      </xdr:nvSpPr>
      <xdr:spPr>
        <a:xfrm>
          <a:off x="11944350" y="11877675"/>
          <a:ext cx="1028140" cy="3496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altLang="ko-KR" sz="2000">
              <a:solidFill>
                <a:schemeClr val="bg1"/>
              </a:solidFill>
              <a:latin typeface="+mj-ea"/>
              <a:ea typeface="+mj-ea"/>
            </a:rPr>
            <a:t> </a:t>
          </a:r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43</xdr:col>
      <xdr:colOff>66675</xdr:colOff>
      <xdr:row>89</xdr:row>
      <xdr:rowOff>361950</xdr:rowOff>
    </xdr:from>
    <xdr:to>
      <xdr:col>46</xdr:col>
      <xdr:colOff>266140</xdr:colOff>
      <xdr:row>90</xdr:row>
      <xdr:rowOff>330573</xdr:rowOff>
    </xdr:to>
    <xdr:sp macro="" textlink="">
      <xdr:nvSpPr>
        <xdr:cNvPr id="38" name="직사각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11944350" y="11877675"/>
          <a:ext cx="1028140" cy="3496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altLang="ko-KR" sz="2000">
              <a:solidFill>
                <a:schemeClr val="bg1"/>
              </a:solidFill>
              <a:latin typeface="+mj-ea"/>
              <a:ea typeface="+mj-ea"/>
            </a:rPr>
            <a:t> </a:t>
          </a:r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41</xdr:col>
      <xdr:colOff>47625</xdr:colOff>
      <xdr:row>36</xdr:row>
      <xdr:rowOff>9525</xdr:rowOff>
    </xdr:from>
    <xdr:to>
      <xdr:col>44</xdr:col>
      <xdr:colOff>247090</xdr:colOff>
      <xdr:row>36</xdr:row>
      <xdr:rowOff>359148</xdr:rowOff>
    </xdr:to>
    <xdr:sp macro="" textlink="">
      <xdr:nvSpPr>
        <xdr:cNvPr id="39" name="직사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>
          <a:off x="11420475" y="27765375"/>
          <a:ext cx="999565" cy="3115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41</xdr:col>
      <xdr:colOff>47625</xdr:colOff>
      <xdr:row>36</xdr:row>
      <xdr:rowOff>9525</xdr:rowOff>
    </xdr:from>
    <xdr:to>
      <xdr:col>44</xdr:col>
      <xdr:colOff>247090</xdr:colOff>
      <xdr:row>36</xdr:row>
      <xdr:rowOff>359148</xdr:rowOff>
    </xdr:to>
    <xdr:sp macro="" textlink="">
      <xdr:nvSpPr>
        <xdr:cNvPr id="40" name="직사각형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SpPr/>
      </xdr:nvSpPr>
      <xdr:spPr>
        <a:xfrm>
          <a:off x="11420475" y="27765375"/>
          <a:ext cx="999565" cy="3115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endParaRPr lang="en-US" altLang="ko-KR" sz="2000">
            <a:solidFill>
              <a:schemeClr val="bg1"/>
            </a:solidFill>
            <a:latin typeface="+mj-ea"/>
            <a:ea typeface="+mj-ea"/>
          </a:endParaRPr>
        </a:p>
        <a:p>
          <a:pPr algn="ctr"/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43</xdr:col>
      <xdr:colOff>47625</xdr:colOff>
      <xdr:row>36</xdr:row>
      <xdr:rowOff>9525</xdr:rowOff>
    </xdr:from>
    <xdr:to>
      <xdr:col>46</xdr:col>
      <xdr:colOff>247090</xdr:colOff>
      <xdr:row>36</xdr:row>
      <xdr:rowOff>359148</xdr:rowOff>
    </xdr:to>
    <xdr:sp macro="" textlink="">
      <xdr:nvSpPr>
        <xdr:cNvPr id="41" name="직사각형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SpPr/>
      </xdr:nvSpPr>
      <xdr:spPr>
        <a:xfrm>
          <a:off x="11420475" y="27765375"/>
          <a:ext cx="999565" cy="3115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43</xdr:col>
      <xdr:colOff>47625</xdr:colOff>
      <xdr:row>36</xdr:row>
      <xdr:rowOff>9525</xdr:rowOff>
    </xdr:from>
    <xdr:to>
      <xdr:col>46</xdr:col>
      <xdr:colOff>247090</xdr:colOff>
      <xdr:row>36</xdr:row>
      <xdr:rowOff>359148</xdr:rowOff>
    </xdr:to>
    <xdr:sp macro="" textlink="">
      <xdr:nvSpPr>
        <xdr:cNvPr id="42" name="직사각형 41">
          <a:extLst>
            <a:ext uri="{FF2B5EF4-FFF2-40B4-BE49-F238E27FC236}">
              <a16:creationId xmlns="" xmlns:a16="http://schemas.microsoft.com/office/drawing/2014/main" id="{00000000-0008-0000-0500-00002A000000}"/>
            </a:ext>
          </a:extLst>
        </xdr:cNvPr>
        <xdr:cNvSpPr/>
      </xdr:nvSpPr>
      <xdr:spPr>
        <a:xfrm>
          <a:off x="11420475" y="27765375"/>
          <a:ext cx="999565" cy="3115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endParaRPr lang="en-US" altLang="ko-KR" sz="2000">
            <a:solidFill>
              <a:schemeClr val="bg1"/>
            </a:solidFill>
            <a:latin typeface="+mj-ea"/>
            <a:ea typeface="+mj-ea"/>
          </a:endParaRPr>
        </a:p>
        <a:p>
          <a:pPr algn="ctr"/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43</xdr:col>
      <xdr:colOff>47625</xdr:colOff>
      <xdr:row>37</xdr:row>
      <xdr:rowOff>9525</xdr:rowOff>
    </xdr:from>
    <xdr:to>
      <xdr:col>46</xdr:col>
      <xdr:colOff>247090</xdr:colOff>
      <xdr:row>37</xdr:row>
      <xdr:rowOff>359148</xdr:rowOff>
    </xdr:to>
    <xdr:sp macro="" textlink="">
      <xdr:nvSpPr>
        <xdr:cNvPr id="43" name="직사각형 42">
          <a:extLst>
            <a:ext uri="{FF2B5EF4-FFF2-40B4-BE49-F238E27FC236}">
              <a16:creationId xmlns="" xmlns:a16="http://schemas.microsoft.com/office/drawing/2014/main" id="{00000000-0008-0000-0500-00002B000000}"/>
            </a:ext>
          </a:extLst>
        </xdr:cNvPr>
        <xdr:cNvSpPr/>
      </xdr:nvSpPr>
      <xdr:spPr>
        <a:xfrm>
          <a:off x="11420475" y="27765375"/>
          <a:ext cx="999565" cy="3115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43</xdr:col>
      <xdr:colOff>47625</xdr:colOff>
      <xdr:row>37</xdr:row>
      <xdr:rowOff>9525</xdr:rowOff>
    </xdr:from>
    <xdr:to>
      <xdr:col>46</xdr:col>
      <xdr:colOff>247090</xdr:colOff>
      <xdr:row>37</xdr:row>
      <xdr:rowOff>359148</xdr:rowOff>
    </xdr:to>
    <xdr:sp macro="" textlink="">
      <xdr:nvSpPr>
        <xdr:cNvPr id="44" name="직사각형 43">
          <a:extLst>
            <a:ext uri="{FF2B5EF4-FFF2-40B4-BE49-F238E27FC236}">
              <a16:creationId xmlns="" xmlns:a16="http://schemas.microsoft.com/office/drawing/2014/main" id="{00000000-0008-0000-0500-00002C000000}"/>
            </a:ext>
          </a:extLst>
        </xdr:cNvPr>
        <xdr:cNvSpPr/>
      </xdr:nvSpPr>
      <xdr:spPr>
        <a:xfrm>
          <a:off x="11420475" y="27765375"/>
          <a:ext cx="999565" cy="3115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endParaRPr lang="en-US" altLang="ko-KR" sz="2000">
            <a:solidFill>
              <a:schemeClr val="bg1"/>
            </a:solidFill>
            <a:latin typeface="+mj-ea"/>
            <a:ea typeface="+mj-ea"/>
          </a:endParaRPr>
        </a:p>
        <a:p>
          <a:pPr algn="ctr"/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41</xdr:col>
      <xdr:colOff>47625</xdr:colOff>
      <xdr:row>37</xdr:row>
      <xdr:rowOff>9525</xdr:rowOff>
    </xdr:from>
    <xdr:to>
      <xdr:col>44</xdr:col>
      <xdr:colOff>247090</xdr:colOff>
      <xdr:row>37</xdr:row>
      <xdr:rowOff>359148</xdr:rowOff>
    </xdr:to>
    <xdr:sp macro="" textlink="">
      <xdr:nvSpPr>
        <xdr:cNvPr id="45" name="직사각형 44">
          <a:extLst>
            <a:ext uri="{FF2B5EF4-FFF2-40B4-BE49-F238E27FC236}">
              <a16:creationId xmlns="" xmlns:a16="http://schemas.microsoft.com/office/drawing/2014/main" id="{00000000-0008-0000-0500-00002D000000}"/>
            </a:ext>
          </a:extLst>
        </xdr:cNvPr>
        <xdr:cNvSpPr/>
      </xdr:nvSpPr>
      <xdr:spPr>
        <a:xfrm>
          <a:off x="11420475" y="27765375"/>
          <a:ext cx="999565" cy="3115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41</xdr:col>
      <xdr:colOff>47625</xdr:colOff>
      <xdr:row>37</xdr:row>
      <xdr:rowOff>9525</xdr:rowOff>
    </xdr:from>
    <xdr:to>
      <xdr:col>44</xdr:col>
      <xdr:colOff>247090</xdr:colOff>
      <xdr:row>37</xdr:row>
      <xdr:rowOff>359148</xdr:rowOff>
    </xdr:to>
    <xdr:sp macro="" textlink="">
      <xdr:nvSpPr>
        <xdr:cNvPr id="46" name="직사각형 45">
          <a:extLst>
            <a:ext uri="{FF2B5EF4-FFF2-40B4-BE49-F238E27FC236}">
              <a16:creationId xmlns="" xmlns:a16="http://schemas.microsoft.com/office/drawing/2014/main" id="{00000000-0008-0000-0500-00002E000000}"/>
            </a:ext>
          </a:extLst>
        </xdr:cNvPr>
        <xdr:cNvSpPr/>
      </xdr:nvSpPr>
      <xdr:spPr>
        <a:xfrm>
          <a:off x="11420475" y="27765375"/>
          <a:ext cx="999565" cy="3115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endParaRPr lang="en-US" altLang="ko-KR" sz="2000">
            <a:solidFill>
              <a:schemeClr val="bg1"/>
            </a:solidFill>
            <a:latin typeface="+mj-ea"/>
            <a:ea typeface="+mj-ea"/>
          </a:endParaRPr>
        </a:p>
        <a:p>
          <a:pPr algn="ctr"/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41</xdr:col>
      <xdr:colOff>47625</xdr:colOff>
      <xdr:row>38</xdr:row>
      <xdr:rowOff>9525</xdr:rowOff>
    </xdr:from>
    <xdr:to>
      <xdr:col>44</xdr:col>
      <xdr:colOff>247090</xdr:colOff>
      <xdr:row>38</xdr:row>
      <xdr:rowOff>359148</xdr:rowOff>
    </xdr:to>
    <xdr:sp macro="" textlink="">
      <xdr:nvSpPr>
        <xdr:cNvPr id="47" name="직사각형 46">
          <a:extLst>
            <a:ext uri="{FF2B5EF4-FFF2-40B4-BE49-F238E27FC236}">
              <a16:creationId xmlns="" xmlns:a16="http://schemas.microsoft.com/office/drawing/2014/main" id="{00000000-0008-0000-0500-00002F000000}"/>
            </a:ext>
          </a:extLst>
        </xdr:cNvPr>
        <xdr:cNvSpPr/>
      </xdr:nvSpPr>
      <xdr:spPr>
        <a:xfrm>
          <a:off x="11420475" y="27765375"/>
          <a:ext cx="999565" cy="3115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41</xdr:col>
      <xdr:colOff>47625</xdr:colOff>
      <xdr:row>38</xdr:row>
      <xdr:rowOff>9525</xdr:rowOff>
    </xdr:from>
    <xdr:to>
      <xdr:col>44</xdr:col>
      <xdr:colOff>247090</xdr:colOff>
      <xdr:row>38</xdr:row>
      <xdr:rowOff>359148</xdr:rowOff>
    </xdr:to>
    <xdr:sp macro="" textlink="">
      <xdr:nvSpPr>
        <xdr:cNvPr id="48" name="직사각형 47">
          <a:extLst>
            <a:ext uri="{FF2B5EF4-FFF2-40B4-BE49-F238E27FC236}">
              <a16:creationId xmlns="" xmlns:a16="http://schemas.microsoft.com/office/drawing/2014/main" id="{00000000-0008-0000-0500-000030000000}"/>
            </a:ext>
          </a:extLst>
        </xdr:cNvPr>
        <xdr:cNvSpPr/>
      </xdr:nvSpPr>
      <xdr:spPr>
        <a:xfrm>
          <a:off x="11420475" y="27765375"/>
          <a:ext cx="999565" cy="3115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endParaRPr lang="en-US" altLang="ko-KR" sz="2000">
            <a:solidFill>
              <a:schemeClr val="bg1"/>
            </a:solidFill>
            <a:latin typeface="+mj-ea"/>
            <a:ea typeface="+mj-ea"/>
          </a:endParaRPr>
        </a:p>
        <a:p>
          <a:pPr algn="ctr"/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43</xdr:col>
      <xdr:colOff>47625</xdr:colOff>
      <xdr:row>38</xdr:row>
      <xdr:rowOff>9525</xdr:rowOff>
    </xdr:from>
    <xdr:to>
      <xdr:col>46</xdr:col>
      <xdr:colOff>247090</xdr:colOff>
      <xdr:row>38</xdr:row>
      <xdr:rowOff>359148</xdr:rowOff>
    </xdr:to>
    <xdr:sp macro="" textlink="">
      <xdr:nvSpPr>
        <xdr:cNvPr id="49" name="직사각형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SpPr/>
      </xdr:nvSpPr>
      <xdr:spPr>
        <a:xfrm>
          <a:off x="11420475" y="27765375"/>
          <a:ext cx="999565" cy="3115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43</xdr:col>
      <xdr:colOff>47625</xdr:colOff>
      <xdr:row>38</xdr:row>
      <xdr:rowOff>9525</xdr:rowOff>
    </xdr:from>
    <xdr:to>
      <xdr:col>46</xdr:col>
      <xdr:colOff>247090</xdr:colOff>
      <xdr:row>38</xdr:row>
      <xdr:rowOff>359148</xdr:rowOff>
    </xdr:to>
    <xdr:sp macro="" textlink="">
      <xdr:nvSpPr>
        <xdr:cNvPr id="50" name="직사각형 49">
          <a:extLst>
            <a:ext uri="{FF2B5EF4-FFF2-40B4-BE49-F238E27FC236}">
              <a16:creationId xmlns="" xmlns:a16="http://schemas.microsoft.com/office/drawing/2014/main" id="{00000000-0008-0000-0500-000032000000}"/>
            </a:ext>
          </a:extLst>
        </xdr:cNvPr>
        <xdr:cNvSpPr/>
      </xdr:nvSpPr>
      <xdr:spPr>
        <a:xfrm>
          <a:off x="11420475" y="27765375"/>
          <a:ext cx="999565" cy="3115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endParaRPr lang="en-US" altLang="ko-KR" sz="2000">
            <a:solidFill>
              <a:schemeClr val="bg1"/>
            </a:solidFill>
            <a:latin typeface="+mj-ea"/>
            <a:ea typeface="+mj-ea"/>
          </a:endParaRPr>
        </a:p>
        <a:p>
          <a:pPr algn="ctr"/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41</xdr:col>
      <xdr:colOff>47625</xdr:colOff>
      <xdr:row>90</xdr:row>
      <xdr:rowOff>9525</xdr:rowOff>
    </xdr:from>
    <xdr:to>
      <xdr:col>44</xdr:col>
      <xdr:colOff>247090</xdr:colOff>
      <xdr:row>90</xdr:row>
      <xdr:rowOff>359148</xdr:rowOff>
    </xdr:to>
    <xdr:sp macro="" textlink="">
      <xdr:nvSpPr>
        <xdr:cNvPr id="51" name="직사각형 50">
          <a:extLst>
            <a:ext uri="{FF2B5EF4-FFF2-40B4-BE49-F238E27FC236}">
              <a16:creationId xmlns="" xmlns:a16="http://schemas.microsoft.com/office/drawing/2014/main" id="{00000000-0008-0000-0500-000033000000}"/>
            </a:ext>
          </a:extLst>
        </xdr:cNvPr>
        <xdr:cNvSpPr/>
      </xdr:nvSpPr>
      <xdr:spPr>
        <a:xfrm>
          <a:off x="11420475" y="27765375"/>
          <a:ext cx="999565" cy="3115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41</xdr:col>
      <xdr:colOff>47625</xdr:colOff>
      <xdr:row>90</xdr:row>
      <xdr:rowOff>9525</xdr:rowOff>
    </xdr:from>
    <xdr:to>
      <xdr:col>44</xdr:col>
      <xdr:colOff>247090</xdr:colOff>
      <xdr:row>90</xdr:row>
      <xdr:rowOff>359148</xdr:rowOff>
    </xdr:to>
    <xdr:sp macro="" textlink="">
      <xdr:nvSpPr>
        <xdr:cNvPr id="52" name="직사각형 51">
          <a:extLst>
            <a:ext uri="{FF2B5EF4-FFF2-40B4-BE49-F238E27FC236}">
              <a16:creationId xmlns="" xmlns:a16="http://schemas.microsoft.com/office/drawing/2014/main" id="{00000000-0008-0000-0500-000034000000}"/>
            </a:ext>
          </a:extLst>
        </xdr:cNvPr>
        <xdr:cNvSpPr/>
      </xdr:nvSpPr>
      <xdr:spPr>
        <a:xfrm>
          <a:off x="11420475" y="27765375"/>
          <a:ext cx="999565" cy="3115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endParaRPr lang="en-US" altLang="ko-KR" sz="2000">
            <a:solidFill>
              <a:schemeClr val="bg1"/>
            </a:solidFill>
            <a:latin typeface="+mj-ea"/>
            <a:ea typeface="+mj-ea"/>
          </a:endParaRPr>
        </a:p>
        <a:p>
          <a:pPr algn="ctr"/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43</xdr:col>
      <xdr:colOff>47625</xdr:colOff>
      <xdr:row>90</xdr:row>
      <xdr:rowOff>9525</xdr:rowOff>
    </xdr:from>
    <xdr:to>
      <xdr:col>46</xdr:col>
      <xdr:colOff>247090</xdr:colOff>
      <xdr:row>90</xdr:row>
      <xdr:rowOff>359148</xdr:rowOff>
    </xdr:to>
    <xdr:sp macro="" textlink="">
      <xdr:nvSpPr>
        <xdr:cNvPr id="53" name="직사각형 52">
          <a:extLst>
            <a:ext uri="{FF2B5EF4-FFF2-40B4-BE49-F238E27FC236}">
              <a16:creationId xmlns="" xmlns:a16="http://schemas.microsoft.com/office/drawing/2014/main" id="{00000000-0008-0000-0500-000035000000}"/>
            </a:ext>
          </a:extLst>
        </xdr:cNvPr>
        <xdr:cNvSpPr/>
      </xdr:nvSpPr>
      <xdr:spPr>
        <a:xfrm>
          <a:off x="11420475" y="27765375"/>
          <a:ext cx="999565" cy="3115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43</xdr:col>
      <xdr:colOff>47625</xdr:colOff>
      <xdr:row>90</xdr:row>
      <xdr:rowOff>9525</xdr:rowOff>
    </xdr:from>
    <xdr:to>
      <xdr:col>46</xdr:col>
      <xdr:colOff>247090</xdr:colOff>
      <xdr:row>90</xdr:row>
      <xdr:rowOff>359148</xdr:rowOff>
    </xdr:to>
    <xdr:sp macro="" textlink="">
      <xdr:nvSpPr>
        <xdr:cNvPr id="54" name="직사각형 53">
          <a:extLst>
            <a:ext uri="{FF2B5EF4-FFF2-40B4-BE49-F238E27FC236}">
              <a16:creationId xmlns="" xmlns:a16="http://schemas.microsoft.com/office/drawing/2014/main" id="{00000000-0008-0000-0500-000036000000}"/>
            </a:ext>
          </a:extLst>
        </xdr:cNvPr>
        <xdr:cNvSpPr/>
      </xdr:nvSpPr>
      <xdr:spPr>
        <a:xfrm>
          <a:off x="11420475" y="27765375"/>
          <a:ext cx="999565" cy="3115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endParaRPr lang="en-US" altLang="ko-KR" sz="2000">
            <a:solidFill>
              <a:schemeClr val="bg1"/>
            </a:solidFill>
            <a:latin typeface="+mj-ea"/>
            <a:ea typeface="+mj-ea"/>
          </a:endParaRPr>
        </a:p>
        <a:p>
          <a:pPr algn="ctr"/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43</xdr:col>
      <xdr:colOff>47625</xdr:colOff>
      <xdr:row>91</xdr:row>
      <xdr:rowOff>9525</xdr:rowOff>
    </xdr:from>
    <xdr:to>
      <xdr:col>46</xdr:col>
      <xdr:colOff>247090</xdr:colOff>
      <xdr:row>91</xdr:row>
      <xdr:rowOff>359148</xdr:rowOff>
    </xdr:to>
    <xdr:sp macro="" textlink="">
      <xdr:nvSpPr>
        <xdr:cNvPr id="55" name="직사각형 54">
          <a:extLst>
            <a:ext uri="{FF2B5EF4-FFF2-40B4-BE49-F238E27FC236}">
              <a16:creationId xmlns="" xmlns:a16="http://schemas.microsoft.com/office/drawing/2014/main" id="{00000000-0008-0000-0500-000037000000}"/>
            </a:ext>
          </a:extLst>
        </xdr:cNvPr>
        <xdr:cNvSpPr/>
      </xdr:nvSpPr>
      <xdr:spPr>
        <a:xfrm>
          <a:off x="11420475" y="27765375"/>
          <a:ext cx="999565" cy="3115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43</xdr:col>
      <xdr:colOff>47625</xdr:colOff>
      <xdr:row>91</xdr:row>
      <xdr:rowOff>9525</xdr:rowOff>
    </xdr:from>
    <xdr:to>
      <xdr:col>46</xdr:col>
      <xdr:colOff>247090</xdr:colOff>
      <xdr:row>91</xdr:row>
      <xdr:rowOff>359148</xdr:rowOff>
    </xdr:to>
    <xdr:sp macro="" textlink="">
      <xdr:nvSpPr>
        <xdr:cNvPr id="56" name="직사각형 55">
          <a:extLst>
            <a:ext uri="{FF2B5EF4-FFF2-40B4-BE49-F238E27FC236}">
              <a16:creationId xmlns="" xmlns:a16="http://schemas.microsoft.com/office/drawing/2014/main" id="{00000000-0008-0000-0500-000038000000}"/>
            </a:ext>
          </a:extLst>
        </xdr:cNvPr>
        <xdr:cNvSpPr/>
      </xdr:nvSpPr>
      <xdr:spPr>
        <a:xfrm>
          <a:off x="11420475" y="27765375"/>
          <a:ext cx="999565" cy="3115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endParaRPr lang="en-US" altLang="ko-KR" sz="2000">
            <a:solidFill>
              <a:schemeClr val="bg1"/>
            </a:solidFill>
            <a:latin typeface="+mj-ea"/>
            <a:ea typeface="+mj-ea"/>
          </a:endParaRPr>
        </a:p>
        <a:p>
          <a:pPr algn="ctr"/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41</xdr:col>
      <xdr:colOff>47625</xdr:colOff>
      <xdr:row>91</xdr:row>
      <xdr:rowOff>9525</xdr:rowOff>
    </xdr:from>
    <xdr:to>
      <xdr:col>44</xdr:col>
      <xdr:colOff>247090</xdr:colOff>
      <xdr:row>91</xdr:row>
      <xdr:rowOff>359148</xdr:rowOff>
    </xdr:to>
    <xdr:sp macro="" textlink="">
      <xdr:nvSpPr>
        <xdr:cNvPr id="57" name="직사각형 56">
          <a:extLst>
            <a:ext uri="{FF2B5EF4-FFF2-40B4-BE49-F238E27FC236}">
              <a16:creationId xmlns="" xmlns:a16="http://schemas.microsoft.com/office/drawing/2014/main" id="{00000000-0008-0000-0500-000039000000}"/>
            </a:ext>
          </a:extLst>
        </xdr:cNvPr>
        <xdr:cNvSpPr/>
      </xdr:nvSpPr>
      <xdr:spPr>
        <a:xfrm>
          <a:off x="11420475" y="27765375"/>
          <a:ext cx="999565" cy="3115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41</xdr:col>
      <xdr:colOff>47625</xdr:colOff>
      <xdr:row>91</xdr:row>
      <xdr:rowOff>9525</xdr:rowOff>
    </xdr:from>
    <xdr:to>
      <xdr:col>44</xdr:col>
      <xdr:colOff>247090</xdr:colOff>
      <xdr:row>91</xdr:row>
      <xdr:rowOff>359148</xdr:rowOff>
    </xdr:to>
    <xdr:sp macro="" textlink="">
      <xdr:nvSpPr>
        <xdr:cNvPr id="58" name="직사각형 57">
          <a:extLst>
            <a:ext uri="{FF2B5EF4-FFF2-40B4-BE49-F238E27FC236}">
              <a16:creationId xmlns="" xmlns:a16="http://schemas.microsoft.com/office/drawing/2014/main" id="{00000000-0008-0000-0500-00003A000000}"/>
            </a:ext>
          </a:extLst>
        </xdr:cNvPr>
        <xdr:cNvSpPr/>
      </xdr:nvSpPr>
      <xdr:spPr>
        <a:xfrm>
          <a:off x="11420475" y="27765375"/>
          <a:ext cx="999565" cy="3115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endParaRPr lang="en-US" altLang="ko-KR" sz="2000">
            <a:solidFill>
              <a:schemeClr val="bg1"/>
            </a:solidFill>
            <a:latin typeface="+mj-ea"/>
            <a:ea typeface="+mj-ea"/>
          </a:endParaRPr>
        </a:p>
        <a:p>
          <a:pPr algn="ctr"/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41</xdr:col>
      <xdr:colOff>47625</xdr:colOff>
      <xdr:row>92</xdr:row>
      <xdr:rowOff>9525</xdr:rowOff>
    </xdr:from>
    <xdr:to>
      <xdr:col>44</xdr:col>
      <xdr:colOff>247090</xdr:colOff>
      <xdr:row>92</xdr:row>
      <xdr:rowOff>359148</xdr:rowOff>
    </xdr:to>
    <xdr:sp macro="" textlink="">
      <xdr:nvSpPr>
        <xdr:cNvPr id="59" name="직사각형 58">
          <a:extLst>
            <a:ext uri="{FF2B5EF4-FFF2-40B4-BE49-F238E27FC236}">
              <a16:creationId xmlns="" xmlns:a16="http://schemas.microsoft.com/office/drawing/2014/main" id="{00000000-0008-0000-0500-00003B000000}"/>
            </a:ext>
          </a:extLst>
        </xdr:cNvPr>
        <xdr:cNvSpPr/>
      </xdr:nvSpPr>
      <xdr:spPr>
        <a:xfrm>
          <a:off x="11420475" y="27765375"/>
          <a:ext cx="999565" cy="3115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41</xdr:col>
      <xdr:colOff>47625</xdr:colOff>
      <xdr:row>92</xdr:row>
      <xdr:rowOff>9525</xdr:rowOff>
    </xdr:from>
    <xdr:to>
      <xdr:col>44</xdr:col>
      <xdr:colOff>247090</xdr:colOff>
      <xdr:row>92</xdr:row>
      <xdr:rowOff>359148</xdr:rowOff>
    </xdr:to>
    <xdr:sp macro="" textlink="">
      <xdr:nvSpPr>
        <xdr:cNvPr id="60" name="직사각형 59">
          <a:extLst>
            <a:ext uri="{FF2B5EF4-FFF2-40B4-BE49-F238E27FC236}">
              <a16:creationId xmlns="" xmlns:a16="http://schemas.microsoft.com/office/drawing/2014/main" id="{00000000-0008-0000-0500-00003C000000}"/>
            </a:ext>
          </a:extLst>
        </xdr:cNvPr>
        <xdr:cNvSpPr/>
      </xdr:nvSpPr>
      <xdr:spPr>
        <a:xfrm>
          <a:off x="11420475" y="27765375"/>
          <a:ext cx="999565" cy="3115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endParaRPr lang="en-US" altLang="ko-KR" sz="2000">
            <a:solidFill>
              <a:schemeClr val="bg1"/>
            </a:solidFill>
            <a:latin typeface="+mj-ea"/>
            <a:ea typeface="+mj-ea"/>
          </a:endParaRPr>
        </a:p>
        <a:p>
          <a:pPr algn="ctr"/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43</xdr:col>
      <xdr:colOff>47625</xdr:colOff>
      <xdr:row>92</xdr:row>
      <xdr:rowOff>9525</xdr:rowOff>
    </xdr:from>
    <xdr:to>
      <xdr:col>46</xdr:col>
      <xdr:colOff>247090</xdr:colOff>
      <xdr:row>92</xdr:row>
      <xdr:rowOff>359148</xdr:rowOff>
    </xdr:to>
    <xdr:sp macro="" textlink="">
      <xdr:nvSpPr>
        <xdr:cNvPr id="61" name="직사각형 60">
          <a:extLst>
            <a:ext uri="{FF2B5EF4-FFF2-40B4-BE49-F238E27FC236}">
              <a16:creationId xmlns="" xmlns:a16="http://schemas.microsoft.com/office/drawing/2014/main" id="{00000000-0008-0000-0500-00003D000000}"/>
            </a:ext>
          </a:extLst>
        </xdr:cNvPr>
        <xdr:cNvSpPr/>
      </xdr:nvSpPr>
      <xdr:spPr>
        <a:xfrm>
          <a:off x="11420475" y="27765375"/>
          <a:ext cx="999565" cy="3115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43</xdr:col>
      <xdr:colOff>47625</xdr:colOff>
      <xdr:row>92</xdr:row>
      <xdr:rowOff>9525</xdr:rowOff>
    </xdr:from>
    <xdr:to>
      <xdr:col>46</xdr:col>
      <xdr:colOff>247090</xdr:colOff>
      <xdr:row>92</xdr:row>
      <xdr:rowOff>359148</xdr:rowOff>
    </xdr:to>
    <xdr:sp macro="" textlink="">
      <xdr:nvSpPr>
        <xdr:cNvPr id="62" name="직사각형 61">
          <a:extLst>
            <a:ext uri="{FF2B5EF4-FFF2-40B4-BE49-F238E27FC236}">
              <a16:creationId xmlns="" xmlns:a16="http://schemas.microsoft.com/office/drawing/2014/main" id="{00000000-0008-0000-0500-00003E000000}"/>
            </a:ext>
          </a:extLst>
        </xdr:cNvPr>
        <xdr:cNvSpPr/>
      </xdr:nvSpPr>
      <xdr:spPr>
        <a:xfrm>
          <a:off x="11420475" y="27765375"/>
          <a:ext cx="999565" cy="3115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endParaRPr lang="en-US" altLang="ko-KR" sz="2000">
            <a:solidFill>
              <a:schemeClr val="bg1"/>
            </a:solidFill>
            <a:latin typeface="+mj-ea"/>
            <a:ea typeface="+mj-ea"/>
          </a:endParaRPr>
        </a:p>
        <a:p>
          <a:pPr algn="ctr"/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66675</xdr:colOff>
      <xdr:row>38</xdr:row>
      <xdr:rowOff>0</xdr:rowOff>
    </xdr:from>
    <xdr:to>
      <xdr:col>37</xdr:col>
      <xdr:colOff>266140</xdr:colOff>
      <xdr:row>38</xdr:row>
      <xdr:rowOff>321048</xdr:rowOff>
    </xdr:to>
    <xdr:sp macro="" textlink="">
      <xdr:nvSpPr>
        <xdr:cNvPr id="2" name="직사각형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SpPr/>
      </xdr:nvSpPr>
      <xdr:spPr>
        <a:xfrm>
          <a:off x="8934450" y="12601575"/>
          <a:ext cx="999565" cy="32104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40</xdr:col>
      <xdr:colOff>220133</xdr:colOff>
      <xdr:row>6</xdr:row>
      <xdr:rowOff>270934</xdr:rowOff>
    </xdr:from>
    <xdr:to>
      <xdr:col>47</xdr:col>
      <xdr:colOff>200025</xdr:colOff>
      <xdr:row>10</xdr:row>
      <xdr:rowOff>348192</xdr:rowOff>
    </xdr:to>
    <xdr:sp macro="" textlink="">
      <xdr:nvSpPr>
        <xdr:cNvPr id="6" name="직사각형 5">
          <a:extLst>
            <a:ext uri="{FF2B5EF4-FFF2-40B4-BE49-F238E27FC236}">
              <a16:creationId xmlns="" xmlns:a16="http://schemas.microsoft.com/office/drawing/2014/main" id="{00000000-0008-0000-0600-000006000000}"/>
            </a:ext>
          </a:extLst>
        </xdr:cNvPr>
        <xdr:cNvSpPr/>
      </xdr:nvSpPr>
      <xdr:spPr>
        <a:xfrm>
          <a:off x="10688108" y="1947334"/>
          <a:ext cx="1846792" cy="1525058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>
              <a:solidFill>
                <a:schemeClr val="accent6">
                  <a:lumMod val="75000"/>
                </a:schemeClr>
              </a:solidFill>
            </a:rPr>
            <a:t>시료 부착 영역</a:t>
          </a:r>
        </a:p>
      </xdr:txBody>
    </xdr:sp>
    <xdr:clientData/>
  </xdr:twoCellAnchor>
  <xdr:twoCellAnchor>
    <xdr:from>
      <xdr:col>34</xdr:col>
      <xdr:colOff>51435</xdr:colOff>
      <xdr:row>6</xdr:row>
      <xdr:rowOff>203835</xdr:rowOff>
    </xdr:from>
    <xdr:to>
      <xdr:col>49</xdr:col>
      <xdr:colOff>0</xdr:colOff>
      <xdr:row>12</xdr:row>
      <xdr:rowOff>127632</xdr:rowOff>
    </xdr:to>
    <xdr:grpSp>
      <xdr:nvGrpSpPr>
        <xdr:cNvPr id="7" name="그룹 6">
          <a:extLst>
            <a:ext uri="{FF2B5EF4-FFF2-40B4-BE49-F238E27FC236}">
              <a16:creationId xmlns="" xmlns:a16="http://schemas.microsoft.com/office/drawing/2014/main" id="{00000000-0008-0000-0600-000007000000}"/>
            </a:ext>
          </a:extLst>
        </xdr:cNvPr>
        <xdr:cNvGrpSpPr/>
      </xdr:nvGrpSpPr>
      <xdr:grpSpPr>
        <a:xfrm>
          <a:off x="9852660" y="1956435"/>
          <a:ext cx="3949065" cy="2133597"/>
          <a:chOff x="20488209" y="21942053"/>
          <a:chExt cx="7541869" cy="2678331"/>
        </a:xfrm>
      </xdr:grpSpPr>
      <xdr:sp macro="" textlink="">
        <xdr:nvSpPr>
          <xdr:cNvPr id="8" name="직사각형 7">
            <a:extLst>
              <a:ext uri="{FF2B5EF4-FFF2-40B4-BE49-F238E27FC236}">
                <a16:creationId xmlns="" xmlns:a16="http://schemas.microsoft.com/office/drawing/2014/main" id="{00000000-0008-0000-0600-000008000000}"/>
              </a:ext>
            </a:extLst>
          </xdr:cNvPr>
          <xdr:cNvSpPr/>
        </xdr:nvSpPr>
        <xdr:spPr>
          <a:xfrm>
            <a:off x="20488209" y="23709845"/>
            <a:ext cx="7541869" cy="91053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l"/>
            <a:r>
              <a:rPr lang="en-US" altLang="ko-KR" sz="2000" b="1" baseline="0">
                <a:solidFill>
                  <a:schemeClr val="tx1"/>
                </a:solidFill>
                <a:latin typeface="+mn-ea"/>
                <a:ea typeface="+mn-ea"/>
              </a:rPr>
              <a:t> </a:t>
            </a:r>
            <a:r>
              <a:rPr lang="en-US" altLang="ko-KR" sz="1400" b="1" baseline="0">
                <a:solidFill>
                  <a:schemeClr val="tx1"/>
                </a:solidFill>
                <a:latin typeface="맑은 고딕" panose="020B0503020000020004" pitchFamily="50" charset="-127"/>
                <a:ea typeface="맑은 고딕" panose="020B0503020000020004" pitchFamily="50" charset="-127"/>
              </a:rPr>
              <a:t>★ </a:t>
            </a:r>
            <a:r>
              <a:rPr lang="ko-KR" altLang="en-US" sz="1100" b="1">
                <a:solidFill>
                  <a:schemeClr val="tx1"/>
                </a:solidFill>
                <a:latin typeface="+mn-ea"/>
                <a:ea typeface="+mn-ea"/>
              </a:rPr>
              <a:t>판정기준</a:t>
            </a:r>
            <a:r>
              <a:rPr lang="en-US" altLang="ko-KR" sz="1100" b="1" baseline="0">
                <a:solidFill>
                  <a:schemeClr val="tx1"/>
                </a:solidFill>
                <a:latin typeface="+mn-ea"/>
                <a:ea typeface="+mn-ea"/>
              </a:rPr>
              <a:t> : </a:t>
            </a:r>
            <a:r>
              <a:rPr lang="en-US" altLang="ko-KR" sz="1100" b="1">
                <a:solidFill>
                  <a:schemeClr val="tx1"/>
                </a:solidFill>
                <a:latin typeface="+mn-ea"/>
                <a:ea typeface="+mn-ea"/>
              </a:rPr>
              <a:t>X,Y</a:t>
            </a:r>
            <a:r>
              <a:rPr lang="ko-KR" altLang="en-US" sz="1100" b="1">
                <a:solidFill>
                  <a:schemeClr val="tx1"/>
                </a:solidFill>
                <a:latin typeface="+mn-ea"/>
                <a:ea typeface="+mn-ea"/>
              </a:rPr>
              <a:t>축 전체 면적의 </a:t>
            </a:r>
            <a:r>
              <a:rPr lang="en-US" altLang="ko-KR" sz="1100" b="1">
                <a:solidFill>
                  <a:schemeClr val="tx1"/>
                </a:solidFill>
                <a:latin typeface="+mn-ea"/>
                <a:ea typeface="+mn-ea"/>
              </a:rPr>
              <a:t>70%</a:t>
            </a:r>
            <a:r>
              <a:rPr lang="en-US" altLang="ko-KR" sz="1100" b="1" baseline="0">
                <a:solidFill>
                  <a:schemeClr val="tx1"/>
                </a:solidFill>
                <a:latin typeface="+mn-ea"/>
                <a:ea typeface="+mn-ea"/>
              </a:rPr>
              <a:t> </a:t>
            </a:r>
            <a:r>
              <a:rPr lang="ko-KR" altLang="en-US" sz="1100" b="1" baseline="0">
                <a:solidFill>
                  <a:schemeClr val="tx1"/>
                </a:solidFill>
                <a:latin typeface="+mn-ea"/>
                <a:ea typeface="+mn-ea"/>
              </a:rPr>
              <a:t>이상</a:t>
            </a:r>
            <a:r>
              <a:rPr lang="en-US" altLang="ko-KR" sz="1100" b="1" baseline="0">
                <a:solidFill>
                  <a:schemeClr val="tx1"/>
                </a:solidFill>
                <a:latin typeface="+mn-ea"/>
                <a:ea typeface="+mn-ea"/>
              </a:rPr>
              <a:t> </a:t>
            </a:r>
          </a:p>
          <a:p>
            <a:pPr algn="l"/>
            <a:r>
              <a:rPr lang="en-US" altLang="ko-KR" sz="1100" b="1" baseline="0">
                <a:solidFill>
                  <a:schemeClr val="tx1"/>
                </a:solidFill>
                <a:latin typeface="+mn-ea"/>
                <a:ea typeface="+mn-ea"/>
              </a:rPr>
              <a:t>       </a:t>
            </a:r>
            <a:r>
              <a:rPr lang="ko-KR" altLang="en-US" sz="1100" b="1">
                <a:solidFill>
                  <a:schemeClr val="tx1"/>
                </a:solidFill>
                <a:latin typeface="+mn-ea"/>
                <a:ea typeface="+mn-ea"/>
              </a:rPr>
              <a:t>단</a:t>
            </a:r>
            <a:r>
              <a:rPr lang="en-US" altLang="ko-KR" sz="1100" b="1">
                <a:solidFill>
                  <a:schemeClr val="tx1"/>
                </a:solidFill>
                <a:latin typeface="+mn-ea"/>
                <a:ea typeface="+mn-ea"/>
              </a:rPr>
              <a:t>, Y</a:t>
            </a:r>
            <a:r>
              <a:rPr lang="ko-KR" altLang="en-US" sz="1100" b="1">
                <a:solidFill>
                  <a:schemeClr val="tx1"/>
                </a:solidFill>
                <a:latin typeface="+mn-ea"/>
                <a:ea typeface="+mn-ea"/>
              </a:rPr>
              <a:t>축방향 관통 없을 것</a:t>
            </a:r>
          </a:p>
        </xdr:txBody>
      </xdr:sp>
      <xdr:sp macro="" textlink="">
        <xdr:nvSpPr>
          <xdr:cNvPr id="9" name="직사각형 8">
            <a:extLst>
              <a:ext uri="{FF2B5EF4-FFF2-40B4-BE49-F238E27FC236}">
                <a16:creationId xmlns="" xmlns:a16="http://schemas.microsoft.com/office/drawing/2014/main" id="{00000000-0008-0000-0600-000009000000}"/>
              </a:ext>
            </a:extLst>
          </xdr:cNvPr>
          <xdr:cNvSpPr/>
        </xdr:nvSpPr>
        <xdr:spPr>
          <a:xfrm>
            <a:off x="21232327" y="22327280"/>
            <a:ext cx="678656" cy="1169193"/>
          </a:xfrm>
          <a:prstGeom prst="rect">
            <a:avLst/>
          </a:prstGeom>
          <a:solidFill>
            <a:schemeClr val="bg1"/>
          </a:solidFill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10" name="직사각형 9">
            <a:extLst>
              <a:ext uri="{FF2B5EF4-FFF2-40B4-BE49-F238E27FC236}">
                <a16:creationId xmlns="" xmlns:a16="http://schemas.microsoft.com/office/drawing/2014/main" id="{00000000-0008-0000-0600-00000A000000}"/>
              </a:ext>
            </a:extLst>
          </xdr:cNvPr>
          <xdr:cNvSpPr/>
        </xdr:nvSpPr>
        <xdr:spPr>
          <a:xfrm>
            <a:off x="22017571" y="23318190"/>
            <a:ext cx="871537" cy="45243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ko-KR" sz="1050" b="1">
                <a:solidFill>
                  <a:schemeClr val="tx1"/>
                </a:solidFill>
                <a:latin typeface="+mn-ea"/>
                <a:ea typeface="+mn-ea"/>
              </a:rPr>
              <a:t>X</a:t>
            </a:r>
            <a:r>
              <a:rPr lang="ko-KR" altLang="en-US" sz="1050" b="1">
                <a:solidFill>
                  <a:schemeClr val="tx1"/>
                </a:solidFill>
                <a:latin typeface="+mn-ea"/>
                <a:ea typeface="+mn-ea"/>
              </a:rPr>
              <a:t>축</a:t>
            </a:r>
          </a:p>
        </xdr:txBody>
      </xdr:sp>
      <xdr:sp macro="" textlink="">
        <xdr:nvSpPr>
          <xdr:cNvPr id="11" name="직사각형 10">
            <a:extLst>
              <a:ext uri="{FF2B5EF4-FFF2-40B4-BE49-F238E27FC236}">
                <a16:creationId xmlns="" xmlns:a16="http://schemas.microsoft.com/office/drawing/2014/main" id="{00000000-0008-0000-0600-00000B000000}"/>
              </a:ext>
            </a:extLst>
          </xdr:cNvPr>
          <xdr:cNvSpPr/>
        </xdr:nvSpPr>
        <xdr:spPr>
          <a:xfrm>
            <a:off x="20945471" y="22717807"/>
            <a:ext cx="1273970" cy="361952"/>
          </a:xfrm>
          <a:prstGeom prst="rect">
            <a:avLst/>
          </a:prstGeom>
          <a:solidFill>
            <a:schemeClr val="bg2">
              <a:lumMod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cxnSp macro="">
        <xdr:nvCxnSpPr>
          <xdr:cNvPr id="12" name="직선 화살표 연결선 11">
            <a:extLst>
              <a:ext uri="{FF2B5EF4-FFF2-40B4-BE49-F238E27FC236}">
                <a16:creationId xmlns="" xmlns:a16="http://schemas.microsoft.com/office/drawing/2014/main" id="{00000000-0008-0000-0600-00000C000000}"/>
              </a:ext>
            </a:extLst>
          </xdr:cNvPr>
          <xdr:cNvCxnSpPr/>
        </xdr:nvCxnSpPr>
        <xdr:spPr>
          <a:xfrm flipV="1">
            <a:off x="20892381" y="23590765"/>
            <a:ext cx="1347788" cy="2"/>
          </a:xfrm>
          <a:prstGeom prst="straightConnector1">
            <a:avLst/>
          </a:prstGeom>
          <a:ln w="19050">
            <a:solidFill>
              <a:srgbClr val="FF0000"/>
            </a:solidFill>
            <a:headEnd type="non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직선 화살표 연결선 12">
            <a:extLst>
              <a:ext uri="{FF2B5EF4-FFF2-40B4-BE49-F238E27FC236}">
                <a16:creationId xmlns="" xmlns:a16="http://schemas.microsoft.com/office/drawing/2014/main" id="{00000000-0008-0000-0600-00000D000000}"/>
              </a:ext>
            </a:extLst>
          </xdr:cNvPr>
          <xdr:cNvCxnSpPr/>
        </xdr:nvCxnSpPr>
        <xdr:spPr>
          <a:xfrm>
            <a:off x="20892399" y="22347750"/>
            <a:ext cx="0" cy="1254919"/>
          </a:xfrm>
          <a:prstGeom prst="straightConnector1">
            <a:avLst/>
          </a:prstGeom>
          <a:ln w="19050">
            <a:solidFill>
              <a:srgbClr val="FF0000"/>
            </a:solidFill>
            <a:headEnd type="triangl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" name="직사각형 13">
            <a:extLst>
              <a:ext uri="{FF2B5EF4-FFF2-40B4-BE49-F238E27FC236}">
                <a16:creationId xmlns="" xmlns:a16="http://schemas.microsoft.com/office/drawing/2014/main" id="{00000000-0008-0000-0600-00000E000000}"/>
              </a:ext>
            </a:extLst>
          </xdr:cNvPr>
          <xdr:cNvSpPr/>
        </xdr:nvSpPr>
        <xdr:spPr>
          <a:xfrm>
            <a:off x="20541055" y="21942053"/>
            <a:ext cx="752476" cy="4667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ko-KR" sz="1000" b="1">
                <a:solidFill>
                  <a:schemeClr val="tx1"/>
                </a:solidFill>
                <a:latin typeface="+mn-ea"/>
                <a:ea typeface="+mn-ea"/>
              </a:rPr>
              <a:t>Y</a:t>
            </a:r>
            <a:r>
              <a:rPr lang="ko-KR" altLang="en-US" sz="1000" b="1">
                <a:solidFill>
                  <a:schemeClr val="tx1"/>
                </a:solidFill>
                <a:latin typeface="+mn-ea"/>
                <a:ea typeface="+mn-ea"/>
              </a:rPr>
              <a:t>축</a:t>
            </a:r>
          </a:p>
        </xdr:txBody>
      </xdr:sp>
    </xdr:grpSp>
    <xdr:clientData/>
  </xdr:twoCellAnchor>
  <xdr:twoCellAnchor>
    <xdr:from>
      <xdr:col>33</xdr:col>
      <xdr:colOff>123825</xdr:colOff>
      <xdr:row>38</xdr:row>
      <xdr:rowOff>47625</xdr:rowOff>
    </xdr:from>
    <xdr:to>
      <xdr:col>37</xdr:col>
      <xdr:colOff>94690</xdr:colOff>
      <xdr:row>39</xdr:row>
      <xdr:rowOff>0</xdr:rowOff>
    </xdr:to>
    <xdr:sp macro="" textlink="">
      <xdr:nvSpPr>
        <xdr:cNvPr id="24" name="직사각형 23">
          <a:extLst>
            <a:ext uri="{FF2B5EF4-FFF2-40B4-BE49-F238E27FC236}">
              <a16:creationId xmlns="" xmlns:a16="http://schemas.microsoft.com/office/drawing/2014/main" id="{00000000-0008-0000-0600-000018000000}"/>
            </a:ext>
          </a:extLst>
        </xdr:cNvPr>
        <xdr:cNvSpPr/>
      </xdr:nvSpPr>
      <xdr:spPr>
        <a:xfrm>
          <a:off x="9323854" y="12676654"/>
          <a:ext cx="1013012" cy="3333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38</xdr:col>
      <xdr:colOff>85375</xdr:colOff>
      <xdr:row>5</xdr:row>
      <xdr:rowOff>19985</xdr:rowOff>
    </xdr:from>
    <xdr:to>
      <xdr:col>39</xdr:col>
      <xdr:colOff>197434</xdr:colOff>
      <xdr:row>5</xdr:row>
      <xdr:rowOff>323664</xdr:rowOff>
    </xdr:to>
    <xdr:sp macro="" textlink="">
      <xdr:nvSpPr>
        <xdr:cNvPr id="28" name="타원 27">
          <a:extLst>
            <a:ext uri="{FF2B5EF4-FFF2-40B4-BE49-F238E27FC236}">
              <a16:creationId xmlns="" xmlns:a16="http://schemas.microsoft.com/office/drawing/2014/main" id="{00000000-0008-0000-0600-00001C000000}"/>
            </a:ext>
          </a:extLst>
        </xdr:cNvPr>
        <xdr:cNvSpPr/>
      </xdr:nvSpPr>
      <xdr:spPr>
        <a:xfrm>
          <a:off x="10613675" y="1436035"/>
          <a:ext cx="378759" cy="303679"/>
        </a:xfrm>
        <a:prstGeom prst="ellipse">
          <a:avLst/>
        </a:prstGeom>
        <a:noFill/>
        <a:ln w="317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4081</xdr:colOff>
      <xdr:row>5</xdr:row>
      <xdr:rowOff>19050</xdr:rowOff>
    </xdr:from>
    <xdr:to>
      <xdr:col>38</xdr:col>
      <xdr:colOff>161925</xdr:colOff>
      <xdr:row>5</xdr:row>
      <xdr:rowOff>304799</xdr:rowOff>
    </xdr:to>
    <xdr:sp macro="" textlink="">
      <xdr:nvSpPr>
        <xdr:cNvPr id="2" name="타원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SpPr/>
      </xdr:nvSpPr>
      <xdr:spPr>
        <a:xfrm>
          <a:off x="9776731" y="1352550"/>
          <a:ext cx="424544" cy="285749"/>
        </a:xfrm>
        <a:prstGeom prst="ellipse">
          <a:avLst/>
        </a:prstGeom>
        <a:noFill/>
        <a:ln w="317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  <xdr:twoCellAnchor>
    <xdr:from>
      <xdr:col>36</xdr:col>
      <xdr:colOff>265339</xdr:colOff>
      <xdr:row>56</xdr:row>
      <xdr:rowOff>19050</xdr:rowOff>
    </xdr:from>
    <xdr:to>
      <xdr:col>38</xdr:col>
      <xdr:colOff>123825</xdr:colOff>
      <xdr:row>56</xdr:row>
      <xdr:rowOff>295276</xdr:rowOff>
    </xdr:to>
    <xdr:sp macro="" textlink="">
      <xdr:nvSpPr>
        <xdr:cNvPr id="3" name="타원 2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SpPr/>
      </xdr:nvSpPr>
      <xdr:spPr>
        <a:xfrm>
          <a:off x="9771289" y="17954625"/>
          <a:ext cx="391886" cy="276226"/>
        </a:xfrm>
        <a:prstGeom prst="ellipse">
          <a:avLst/>
        </a:prstGeom>
        <a:noFill/>
        <a:ln w="317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  <xdr:twoCellAnchor>
    <xdr:from>
      <xdr:col>43</xdr:col>
      <xdr:colOff>47625</xdr:colOff>
      <xdr:row>35</xdr:row>
      <xdr:rowOff>28575</xdr:rowOff>
    </xdr:from>
    <xdr:to>
      <xdr:col>46</xdr:col>
      <xdr:colOff>247090</xdr:colOff>
      <xdr:row>35</xdr:row>
      <xdr:rowOff>378198</xdr:rowOff>
    </xdr:to>
    <xdr:sp macro="" textlink="">
      <xdr:nvSpPr>
        <xdr:cNvPr id="4" name="직사각형 3">
          <a:extLst>
            <a:ext uri="{FF2B5EF4-FFF2-40B4-BE49-F238E27FC236}">
              <a16:creationId xmlns="" xmlns:a16="http://schemas.microsoft.com/office/drawing/2014/main" id="{00000000-0008-0000-0800-000004000000}"/>
            </a:ext>
          </a:extLst>
        </xdr:cNvPr>
        <xdr:cNvSpPr/>
      </xdr:nvSpPr>
      <xdr:spPr>
        <a:xfrm>
          <a:off x="11420475" y="11544300"/>
          <a:ext cx="999565" cy="3496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altLang="ko-KR" sz="2000">
              <a:solidFill>
                <a:schemeClr val="bg1"/>
              </a:solidFill>
              <a:latin typeface="+mj-ea"/>
              <a:ea typeface="+mj-ea"/>
            </a:rPr>
            <a:t>B u r r</a:t>
          </a:r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43</xdr:col>
      <xdr:colOff>47625</xdr:colOff>
      <xdr:row>37</xdr:row>
      <xdr:rowOff>9525</xdr:rowOff>
    </xdr:from>
    <xdr:to>
      <xdr:col>46</xdr:col>
      <xdr:colOff>247090</xdr:colOff>
      <xdr:row>37</xdr:row>
      <xdr:rowOff>359148</xdr:rowOff>
    </xdr:to>
    <xdr:sp macro="" textlink="">
      <xdr:nvSpPr>
        <xdr:cNvPr id="5" name="직사각형 4">
          <a:extLst>
            <a:ext uri="{FF2B5EF4-FFF2-40B4-BE49-F238E27FC236}">
              <a16:creationId xmlns="" xmlns:a16="http://schemas.microsoft.com/office/drawing/2014/main" id="{00000000-0008-0000-0800-000005000000}"/>
            </a:ext>
          </a:extLst>
        </xdr:cNvPr>
        <xdr:cNvSpPr/>
      </xdr:nvSpPr>
      <xdr:spPr>
        <a:xfrm>
          <a:off x="11420475" y="12287250"/>
          <a:ext cx="999565" cy="3496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altLang="ko-KR" sz="2000">
              <a:solidFill>
                <a:schemeClr val="bg1"/>
              </a:solidFill>
              <a:latin typeface="+mj-ea"/>
              <a:ea typeface="+mj-ea"/>
            </a:rPr>
            <a:t>B u r r</a:t>
          </a:r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43</xdr:col>
      <xdr:colOff>47625</xdr:colOff>
      <xdr:row>39</xdr:row>
      <xdr:rowOff>0</xdr:rowOff>
    </xdr:from>
    <xdr:to>
      <xdr:col>46</xdr:col>
      <xdr:colOff>247090</xdr:colOff>
      <xdr:row>39</xdr:row>
      <xdr:rowOff>349623</xdr:rowOff>
    </xdr:to>
    <xdr:sp macro="" textlink="">
      <xdr:nvSpPr>
        <xdr:cNvPr id="6" name="직사각형 5">
          <a:extLst>
            <a:ext uri="{FF2B5EF4-FFF2-40B4-BE49-F238E27FC236}">
              <a16:creationId xmlns="" xmlns:a16="http://schemas.microsoft.com/office/drawing/2014/main" id="{00000000-0008-0000-0800-000006000000}"/>
            </a:ext>
          </a:extLst>
        </xdr:cNvPr>
        <xdr:cNvSpPr/>
      </xdr:nvSpPr>
      <xdr:spPr>
        <a:xfrm>
          <a:off x="11420475" y="13039725"/>
          <a:ext cx="999565" cy="3496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altLang="ko-KR" sz="2000">
              <a:solidFill>
                <a:schemeClr val="bg1"/>
              </a:solidFill>
              <a:latin typeface="+mj-ea"/>
              <a:ea typeface="+mj-ea"/>
            </a:rPr>
            <a:t>B u r r</a:t>
          </a:r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43</xdr:col>
      <xdr:colOff>47625</xdr:colOff>
      <xdr:row>87</xdr:row>
      <xdr:rowOff>28575</xdr:rowOff>
    </xdr:from>
    <xdr:to>
      <xdr:col>46</xdr:col>
      <xdr:colOff>247090</xdr:colOff>
      <xdr:row>87</xdr:row>
      <xdr:rowOff>378198</xdr:rowOff>
    </xdr:to>
    <xdr:sp macro="" textlink="">
      <xdr:nvSpPr>
        <xdr:cNvPr id="7" name="직사각형 6">
          <a:extLst>
            <a:ext uri="{FF2B5EF4-FFF2-40B4-BE49-F238E27FC236}">
              <a16:creationId xmlns="" xmlns:a16="http://schemas.microsoft.com/office/drawing/2014/main" id="{00000000-0008-0000-0800-000007000000}"/>
            </a:ext>
          </a:extLst>
        </xdr:cNvPr>
        <xdr:cNvSpPr/>
      </xdr:nvSpPr>
      <xdr:spPr>
        <a:xfrm>
          <a:off x="11420475" y="28241625"/>
          <a:ext cx="999565" cy="3496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altLang="ko-KR" sz="2000">
              <a:solidFill>
                <a:schemeClr val="bg1"/>
              </a:solidFill>
              <a:latin typeface="+mj-ea"/>
              <a:ea typeface="+mj-ea"/>
            </a:rPr>
            <a:t>B u r r</a:t>
          </a:r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43</xdr:col>
      <xdr:colOff>47625</xdr:colOff>
      <xdr:row>89</xdr:row>
      <xdr:rowOff>9525</xdr:rowOff>
    </xdr:from>
    <xdr:to>
      <xdr:col>46</xdr:col>
      <xdr:colOff>247090</xdr:colOff>
      <xdr:row>89</xdr:row>
      <xdr:rowOff>359148</xdr:rowOff>
    </xdr:to>
    <xdr:sp macro="" textlink="">
      <xdr:nvSpPr>
        <xdr:cNvPr id="8" name="직사각형 7">
          <a:extLst>
            <a:ext uri="{FF2B5EF4-FFF2-40B4-BE49-F238E27FC236}">
              <a16:creationId xmlns="" xmlns:a16="http://schemas.microsoft.com/office/drawing/2014/main" id="{00000000-0008-0000-0800-000008000000}"/>
            </a:ext>
          </a:extLst>
        </xdr:cNvPr>
        <xdr:cNvSpPr/>
      </xdr:nvSpPr>
      <xdr:spPr>
        <a:xfrm>
          <a:off x="11420475" y="28984575"/>
          <a:ext cx="999565" cy="3496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altLang="ko-KR" sz="2000">
              <a:solidFill>
                <a:schemeClr val="bg1"/>
              </a:solidFill>
              <a:latin typeface="+mj-ea"/>
              <a:ea typeface="+mj-ea"/>
            </a:rPr>
            <a:t>B u r r</a:t>
          </a:r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43</xdr:col>
      <xdr:colOff>47625</xdr:colOff>
      <xdr:row>91</xdr:row>
      <xdr:rowOff>0</xdr:rowOff>
    </xdr:from>
    <xdr:to>
      <xdr:col>46</xdr:col>
      <xdr:colOff>247090</xdr:colOff>
      <xdr:row>91</xdr:row>
      <xdr:rowOff>349623</xdr:rowOff>
    </xdr:to>
    <xdr:sp macro="" textlink="">
      <xdr:nvSpPr>
        <xdr:cNvPr id="9" name="직사각형 8">
          <a:extLst>
            <a:ext uri="{FF2B5EF4-FFF2-40B4-BE49-F238E27FC236}">
              <a16:creationId xmlns="" xmlns:a16="http://schemas.microsoft.com/office/drawing/2014/main" id="{00000000-0008-0000-0800-000009000000}"/>
            </a:ext>
          </a:extLst>
        </xdr:cNvPr>
        <xdr:cNvSpPr/>
      </xdr:nvSpPr>
      <xdr:spPr>
        <a:xfrm>
          <a:off x="11420475" y="29737050"/>
          <a:ext cx="999565" cy="3496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altLang="ko-KR" sz="2000">
              <a:solidFill>
                <a:schemeClr val="bg1"/>
              </a:solidFill>
              <a:latin typeface="+mj-ea"/>
              <a:ea typeface="+mj-ea"/>
            </a:rPr>
            <a:t>B u r r</a:t>
          </a:r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40</xdr:col>
      <xdr:colOff>220133</xdr:colOff>
      <xdr:row>6</xdr:row>
      <xdr:rowOff>270934</xdr:rowOff>
    </xdr:from>
    <xdr:to>
      <xdr:col>47</xdr:col>
      <xdr:colOff>200025</xdr:colOff>
      <xdr:row>9</xdr:row>
      <xdr:rowOff>348192</xdr:rowOff>
    </xdr:to>
    <xdr:sp macro="" textlink="">
      <xdr:nvSpPr>
        <xdr:cNvPr id="10" name="직사각형 9">
          <a:extLst>
            <a:ext uri="{FF2B5EF4-FFF2-40B4-BE49-F238E27FC236}">
              <a16:creationId xmlns="" xmlns:a16="http://schemas.microsoft.com/office/drawing/2014/main" id="{00000000-0008-0000-0800-00000A000000}"/>
            </a:ext>
          </a:extLst>
        </xdr:cNvPr>
        <xdr:cNvSpPr/>
      </xdr:nvSpPr>
      <xdr:spPr>
        <a:xfrm>
          <a:off x="10792883" y="1947334"/>
          <a:ext cx="1846792" cy="1144058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>
              <a:solidFill>
                <a:schemeClr val="accent6">
                  <a:lumMod val="75000"/>
                </a:schemeClr>
              </a:solidFill>
            </a:rPr>
            <a:t>시료 부착 영역</a:t>
          </a:r>
        </a:p>
      </xdr:txBody>
    </xdr:sp>
    <xdr:clientData/>
  </xdr:twoCellAnchor>
  <xdr:twoCellAnchor>
    <xdr:from>
      <xdr:col>33</xdr:col>
      <xdr:colOff>175260</xdr:colOff>
      <xdr:row>6</xdr:row>
      <xdr:rowOff>175260</xdr:rowOff>
    </xdr:from>
    <xdr:to>
      <xdr:col>50</xdr:col>
      <xdr:colOff>65062</xdr:colOff>
      <xdr:row>11</xdr:row>
      <xdr:rowOff>99057</xdr:rowOff>
    </xdr:to>
    <xdr:grpSp>
      <xdr:nvGrpSpPr>
        <xdr:cNvPr id="11" name="그룹 10">
          <a:extLst>
            <a:ext uri="{FF2B5EF4-FFF2-40B4-BE49-F238E27FC236}">
              <a16:creationId xmlns="" xmlns:a16="http://schemas.microsoft.com/office/drawing/2014/main" id="{00000000-0008-0000-0800-00000B000000}"/>
            </a:ext>
          </a:extLst>
        </xdr:cNvPr>
        <xdr:cNvGrpSpPr/>
      </xdr:nvGrpSpPr>
      <xdr:grpSpPr>
        <a:xfrm>
          <a:off x="8881110" y="1851660"/>
          <a:ext cx="4928527" cy="1752597"/>
          <a:chOff x="20488209" y="21942053"/>
          <a:chExt cx="7541869" cy="2678331"/>
        </a:xfrm>
      </xdr:grpSpPr>
      <xdr:sp macro="" textlink="">
        <xdr:nvSpPr>
          <xdr:cNvPr id="12" name="직사각형 11">
            <a:extLst>
              <a:ext uri="{FF2B5EF4-FFF2-40B4-BE49-F238E27FC236}">
                <a16:creationId xmlns="" xmlns:a16="http://schemas.microsoft.com/office/drawing/2014/main" id="{00000000-0008-0000-0800-00000C000000}"/>
              </a:ext>
            </a:extLst>
          </xdr:cNvPr>
          <xdr:cNvSpPr/>
        </xdr:nvSpPr>
        <xdr:spPr>
          <a:xfrm>
            <a:off x="20488209" y="23709845"/>
            <a:ext cx="7541869" cy="91053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l"/>
            <a:r>
              <a:rPr lang="en-US" altLang="ko-KR" sz="2000" b="1" baseline="0">
                <a:solidFill>
                  <a:schemeClr val="tx1"/>
                </a:solidFill>
                <a:latin typeface="+mn-ea"/>
                <a:ea typeface="+mn-ea"/>
              </a:rPr>
              <a:t> </a:t>
            </a:r>
            <a:r>
              <a:rPr lang="en-US" altLang="ko-KR" sz="1400" b="1" baseline="0">
                <a:solidFill>
                  <a:schemeClr val="tx1"/>
                </a:solidFill>
                <a:latin typeface="맑은 고딕" panose="020B0503020000020004" pitchFamily="50" charset="-127"/>
                <a:ea typeface="맑은 고딕" panose="020B0503020000020004" pitchFamily="50" charset="-127"/>
              </a:rPr>
              <a:t>★ </a:t>
            </a:r>
            <a:r>
              <a:rPr lang="ko-KR" altLang="en-US" sz="1100" b="1">
                <a:solidFill>
                  <a:schemeClr val="tx1"/>
                </a:solidFill>
                <a:latin typeface="+mn-ea"/>
                <a:ea typeface="+mn-ea"/>
              </a:rPr>
              <a:t>판정기준</a:t>
            </a:r>
            <a:r>
              <a:rPr lang="en-US" altLang="ko-KR" sz="1100" b="1" baseline="0">
                <a:solidFill>
                  <a:schemeClr val="tx1"/>
                </a:solidFill>
                <a:latin typeface="+mn-ea"/>
                <a:ea typeface="+mn-ea"/>
              </a:rPr>
              <a:t> : </a:t>
            </a:r>
            <a:r>
              <a:rPr lang="en-US" altLang="ko-KR" sz="1100" b="1">
                <a:solidFill>
                  <a:schemeClr val="tx1"/>
                </a:solidFill>
                <a:latin typeface="+mn-ea"/>
                <a:ea typeface="+mn-ea"/>
              </a:rPr>
              <a:t>X,Y</a:t>
            </a:r>
            <a:r>
              <a:rPr lang="ko-KR" altLang="en-US" sz="1100" b="1">
                <a:solidFill>
                  <a:schemeClr val="tx1"/>
                </a:solidFill>
                <a:latin typeface="+mn-ea"/>
                <a:ea typeface="+mn-ea"/>
              </a:rPr>
              <a:t>축 전체 면적의 </a:t>
            </a:r>
            <a:r>
              <a:rPr lang="en-US" altLang="ko-KR" sz="1100" b="1">
                <a:solidFill>
                  <a:schemeClr val="tx1"/>
                </a:solidFill>
                <a:latin typeface="+mn-ea"/>
                <a:ea typeface="+mn-ea"/>
              </a:rPr>
              <a:t>70%</a:t>
            </a:r>
            <a:r>
              <a:rPr lang="en-US" altLang="ko-KR" sz="1100" b="1" baseline="0">
                <a:solidFill>
                  <a:schemeClr val="tx1"/>
                </a:solidFill>
                <a:latin typeface="+mn-ea"/>
                <a:ea typeface="+mn-ea"/>
              </a:rPr>
              <a:t> </a:t>
            </a:r>
            <a:r>
              <a:rPr lang="ko-KR" altLang="en-US" sz="1100" b="1" baseline="0">
                <a:solidFill>
                  <a:schemeClr val="tx1"/>
                </a:solidFill>
                <a:latin typeface="+mn-ea"/>
                <a:ea typeface="+mn-ea"/>
              </a:rPr>
              <a:t>이상</a:t>
            </a:r>
            <a:r>
              <a:rPr lang="en-US" altLang="ko-KR" sz="1100" b="1" baseline="0">
                <a:solidFill>
                  <a:schemeClr val="tx1"/>
                </a:solidFill>
                <a:latin typeface="+mn-ea"/>
                <a:ea typeface="+mn-ea"/>
              </a:rPr>
              <a:t> </a:t>
            </a:r>
          </a:p>
          <a:p>
            <a:pPr algn="l"/>
            <a:r>
              <a:rPr lang="en-US" altLang="ko-KR" sz="1100" b="1" baseline="0">
                <a:solidFill>
                  <a:schemeClr val="tx1"/>
                </a:solidFill>
                <a:latin typeface="+mn-ea"/>
                <a:ea typeface="+mn-ea"/>
              </a:rPr>
              <a:t>       </a:t>
            </a:r>
            <a:r>
              <a:rPr lang="ko-KR" altLang="en-US" sz="1100" b="1">
                <a:solidFill>
                  <a:schemeClr val="tx1"/>
                </a:solidFill>
                <a:latin typeface="+mn-ea"/>
                <a:ea typeface="+mn-ea"/>
              </a:rPr>
              <a:t>단</a:t>
            </a:r>
            <a:r>
              <a:rPr lang="en-US" altLang="ko-KR" sz="1100" b="1">
                <a:solidFill>
                  <a:schemeClr val="tx1"/>
                </a:solidFill>
                <a:latin typeface="+mn-ea"/>
                <a:ea typeface="+mn-ea"/>
              </a:rPr>
              <a:t>, Y</a:t>
            </a:r>
            <a:r>
              <a:rPr lang="ko-KR" altLang="en-US" sz="1100" b="1">
                <a:solidFill>
                  <a:schemeClr val="tx1"/>
                </a:solidFill>
                <a:latin typeface="+mn-ea"/>
                <a:ea typeface="+mn-ea"/>
              </a:rPr>
              <a:t>축방향 관통 없을 것</a:t>
            </a:r>
          </a:p>
        </xdr:txBody>
      </xdr:sp>
      <xdr:sp macro="" textlink="">
        <xdr:nvSpPr>
          <xdr:cNvPr id="13" name="직사각형 12">
            <a:extLst>
              <a:ext uri="{FF2B5EF4-FFF2-40B4-BE49-F238E27FC236}">
                <a16:creationId xmlns="" xmlns:a16="http://schemas.microsoft.com/office/drawing/2014/main" id="{00000000-0008-0000-0800-00000D000000}"/>
              </a:ext>
            </a:extLst>
          </xdr:cNvPr>
          <xdr:cNvSpPr/>
        </xdr:nvSpPr>
        <xdr:spPr>
          <a:xfrm>
            <a:off x="21232327" y="22327280"/>
            <a:ext cx="678656" cy="1169193"/>
          </a:xfrm>
          <a:prstGeom prst="rect">
            <a:avLst/>
          </a:prstGeom>
          <a:solidFill>
            <a:schemeClr val="bg1"/>
          </a:solidFill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14" name="직사각형 13">
            <a:extLst>
              <a:ext uri="{FF2B5EF4-FFF2-40B4-BE49-F238E27FC236}">
                <a16:creationId xmlns="" xmlns:a16="http://schemas.microsoft.com/office/drawing/2014/main" id="{00000000-0008-0000-0800-00000E000000}"/>
              </a:ext>
            </a:extLst>
          </xdr:cNvPr>
          <xdr:cNvSpPr/>
        </xdr:nvSpPr>
        <xdr:spPr>
          <a:xfrm>
            <a:off x="22017571" y="23318190"/>
            <a:ext cx="871537" cy="45243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ko-KR" sz="1050" b="1">
                <a:solidFill>
                  <a:schemeClr val="tx1"/>
                </a:solidFill>
                <a:latin typeface="+mn-ea"/>
                <a:ea typeface="+mn-ea"/>
              </a:rPr>
              <a:t>X</a:t>
            </a:r>
            <a:r>
              <a:rPr lang="ko-KR" altLang="en-US" sz="1050" b="1">
                <a:solidFill>
                  <a:schemeClr val="tx1"/>
                </a:solidFill>
                <a:latin typeface="+mn-ea"/>
                <a:ea typeface="+mn-ea"/>
              </a:rPr>
              <a:t>축</a:t>
            </a:r>
          </a:p>
        </xdr:txBody>
      </xdr:sp>
      <xdr:sp macro="" textlink="">
        <xdr:nvSpPr>
          <xdr:cNvPr id="15" name="직사각형 14">
            <a:extLst>
              <a:ext uri="{FF2B5EF4-FFF2-40B4-BE49-F238E27FC236}">
                <a16:creationId xmlns="" xmlns:a16="http://schemas.microsoft.com/office/drawing/2014/main" id="{00000000-0008-0000-0800-00000F000000}"/>
              </a:ext>
            </a:extLst>
          </xdr:cNvPr>
          <xdr:cNvSpPr/>
        </xdr:nvSpPr>
        <xdr:spPr>
          <a:xfrm>
            <a:off x="20945471" y="22717807"/>
            <a:ext cx="1273970" cy="361952"/>
          </a:xfrm>
          <a:prstGeom prst="rect">
            <a:avLst/>
          </a:prstGeom>
          <a:solidFill>
            <a:schemeClr val="bg2">
              <a:lumMod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cxnSp macro="">
        <xdr:nvCxnSpPr>
          <xdr:cNvPr id="16" name="직선 화살표 연결선 15">
            <a:extLst>
              <a:ext uri="{FF2B5EF4-FFF2-40B4-BE49-F238E27FC236}">
                <a16:creationId xmlns="" xmlns:a16="http://schemas.microsoft.com/office/drawing/2014/main" id="{00000000-0008-0000-0800-000010000000}"/>
              </a:ext>
            </a:extLst>
          </xdr:cNvPr>
          <xdr:cNvCxnSpPr/>
        </xdr:nvCxnSpPr>
        <xdr:spPr>
          <a:xfrm flipV="1">
            <a:off x="20892381" y="23590765"/>
            <a:ext cx="1347788" cy="2"/>
          </a:xfrm>
          <a:prstGeom prst="straightConnector1">
            <a:avLst/>
          </a:prstGeom>
          <a:ln w="19050">
            <a:solidFill>
              <a:srgbClr val="FF0000"/>
            </a:solidFill>
            <a:headEnd type="non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직선 화살표 연결선 16">
            <a:extLst>
              <a:ext uri="{FF2B5EF4-FFF2-40B4-BE49-F238E27FC236}">
                <a16:creationId xmlns="" xmlns:a16="http://schemas.microsoft.com/office/drawing/2014/main" id="{00000000-0008-0000-0800-000011000000}"/>
              </a:ext>
            </a:extLst>
          </xdr:cNvPr>
          <xdr:cNvCxnSpPr/>
        </xdr:nvCxnSpPr>
        <xdr:spPr>
          <a:xfrm>
            <a:off x="20892399" y="22347750"/>
            <a:ext cx="0" cy="1254919"/>
          </a:xfrm>
          <a:prstGeom prst="straightConnector1">
            <a:avLst/>
          </a:prstGeom>
          <a:ln w="19050">
            <a:solidFill>
              <a:srgbClr val="FF0000"/>
            </a:solidFill>
            <a:headEnd type="triangl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" name="직사각형 17">
            <a:extLst>
              <a:ext uri="{FF2B5EF4-FFF2-40B4-BE49-F238E27FC236}">
                <a16:creationId xmlns="" xmlns:a16="http://schemas.microsoft.com/office/drawing/2014/main" id="{00000000-0008-0000-0800-000012000000}"/>
              </a:ext>
            </a:extLst>
          </xdr:cNvPr>
          <xdr:cNvSpPr/>
        </xdr:nvSpPr>
        <xdr:spPr>
          <a:xfrm>
            <a:off x="20541055" y="21942053"/>
            <a:ext cx="752476" cy="4667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ko-KR" sz="1000" b="1">
                <a:solidFill>
                  <a:schemeClr val="tx1"/>
                </a:solidFill>
                <a:latin typeface="+mn-ea"/>
                <a:ea typeface="+mn-ea"/>
              </a:rPr>
              <a:t>Y</a:t>
            </a:r>
            <a:r>
              <a:rPr lang="ko-KR" altLang="en-US" sz="1000" b="1">
                <a:solidFill>
                  <a:schemeClr val="tx1"/>
                </a:solidFill>
                <a:latin typeface="+mn-ea"/>
                <a:ea typeface="+mn-ea"/>
              </a:rPr>
              <a:t>축</a:t>
            </a:r>
          </a:p>
        </xdr:txBody>
      </xdr:sp>
    </xdr:grpSp>
    <xdr:clientData/>
  </xdr:twoCellAnchor>
  <xdr:twoCellAnchor>
    <xdr:from>
      <xdr:col>33</xdr:col>
      <xdr:colOff>152400</xdr:colOff>
      <xdr:row>57</xdr:row>
      <xdr:rowOff>190500</xdr:rowOff>
    </xdr:from>
    <xdr:to>
      <xdr:col>50</xdr:col>
      <xdr:colOff>42202</xdr:colOff>
      <xdr:row>62</xdr:row>
      <xdr:rowOff>114297</xdr:rowOff>
    </xdr:to>
    <xdr:grpSp>
      <xdr:nvGrpSpPr>
        <xdr:cNvPr id="19" name="그룹 18">
          <a:extLst>
            <a:ext uri="{FF2B5EF4-FFF2-40B4-BE49-F238E27FC236}">
              <a16:creationId xmlns="" xmlns:a16="http://schemas.microsoft.com/office/drawing/2014/main" id="{00000000-0008-0000-0800-000013000000}"/>
            </a:ext>
          </a:extLst>
        </xdr:cNvPr>
        <xdr:cNvGrpSpPr/>
      </xdr:nvGrpSpPr>
      <xdr:grpSpPr>
        <a:xfrm>
          <a:off x="8858250" y="18468975"/>
          <a:ext cx="4928527" cy="1752597"/>
          <a:chOff x="20488209" y="21942053"/>
          <a:chExt cx="7541869" cy="2678331"/>
        </a:xfrm>
      </xdr:grpSpPr>
      <xdr:sp macro="" textlink="">
        <xdr:nvSpPr>
          <xdr:cNvPr id="20" name="직사각형 19">
            <a:extLst>
              <a:ext uri="{FF2B5EF4-FFF2-40B4-BE49-F238E27FC236}">
                <a16:creationId xmlns="" xmlns:a16="http://schemas.microsoft.com/office/drawing/2014/main" id="{00000000-0008-0000-0800-000014000000}"/>
              </a:ext>
            </a:extLst>
          </xdr:cNvPr>
          <xdr:cNvSpPr/>
        </xdr:nvSpPr>
        <xdr:spPr>
          <a:xfrm>
            <a:off x="20488209" y="23709845"/>
            <a:ext cx="7541869" cy="91053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l"/>
            <a:r>
              <a:rPr lang="en-US" altLang="ko-KR" sz="2000" b="1" baseline="0">
                <a:solidFill>
                  <a:schemeClr val="tx1"/>
                </a:solidFill>
                <a:latin typeface="+mn-ea"/>
                <a:ea typeface="+mn-ea"/>
              </a:rPr>
              <a:t> </a:t>
            </a:r>
            <a:r>
              <a:rPr lang="en-US" altLang="ko-KR" sz="1400" b="1" baseline="0">
                <a:solidFill>
                  <a:schemeClr val="tx1"/>
                </a:solidFill>
                <a:latin typeface="맑은 고딕" panose="020B0503020000020004" pitchFamily="50" charset="-127"/>
                <a:ea typeface="맑은 고딕" panose="020B0503020000020004" pitchFamily="50" charset="-127"/>
              </a:rPr>
              <a:t>★ </a:t>
            </a:r>
            <a:r>
              <a:rPr lang="ko-KR" altLang="en-US" sz="1100" b="1">
                <a:solidFill>
                  <a:schemeClr val="tx1"/>
                </a:solidFill>
                <a:latin typeface="+mn-ea"/>
                <a:ea typeface="+mn-ea"/>
              </a:rPr>
              <a:t>판정기준</a:t>
            </a:r>
            <a:r>
              <a:rPr lang="en-US" altLang="ko-KR" sz="1100" b="1" baseline="0">
                <a:solidFill>
                  <a:schemeClr val="tx1"/>
                </a:solidFill>
                <a:latin typeface="+mn-ea"/>
                <a:ea typeface="+mn-ea"/>
              </a:rPr>
              <a:t> : </a:t>
            </a:r>
            <a:r>
              <a:rPr lang="en-US" altLang="ko-KR" sz="1100" b="1">
                <a:solidFill>
                  <a:schemeClr val="tx1"/>
                </a:solidFill>
                <a:latin typeface="+mn-ea"/>
                <a:ea typeface="+mn-ea"/>
              </a:rPr>
              <a:t>X,Y</a:t>
            </a:r>
            <a:r>
              <a:rPr lang="ko-KR" altLang="en-US" sz="1100" b="1">
                <a:solidFill>
                  <a:schemeClr val="tx1"/>
                </a:solidFill>
                <a:latin typeface="+mn-ea"/>
                <a:ea typeface="+mn-ea"/>
              </a:rPr>
              <a:t>축 전체 면적의 </a:t>
            </a:r>
            <a:r>
              <a:rPr lang="en-US" altLang="ko-KR" sz="1100" b="1">
                <a:solidFill>
                  <a:schemeClr val="tx1"/>
                </a:solidFill>
                <a:latin typeface="+mn-ea"/>
                <a:ea typeface="+mn-ea"/>
              </a:rPr>
              <a:t>70%</a:t>
            </a:r>
            <a:r>
              <a:rPr lang="en-US" altLang="ko-KR" sz="1100" b="1" baseline="0">
                <a:solidFill>
                  <a:schemeClr val="tx1"/>
                </a:solidFill>
                <a:latin typeface="+mn-ea"/>
                <a:ea typeface="+mn-ea"/>
              </a:rPr>
              <a:t> </a:t>
            </a:r>
            <a:r>
              <a:rPr lang="ko-KR" altLang="en-US" sz="1100" b="1" baseline="0">
                <a:solidFill>
                  <a:schemeClr val="tx1"/>
                </a:solidFill>
                <a:latin typeface="+mn-ea"/>
                <a:ea typeface="+mn-ea"/>
              </a:rPr>
              <a:t>이상</a:t>
            </a:r>
            <a:r>
              <a:rPr lang="en-US" altLang="ko-KR" sz="1100" b="1" baseline="0">
                <a:solidFill>
                  <a:schemeClr val="tx1"/>
                </a:solidFill>
                <a:latin typeface="+mn-ea"/>
                <a:ea typeface="+mn-ea"/>
              </a:rPr>
              <a:t> </a:t>
            </a:r>
          </a:p>
          <a:p>
            <a:pPr algn="l"/>
            <a:r>
              <a:rPr lang="en-US" altLang="ko-KR" sz="1100" b="1" baseline="0">
                <a:solidFill>
                  <a:schemeClr val="tx1"/>
                </a:solidFill>
                <a:latin typeface="+mn-ea"/>
                <a:ea typeface="+mn-ea"/>
              </a:rPr>
              <a:t>       </a:t>
            </a:r>
            <a:r>
              <a:rPr lang="ko-KR" altLang="en-US" sz="1100" b="1">
                <a:solidFill>
                  <a:schemeClr val="tx1"/>
                </a:solidFill>
                <a:latin typeface="+mn-ea"/>
                <a:ea typeface="+mn-ea"/>
              </a:rPr>
              <a:t>단</a:t>
            </a:r>
            <a:r>
              <a:rPr lang="en-US" altLang="ko-KR" sz="1100" b="1">
                <a:solidFill>
                  <a:schemeClr val="tx1"/>
                </a:solidFill>
                <a:latin typeface="+mn-ea"/>
                <a:ea typeface="+mn-ea"/>
              </a:rPr>
              <a:t>, Y</a:t>
            </a:r>
            <a:r>
              <a:rPr lang="ko-KR" altLang="en-US" sz="1100" b="1">
                <a:solidFill>
                  <a:schemeClr val="tx1"/>
                </a:solidFill>
                <a:latin typeface="+mn-ea"/>
                <a:ea typeface="+mn-ea"/>
              </a:rPr>
              <a:t>축방향 관통 없을 것</a:t>
            </a:r>
          </a:p>
        </xdr:txBody>
      </xdr:sp>
      <xdr:sp macro="" textlink="">
        <xdr:nvSpPr>
          <xdr:cNvPr id="21" name="직사각형 20">
            <a:extLst>
              <a:ext uri="{FF2B5EF4-FFF2-40B4-BE49-F238E27FC236}">
                <a16:creationId xmlns="" xmlns:a16="http://schemas.microsoft.com/office/drawing/2014/main" id="{00000000-0008-0000-0800-000015000000}"/>
              </a:ext>
            </a:extLst>
          </xdr:cNvPr>
          <xdr:cNvSpPr/>
        </xdr:nvSpPr>
        <xdr:spPr>
          <a:xfrm>
            <a:off x="21232327" y="22327280"/>
            <a:ext cx="678656" cy="1169193"/>
          </a:xfrm>
          <a:prstGeom prst="rect">
            <a:avLst/>
          </a:prstGeom>
          <a:solidFill>
            <a:schemeClr val="bg1"/>
          </a:solidFill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22" name="직사각형 21">
            <a:extLst>
              <a:ext uri="{FF2B5EF4-FFF2-40B4-BE49-F238E27FC236}">
                <a16:creationId xmlns="" xmlns:a16="http://schemas.microsoft.com/office/drawing/2014/main" id="{00000000-0008-0000-0800-000016000000}"/>
              </a:ext>
            </a:extLst>
          </xdr:cNvPr>
          <xdr:cNvSpPr/>
        </xdr:nvSpPr>
        <xdr:spPr>
          <a:xfrm>
            <a:off x="22017571" y="23318190"/>
            <a:ext cx="871537" cy="45243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ko-KR" sz="1050" b="1">
                <a:solidFill>
                  <a:schemeClr val="tx1"/>
                </a:solidFill>
                <a:latin typeface="+mn-ea"/>
                <a:ea typeface="+mn-ea"/>
              </a:rPr>
              <a:t>X</a:t>
            </a:r>
            <a:r>
              <a:rPr lang="ko-KR" altLang="en-US" sz="1050" b="1">
                <a:solidFill>
                  <a:schemeClr val="tx1"/>
                </a:solidFill>
                <a:latin typeface="+mn-ea"/>
                <a:ea typeface="+mn-ea"/>
              </a:rPr>
              <a:t>축</a:t>
            </a:r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="" xmlns:a16="http://schemas.microsoft.com/office/drawing/2014/main" id="{00000000-0008-0000-0800-000017000000}"/>
              </a:ext>
            </a:extLst>
          </xdr:cNvPr>
          <xdr:cNvSpPr/>
        </xdr:nvSpPr>
        <xdr:spPr>
          <a:xfrm>
            <a:off x="20945471" y="22717807"/>
            <a:ext cx="1273970" cy="361952"/>
          </a:xfrm>
          <a:prstGeom prst="rect">
            <a:avLst/>
          </a:prstGeom>
          <a:solidFill>
            <a:schemeClr val="bg2">
              <a:lumMod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cxnSp macro="">
        <xdr:nvCxnSpPr>
          <xdr:cNvPr id="24" name="직선 화살표 연결선 23">
            <a:extLst>
              <a:ext uri="{FF2B5EF4-FFF2-40B4-BE49-F238E27FC236}">
                <a16:creationId xmlns="" xmlns:a16="http://schemas.microsoft.com/office/drawing/2014/main" id="{00000000-0008-0000-0800-000018000000}"/>
              </a:ext>
            </a:extLst>
          </xdr:cNvPr>
          <xdr:cNvCxnSpPr/>
        </xdr:nvCxnSpPr>
        <xdr:spPr>
          <a:xfrm flipV="1">
            <a:off x="20892381" y="23590765"/>
            <a:ext cx="1347788" cy="2"/>
          </a:xfrm>
          <a:prstGeom prst="straightConnector1">
            <a:avLst/>
          </a:prstGeom>
          <a:ln w="19050">
            <a:solidFill>
              <a:srgbClr val="FF0000"/>
            </a:solidFill>
            <a:headEnd type="non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직선 화살표 연결선 24">
            <a:extLst>
              <a:ext uri="{FF2B5EF4-FFF2-40B4-BE49-F238E27FC236}">
                <a16:creationId xmlns="" xmlns:a16="http://schemas.microsoft.com/office/drawing/2014/main" id="{00000000-0008-0000-0800-000019000000}"/>
              </a:ext>
            </a:extLst>
          </xdr:cNvPr>
          <xdr:cNvCxnSpPr/>
        </xdr:nvCxnSpPr>
        <xdr:spPr>
          <a:xfrm>
            <a:off x="20892399" y="22347750"/>
            <a:ext cx="0" cy="1254919"/>
          </a:xfrm>
          <a:prstGeom prst="straightConnector1">
            <a:avLst/>
          </a:prstGeom>
          <a:ln w="19050">
            <a:solidFill>
              <a:srgbClr val="FF0000"/>
            </a:solidFill>
            <a:headEnd type="triangl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6" name="직사각형 25">
            <a:extLst>
              <a:ext uri="{FF2B5EF4-FFF2-40B4-BE49-F238E27FC236}">
                <a16:creationId xmlns="" xmlns:a16="http://schemas.microsoft.com/office/drawing/2014/main" id="{00000000-0008-0000-0800-00001A000000}"/>
              </a:ext>
            </a:extLst>
          </xdr:cNvPr>
          <xdr:cNvSpPr/>
        </xdr:nvSpPr>
        <xdr:spPr>
          <a:xfrm>
            <a:off x="20541055" y="21942053"/>
            <a:ext cx="752476" cy="4667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ko-KR" sz="1000" b="1">
                <a:solidFill>
                  <a:schemeClr val="tx1"/>
                </a:solidFill>
                <a:latin typeface="+mn-ea"/>
                <a:ea typeface="+mn-ea"/>
              </a:rPr>
              <a:t>Y</a:t>
            </a:r>
            <a:r>
              <a:rPr lang="ko-KR" altLang="en-US" sz="1000" b="1">
                <a:solidFill>
                  <a:schemeClr val="tx1"/>
                </a:solidFill>
                <a:latin typeface="+mn-ea"/>
                <a:ea typeface="+mn-ea"/>
              </a:rPr>
              <a:t>축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0</xdr:colOff>
          <xdr:row>21</xdr:row>
          <xdr:rowOff>0</xdr:rowOff>
        </xdr:from>
        <xdr:to>
          <xdr:col>40</xdr:col>
          <xdr:colOff>254099</xdr:colOff>
          <xdr:row>24</xdr:row>
          <xdr:rowOff>4729</xdr:rowOff>
        </xdr:to>
        <xdr:pic>
          <xdr:nvPicPr>
            <xdr:cNvPr id="27" name="그림 26">
              <a:extLst>
                <a:ext uri="{FF2B5EF4-FFF2-40B4-BE49-F238E27FC236}">
                  <a16:creationId xmlns="" xmlns:a16="http://schemas.microsoft.com/office/drawing/2014/main" id="{00000000-0008-0000-0800-00001B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321095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8972550" y="7105650"/>
              <a:ext cx="1854299" cy="1204879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41</xdr:col>
          <xdr:colOff>13945</xdr:colOff>
          <xdr:row>21</xdr:row>
          <xdr:rowOff>0</xdr:rowOff>
        </xdr:from>
        <xdr:to>
          <xdr:col>48</xdr:col>
          <xdr:colOff>1344</xdr:colOff>
          <xdr:row>24</xdr:row>
          <xdr:rowOff>4729</xdr:rowOff>
        </xdr:to>
        <xdr:pic>
          <xdr:nvPicPr>
            <xdr:cNvPr id="28" name="그림 27">
              <a:extLst>
                <a:ext uri="{FF2B5EF4-FFF2-40B4-BE49-F238E27FC236}">
                  <a16:creationId xmlns="" xmlns:a16="http://schemas.microsoft.com/office/drawing/2014/main" id="{00000000-0008-0000-0800-00001C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321095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0853395" y="7105650"/>
              <a:ext cx="1854299" cy="1204879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xdr:twoCellAnchor>
    <xdr:from>
      <xdr:col>40</xdr:col>
      <xdr:colOff>212513</xdr:colOff>
      <xdr:row>57</xdr:row>
      <xdr:rowOff>309034</xdr:rowOff>
    </xdr:from>
    <xdr:to>
      <xdr:col>47</xdr:col>
      <xdr:colOff>192405</xdr:colOff>
      <xdr:row>61</xdr:row>
      <xdr:rowOff>5292</xdr:rowOff>
    </xdr:to>
    <xdr:sp macro="" textlink="">
      <xdr:nvSpPr>
        <xdr:cNvPr id="29" name="직사각형 28">
          <a:extLst>
            <a:ext uri="{FF2B5EF4-FFF2-40B4-BE49-F238E27FC236}">
              <a16:creationId xmlns="" xmlns:a16="http://schemas.microsoft.com/office/drawing/2014/main" id="{00000000-0008-0000-0800-00001D000000}"/>
            </a:ext>
          </a:extLst>
        </xdr:cNvPr>
        <xdr:cNvSpPr/>
      </xdr:nvSpPr>
      <xdr:spPr>
        <a:xfrm>
          <a:off x="10785263" y="18587509"/>
          <a:ext cx="1846792" cy="1144058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>
              <a:solidFill>
                <a:schemeClr val="accent6">
                  <a:lumMod val="75000"/>
                </a:schemeClr>
              </a:solidFill>
            </a:rPr>
            <a:t>시료 부착 영역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0</xdr:colOff>
          <xdr:row>72</xdr:row>
          <xdr:rowOff>0</xdr:rowOff>
        </xdr:from>
        <xdr:to>
          <xdr:col>40</xdr:col>
          <xdr:colOff>254099</xdr:colOff>
          <xdr:row>75</xdr:row>
          <xdr:rowOff>4729</xdr:rowOff>
        </xdr:to>
        <xdr:pic>
          <xdr:nvPicPr>
            <xdr:cNvPr id="30" name="그림 29">
              <a:extLst>
                <a:ext uri="{FF2B5EF4-FFF2-40B4-BE49-F238E27FC236}">
                  <a16:creationId xmlns="" xmlns:a16="http://schemas.microsoft.com/office/drawing/2014/main" id="{00000000-0008-0000-0800-00001E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321095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8972550" y="23707725"/>
              <a:ext cx="1854299" cy="1204879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41</xdr:col>
          <xdr:colOff>13945</xdr:colOff>
          <xdr:row>72</xdr:row>
          <xdr:rowOff>0</xdr:rowOff>
        </xdr:from>
        <xdr:to>
          <xdr:col>48</xdr:col>
          <xdr:colOff>1344</xdr:colOff>
          <xdr:row>75</xdr:row>
          <xdr:rowOff>4729</xdr:rowOff>
        </xdr:to>
        <xdr:pic>
          <xdr:nvPicPr>
            <xdr:cNvPr id="31" name="그림 30">
              <a:extLst>
                <a:ext uri="{FF2B5EF4-FFF2-40B4-BE49-F238E27FC236}">
                  <a16:creationId xmlns="" xmlns:a16="http://schemas.microsoft.com/office/drawing/2014/main" id="{00000000-0008-0000-0800-00001F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321096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0853395" y="23707725"/>
              <a:ext cx="1854299" cy="1204879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261256</xdr:colOff>
      <xdr:row>5</xdr:row>
      <xdr:rowOff>19050</xdr:rowOff>
    </xdr:from>
    <xdr:to>
      <xdr:col>38</xdr:col>
      <xdr:colOff>152400</xdr:colOff>
      <xdr:row>5</xdr:row>
      <xdr:rowOff>304799</xdr:rowOff>
    </xdr:to>
    <xdr:sp macro="" textlink="">
      <xdr:nvSpPr>
        <xdr:cNvPr id="2" name="타원 1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SpPr/>
      </xdr:nvSpPr>
      <xdr:spPr>
        <a:xfrm>
          <a:off x="9767206" y="1352550"/>
          <a:ext cx="424544" cy="285749"/>
        </a:xfrm>
        <a:prstGeom prst="ellipse">
          <a:avLst/>
        </a:prstGeom>
        <a:noFill/>
        <a:ln w="317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  <xdr:twoCellAnchor>
    <xdr:from>
      <xdr:col>37</xdr:col>
      <xdr:colOff>0</xdr:colOff>
      <xdr:row>56</xdr:row>
      <xdr:rowOff>9524</xdr:rowOff>
    </xdr:from>
    <xdr:to>
      <xdr:col>38</xdr:col>
      <xdr:colOff>161925</xdr:colOff>
      <xdr:row>56</xdr:row>
      <xdr:rowOff>304800</xdr:rowOff>
    </xdr:to>
    <xdr:sp macro="" textlink="">
      <xdr:nvSpPr>
        <xdr:cNvPr id="3" name="타원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SpPr/>
      </xdr:nvSpPr>
      <xdr:spPr>
        <a:xfrm>
          <a:off x="9772650" y="17945099"/>
          <a:ext cx="428625" cy="295276"/>
        </a:xfrm>
        <a:prstGeom prst="ellipse">
          <a:avLst/>
        </a:prstGeom>
        <a:noFill/>
        <a:ln w="317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  <xdr:twoCellAnchor>
    <xdr:from>
      <xdr:col>43</xdr:col>
      <xdr:colOff>47625</xdr:colOff>
      <xdr:row>35</xdr:row>
      <xdr:rowOff>28575</xdr:rowOff>
    </xdr:from>
    <xdr:to>
      <xdr:col>46</xdr:col>
      <xdr:colOff>247090</xdr:colOff>
      <xdr:row>35</xdr:row>
      <xdr:rowOff>378198</xdr:rowOff>
    </xdr:to>
    <xdr:sp macro="" textlink="">
      <xdr:nvSpPr>
        <xdr:cNvPr id="4" name="직사각형 3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SpPr/>
      </xdr:nvSpPr>
      <xdr:spPr>
        <a:xfrm>
          <a:off x="11420475" y="11544300"/>
          <a:ext cx="999565" cy="3496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altLang="ko-KR" sz="2000">
              <a:solidFill>
                <a:schemeClr val="bg1"/>
              </a:solidFill>
              <a:latin typeface="+mj-ea"/>
              <a:ea typeface="+mj-ea"/>
            </a:rPr>
            <a:t>B u r r</a:t>
          </a:r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43</xdr:col>
      <xdr:colOff>47625</xdr:colOff>
      <xdr:row>37</xdr:row>
      <xdr:rowOff>9525</xdr:rowOff>
    </xdr:from>
    <xdr:to>
      <xdr:col>46</xdr:col>
      <xdr:colOff>247090</xdr:colOff>
      <xdr:row>37</xdr:row>
      <xdr:rowOff>359148</xdr:rowOff>
    </xdr:to>
    <xdr:sp macro="" textlink="">
      <xdr:nvSpPr>
        <xdr:cNvPr id="5" name="직사각형 4">
          <a:extLst>
            <a:ext uri="{FF2B5EF4-FFF2-40B4-BE49-F238E27FC236}">
              <a16:creationId xmlns="" xmlns:a16="http://schemas.microsoft.com/office/drawing/2014/main" id="{00000000-0008-0000-0900-000005000000}"/>
            </a:ext>
          </a:extLst>
        </xdr:cNvPr>
        <xdr:cNvSpPr/>
      </xdr:nvSpPr>
      <xdr:spPr>
        <a:xfrm>
          <a:off x="11420475" y="12287250"/>
          <a:ext cx="999565" cy="3496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altLang="ko-KR" sz="2000">
              <a:solidFill>
                <a:schemeClr val="bg1"/>
              </a:solidFill>
              <a:latin typeface="+mj-ea"/>
              <a:ea typeface="+mj-ea"/>
            </a:rPr>
            <a:t>B u r r</a:t>
          </a:r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43</xdr:col>
      <xdr:colOff>47625</xdr:colOff>
      <xdr:row>39</xdr:row>
      <xdr:rowOff>0</xdr:rowOff>
    </xdr:from>
    <xdr:to>
      <xdr:col>46</xdr:col>
      <xdr:colOff>247090</xdr:colOff>
      <xdr:row>39</xdr:row>
      <xdr:rowOff>349623</xdr:rowOff>
    </xdr:to>
    <xdr:sp macro="" textlink="">
      <xdr:nvSpPr>
        <xdr:cNvPr id="6" name="직사각형 5">
          <a:extLst>
            <a:ext uri="{FF2B5EF4-FFF2-40B4-BE49-F238E27FC236}">
              <a16:creationId xmlns="" xmlns:a16="http://schemas.microsoft.com/office/drawing/2014/main" id="{00000000-0008-0000-0900-000006000000}"/>
            </a:ext>
          </a:extLst>
        </xdr:cNvPr>
        <xdr:cNvSpPr/>
      </xdr:nvSpPr>
      <xdr:spPr>
        <a:xfrm>
          <a:off x="11420475" y="13039725"/>
          <a:ext cx="999565" cy="3496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altLang="ko-KR" sz="2000">
              <a:solidFill>
                <a:schemeClr val="bg1"/>
              </a:solidFill>
              <a:latin typeface="+mj-ea"/>
              <a:ea typeface="+mj-ea"/>
            </a:rPr>
            <a:t>B u r r</a:t>
          </a:r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43</xdr:col>
      <xdr:colOff>47625</xdr:colOff>
      <xdr:row>87</xdr:row>
      <xdr:rowOff>28575</xdr:rowOff>
    </xdr:from>
    <xdr:to>
      <xdr:col>46</xdr:col>
      <xdr:colOff>247090</xdr:colOff>
      <xdr:row>87</xdr:row>
      <xdr:rowOff>378198</xdr:rowOff>
    </xdr:to>
    <xdr:sp macro="" textlink="">
      <xdr:nvSpPr>
        <xdr:cNvPr id="7" name="직사각형 6">
          <a:extLst>
            <a:ext uri="{FF2B5EF4-FFF2-40B4-BE49-F238E27FC236}">
              <a16:creationId xmlns="" xmlns:a16="http://schemas.microsoft.com/office/drawing/2014/main" id="{00000000-0008-0000-0900-000007000000}"/>
            </a:ext>
          </a:extLst>
        </xdr:cNvPr>
        <xdr:cNvSpPr/>
      </xdr:nvSpPr>
      <xdr:spPr>
        <a:xfrm>
          <a:off x="11420475" y="28241625"/>
          <a:ext cx="999565" cy="3496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altLang="ko-KR" sz="2000">
              <a:solidFill>
                <a:schemeClr val="bg1"/>
              </a:solidFill>
              <a:latin typeface="+mj-ea"/>
              <a:ea typeface="+mj-ea"/>
            </a:rPr>
            <a:t>B u r r</a:t>
          </a:r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43</xdr:col>
      <xdr:colOff>47625</xdr:colOff>
      <xdr:row>89</xdr:row>
      <xdr:rowOff>9525</xdr:rowOff>
    </xdr:from>
    <xdr:to>
      <xdr:col>46</xdr:col>
      <xdr:colOff>247090</xdr:colOff>
      <xdr:row>89</xdr:row>
      <xdr:rowOff>359148</xdr:rowOff>
    </xdr:to>
    <xdr:sp macro="" textlink="">
      <xdr:nvSpPr>
        <xdr:cNvPr id="8" name="직사각형 7">
          <a:extLst>
            <a:ext uri="{FF2B5EF4-FFF2-40B4-BE49-F238E27FC236}">
              <a16:creationId xmlns="" xmlns:a16="http://schemas.microsoft.com/office/drawing/2014/main" id="{00000000-0008-0000-0900-000008000000}"/>
            </a:ext>
          </a:extLst>
        </xdr:cNvPr>
        <xdr:cNvSpPr/>
      </xdr:nvSpPr>
      <xdr:spPr>
        <a:xfrm>
          <a:off x="11420475" y="28984575"/>
          <a:ext cx="999565" cy="3496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altLang="ko-KR" sz="2000">
              <a:solidFill>
                <a:schemeClr val="bg1"/>
              </a:solidFill>
              <a:latin typeface="+mj-ea"/>
              <a:ea typeface="+mj-ea"/>
            </a:rPr>
            <a:t>B u r r</a:t>
          </a:r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43</xdr:col>
      <xdr:colOff>47625</xdr:colOff>
      <xdr:row>91</xdr:row>
      <xdr:rowOff>0</xdr:rowOff>
    </xdr:from>
    <xdr:to>
      <xdr:col>46</xdr:col>
      <xdr:colOff>247090</xdr:colOff>
      <xdr:row>91</xdr:row>
      <xdr:rowOff>349623</xdr:rowOff>
    </xdr:to>
    <xdr:sp macro="" textlink="">
      <xdr:nvSpPr>
        <xdr:cNvPr id="9" name="직사각형 8">
          <a:extLst>
            <a:ext uri="{FF2B5EF4-FFF2-40B4-BE49-F238E27FC236}">
              <a16:creationId xmlns="" xmlns:a16="http://schemas.microsoft.com/office/drawing/2014/main" id="{00000000-0008-0000-0900-000009000000}"/>
            </a:ext>
          </a:extLst>
        </xdr:cNvPr>
        <xdr:cNvSpPr/>
      </xdr:nvSpPr>
      <xdr:spPr>
        <a:xfrm>
          <a:off x="11420475" y="29737050"/>
          <a:ext cx="999565" cy="3496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altLang="ko-KR" sz="2000">
              <a:solidFill>
                <a:schemeClr val="bg1"/>
              </a:solidFill>
              <a:latin typeface="+mj-ea"/>
              <a:ea typeface="+mj-ea"/>
            </a:rPr>
            <a:t>B u r r</a:t>
          </a:r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40</xdr:col>
      <xdr:colOff>220133</xdr:colOff>
      <xdr:row>6</xdr:row>
      <xdr:rowOff>270934</xdr:rowOff>
    </xdr:from>
    <xdr:to>
      <xdr:col>47</xdr:col>
      <xdr:colOff>200025</xdr:colOff>
      <xdr:row>9</xdr:row>
      <xdr:rowOff>348192</xdr:rowOff>
    </xdr:to>
    <xdr:sp macro="" textlink="">
      <xdr:nvSpPr>
        <xdr:cNvPr id="10" name="직사각형 9">
          <a:extLst>
            <a:ext uri="{FF2B5EF4-FFF2-40B4-BE49-F238E27FC236}">
              <a16:creationId xmlns="" xmlns:a16="http://schemas.microsoft.com/office/drawing/2014/main" id="{00000000-0008-0000-0900-00000A000000}"/>
            </a:ext>
          </a:extLst>
        </xdr:cNvPr>
        <xdr:cNvSpPr/>
      </xdr:nvSpPr>
      <xdr:spPr>
        <a:xfrm>
          <a:off x="10792883" y="1947334"/>
          <a:ext cx="1846792" cy="1144058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>
              <a:solidFill>
                <a:schemeClr val="accent6">
                  <a:lumMod val="75000"/>
                </a:schemeClr>
              </a:solidFill>
            </a:rPr>
            <a:t>시료 부착 영역</a:t>
          </a:r>
        </a:p>
      </xdr:txBody>
    </xdr:sp>
    <xdr:clientData/>
  </xdr:twoCellAnchor>
  <xdr:twoCellAnchor>
    <xdr:from>
      <xdr:col>33</xdr:col>
      <xdr:colOff>175260</xdr:colOff>
      <xdr:row>6</xdr:row>
      <xdr:rowOff>175260</xdr:rowOff>
    </xdr:from>
    <xdr:to>
      <xdr:col>50</xdr:col>
      <xdr:colOff>65062</xdr:colOff>
      <xdr:row>11</xdr:row>
      <xdr:rowOff>99057</xdr:rowOff>
    </xdr:to>
    <xdr:grpSp>
      <xdr:nvGrpSpPr>
        <xdr:cNvPr id="11" name="그룹 10">
          <a:extLst>
            <a:ext uri="{FF2B5EF4-FFF2-40B4-BE49-F238E27FC236}">
              <a16:creationId xmlns="" xmlns:a16="http://schemas.microsoft.com/office/drawing/2014/main" id="{00000000-0008-0000-0900-00000B000000}"/>
            </a:ext>
          </a:extLst>
        </xdr:cNvPr>
        <xdr:cNvGrpSpPr/>
      </xdr:nvGrpSpPr>
      <xdr:grpSpPr>
        <a:xfrm>
          <a:off x="8881110" y="1851660"/>
          <a:ext cx="4928527" cy="1752597"/>
          <a:chOff x="20488209" y="21942053"/>
          <a:chExt cx="7541869" cy="2678331"/>
        </a:xfrm>
      </xdr:grpSpPr>
      <xdr:sp macro="" textlink="">
        <xdr:nvSpPr>
          <xdr:cNvPr id="12" name="직사각형 11">
            <a:extLst>
              <a:ext uri="{FF2B5EF4-FFF2-40B4-BE49-F238E27FC236}">
                <a16:creationId xmlns="" xmlns:a16="http://schemas.microsoft.com/office/drawing/2014/main" id="{00000000-0008-0000-0900-00000C000000}"/>
              </a:ext>
            </a:extLst>
          </xdr:cNvPr>
          <xdr:cNvSpPr/>
        </xdr:nvSpPr>
        <xdr:spPr>
          <a:xfrm>
            <a:off x="20488209" y="23709845"/>
            <a:ext cx="7541869" cy="91053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l"/>
            <a:r>
              <a:rPr lang="en-US" altLang="ko-KR" sz="2000" b="1" baseline="0">
                <a:solidFill>
                  <a:schemeClr val="tx1"/>
                </a:solidFill>
                <a:latin typeface="+mn-ea"/>
                <a:ea typeface="+mn-ea"/>
              </a:rPr>
              <a:t> </a:t>
            </a:r>
            <a:r>
              <a:rPr lang="en-US" altLang="ko-KR" sz="1400" b="1" baseline="0">
                <a:solidFill>
                  <a:schemeClr val="tx1"/>
                </a:solidFill>
                <a:latin typeface="맑은 고딕" panose="020B0503020000020004" pitchFamily="50" charset="-127"/>
                <a:ea typeface="맑은 고딕" panose="020B0503020000020004" pitchFamily="50" charset="-127"/>
              </a:rPr>
              <a:t>★ </a:t>
            </a:r>
            <a:r>
              <a:rPr lang="ko-KR" altLang="en-US" sz="1100" b="1">
                <a:solidFill>
                  <a:schemeClr val="tx1"/>
                </a:solidFill>
                <a:latin typeface="+mn-ea"/>
                <a:ea typeface="+mn-ea"/>
              </a:rPr>
              <a:t>판정기준</a:t>
            </a:r>
            <a:r>
              <a:rPr lang="en-US" altLang="ko-KR" sz="1100" b="1" baseline="0">
                <a:solidFill>
                  <a:schemeClr val="tx1"/>
                </a:solidFill>
                <a:latin typeface="+mn-ea"/>
                <a:ea typeface="+mn-ea"/>
              </a:rPr>
              <a:t> : </a:t>
            </a:r>
            <a:r>
              <a:rPr lang="en-US" altLang="ko-KR" sz="1100" b="1">
                <a:solidFill>
                  <a:schemeClr val="tx1"/>
                </a:solidFill>
                <a:latin typeface="+mn-ea"/>
                <a:ea typeface="+mn-ea"/>
              </a:rPr>
              <a:t>X,Y</a:t>
            </a:r>
            <a:r>
              <a:rPr lang="ko-KR" altLang="en-US" sz="1100" b="1">
                <a:solidFill>
                  <a:schemeClr val="tx1"/>
                </a:solidFill>
                <a:latin typeface="+mn-ea"/>
                <a:ea typeface="+mn-ea"/>
              </a:rPr>
              <a:t>축 전체 면적의 </a:t>
            </a:r>
            <a:r>
              <a:rPr lang="en-US" altLang="ko-KR" sz="1100" b="1">
                <a:solidFill>
                  <a:schemeClr val="tx1"/>
                </a:solidFill>
                <a:latin typeface="+mn-ea"/>
                <a:ea typeface="+mn-ea"/>
              </a:rPr>
              <a:t>70%</a:t>
            </a:r>
            <a:r>
              <a:rPr lang="en-US" altLang="ko-KR" sz="1100" b="1" baseline="0">
                <a:solidFill>
                  <a:schemeClr val="tx1"/>
                </a:solidFill>
                <a:latin typeface="+mn-ea"/>
                <a:ea typeface="+mn-ea"/>
              </a:rPr>
              <a:t> </a:t>
            </a:r>
            <a:r>
              <a:rPr lang="ko-KR" altLang="en-US" sz="1100" b="1" baseline="0">
                <a:solidFill>
                  <a:schemeClr val="tx1"/>
                </a:solidFill>
                <a:latin typeface="+mn-ea"/>
                <a:ea typeface="+mn-ea"/>
              </a:rPr>
              <a:t>이상</a:t>
            </a:r>
            <a:r>
              <a:rPr lang="en-US" altLang="ko-KR" sz="1100" b="1" baseline="0">
                <a:solidFill>
                  <a:schemeClr val="tx1"/>
                </a:solidFill>
                <a:latin typeface="+mn-ea"/>
                <a:ea typeface="+mn-ea"/>
              </a:rPr>
              <a:t> </a:t>
            </a:r>
          </a:p>
          <a:p>
            <a:pPr algn="l"/>
            <a:r>
              <a:rPr lang="en-US" altLang="ko-KR" sz="1100" b="1" baseline="0">
                <a:solidFill>
                  <a:schemeClr val="tx1"/>
                </a:solidFill>
                <a:latin typeface="+mn-ea"/>
                <a:ea typeface="+mn-ea"/>
              </a:rPr>
              <a:t>       </a:t>
            </a:r>
            <a:r>
              <a:rPr lang="ko-KR" altLang="en-US" sz="1100" b="1">
                <a:solidFill>
                  <a:schemeClr val="tx1"/>
                </a:solidFill>
                <a:latin typeface="+mn-ea"/>
                <a:ea typeface="+mn-ea"/>
              </a:rPr>
              <a:t>단</a:t>
            </a:r>
            <a:r>
              <a:rPr lang="en-US" altLang="ko-KR" sz="1100" b="1">
                <a:solidFill>
                  <a:schemeClr val="tx1"/>
                </a:solidFill>
                <a:latin typeface="+mn-ea"/>
                <a:ea typeface="+mn-ea"/>
              </a:rPr>
              <a:t>, Y</a:t>
            </a:r>
            <a:r>
              <a:rPr lang="ko-KR" altLang="en-US" sz="1100" b="1">
                <a:solidFill>
                  <a:schemeClr val="tx1"/>
                </a:solidFill>
                <a:latin typeface="+mn-ea"/>
                <a:ea typeface="+mn-ea"/>
              </a:rPr>
              <a:t>축방향 관통 없을 것</a:t>
            </a:r>
          </a:p>
        </xdr:txBody>
      </xdr:sp>
      <xdr:sp macro="" textlink="">
        <xdr:nvSpPr>
          <xdr:cNvPr id="13" name="직사각형 12">
            <a:extLst>
              <a:ext uri="{FF2B5EF4-FFF2-40B4-BE49-F238E27FC236}">
                <a16:creationId xmlns="" xmlns:a16="http://schemas.microsoft.com/office/drawing/2014/main" id="{00000000-0008-0000-0900-00000D000000}"/>
              </a:ext>
            </a:extLst>
          </xdr:cNvPr>
          <xdr:cNvSpPr/>
        </xdr:nvSpPr>
        <xdr:spPr>
          <a:xfrm>
            <a:off x="21232327" y="22327280"/>
            <a:ext cx="678656" cy="1169193"/>
          </a:xfrm>
          <a:prstGeom prst="rect">
            <a:avLst/>
          </a:prstGeom>
          <a:solidFill>
            <a:schemeClr val="bg1"/>
          </a:solidFill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14" name="직사각형 13">
            <a:extLst>
              <a:ext uri="{FF2B5EF4-FFF2-40B4-BE49-F238E27FC236}">
                <a16:creationId xmlns="" xmlns:a16="http://schemas.microsoft.com/office/drawing/2014/main" id="{00000000-0008-0000-0900-00000E000000}"/>
              </a:ext>
            </a:extLst>
          </xdr:cNvPr>
          <xdr:cNvSpPr/>
        </xdr:nvSpPr>
        <xdr:spPr>
          <a:xfrm>
            <a:off x="22017571" y="23318190"/>
            <a:ext cx="871537" cy="45243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ko-KR" sz="1050" b="1">
                <a:solidFill>
                  <a:schemeClr val="tx1"/>
                </a:solidFill>
                <a:latin typeface="+mn-ea"/>
                <a:ea typeface="+mn-ea"/>
              </a:rPr>
              <a:t>X</a:t>
            </a:r>
            <a:r>
              <a:rPr lang="ko-KR" altLang="en-US" sz="1050" b="1">
                <a:solidFill>
                  <a:schemeClr val="tx1"/>
                </a:solidFill>
                <a:latin typeface="+mn-ea"/>
                <a:ea typeface="+mn-ea"/>
              </a:rPr>
              <a:t>축</a:t>
            </a:r>
          </a:p>
        </xdr:txBody>
      </xdr:sp>
      <xdr:sp macro="" textlink="">
        <xdr:nvSpPr>
          <xdr:cNvPr id="15" name="직사각형 14">
            <a:extLst>
              <a:ext uri="{FF2B5EF4-FFF2-40B4-BE49-F238E27FC236}">
                <a16:creationId xmlns="" xmlns:a16="http://schemas.microsoft.com/office/drawing/2014/main" id="{00000000-0008-0000-0900-00000F000000}"/>
              </a:ext>
            </a:extLst>
          </xdr:cNvPr>
          <xdr:cNvSpPr/>
        </xdr:nvSpPr>
        <xdr:spPr>
          <a:xfrm>
            <a:off x="20945471" y="22717807"/>
            <a:ext cx="1273970" cy="361952"/>
          </a:xfrm>
          <a:prstGeom prst="rect">
            <a:avLst/>
          </a:prstGeom>
          <a:solidFill>
            <a:schemeClr val="bg2">
              <a:lumMod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cxnSp macro="">
        <xdr:nvCxnSpPr>
          <xdr:cNvPr id="16" name="직선 화살표 연결선 15">
            <a:extLst>
              <a:ext uri="{FF2B5EF4-FFF2-40B4-BE49-F238E27FC236}">
                <a16:creationId xmlns="" xmlns:a16="http://schemas.microsoft.com/office/drawing/2014/main" id="{00000000-0008-0000-0900-000010000000}"/>
              </a:ext>
            </a:extLst>
          </xdr:cNvPr>
          <xdr:cNvCxnSpPr/>
        </xdr:nvCxnSpPr>
        <xdr:spPr>
          <a:xfrm flipV="1">
            <a:off x="20892381" y="23590765"/>
            <a:ext cx="1347788" cy="2"/>
          </a:xfrm>
          <a:prstGeom prst="straightConnector1">
            <a:avLst/>
          </a:prstGeom>
          <a:ln w="19050">
            <a:solidFill>
              <a:srgbClr val="FF0000"/>
            </a:solidFill>
            <a:headEnd type="non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직선 화살표 연결선 16">
            <a:extLst>
              <a:ext uri="{FF2B5EF4-FFF2-40B4-BE49-F238E27FC236}">
                <a16:creationId xmlns="" xmlns:a16="http://schemas.microsoft.com/office/drawing/2014/main" id="{00000000-0008-0000-0900-000011000000}"/>
              </a:ext>
            </a:extLst>
          </xdr:cNvPr>
          <xdr:cNvCxnSpPr/>
        </xdr:nvCxnSpPr>
        <xdr:spPr>
          <a:xfrm>
            <a:off x="20892399" y="22347750"/>
            <a:ext cx="0" cy="1254919"/>
          </a:xfrm>
          <a:prstGeom prst="straightConnector1">
            <a:avLst/>
          </a:prstGeom>
          <a:ln w="19050">
            <a:solidFill>
              <a:srgbClr val="FF0000"/>
            </a:solidFill>
            <a:headEnd type="triangl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" name="직사각형 17">
            <a:extLst>
              <a:ext uri="{FF2B5EF4-FFF2-40B4-BE49-F238E27FC236}">
                <a16:creationId xmlns="" xmlns:a16="http://schemas.microsoft.com/office/drawing/2014/main" id="{00000000-0008-0000-0900-000012000000}"/>
              </a:ext>
            </a:extLst>
          </xdr:cNvPr>
          <xdr:cNvSpPr/>
        </xdr:nvSpPr>
        <xdr:spPr>
          <a:xfrm>
            <a:off x="20541055" y="21942053"/>
            <a:ext cx="752476" cy="4667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ko-KR" sz="1000" b="1">
                <a:solidFill>
                  <a:schemeClr val="tx1"/>
                </a:solidFill>
                <a:latin typeface="+mn-ea"/>
                <a:ea typeface="+mn-ea"/>
              </a:rPr>
              <a:t>Y</a:t>
            </a:r>
            <a:r>
              <a:rPr lang="ko-KR" altLang="en-US" sz="1000" b="1">
                <a:solidFill>
                  <a:schemeClr val="tx1"/>
                </a:solidFill>
                <a:latin typeface="+mn-ea"/>
                <a:ea typeface="+mn-ea"/>
              </a:rPr>
              <a:t>축</a:t>
            </a:r>
          </a:p>
        </xdr:txBody>
      </xdr:sp>
    </xdr:grpSp>
    <xdr:clientData/>
  </xdr:twoCellAnchor>
  <xdr:twoCellAnchor>
    <xdr:from>
      <xdr:col>33</xdr:col>
      <xdr:colOff>152400</xdr:colOff>
      <xdr:row>57</xdr:row>
      <xdr:rowOff>190500</xdr:rowOff>
    </xdr:from>
    <xdr:to>
      <xdr:col>50</xdr:col>
      <xdr:colOff>42202</xdr:colOff>
      <xdr:row>62</xdr:row>
      <xdr:rowOff>114297</xdr:rowOff>
    </xdr:to>
    <xdr:grpSp>
      <xdr:nvGrpSpPr>
        <xdr:cNvPr id="19" name="그룹 18">
          <a:extLst>
            <a:ext uri="{FF2B5EF4-FFF2-40B4-BE49-F238E27FC236}">
              <a16:creationId xmlns="" xmlns:a16="http://schemas.microsoft.com/office/drawing/2014/main" id="{00000000-0008-0000-0900-000013000000}"/>
            </a:ext>
          </a:extLst>
        </xdr:cNvPr>
        <xdr:cNvGrpSpPr/>
      </xdr:nvGrpSpPr>
      <xdr:grpSpPr>
        <a:xfrm>
          <a:off x="8858250" y="18468975"/>
          <a:ext cx="4928527" cy="1752597"/>
          <a:chOff x="20488209" y="21942053"/>
          <a:chExt cx="7541869" cy="2678331"/>
        </a:xfrm>
      </xdr:grpSpPr>
      <xdr:sp macro="" textlink="">
        <xdr:nvSpPr>
          <xdr:cNvPr id="20" name="직사각형 19">
            <a:extLst>
              <a:ext uri="{FF2B5EF4-FFF2-40B4-BE49-F238E27FC236}">
                <a16:creationId xmlns="" xmlns:a16="http://schemas.microsoft.com/office/drawing/2014/main" id="{00000000-0008-0000-0900-000014000000}"/>
              </a:ext>
            </a:extLst>
          </xdr:cNvPr>
          <xdr:cNvSpPr/>
        </xdr:nvSpPr>
        <xdr:spPr>
          <a:xfrm>
            <a:off x="20488209" y="23709845"/>
            <a:ext cx="7541869" cy="91053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l"/>
            <a:r>
              <a:rPr lang="en-US" altLang="ko-KR" sz="2000" b="1" baseline="0">
                <a:solidFill>
                  <a:schemeClr val="tx1"/>
                </a:solidFill>
                <a:latin typeface="+mn-ea"/>
                <a:ea typeface="+mn-ea"/>
              </a:rPr>
              <a:t> </a:t>
            </a:r>
            <a:r>
              <a:rPr lang="en-US" altLang="ko-KR" sz="1400" b="1" baseline="0">
                <a:solidFill>
                  <a:schemeClr val="tx1"/>
                </a:solidFill>
                <a:latin typeface="맑은 고딕" panose="020B0503020000020004" pitchFamily="50" charset="-127"/>
                <a:ea typeface="맑은 고딕" panose="020B0503020000020004" pitchFamily="50" charset="-127"/>
              </a:rPr>
              <a:t>★ </a:t>
            </a:r>
            <a:r>
              <a:rPr lang="ko-KR" altLang="en-US" sz="1100" b="1">
                <a:solidFill>
                  <a:schemeClr val="tx1"/>
                </a:solidFill>
                <a:latin typeface="+mn-ea"/>
                <a:ea typeface="+mn-ea"/>
              </a:rPr>
              <a:t>판정기준</a:t>
            </a:r>
            <a:r>
              <a:rPr lang="en-US" altLang="ko-KR" sz="1100" b="1" baseline="0">
                <a:solidFill>
                  <a:schemeClr val="tx1"/>
                </a:solidFill>
                <a:latin typeface="+mn-ea"/>
                <a:ea typeface="+mn-ea"/>
              </a:rPr>
              <a:t> : </a:t>
            </a:r>
            <a:r>
              <a:rPr lang="en-US" altLang="ko-KR" sz="1100" b="1">
                <a:solidFill>
                  <a:schemeClr val="tx1"/>
                </a:solidFill>
                <a:latin typeface="+mn-ea"/>
                <a:ea typeface="+mn-ea"/>
              </a:rPr>
              <a:t>X,Y</a:t>
            </a:r>
            <a:r>
              <a:rPr lang="ko-KR" altLang="en-US" sz="1100" b="1">
                <a:solidFill>
                  <a:schemeClr val="tx1"/>
                </a:solidFill>
                <a:latin typeface="+mn-ea"/>
                <a:ea typeface="+mn-ea"/>
              </a:rPr>
              <a:t>축 전체 면적의 </a:t>
            </a:r>
            <a:r>
              <a:rPr lang="en-US" altLang="ko-KR" sz="1100" b="1">
                <a:solidFill>
                  <a:schemeClr val="tx1"/>
                </a:solidFill>
                <a:latin typeface="+mn-ea"/>
                <a:ea typeface="+mn-ea"/>
              </a:rPr>
              <a:t>70%</a:t>
            </a:r>
            <a:r>
              <a:rPr lang="en-US" altLang="ko-KR" sz="1100" b="1" baseline="0">
                <a:solidFill>
                  <a:schemeClr val="tx1"/>
                </a:solidFill>
                <a:latin typeface="+mn-ea"/>
                <a:ea typeface="+mn-ea"/>
              </a:rPr>
              <a:t> </a:t>
            </a:r>
            <a:r>
              <a:rPr lang="ko-KR" altLang="en-US" sz="1100" b="1" baseline="0">
                <a:solidFill>
                  <a:schemeClr val="tx1"/>
                </a:solidFill>
                <a:latin typeface="+mn-ea"/>
                <a:ea typeface="+mn-ea"/>
              </a:rPr>
              <a:t>이상</a:t>
            </a:r>
            <a:r>
              <a:rPr lang="en-US" altLang="ko-KR" sz="1100" b="1" baseline="0">
                <a:solidFill>
                  <a:schemeClr val="tx1"/>
                </a:solidFill>
                <a:latin typeface="+mn-ea"/>
                <a:ea typeface="+mn-ea"/>
              </a:rPr>
              <a:t> </a:t>
            </a:r>
          </a:p>
          <a:p>
            <a:pPr algn="l"/>
            <a:r>
              <a:rPr lang="en-US" altLang="ko-KR" sz="1100" b="1" baseline="0">
                <a:solidFill>
                  <a:schemeClr val="tx1"/>
                </a:solidFill>
                <a:latin typeface="+mn-ea"/>
                <a:ea typeface="+mn-ea"/>
              </a:rPr>
              <a:t>       </a:t>
            </a:r>
            <a:r>
              <a:rPr lang="ko-KR" altLang="en-US" sz="1100" b="1">
                <a:solidFill>
                  <a:schemeClr val="tx1"/>
                </a:solidFill>
                <a:latin typeface="+mn-ea"/>
                <a:ea typeface="+mn-ea"/>
              </a:rPr>
              <a:t>단</a:t>
            </a:r>
            <a:r>
              <a:rPr lang="en-US" altLang="ko-KR" sz="1100" b="1">
                <a:solidFill>
                  <a:schemeClr val="tx1"/>
                </a:solidFill>
                <a:latin typeface="+mn-ea"/>
                <a:ea typeface="+mn-ea"/>
              </a:rPr>
              <a:t>, Y</a:t>
            </a:r>
            <a:r>
              <a:rPr lang="ko-KR" altLang="en-US" sz="1100" b="1">
                <a:solidFill>
                  <a:schemeClr val="tx1"/>
                </a:solidFill>
                <a:latin typeface="+mn-ea"/>
                <a:ea typeface="+mn-ea"/>
              </a:rPr>
              <a:t>축방향 관통 없을 것</a:t>
            </a:r>
          </a:p>
        </xdr:txBody>
      </xdr:sp>
      <xdr:sp macro="" textlink="">
        <xdr:nvSpPr>
          <xdr:cNvPr id="21" name="직사각형 20">
            <a:extLst>
              <a:ext uri="{FF2B5EF4-FFF2-40B4-BE49-F238E27FC236}">
                <a16:creationId xmlns="" xmlns:a16="http://schemas.microsoft.com/office/drawing/2014/main" id="{00000000-0008-0000-0900-000015000000}"/>
              </a:ext>
            </a:extLst>
          </xdr:cNvPr>
          <xdr:cNvSpPr/>
        </xdr:nvSpPr>
        <xdr:spPr>
          <a:xfrm>
            <a:off x="21232327" y="22327280"/>
            <a:ext cx="678656" cy="1169193"/>
          </a:xfrm>
          <a:prstGeom prst="rect">
            <a:avLst/>
          </a:prstGeom>
          <a:solidFill>
            <a:schemeClr val="bg1"/>
          </a:solidFill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22" name="직사각형 21">
            <a:extLst>
              <a:ext uri="{FF2B5EF4-FFF2-40B4-BE49-F238E27FC236}">
                <a16:creationId xmlns="" xmlns:a16="http://schemas.microsoft.com/office/drawing/2014/main" id="{00000000-0008-0000-0900-000016000000}"/>
              </a:ext>
            </a:extLst>
          </xdr:cNvPr>
          <xdr:cNvSpPr/>
        </xdr:nvSpPr>
        <xdr:spPr>
          <a:xfrm>
            <a:off x="22017571" y="23318190"/>
            <a:ext cx="871537" cy="45243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ko-KR" sz="1050" b="1">
                <a:solidFill>
                  <a:schemeClr val="tx1"/>
                </a:solidFill>
                <a:latin typeface="+mn-ea"/>
                <a:ea typeface="+mn-ea"/>
              </a:rPr>
              <a:t>X</a:t>
            </a:r>
            <a:r>
              <a:rPr lang="ko-KR" altLang="en-US" sz="1050" b="1">
                <a:solidFill>
                  <a:schemeClr val="tx1"/>
                </a:solidFill>
                <a:latin typeface="+mn-ea"/>
                <a:ea typeface="+mn-ea"/>
              </a:rPr>
              <a:t>축</a:t>
            </a:r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="" xmlns:a16="http://schemas.microsoft.com/office/drawing/2014/main" id="{00000000-0008-0000-0900-000017000000}"/>
              </a:ext>
            </a:extLst>
          </xdr:cNvPr>
          <xdr:cNvSpPr/>
        </xdr:nvSpPr>
        <xdr:spPr>
          <a:xfrm>
            <a:off x="20945471" y="22717807"/>
            <a:ext cx="1273970" cy="361952"/>
          </a:xfrm>
          <a:prstGeom prst="rect">
            <a:avLst/>
          </a:prstGeom>
          <a:solidFill>
            <a:schemeClr val="bg2">
              <a:lumMod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cxnSp macro="">
        <xdr:nvCxnSpPr>
          <xdr:cNvPr id="24" name="직선 화살표 연결선 23">
            <a:extLst>
              <a:ext uri="{FF2B5EF4-FFF2-40B4-BE49-F238E27FC236}">
                <a16:creationId xmlns="" xmlns:a16="http://schemas.microsoft.com/office/drawing/2014/main" id="{00000000-0008-0000-0900-000018000000}"/>
              </a:ext>
            </a:extLst>
          </xdr:cNvPr>
          <xdr:cNvCxnSpPr/>
        </xdr:nvCxnSpPr>
        <xdr:spPr>
          <a:xfrm flipV="1">
            <a:off x="20892381" y="23590765"/>
            <a:ext cx="1347788" cy="2"/>
          </a:xfrm>
          <a:prstGeom prst="straightConnector1">
            <a:avLst/>
          </a:prstGeom>
          <a:ln w="19050">
            <a:solidFill>
              <a:srgbClr val="FF0000"/>
            </a:solidFill>
            <a:headEnd type="non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직선 화살표 연결선 24">
            <a:extLst>
              <a:ext uri="{FF2B5EF4-FFF2-40B4-BE49-F238E27FC236}">
                <a16:creationId xmlns="" xmlns:a16="http://schemas.microsoft.com/office/drawing/2014/main" id="{00000000-0008-0000-0900-000019000000}"/>
              </a:ext>
            </a:extLst>
          </xdr:cNvPr>
          <xdr:cNvCxnSpPr/>
        </xdr:nvCxnSpPr>
        <xdr:spPr>
          <a:xfrm>
            <a:off x="20892399" y="22347750"/>
            <a:ext cx="0" cy="1254919"/>
          </a:xfrm>
          <a:prstGeom prst="straightConnector1">
            <a:avLst/>
          </a:prstGeom>
          <a:ln w="19050">
            <a:solidFill>
              <a:srgbClr val="FF0000"/>
            </a:solidFill>
            <a:headEnd type="triangl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6" name="직사각형 25">
            <a:extLst>
              <a:ext uri="{FF2B5EF4-FFF2-40B4-BE49-F238E27FC236}">
                <a16:creationId xmlns="" xmlns:a16="http://schemas.microsoft.com/office/drawing/2014/main" id="{00000000-0008-0000-0900-00001A000000}"/>
              </a:ext>
            </a:extLst>
          </xdr:cNvPr>
          <xdr:cNvSpPr/>
        </xdr:nvSpPr>
        <xdr:spPr>
          <a:xfrm>
            <a:off x="20541055" y="21942053"/>
            <a:ext cx="752476" cy="4667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ko-KR" sz="1000" b="1">
                <a:solidFill>
                  <a:schemeClr val="tx1"/>
                </a:solidFill>
                <a:latin typeface="+mn-ea"/>
                <a:ea typeface="+mn-ea"/>
              </a:rPr>
              <a:t>Y</a:t>
            </a:r>
            <a:r>
              <a:rPr lang="ko-KR" altLang="en-US" sz="1000" b="1">
                <a:solidFill>
                  <a:schemeClr val="tx1"/>
                </a:solidFill>
                <a:latin typeface="+mn-ea"/>
                <a:ea typeface="+mn-ea"/>
              </a:rPr>
              <a:t>축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0</xdr:colOff>
          <xdr:row>21</xdr:row>
          <xdr:rowOff>0</xdr:rowOff>
        </xdr:from>
        <xdr:to>
          <xdr:col>40</xdr:col>
          <xdr:colOff>254099</xdr:colOff>
          <xdr:row>24</xdr:row>
          <xdr:rowOff>4729</xdr:rowOff>
        </xdr:to>
        <xdr:pic>
          <xdr:nvPicPr>
            <xdr:cNvPr id="27" name="그림 26">
              <a:extLst>
                <a:ext uri="{FF2B5EF4-FFF2-40B4-BE49-F238E27FC236}">
                  <a16:creationId xmlns="" xmlns:a16="http://schemas.microsoft.com/office/drawing/2014/main" id="{00000000-0008-0000-0900-00001B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319563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8972550" y="7105650"/>
              <a:ext cx="1854299" cy="1204879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41</xdr:col>
          <xdr:colOff>13945</xdr:colOff>
          <xdr:row>21</xdr:row>
          <xdr:rowOff>0</xdr:rowOff>
        </xdr:from>
        <xdr:to>
          <xdr:col>48</xdr:col>
          <xdr:colOff>1344</xdr:colOff>
          <xdr:row>24</xdr:row>
          <xdr:rowOff>4729</xdr:rowOff>
        </xdr:to>
        <xdr:pic>
          <xdr:nvPicPr>
            <xdr:cNvPr id="28" name="그림 27">
              <a:extLst>
                <a:ext uri="{FF2B5EF4-FFF2-40B4-BE49-F238E27FC236}">
                  <a16:creationId xmlns="" xmlns:a16="http://schemas.microsoft.com/office/drawing/2014/main" id="{00000000-0008-0000-0900-00001C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319563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0853395" y="7105650"/>
              <a:ext cx="1854299" cy="1204879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xdr:twoCellAnchor>
    <xdr:from>
      <xdr:col>40</xdr:col>
      <xdr:colOff>212513</xdr:colOff>
      <xdr:row>57</xdr:row>
      <xdr:rowOff>309034</xdr:rowOff>
    </xdr:from>
    <xdr:to>
      <xdr:col>47</xdr:col>
      <xdr:colOff>192405</xdr:colOff>
      <xdr:row>61</xdr:row>
      <xdr:rowOff>5292</xdr:rowOff>
    </xdr:to>
    <xdr:sp macro="" textlink="">
      <xdr:nvSpPr>
        <xdr:cNvPr id="29" name="직사각형 28">
          <a:extLst>
            <a:ext uri="{FF2B5EF4-FFF2-40B4-BE49-F238E27FC236}">
              <a16:creationId xmlns="" xmlns:a16="http://schemas.microsoft.com/office/drawing/2014/main" id="{00000000-0008-0000-0900-00001D000000}"/>
            </a:ext>
          </a:extLst>
        </xdr:cNvPr>
        <xdr:cNvSpPr/>
      </xdr:nvSpPr>
      <xdr:spPr>
        <a:xfrm>
          <a:off x="10785263" y="18587509"/>
          <a:ext cx="1846792" cy="1144058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>
              <a:solidFill>
                <a:schemeClr val="accent6">
                  <a:lumMod val="75000"/>
                </a:schemeClr>
              </a:solidFill>
            </a:rPr>
            <a:t>시료 부착 영역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0</xdr:colOff>
          <xdr:row>72</xdr:row>
          <xdr:rowOff>0</xdr:rowOff>
        </xdr:from>
        <xdr:to>
          <xdr:col>40</xdr:col>
          <xdr:colOff>254099</xdr:colOff>
          <xdr:row>75</xdr:row>
          <xdr:rowOff>4729</xdr:rowOff>
        </xdr:to>
        <xdr:pic>
          <xdr:nvPicPr>
            <xdr:cNvPr id="30" name="그림 29">
              <a:extLst>
                <a:ext uri="{FF2B5EF4-FFF2-40B4-BE49-F238E27FC236}">
                  <a16:creationId xmlns="" xmlns:a16="http://schemas.microsoft.com/office/drawing/2014/main" id="{00000000-0008-0000-0900-00001E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319563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8972550" y="23707725"/>
              <a:ext cx="1854299" cy="1204879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41</xdr:col>
          <xdr:colOff>13945</xdr:colOff>
          <xdr:row>72</xdr:row>
          <xdr:rowOff>0</xdr:rowOff>
        </xdr:from>
        <xdr:to>
          <xdr:col>48</xdr:col>
          <xdr:colOff>1344</xdr:colOff>
          <xdr:row>75</xdr:row>
          <xdr:rowOff>4729</xdr:rowOff>
        </xdr:to>
        <xdr:pic>
          <xdr:nvPicPr>
            <xdr:cNvPr id="31" name="그림 30">
              <a:extLst>
                <a:ext uri="{FF2B5EF4-FFF2-40B4-BE49-F238E27FC236}">
                  <a16:creationId xmlns="" xmlns:a16="http://schemas.microsoft.com/office/drawing/2014/main" id="{00000000-0008-0000-0900-00001F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319563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0853395" y="23707725"/>
              <a:ext cx="1854299" cy="1204879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CD51"/>
  <sheetViews>
    <sheetView view="pageBreakPreview" topLeftCell="A4" zoomScale="50" zoomScaleNormal="100" zoomScaleSheetLayoutView="50" workbookViewId="0">
      <selection activeCell="F6" sqref="F6"/>
    </sheetView>
  </sheetViews>
  <sheetFormatPr defaultColWidth="15.625" defaultRowHeight="38.25"/>
  <cols>
    <col min="1" max="1" width="0.875" customWidth="1"/>
    <col min="2" max="5" width="5.625" customWidth="1"/>
    <col min="6" max="6" width="78.875" customWidth="1"/>
    <col min="7" max="55" width="5.625" customWidth="1"/>
    <col min="56" max="56" width="4.5" customWidth="1"/>
    <col min="57" max="57" width="62.5" style="31" customWidth="1"/>
    <col min="58" max="59" width="12.625" bestFit="1" customWidth="1"/>
    <col min="60" max="61" width="11.625" bestFit="1" customWidth="1"/>
    <col min="62" max="63" width="10.125" bestFit="1" customWidth="1"/>
    <col min="64" max="65" width="12.625" bestFit="1" customWidth="1"/>
    <col min="66" max="67" width="11.875" bestFit="1" customWidth="1"/>
    <col min="68" max="70" width="19.875" bestFit="1" customWidth="1"/>
    <col min="71" max="71" width="15.625" bestFit="1" customWidth="1"/>
    <col min="72" max="72" width="18.125" bestFit="1" customWidth="1"/>
    <col min="73" max="82" width="15.625" customWidth="1"/>
  </cols>
  <sheetData>
    <row r="1" spans="2:82" ht="3.75" customHeight="1" thickBot="1"/>
    <row r="2" spans="2:82" ht="39.950000000000003" customHeight="1">
      <c r="B2" s="190" t="s">
        <v>67</v>
      </c>
      <c r="C2" s="193" t="s">
        <v>10</v>
      </c>
      <c r="D2" s="193"/>
      <c r="E2" s="193"/>
      <c r="F2" s="21" t="s">
        <v>19</v>
      </c>
      <c r="G2" s="194" t="s">
        <v>3</v>
      </c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194"/>
      <c r="AA2" s="194"/>
      <c r="AB2" s="194"/>
      <c r="AC2" s="194"/>
      <c r="AD2" s="194"/>
      <c r="AE2" s="194"/>
      <c r="AF2" s="194"/>
      <c r="AG2" s="194"/>
      <c r="AH2" s="194"/>
      <c r="AI2" s="194"/>
      <c r="AJ2" s="194"/>
      <c r="AK2" s="194"/>
      <c r="AL2" s="194"/>
      <c r="AM2" s="194"/>
      <c r="AN2" s="194"/>
      <c r="AO2" s="194"/>
      <c r="AP2" s="194"/>
      <c r="AQ2" s="194"/>
      <c r="AR2" s="194"/>
      <c r="AS2" s="195"/>
      <c r="AT2" s="200" t="s">
        <v>18</v>
      </c>
      <c r="AU2" s="203" t="s">
        <v>10</v>
      </c>
      <c r="AV2" s="204"/>
      <c r="AW2" s="204"/>
      <c r="AX2" s="205" t="s">
        <v>19</v>
      </c>
      <c r="AY2" s="206"/>
      <c r="AZ2" s="207"/>
      <c r="BA2" s="204" t="s">
        <v>20</v>
      </c>
      <c r="BB2" s="204"/>
      <c r="BC2" s="208"/>
    </row>
    <row r="3" spans="2:82" ht="39.950000000000003" customHeight="1">
      <c r="B3" s="191"/>
      <c r="C3" s="209"/>
      <c r="D3" s="209"/>
      <c r="E3" s="209"/>
      <c r="F3" s="211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6"/>
      <c r="AJ3" s="196"/>
      <c r="AK3" s="196"/>
      <c r="AL3" s="196"/>
      <c r="AM3" s="196"/>
      <c r="AN3" s="196"/>
      <c r="AO3" s="196"/>
      <c r="AP3" s="196"/>
      <c r="AQ3" s="196"/>
      <c r="AR3" s="196"/>
      <c r="AS3" s="197"/>
      <c r="AT3" s="201"/>
      <c r="AU3" s="213"/>
      <c r="AV3" s="213"/>
      <c r="AW3" s="213"/>
      <c r="AX3" s="215"/>
      <c r="AY3" s="215"/>
      <c r="AZ3" s="215"/>
      <c r="BA3" s="215"/>
      <c r="BB3" s="215"/>
      <c r="BC3" s="217"/>
    </row>
    <row r="4" spans="2:82" ht="39.950000000000003" customHeight="1" thickBot="1">
      <c r="B4" s="192"/>
      <c r="C4" s="210"/>
      <c r="D4" s="210"/>
      <c r="E4" s="210"/>
      <c r="F4" s="212"/>
      <c r="G4" s="198"/>
      <c r="H4" s="198"/>
      <c r="I4" s="198"/>
      <c r="J4" s="198"/>
      <c r="K4" s="198"/>
      <c r="L4" s="198"/>
      <c r="M4" s="198"/>
      <c r="N4" s="198"/>
      <c r="O4" s="198"/>
      <c r="P4" s="198"/>
      <c r="Q4" s="198"/>
      <c r="R4" s="198"/>
      <c r="S4" s="198"/>
      <c r="T4" s="198"/>
      <c r="U4" s="198"/>
      <c r="V4" s="198"/>
      <c r="W4" s="198"/>
      <c r="X4" s="198"/>
      <c r="Y4" s="198"/>
      <c r="Z4" s="198"/>
      <c r="AA4" s="198"/>
      <c r="AB4" s="198"/>
      <c r="AC4" s="198"/>
      <c r="AD4" s="198"/>
      <c r="AE4" s="198"/>
      <c r="AF4" s="198"/>
      <c r="AG4" s="198"/>
      <c r="AH4" s="198"/>
      <c r="AI4" s="198"/>
      <c r="AJ4" s="198"/>
      <c r="AK4" s="198"/>
      <c r="AL4" s="198"/>
      <c r="AM4" s="198"/>
      <c r="AN4" s="198"/>
      <c r="AO4" s="198"/>
      <c r="AP4" s="198"/>
      <c r="AQ4" s="198"/>
      <c r="AR4" s="198"/>
      <c r="AS4" s="199"/>
      <c r="AT4" s="202"/>
      <c r="AU4" s="214"/>
      <c r="AV4" s="214"/>
      <c r="AW4" s="214"/>
      <c r="AX4" s="216"/>
      <c r="AY4" s="216"/>
      <c r="AZ4" s="216"/>
      <c r="BA4" s="216"/>
      <c r="BB4" s="216"/>
      <c r="BC4" s="218"/>
    </row>
    <row r="5" spans="2:82" ht="50.1" customHeight="1" thickBot="1">
      <c r="B5" s="227" t="s">
        <v>14</v>
      </c>
      <c r="C5" s="233"/>
      <c r="D5" s="233"/>
      <c r="E5" s="234"/>
      <c r="F5" s="235" t="s">
        <v>15</v>
      </c>
      <c r="G5" s="228"/>
      <c r="H5" s="228"/>
      <c r="I5" s="228"/>
      <c r="J5" s="229"/>
      <c r="K5" s="236" t="s">
        <v>83</v>
      </c>
      <c r="L5" s="237"/>
      <c r="M5" s="237"/>
      <c r="N5" s="237"/>
      <c r="O5" s="237"/>
      <c r="P5" s="237"/>
      <c r="Q5" s="237"/>
      <c r="R5" s="237"/>
      <c r="S5" s="237"/>
      <c r="T5" s="237"/>
      <c r="U5" s="238"/>
      <c r="V5" s="227" t="s">
        <v>16</v>
      </c>
      <c r="W5" s="228"/>
      <c r="X5" s="228"/>
      <c r="Y5" s="228"/>
      <c r="Z5" s="228"/>
      <c r="AA5" s="228"/>
      <c r="AB5" s="228"/>
      <c r="AC5" s="228"/>
      <c r="AD5" s="228"/>
      <c r="AE5" s="228"/>
      <c r="AF5" s="228"/>
      <c r="AG5" s="229"/>
      <c r="AH5" s="239" t="s">
        <v>122</v>
      </c>
      <c r="AI5" s="240"/>
      <c r="AJ5" s="240"/>
      <c r="AK5" s="240"/>
      <c r="AL5" s="240"/>
      <c r="AM5" s="240"/>
      <c r="AN5" s="240"/>
      <c r="AO5" s="240"/>
      <c r="AP5" s="241"/>
      <c r="AQ5" s="242" t="s">
        <v>12</v>
      </c>
      <c r="AR5" s="243"/>
      <c r="AS5" s="243"/>
      <c r="AT5" s="219"/>
      <c r="AU5" s="244"/>
      <c r="AV5" s="3"/>
      <c r="AW5" s="4" t="s">
        <v>123</v>
      </c>
      <c r="AX5" s="5"/>
      <c r="AY5" s="5" t="s">
        <v>13</v>
      </c>
      <c r="AZ5" s="219">
        <v>42079</v>
      </c>
      <c r="BA5" s="219"/>
      <c r="BB5" s="219"/>
      <c r="BC5" s="220"/>
    </row>
    <row r="6" spans="2:82" ht="50.1" customHeight="1" thickBot="1">
      <c r="B6" s="221" t="s">
        <v>11</v>
      </c>
      <c r="C6" s="222"/>
      <c r="D6" s="222"/>
      <c r="E6" s="223"/>
      <c r="F6" s="28" t="s">
        <v>132</v>
      </c>
      <c r="G6" s="29"/>
      <c r="H6" s="29"/>
      <c r="I6" s="29"/>
      <c r="J6" s="30"/>
      <c r="K6" s="224" t="s">
        <v>125</v>
      </c>
      <c r="L6" s="225"/>
      <c r="M6" s="225"/>
      <c r="N6" s="225"/>
      <c r="O6" s="225"/>
      <c r="P6" s="225"/>
      <c r="Q6" s="225"/>
      <c r="R6" s="225"/>
      <c r="S6" s="225"/>
      <c r="T6" s="225"/>
      <c r="U6" s="226"/>
      <c r="V6" s="227" t="s">
        <v>17</v>
      </c>
      <c r="W6" s="228"/>
      <c r="X6" s="228"/>
      <c r="Y6" s="228"/>
      <c r="Z6" s="228"/>
      <c r="AA6" s="228"/>
      <c r="AB6" s="228"/>
      <c r="AC6" s="228"/>
      <c r="AD6" s="228"/>
      <c r="AE6" s="228"/>
      <c r="AF6" s="228"/>
      <c r="AG6" s="229"/>
      <c r="AH6" s="230" t="s">
        <v>6</v>
      </c>
      <c r="AI6" s="231"/>
      <c r="AJ6" s="231"/>
      <c r="AK6" s="231"/>
      <c r="AL6" s="231"/>
      <c r="AM6" s="231"/>
      <c r="AN6" s="231"/>
      <c r="AO6" s="231"/>
      <c r="AP6" s="231"/>
      <c r="AQ6" s="231"/>
      <c r="AR6" s="231"/>
      <c r="AS6" s="231"/>
      <c r="AT6" s="231"/>
      <c r="AU6" s="231"/>
      <c r="AV6" s="231"/>
      <c r="AW6" s="231"/>
      <c r="AX6" s="231"/>
      <c r="AY6" s="231"/>
      <c r="AZ6" s="231"/>
      <c r="BA6" s="231"/>
      <c r="BB6" s="231"/>
      <c r="BC6" s="232"/>
    </row>
    <row r="7" spans="2:82" ht="50.1" customHeight="1" thickBot="1">
      <c r="B7" s="254" t="s">
        <v>21</v>
      </c>
      <c r="C7" s="255"/>
      <c r="D7" s="255"/>
      <c r="E7" s="255"/>
      <c r="F7" s="255"/>
      <c r="G7" s="255"/>
      <c r="H7" s="255"/>
      <c r="I7" s="255"/>
      <c r="J7" s="255"/>
      <c r="K7" s="255"/>
      <c r="L7" s="255"/>
      <c r="M7" s="255"/>
      <c r="N7" s="255"/>
      <c r="O7" s="255"/>
      <c r="P7" s="255"/>
      <c r="Q7" s="255"/>
      <c r="R7" s="255"/>
      <c r="S7" s="255"/>
      <c r="T7" s="255"/>
      <c r="U7" s="256"/>
      <c r="V7" s="257" t="s">
        <v>0</v>
      </c>
      <c r="W7" s="258"/>
      <c r="X7" s="258"/>
      <c r="Y7" s="258"/>
      <c r="Z7" s="258"/>
      <c r="AA7" s="258"/>
      <c r="AB7" s="258"/>
      <c r="AC7" s="258"/>
      <c r="AD7" s="258"/>
      <c r="AE7" s="258"/>
      <c r="AF7" s="258"/>
      <c r="AG7" s="258"/>
      <c r="AH7" s="258"/>
      <c r="AI7" s="258"/>
      <c r="AJ7" s="258"/>
      <c r="AK7" s="258"/>
      <c r="AL7" s="258"/>
      <c r="AM7" s="258"/>
      <c r="AN7" s="259"/>
      <c r="AO7" s="260" t="s">
        <v>22</v>
      </c>
      <c r="AP7" s="255"/>
      <c r="AQ7" s="255"/>
      <c r="AR7" s="255"/>
      <c r="AS7" s="255"/>
      <c r="AT7" s="255"/>
      <c r="AU7" s="255"/>
      <c r="AV7" s="255"/>
      <c r="AW7" s="255"/>
      <c r="AX7" s="255"/>
      <c r="AY7" s="255"/>
      <c r="AZ7" s="255"/>
      <c r="BA7" s="255"/>
      <c r="BB7" s="255"/>
      <c r="BC7" s="256"/>
      <c r="BE7" s="261" t="s">
        <v>104</v>
      </c>
      <c r="BF7" s="252" t="s">
        <v>51</v>
      </c>
      <c r="BG7" s="252"/>
      <c r="BH7" s="252" t="s">
        <v>52</v>
      </c>
      <c r="BI7" s="252"/>
      <c r="BJ7" s="252" t="s">
        <v>53</v>
      </c>
      <c r="BK7" s="252"/>
      <c r="BL7" s="252" t="s">
        <v>54</v>
      </c>
      <c r="BM7" s="252"/>
      <c r="BN7" s="252" t="s">
        <v>55</v>
      </c>
      <c r="BO7" s="253" t="s">
        <v>56</v>
      </c>
      <c r="BP7" s="245" t="s">
        <v>57</v>
      </c>
      <c r="BQ7" s="245" t="s">
        <v>58</v>
      </c>
      <c r="BR7" s="245"/>
      <c r="BS7" s="245" t="s">
        <v>59</v>
      </c>
      <c r="BT7" s="246" t="s">
        <v>49</v>
      </c>
      <c r="BU7" s="247" t="s">
        <v>27</v>
      </c>
      <c r="BV7" s="247"/>
      <c r="BW7" s="247"/>
      <c r="BX7" s="247"/>
      <c r="BY7" s="247"/>
      <c r="BZ7" s="247" t="s">
        <v>109</v>
      </c>
      <c r="CA7" s="247"/>
      <c r="CB7" s="247"/>
      <c r="CC7" s="247"/>
      <c r="CD7" s="247"/>
    </row>
    <row r="8" spans="2:82" ht="50.1" customHeight="1">
      <c r="B8" s="248" t="s">
        <v>23</v>
      </c>
      <c r="C8" s="249"/>
      <c r="D8" s="249"/>
      <c r="E8" s="250"/>
      <c r="F8" s="27" t="s">
        <v>77</v>
      </c>
      <c r="G8" s="249"/>
      <c r="H8" s="250"/>
      <c r="I8" s="251" t="s">
        <v>25</v>
      </c>
      <c r="J8" s="250"/>
      <c r="K8" s="251" t="s">
        <v>88</v>
      </c>
      <c r="L8" s="249"/>
      <c r="M8" s="250"/>
      <c r="N8" s="251" t="s">
        <v>26</v>
      </c>
      <c r="O8" s="249"/>
      <c r="P8" s="250"/>
      <c r="Q8" s="251" t="s">
        <v>89</v>
      </c>
      <c r="R8" s="249"/>
      <c r="S8" s="249"/>
      <c r="T8" s="249"/>
      <c r="U8" s="263"/>
      <c r="V8" s="264" t="s">
        <v>27</v>
      </c>
      <c r="W8" s="265"/>
      <c r="X8" s="265"/>
      <c r="Y8" s="266"/>
      <c r="Z8" s="267" t="s">
        <v>28</v>
      </c>
      <c r="AA8" s="265"/>
      <c r="AB8" s="266"/>
      <c r="AC8" s="267" t="s">
        <v>29</v>
      </c>
      <c r="AD8" s="265"/>
      <c r="AE8" s="266"/>
      <c r="AF8" s="267" t="s">
        <v>30</v>
      </c>
      <c r="AG8" s="265"/>
      <c r="AH8" s="266"/>
      <c r="AI8" s="267" t="s">
        <v>2</v>
      </c>
      <c r="AJ8" s="265"/>
      <c r="AK8" s="266"/>
      <c r="AL8" s="267" t="s">
        <v>31</v>
      </c>
      <c r="AM8" s="265"/>
      <c r="AN8" s="268"/>
      <c r="AO8" s="269"/>
      <c r="AP8" s="270"/>
      <c r="AQ8" s="270"/>
      <c r="AR8" s="270"/>
      <c r="AS8" s="270"/>
      <c r="AT8" s="270"/>
      <c r="AU8" s="270"/>
      <c r="AV8" s="270"/>
      <c r="AW8" s="270"/>
      <c r="AX8" s="270"/>
      <c r="AY8" s="270"/>
      <c r="AZ8" s="270"/>
      <c r="BA8" s="270"/>
      <c r="BB8" s="270"/>
      <c r="BC8" s="271"/>
      <c r="BE8" s="262"/>
      <c r="BF8" s="6" t="s">
        <v>60</v>
      </c>
      <c r="BG8" s="6" t="s">
        <v>61</v>
      </c>
      <c r="BH8" s="6" t="s">
        <v>60</v>
      </c>
      <c r="BI8" s="6" t="s">
        <v>61</v>
      </c>
      <c r="BJ8" s="6" t="s">
        <v>60</v>
      </c>
      <c r="BK8" s="6" t="s">
        <v>61</v>
      </c>
      <c r="BL8" s="6" t="s">
        <v>60</v>
      </c>
      <c r="BM8" s="6" t="s">
        <v>61</v>
      </c>
      <c r="BN8" s="252"/>
      <c r="BO8" s="253"/>
      <c r="BP8" s="245"/>
      <c r="BQ8" s="7" t="s">
        <v>62</v>
      </c>
      <c r="BR8" s="7" t="s">
        <v>63</v>
      </c>
      <c r="BS8" s="245"/>
      <c r="BT8" s="246"/>
      <c r="BU8" s="15" t="s">
        <v>28</v>
      </c>
      <c r="BV8" s="15" t="s">
        <v>29</v>
      </c>
      <c r="BW8" s="15" t="s">
        <v>30</v>
      </c>
      <c r="BX8" s="15" t="s">
        <v>2</v>
      </c>
      <c r="BY8" s="15" t="s">
        <v>31</v>
      </c>
      <c r="BZ8" s="15" t="s">
        <v>28</v>
      </c>
      <c r="CA8" s="15" t="s">
        <v>29</v>
      </c>
      <c r="CB8" s="15" t="s">
        <v>107</v>
      </c>
      <c r="CC8" s="15" t="s">
        <v>108</v>
      </c>
      <c r="CD8" s="15" t="s">
        <v>31</v>
      </c>
    </row>
    <row r="9" spans="2:82" ht="50.1" customHeight="1">
      <c r="B9" s="275" t="s">
        <v>34</v>
      </c>
      <c r="C9" s="278" t="s">
        <v>36</v>
      </c>
      <c r="D9" s="279"/>
      <c r="E9" s="282" t="s">
        <v>73</v>
      </c>
      <c r="F9" s="283"/>
      <c r="G9" s="286"/>
      <c r="H9" s="279"/>
      <c r="I9" s="288"/>
      <c r="J9" s="288"/>
      <c r="K9" s="288"/>
      <c r="L9" s="288"/>
      <c r="M9" s="288"/>
      <c r="N9" s="288"/>
      <c r="O9" s="288"/>
      <c r="P9" s="288"/>
      <c r="Q9" s="288"/>
      <c r="R9" s="288"/>
      <c r="S9" s="288"/>
      <c r="T9" s="288"/>
      <c r="U9" s="289"/>
      <c r="V9" s="290" t="s">
        <v>115</v>
      </c>
      <c r="W9" s="290"/>
      <c r="X9" s="290"/>
      <c r="Y9" s="291"/>
      <c r="Z9" s="292" t="e">
        <f>VLOOKUP(F6, BE9:CD14,17,0)</f>
        <v>#N/A</v>
      </c>
      <c r="AA9" s="292"/>
      <c r="AB9" s="292"/>
      <c r="AC9" s="292" t="e">
        <f>VLOOKUP(F6, BE9:CD14,18,0)</f>
        <v>#N/A</v>
      </c>
      <c r="AD9" s="292"/>
      <c r="AE9" s="292"/>
      <c r="AF9" s="292" t="e">
        <f>VLOOKUP(F6, BE9:CD14,19,0)</f>
        <v>#N/A</v>
      </c>
      <c r="AG9" s="292"/>
      <c r="AH9" s="292"/>
      <c r="AI9" s="292" t="e">
        <f>VLOOKUP(F6, BE9:CD14,20,0)</f>
        <v>#N/A</v>
      </c>
      <c r="AJ9" s="292"/>
      <c r="AK9" s="292"/>
      <c r="AL9" s="292" t="e">
        <f>VLOOKUP(F6, BE9:CD14,21,0)</f>
        <v>#N/A</v>
      </c>
      <c r="AM9" s="292"/>
      <c r="AN9" s="292"/>
      <c r="AO9" s="272"/>
      <c r="AP9" s="273"/>
      <c r="AQ9" s="273"/>
      <c r="AR9" s="273"/>
      <c r="AS9" s="273"/>
      <c r="AT9" s="273"/>
      <c r="AU9" s="273"/>
      <c r="AV9" s="273"/>
      <c r="AW9" s="273"/>
      <c r="AX9" s="273"/>
      <c r="AY9" s="273"/>
      <c r="AZ9" s="273"/>
      <c r="BA9" s="273"/>
      <c r="BB9" s="273"/>
      <c r="BC9" s="274"/>
      <c r="BE9" s="20">
        <v>5</v>
      </c>
      <c r="BF9" s="17" t="s">
        <v>92</v>
      </c>
      <c r="BG9" s="17" t="s">
        <v>92</v>
      </c>
      <c r="BH9" s="17" t="s">
        <v>93</v>
      </c>
      <c r="BI9" s="17" t="s">
        <v>93</v>
      </c>
      <c r="BJ9" s="17" t="s">
        <v>79</v>
      </c>
      <c r="BK9" s="17" t="s">
        <v>79</v>
      </c>
      <c r="BL9" s="17" t="s">
        <v>94</v>
      </c>
      <c r="BM9" s="17" t="s">
        <v>94</v>
      </c>
      <c r="BN9" s="17" t="s">
        <v>95</v>
      </c>
      <c r="BO9" s="17" t="s">
        <v>96</v>
      </c>
      <c r="BP9" s="18" t="s">
        <v>100</v>
      </c>
      <c r="BQ9" s="18" t="s">
        <v>101</v>
      </c>
      <c r="BR9" s="18" t="s">
        <v>101</v>
      </c>
      <c r="BS9" s="19" t="s">
        <v>105</v>
      </c>
      <c r="BT9" s="19" t="s">
        <v>48</v>
      </c>
      <c r="BU9" s="16" t="s">
        <v>118</v>
      </c>
      <c r="BV9" s="16" t="s">
        <v>119</v>
      </c>
      <c r="BW9" s="16" t="s">
        <v>120</v>
      </c>
      <c r="BX9" s="16" t="s">
        <v>121</v>
      </c>
      <c r="BY9" s="16" t="s">
        <v>110</v>
      </c>
      <c r="BZ9" s="16">
        <v>0</v>
      </c>
      <c r="CA9" s="16">
        <v>1.2</v>
      </c>
      <c r="CB9" s="16">
        <v>2.5</v>
      </c>
      <c r="CC9" s="16">
        <v>4.7</v>
      </c>
      <c r="CD9" s="16">
        <v>3.5</v>
      </c>
    </row>
    <row r="10" spans="2:82" ht="50.1" customHeight="1">
      <c r="B10" s="276"/>
      <c r="C10" s="280"/>
      <c r="D10" s="281"/>
      <c r="E10" s="284"/>
      <c r="F10" s="285"/>
      <c r="G10" s="287"/>
      <c r="H10" s="281"/>
      <c r="I10" s="288"/>
      <c r="J10" s="288"/>
      <c r="K10" s="288"/>
      <c r="L10" s="288"/>
      <c r="M10" s="288"/>
      <c r="N10" s="288"/>
      <c r="O10" s="288"/>
      <c r="P10" s="288"/>
      <c r="Q10" s="288"/>
      <c r="R10" s="288"/>
      <c r="S10" s="288"/>
      <c r="T10" s="288"/>
      <c r="U10" s="289"/>
      <c r="V10" s="293" t="s">
        <v>116</v>
      </c>
      <c r="W10" s="293"/>
      <c r="X10" s="293"/>
      <c r="Y10" s="294"/>
      <c r="Z10" s="295" t="s">
        <v>111</v>
      </c>
      <c r="AA10" s="296"/>
      <c r="AB10" s="297"/>
      <c r="AC10" s="295" t="s">
        <v>111</v>
      </c>
      <c r="AD10" s="296"/>
      <c r="AE10" s="297"/>
      <c r="AF10" s="295" t="s">
        <v>111</v>
      </c>
      <c r="AG10" s="296"/>
      <c r="AH10" s="297"/>
      <c r="AI10" s="295" t="s">
        <v>111</v>
      </c>
      <c r="AJ10" s="296"/>
      <c r="AK10" s="297"/>
      <c r="AL10" s="295" t="s">
        <v>111</v>
      </c>
      <c r="AM10" s="296"/>
      <c r="AN10" s="297"/>
      <c r="AO10" s="272"/>
      <c r="AP10" s="273"/>
      <c r="AQ10" s="273"/>
      <c r="AR10" s="273"/>
      <c r="AS10" s="273"/>
      <c r="AT10" s="273"/>
      <c r="AU10" s="273"/>
      <c r="AV10" s="273"/>
      <c r="AW10" s="273"/>
      <c r="AX10" s="273"/>
      <c r="AY10" s="273"/>
      <c r="AZ10" s="273"/>
      <c r="BA10" s="273"/>
      <c r="BB10" s="273"/>
      <c r="BC10" s="274"/>
      <c r="BE10" s="20" t="s">
        <v>145</v>
      </c>
      <c r="BF10" s="17" t="s">
        <v>92</v>
      </c>
      <c r="BG10" s="17" t="s">
        <v>92</v>
      </c>
      <c r="BH10" s="17" t="s">
        <v>93</v>
      </c>
      <c r="BI10" s="17" t="s">
        <v>93</v>
      </c>
      <c r="BJ10" s="17" t="s">
        <v>79</v>
      </c>
      <c r="BK10" s="17" t="s">
        <v>79</v>
      </c>
      <c r="BL10" s="17" t="s">
        <v>94</v>
      </c>
      <c r="BM10" s="17" t="s">
        <v>94</v>
      </c>
      <c r="BN10" s="17" t="s">
        <v>95</v>
      </c>
      <c r="BO10" s="17" t="s">
        <v>96</v>
      </c>
      <c r="BP10" s="18" t="s">
        <v>86</v>
      </c>
      <c r="BQ10" s="18" t="s">
        <v>87</v>
      </c>
      <c r="BR10" s="18" t="s">
        <v>87</v>
      </c>
      <c r="BS10" s="19" t="s">
        <v>105</v>
      </c>
      <c r="BT10" s="19" t="s">
        <v>48</v>
      </c>
      <c r="BU10" s="16" t="s">
        <v>118</v>
      </c>
      <c r="BV10" s="16" t="s">
        <v>119</v>
      </c>
      <c r="BW10" s="16" t="s">
        <v>120</v>
      </c>
      <c r="BX10" s="16" t="s">
        <v>121</v>
      </c>
      <c r="BY10" s="16" t="s">
        <v>110</v>
      </c>
      <c r="BZ10" s="16">
        <v>0</v>
      </c>
      <c r="CA10" s="16">
        <v>1.2</v>
      </c>
      <c r="CB10" s="16">
        <v>2.5</v>
      </c>
      <c r="CC10" s="16">
        <v>4.7</v>
      </c>
      <c r="CD10" s="16">
        <v>3.5</v>
      </c>
    </row>
    <row r="11" spans="2:82" ht="50.1" customHeight="1">
      <c r="B11" s="276"/>
      <c r="C11" s="278" t="s">
        <v>35</v>
      </c>
      <c r="D11" s="279"/>
      <c r="E11" s="300" t="s">
        <v>37</v>
      </c>
      <c r="F11" s="293"/>
      <c r="G11" s="286"/>
      <c r="H11" s="279"/>
      <c r="I11" s="301"/>
      <c r="J11" s="301"/>
      <c r="K11" s="301"/>
      <c r="L11" s="301"/>
      <c r="M11" s="301"/>
      <c r="N11" s="301"/>
      <c r="O11" s="301"/>
      <c r="P11" s="301"/>
      <c r="Q11" s="301"/>
      <c r="R11" s="301"/>
      <c r="S11" s="301"/>
      <c r="T11" s="301"/>
      <c r="U11" s="302"/>
      <c r="V11" s="303" t="s">
        <v>114</v>
      </c>
      <c r="W11" s="303"/>
      <c r="X11" s="303"/>
      <c r="Y11" s="304"/>
      <c r="Z11" s="305"/>
      <c r="AA11" s="303"/>
      <c r="AB11" s="304"/>
      <c r="AC11" s="306"/>
      <c r="AD11" s="307"/>
      <c r="AE11" s="308"/>
      <c r="AF11" s="306"/>
      <c r="AG11" s="307"/>
      <c r="AH11" s="308"/>
      <c r="AI11" s="306"/>
      <c r="AJ11" s="307"/>
      <c r="AK11" s="308"/>
      <c r="AL11" s="306"/>
      <c r="AM11" s="307"/>
      <c r="AN11" s="309"/>
      <c r="AO11" s="272"/>
      <c r="AP11" s="273"/>
      <c r="AQ11" s="273"/>
      <c r="AR11" s="273"/>
      <c r="AS11" s="273"/>
      <c r="AT11" s="273"/>
      <c r="AU11" s="273"/>
      <c r="AV11" s="273"/>
      <c r="AW11" s="273"/>
      <c r="AX11" s="273"/>
      <c r="AY11" s="273"/>
      <c r="AZ11" s="273"/>
      <c r="BA11" s="273"/>
      <c r="BB11" s="273"/>
      <c r="BC11" s="274"/>
      <c r="BE11" s="20" t="s">
        <v>75</v>
      </c>
      <c r="BF11" s="17" t="s">
        <v>78</v>
      </c>
      <c r="BG11" s="17" t="s">
        <v>78</v>
      </c>
      <c r="BH11" s="17" t="s">
        <v>84</v>
      </c>
      <c r="BI11" s="17" t="s">
        <v>84</v>
      </c>
      <c r="BJ11" s="17" t="s">
        <v>79</v>
      </c>
      <c r="BK11" s="17" t="s">
        <v>79</v>
      </c>
      <c r="BL11" s="17" t="s">
        <v>85</v>
      </c>
      <c r="BM11" s="17" t="s">
        <v>85</v>
      </c>
      <c r="BN11" s="17" t="s">
        <v>80</v>
      </c>
      <c r="BO11" s="17" t="s">
        <v>81</v>
      </c>
      <c r="BP11" s="18" t="s">
        <v>86</v>
      </c>
      <c r="BQ11" s="18" t="s">
        <v>87</v>
      </c>
      <c r="BR11" s="18" t="s">
        <v>87</v>
      </c>
      <c r="BS11" s="19" t="s">
        <v>105</v>
      </c>
      <c r="BT11" s="19" t="s">
        <v>48</v>
      </c>
      <c r="BU11" s="16"/>
      <c r="BV11" s="16"/>
      <c r="BW11" s="16"/>
      <c r="BX11" s="16"/>
      <c r="BY11" s="16"/>
      <c r="BZ11" s="16"/>
      <c r="CA11" s="16"/>
      <c r="CB11" s="16"/>
      <c r="CC11" s="16"/>
      <c r="CD11" s="16"/>
    </row>
    <row r="12" spans="2:82" ht="50.1" customHeight="1" thickBot="1">
      <c r="B12" s="277"/>
      <c r="C12" s="298"/>
      <c r="D12" s="299"/>
      <c r="E12" s="310" t="s">
        <v>98</v>
      </c>
      <c r="F12" s="311"/>
      <c r="G12" s="287"/>
      <c r="H12" s="281"/>
      <c r="I12" s="301"/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2"/>
      <c r="V12" s="312" t="s">
        <v>32</v>
      </c>
      <c r="W12" s="312"/>
      <c r="X12" s="312"/>
      <c r="Y12" s="313"/>
      <c r="Z12" s="314" t="s">
        <v>28</v>
      </c>
      <c r="AA12" s="315"/>
      <c r="AB12" s="316"/>
      <c r="AC12" s="314" t="s">
        <v>29</v>
      </c>
      <c r="AD12" s="315"/>
      <c r="AE12" s="316"/>
      <c r="AF12" s="314" t="s">
        <v>30</v>
      </c>
      <c r="AG12" s="315"/>
      <c r="AH12" s="316"/>
      <c r="AI12" s="314" t="s">
        <v>2</v>
      </c>
      <c r="AJ12" s="315"/>
      <c r="AK12" s="316"/>
      <c r="AL12" s="314" t="s">
        <v>31</v>
      </c>
      <c r="AM12" s="315"/>
      <c r="AN12" s="317"/>
      <c r="AO12" s="272"/>
      <c r="AP12" s="273"/>
      <c r="AQ12" s="273"/>
      <c r="AR12" s="273"/>
      <c r="AS12" s="273"/>
      <c r="AT12" s="273"/>
      <c r="AU12" s="273"/>
      <c r="AV12" s="273"/>
      <c r="AW12" s="273"/>
      <c r="AX12" s="273"/>
      <c r="AY12" s="273"/>
      <c r="AZ12" s="273"/>
      <c r="BA12" s="273"/>
      <c r="BB12" s="273"/>
      <c r="BC12" s="274"/>
      <c r="BE12" s="20" t="s">
        <v>76</v>
      </c>
      <c r="BF12" s="17" t="s">
        <v>78</v>
      </c>
      <c r="BG12" s="17" t="s">
        <v>78</v>
      </c>
      <c r="BH12" s="17" t="s">
        <v>84</v>
      </c>
      <c r="BI12" s="17" t="s">
        <v>84</v>
      </c>
      <c r="BJ12" s="17" t="s">
        <v>79</v>
      </c>
      <c r="BK12" s="17" t="s">
        <v>79</v>
      </c>
      <c r="BL12" s="17" t="s">
        <v>85</v>
      </c>
      <c r="BM12" s="17" t="s">
        <v>85</v>
      </c>
      <c r="BN12" s="17" t="s">
        <v>80</v>
      </c>
      <c r="BO12" s="17" t="s">
        <v>81</v>
      </c>
      <c r="BP12" s="18" t="s">
        <v>86</v>
      </c>
      <c r="BQ12" s="18" t="s">
        <v>87</v>
      </c>
      <c r="BR12" s="18" t="s">
        <v>87</v>
      </c>
      <c r="BS12" s="19" t="s">
        <v>105</v>
      </c>
      <c r="BT12" s="19" t="s">
        <v>48</v>
      </c>
      <c r="BU12" s="16"/>
      <c r="BV12" s="16"/>
      <c r="BW12" s="16"/>
      <c r="BX12" s="16"/>
      <c r="BY12" s="16"/>
      <c r="BZ12" s="16"/>
      <c r="CA12" s="16"/>
      <c r="CB12" s="16"/>
      <c r="CC12" s="16"/>
      <c r="CD12" s="16"/>
    </row>
    <row r="13" spans="2:82" ht="50.1" customHeight="1">
      <c r="B13" s="248" t="s">
        <v>39</v>
      </c>
      <c r="C13" s="249"/>
      <c r="D13" s="249"/>
      <c r="E13" s="249"/>
      <c r="F13" s="250"/>
      <c r="G13" s="341"/>
      <c r="H13" s="342"/>
      <c r="I13" s="343" t="s">
        <v>40</v>
      </c>
      <c r="J13" s="344"/>
      <c r="K13" s="344"/>
      <c r="L13" s="344"/>
      <c r="M13" s="345"/>
      <c r="N13" s="346"/>
      <c r="O13" s="347"/>
      <c r="P13" s="347"/>
      <c r="Q13" s="347"/>
      <c r="R13" s="347"/>
      <c r="S13" s="347"/>
      <c r="T13" s="347"/>
      <c r="U13" s="348"/>
      <c r="V13" s="290" t="s">
        <v>117</v>
      </c>
      <c r="W13" s="290"/>
      <c r="X13" s="290"/>
      <c r="Y13" s="291"/>
      <c r="Z13" s="349" t="e">
        <f>VLOOKUP(F6, BE9:CD14,22,0)</f>
        <v>#N/A</v>
      </c>
      <c r="AA13" s="290"/>
      <c r="AB13" s="291"/>
      <c r="AC13" s="318" t="e">
        <f>VLOOKUP(F6, BE9:CD14,23,0)</f>
        <v>#N/A</v>
      </c>
      <c r="AD13" s="319"/>
      <c r="AE13" s="350"/>
      <c r="AF13" s="318" t="e">
        <f>VLOOKUP(F6, BE9:CD14,24,0)</f>
        <v>#N/A</v>
      </c>
      <c r="AG13" s="319"/>
      <c r="AH13" s="350"/>
      <c r="AI13" s="318" t="e">
        <f>VLOOKUP(F6, BE9:CD14,25,0)</f>
        <v>#N/A</v>
      </c>
      <c r="AJ13" s="319"/>
      <c r="AK13" s="350"/>
      <c r="AL13" s="318" t="e">
        <f>VLOOKUP(F6, BE9:CD14,26,0)</f>
        <v>#N/A</v>
      </c>
      <c r="AM13" s="319"/>
      <c r="AN13" s="320"/>
      <c r="AO13" s="272"/>
      <c r="AP13" s="273"/>
      <c r="AQ13" s="273"/>
      <c r="AR13" s="273"/>
      <c r="AS13" s="273"/>
      <c r="AT13" s="273"/>
      <c r="AU13" s="273"/>
      <c r="AV13" s="273"/>
      <c r="AW13" s="273"/>
      <c r="AX13" s="273"/>
      <c r="AY13" s="273"/>
      <c r="AZ13" s="273"/>
      <c r="BA13" s="273"/>
      <c r="BB13" s="273"/>
      <c r="BC13" s="274"/>
      <c r="BE13" s="20" t="s">
        <v>146</v>
      </c>
      <c r="BF13" s="17" t="s">
        <v>92</v>
      </c>
      <c r="BG13" s="17" t="s">
        <v>92</v>
      </c>
      <c r="BH13" s="17" t="s">
        <v>106</v>
      </c>
      <c r="BI13" s="17" t="s">
        <v>93</v>
      </c>
      <c r="BJ13" s="17" t="s">
        <v>79</v>
      </c>
      <c r="BK13" s="17" t="s">
        <v>79</v>
      </c>
      <c r="BL13" s="17" t="s">
        <v>94</v>
      </c>
      <c r="BM13" s="17" t="s">
        <v>94</v>
      </c>
      <c r="BN13" s="17" t="s">
        <v>95</v>
      </c>
      <c r="BO13" s="17" t="s">
        <v>96</v>
      </c>
      <c r="BP13" s="18" t="s">
        <v>86</v>
      </c>
      <c r="BQ13" s="18" t="s">
        <v>87</v>
      </c>
      <c r="BR13" s="18" t="s">
        <v>87</v>
      </c>
      <c r="BS13" s="19" t="s">
        <v>105</v>
      </c>
      <c r="BT13" s="19" t="s">
        <v>48</v>
      </c>
      <c r="BU13" s="16"/>
      <c r="BV13" s="16"/>
      <c r="BW13" s="16"/>
      <c r="BX13" s="16"/>
      <c r="BY13" s="16"/>
      <c r="BZ13" s="16"/>
      <c r="CA13" s="16"/>
      <c r="CB13" s="16"/>
      <c r="CC13" s="16"/>
      <c r="CD13" s="16"/>
    </row>
    <row r="14" spans="2:82" ht="50.1" customHeight="1">
      <c r="B14" s="321" t="s">
        <v>4</v>
      </c>
      <c r="C14" s="322"/>
      <c r="D14" s="322"/>
      <c r="E14" s="322"/>
      <c r="F14" s="323"/>
      <c r="G14" s="328"/>
      <c r="H14" s="329"/>
      <c r="I14" s="332" t="s">
        <v>7</v>
      </c>
      <c r="J14" s="322"/>
      <c r="K14" s="322"/>
      <c r="L14" s="322"/>
      <c r="M14" s="323"/>
      <c r="N14" s="334"/>
      <c r="O14" s="335"/>
      <c r="P14" s="335"/>
      <c r="Q14" s="335"/>
      <c r="R14" s="335"/>
      <c r="S14" s="335"/>
      <c r="T14" s="335"/>
      <c r="U14" s="336"/>
      <c r="V14" s="340" t="s">
        <v>116</v>
      </c>
      <c r="W14" s="293"/>
      <c r="X14" s="293"/>
      <c r="Y14" s="294"/>
      <c r="Z14" s="295" t="s">
        <v>112</v>
      </c>
      <c r="AA14" s="296"/>
      <c r="AB14" s="297"/>
      <c r="AC14" s="295" t="s">
        <v>112</v>
      </c>
      <c r="AD14" s="296"/>
      <c r="AE14" s="297"/>
      <c r="AF14" s="295" t="s">
        <v>112</v>
      </c>
      <c r="AG14" s="296"/>
      <c r="AH14" s="297"/>
      <c r="AI14" s="295" t="s">
        <v>112</v>
      </c>
      <c r="AJ14" s="296"/>
      <c r="AK14" s="297"/>
      <c r="AL14" s="295" t="s">
        <v>112</v>
      </c>
      <c r="AM14" s="296"/>
      <c r="AN14" s="297"/>
      <c r="AO14" s="272"/>
      <c r="AP14" s="273"/>
      <c r="AQ14" s="273"/>
      <c r="AR14" s="273"/>
      <c r="AS14" s="273"/>
      <c r="AT14" s="273"/>
      <c r="AU14" s="273"/>
      <c r="AV14" s="273"/>
      <c r="AW14" s="273"/>
      <c r="AX14" s="273"/>
      <c r="AY14" s="273"/>
      <c r="AZ14" s="273"/>
      <c r="BA14" s="273"/>
      <c r="BB14" s="273"/>
      <c r="BC14" s="274"/>
      <c r="BE14" s="20" t="s">
        <v>82</v>
      </c>
      <c r="BF14" s="17" t="s">
        <v>92</v>
      </c>
      <c r="BG14" s="17" t="s">
        <v>92</v>
      </c>
      <c r="BH14" s="17" t="s">
        <v>93</v>
      </c>
      <c r="BI14" s="17" t="s">
        <v>93</v>
      </c>
      <c r="BJ14" s="17" t="s">
        <v>79</v>
      </c>
      <c r="BK14" s="17" t="s">
        <v>79</v>
      </c>
      <c r="BL14" s="17" t="s">
        <v>94</v>
      </c>
      <c r="BM14" s="17" t="s">
        <v>94</v>
      </c>
      <c r="BN14" s="17" t="s">
        <v>95</v>
      </c>
      <c r="BO14" s="17" t="s">
        <v>96</v>
      </c>
      <c r="BP14" s="18" t="s">
        <v>86</v>
      </c>
      <c r="BQ14" s="18" t="s">
        <v>87</v>
      </c>
      <c r="BR14" s="18" t="s">
        <v>87</v>
      </c>
      <c r="BS14" s="19" t="s">
        <v>105</v>
      </c>
      <c r="BT14" s="19" t="s">
        <v>48</v>
      </c>
      <c r="BU14" s="16"/>
      <c r="BV14" s="16"/>
      <c r="BW14" s="16"/>
      <c r="BX14" s="16"/>
      <c r="BY14" s="16"/>
      <c r="BZ14" s="16"/>
      <c r="CA14" s="16"/>
      <c r="CB14" s="16"/>
      <c r="CC14" s="16"/>
      <c r="CD14" s="16"/>
    </row>
    <row r="15" spans="2:82" ht="50.1" customHeight="1" thickBot="1">
      <c r="B15" s="324"/>
      <c r="C15" s="325"/>
      <c r="D15" s="326"/>
      <c r="E15" s="326"/>
      <c r="F15" s="327"/>
      <c r="G15" s="330"/>
      <c r="H15" s="331"/>
      <c r="I15" s="333"/>
      <c r="J15" s="326"/>
      <c r="K15" s="326"/>
      <c r="L15" s="326"/>
      <c r="M15" s="327"/>
      <c r="N15" s="337"/>
      <c r="O15" s="338"/>
      <c r="P15" s="338"/>
      <c r="Q15" s="338"/>
      <c r="R15" s="338"/>
      <c r="S15" s="338"/>
      <c r="T15" s="338"/>
      <c r="U15" s="339"/>
      <c r="V15" s="352" t="s">
        <v>113</v>
      </c>
      <c r="W15" s="353"/>
      <c r="X15" s="353"/>
      <c r="Y15" s="354"/>
      <c r="Z15" s="355"/>
      <c r="AA15" s="356"/>
      <c r="AB15" s="357"/>
      <c r="AC15" s="358"/>
      <c r="AD15" s="359"/>
      <c r="AE15" s="360"/>
      <c r="AF15" s="358"/>
      <c r="AG15" s="359"/>
      <c r="AH15" s="360"/>
      <c r="AI15" s="358"/>
      <c r="AJ15" s="359"/>
      <c r="AK15" s="360"/>
      <c r="AL15" s="358"/>
      <c r="AM15" s="359"/>
      <c r="AN15" s="361"/>
      <c r="AO15" s="272"/>
      <c r="AP15" s="273"/>
      <c r="AQ15" s="273"/>
      <c r="AR15" s="273"/>
      <c r="AS15" s="273"/>
      <c r="AT15" s="273"/>
      <c r="AU15" s="273"/>
      <c r="AV15" s="273"/>
      <c r="AW15" s="273"/>
      <c r="AX15" s="273"/>
      <c r="AY15" s="273"/>
      <c r="AZ15" s="273"/>
      <c r="BA15" s="273"/>
      <c r="BB15" s="273"/>
      <c r="BC15" s="274"/>
      <c r="BE15" s="20" t="s">
        <v>131</v>
      </c>
    </row>
    <row r="16" spans="2:82" ht="57.75" customHeight="1">
      <c r="B16" s="375" t="s">
        <v>69</v>
      </c>
      <c r="C16" s="376"/>
      <c r="D16" s="209"/>
      <c r="E16" s="209"/>
      <c r="F16" s="209"/>
      <c r="G16" s="351" t="s">
        <v>41</v>
      </c>
      <c r="H16" s="351"/>
      <c r="I16" s="351"/>
      <c r="J16" s="351"/>
      <c r="K16" s="351"/>
      <c r="L16" s="351"/>
      <c r="M16" s="351"/>
      <c r="N16" s="351" t="s">
        <v>42</v>
      </c>
      <c r="O16" s="351"/>
      <c r="P16" s="351"/>
      <c r="Q16" s="351"/>
      <c r="R16" s="351"/>
      <c r="S16" s="351"/>
      <c r="T16" s="351"/>
      <c r="U16" s="363" t="s">
        <v>43</v>
      </c>
      <c r="V16" s="363"/>
      <c r="W16" s="363"/>
      <c r="X16" s="373"/>
      <c r="Y16" s="373"/>
      <c r="Z16" s="373"/>
      <c r="AA16" s="373"/>
      <c r="AB16" s="363" t="s">
        <v>44</v>
      </c>
      <c r="AC16" s="363"/>
      <c r="AD16" s="363"/>
      <c r="AE16" s="363"/>
      <c r="AF16" s="374" t="s">
        <v>70</v>
      </c>
      <c r="AG16" s="374"/>
      <c r="AH16" s="374"/>
      <c r="AI16" s="374"/>
      <c r="AJ16" s="374"/>
      <c r="AK16" s="374"/>
      <c r="AL16" s="374"/>
      <c r="AM16" s="374"/>
      <c r="AN16" s="374"/>
      <c r="AO16" s="363" t="s">
        <v>45</v>
      </c>
      <c r="AP16" s="363"/>
      <c r="AQ16" s="363"/>
      <c r="AR16" s="363"/>
      <c r="AS16" s="363"/>
      <c r="AT16" s="363"/>
      <c r="AU16" s="363"/>
      <c r="AV16" s="363"/>
      <c r="AW16" s="363"/>
      <c r="AX16" s="363"/>
      <c r="AY16" s="363"/>
      <c r="AZ16" s="363"/>
      <c r="BA16" s="363"/>
      <c r="BB16" s="363"/>
      <c r="BC16" s="363"/>
      <c r="BE16" s="20" t="s">
        <v>132</v>
      </c>
    </row>
    <row r="17" spans="1:82" ht="57.75" customHeight="1" thickBot="1">
      <c r="B17" s="377"/>
      <c r="C17" s="378"/>
      <c r="D17" s="209"/>
      <c r="E17" s="209"/>
      <c r="F17" s="209"/>
      <c r="G17" s="351"/>
      <c r="H17" s="351"/>
      <c r="I17" s="351"/>
      <c r="J17" s="351"/>
      <c r="K17" s="351"/>
      <c r="L17" s="351"/>
      <c r="M17" s="351"/>
      <c r="N17" s="351"/>
      <c r="O17" s="351"/>
      <c r="P17" s="351"/>
      <c r="Q17" s="351"/>
      <c r="R17" s="351"/>
      <c r="S17" s="351"/>
      <c r="T17" s="351"/>
      <c r="U17" s="363"/>
      <c r="V17" s="363"/>
      <c r="W17" s="363"/>
      <c r="X17" s="373"/>
      <c r="Y17" s="373"/>
      <c r="Z17" s="373"/>
      <c r="AA17" s="373"/>
      <c r="AB17" s="363"/>
      <c r="AC17" s="363"/>
      <c r="AD17" s="363"/>
      <c r="AE17" s="363"/>
      <c r="AF17" s="374" t="s">
        <v>141</v>
      </c>
      <c r="AG17" s="374"/>
      <c r="AH17" s="374"/>
      <c r="AI17" s="374"/>
      <c r="AJ17" s="374"/>
      <c r="AK17" s="374"/>
      <c r="AL17" s="374"/>
      <c r="AM17" s="374"/>
      <c r="AN17" s="374"/>
      <c r="AO17" s="362" t="s">
        <v>142</v>
      </c>
      <c r="AP17" s="362"/>
      <c r="AQ17" s="362"/>
      <c r="AR17" s="363"/>
      <c r="AS17" s="363"/>
      <c r="AT17" s="363"/>
      <c r="AU17" s="363"/>
      <c r="AV17" s="362" t="s">
        <v>143</v>
      </c>
      <c r="AW17" s="362"/>
      <c r="AX17" s="362"/>
      <c r="AY17" s="362"/>
      <c r="AZ17" s="363"/>
      <c r="BA17" s="363"/>
      <c r="BB17" s="363"/>
      <c r="BC17" s="363"/>
      <c r="BE17" s="20" t="s">
        <v>133</v>
      </c>
    </row>
    <row r="18" spans="1:82" ht="50.1" customHeight="1" thickBot="1">
      <c r="A18" s="2" t="s">
        <v>1</v>
      </c>
      <c r="B18" s="364" t="s">
        <v>8</v>
      </c>
      <c r="C18" s="365"/>
      <c r="D18" s="366"/>
      <c r="E18" s="366"/>
      <c r="F18" s="366"/>
      <c r="G18" s="366"/>
      <c r="H18" s="366"/>
      <c r="I18" s="366"/>
      <c r="J18" s="366"/>
      <c r="K18" s="366"/>
      <c r="L18" s="366"/>
      <c r="M18" s="366"/>
      <c r="N18" s="366"/>
      <c r="O18" s="366"/>
      <c r="P18" s="366"/>
      <c r="Q18" s="366"/>
      <c r="R18" s="366"/>
      <c r="S18" s="366"/>
      <c r="T18" s="366"/>
      <c r="U18" s="366"/>
      <c r="V18" s="366"/>
      <c r="W18" s="366"/>
      <c r="X18" s="366"/>
      <c r="Y18" s="366"/>
      <c r="Z18" s="366"/>
      <c r="AA18" s="366"/>
      <c r="AB18" s="366"/>
      <c r="AC18" s="366"/>
      <c r="AD18" s="366"/>
      <c r="AE18" s="366"/>
      <c r="AF18" s="366"/>
      <c r="AG18" s="366"/>
      <c r="AH18" s="366"/>
      <c r="AI18" s="366"/>
      <c r="AJ18" s="366"/>
      <c r="AK18" s="366"/>
      <c r="AL18" s="366"/>
      <c r="AM18" s="366"/>
      <c r="AN18" s="366"/>
      <c r="AO18" s="366"/>
      <c r="AP18" s="366"/>
      <c r="AQ18" s="366"/>
      <c r="AR18" s="366"/>
      <c r="AS18" s="366"/>
      <c r="AT18" s="366"/>
      <c r="AU18" s="366"/>
      <c r="AV18" s="366"/>
      <c r="AW18" s="366"/>
      <c r="AX18" s="366"/>
      <c r="AY18" s="366"/>
      <c r="AZ18" s="366"/>
      <c r="BA18" s="366"/>
      <c r="BB18" s="366"/>
      <c r="BC18" s="367"/>
      <c r="BE18" s="20" t="s">
        <v>134</v>
      </c>
    </row>
    <row r="19" spans="1:82" ht="50.1" customHeight="1">
      <c r="B19" s="368" t="s">
        <v>50</v>
      </c>
      <c r="C19" s="369"/>
      <c r="D19" s="372" t="s">
        <v>51</v>
      </c>
      <c r="E19" s="372"/>
      <c r="F19" s="372"/>
      <c r="G19" s="372" t="s">
        <v>53</v>
      </c>
      <c r="H19" s="372"/>
      <c r="I19" s="372"/>
      <c r="J19" s="372"/>
      <c r="K19" s="372" t="s">
        <v>54</v>
      </c>
      <c r="L19" s="372"/>
      <c r="M19" s="372"/>
      <c r="N19" s="372"/>
      <c r="O19" s="372" t="s">
        <v>55</v>
      </c>
      <c r="P19" s="372"/>
      <c r="Q19" s="381" t="s">
        <v>56</v>
      </c>
      <c r="R19" s="381"/>
      <c r="S19" s="382" t="s">
        <v>57</v>
      </c>
      <c r="T19" s="382"/>
      <c r="U19" s="382"/>
      <c r="V19" s="382" t="s">
        <v>58</v>
      </c>
      <c r="W19" s="382"/>
      <c r="X19" s="382"/>
      <c r="Y19" s="382"/>
      <c r="Z19" s="382"/>
      <c r="AA19" s="382"/>
      <c r="AB19" s="382" t="s">
        <v>59</v>
      </c>
      <c r="AC19" s="382"/>
      <c r="AD19" s="382"/>
      <c r="AE19" s="383" t="s">
        <v>49</v>
      </c>
      <c r="AF19" s="383"/>
      <c r="AG19" s="383"/>
      <c r="AH19" s="379" t="s">
        <v>9</v>
      </c>
      <c r="AI19" s="37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2"/>
      <c r="BD19" s="1"/>
      <c r="BE19" s="20" t="s">
        <v>135</v>
      </c>
    </row>
    <row r="20" spans="1:82" ht="50.1" customHeight="1">
      <c r="B20" s="370"/>
      <c r="C20" s="371"/>
      <c r="D20" s="252" t="s">
        <v>60</v>
      </c>
      <c r="E20" s="252"/>
      <c r="F20" s="24" t="s">
        <v>61</v>
      </c>
      <c r="G20" s="252" t="s">
        <v>60</v>
      </c>
      <c r="H20" s="252"/>
      <c r="I20" s="252" t="s">
        <v>61</v>
      </c>
      <c r="J20" s="252"/>
      <c r="K20" s="252" t="s">
        <v>60</v>
      </c>
      <c r="L20" s="252"/>
      <c r="M20" s="252" t="s">
        <v>61</v>
      </c>
      <c r="N20" s="252"/>
      <c r="O20" s="252"/>
      <c r="P20" s="252"/>
      <c r="Q20" s="253"/>
      <c r="R20" s="253"/>
      <c r="S20" s="245"/>
      <c r="T20" s="245"/>
      <c r="U20" s="245"/>
      <c r="V20" s="253" t="s">
        <v>62</v>
      </c>
      <c r="W20" s="253"/>
      <c r="X20" s="253"/>
      <c r="Y20" s="253" t="s">
        <v>63</v>
      </c>
      <c r="Z20" s="253"/>
      <c r="AA20" s="253"/>
      <c r="AB20" s="245"/>
      <c r="AC20" s="245"/>
      <c r="AD20" s="245"/>
      <c r="AE20" s="384"/>
      <c r="AF20" s="384"/>
      <c r="AG20" s="384"/>
      <c r="AH20" s="380"/>
      <c r="AI20" s="380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2"/>
      <c r="BD20" s="1"/>
      <c r="BE20" s="20" t="s">
        <v>136</v>
      </c>
    </row>
    <row r="21" spans="1:82" ht="90" customHeight="1">
      <c r="B21" s="391" t="s">
        <v>91</v>
      </c>
      <c r="C21" s="392"/>
      <c r="D21" s="385" t="e">
        <f>VLOOKUP(F6, BE9:BT14,2,0)</f>
        <v>#N/A</v>
      </c>
      <c r="E21" s="385"/>
      <c r="F21" s="25" t="e">
        <f>VLOOKUP(F6, BE9:BU14,3,0)</f>
        <v>#N/A</v>
      </c>
      <c r="G21" s="385" t="e">
        <f>VLOOKUP(F6, BE9:BW14,6,0)</f>
        <v>#N/A</v>
      </c>
      <c r="H21" s="385"/>
      <c r="I21" s="385" t="e">
        <f>VLOOKUP(F6, BE9:BX14,7,0)</f>
        <v>#N/A</v>
      </c>
      <c r="J21" s="385"/>
      <c r="K21" s="385" t="e">
        <f>VLOOKUP(F6, BE9:BU14,8,0)</f>
        <v>#N/A</v>
      </c>
      <c r="L21" s="385"/>
      <c r="M21" s="385" t="e">
        <f>VLOOKUP(F6, BE9:BT14,9,0)</f>
        <v>#N/A</v>
      </c>
      <c r="N21" s="385"/>
      <c r="O21" s="385" t="e">
        <f>VLOOKUP(F6, BE9:BT14,10,0)</f>
        <v>#N/A</v>
      </c>
      <c r="P21" s="385"/>
      <c r="Q21" s="385" t="e">
        <f>VLOOKUP(F6, BE9:BT14,11,0)</f>
        <v>#N/A</v>
      </c>
      <c r="R21" s="385"/>
      <c r="S21" s="385" t="e">
        <f>VLOOKUP(F6, BE9:BT14,12,0)</f>
        <v>#N/A</v>
      </c>
      <c r="T21" s="385"/>
      <c r="U21" s="385"/>
      <c r="V21" s="385" t="e">
        <f>VLOOKUP(F6, BE9:BT14,13,0)</f>
        <v>#N/A</v>
      </c>
      <c r="W21" s="385"/>
      <c r="X21" s="385"/>
      <c r="Y21" s="386" t="e">
        <f>VLOOKUP(F6, BE9:BT14,14,0)</f>
        <v>#N/A</v>
      </c>
      <c r="Z21" s="386"/>
      <c r="AA21" s="386"/>
      <c r="AB21" s="386" t="e">
        <f>VLOOKUP(F6, BE9:BT14,15,0)</f>
        <v>#N/A</v>
      </c>
      <c r="AC21" s="386"/>
      <c r="AD21" s="386"/>
      <c r="AE21" s="387" t="e">
        <f>VLOOKUP(F6, BE9:BT14,16,0)</f>
        <v>#N/A</v>
      </c>
      <c r="AF21" s="387"/>
      <c r="AG21" s="387"/>
      <c r="AH21" s="380"/>
      <c r="AI21" s="380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2"/>
      <c r="BD21" s="1"/>
      <c r="BE21" s="20" t="s">
        <v>137</v>
      </c>
    </row>
    <row r="22" spans="1:82" ht="90" customHeight="1">
      <c r="B22" s="388" t="s">
        <v>64</v>
      </c>
      <c r="C22" s="389"/>
      <c r="D22" s="390"/>
      <c r="E22" s="390"/>
      <c r="F22" s="23"/>
      <c r="G22" s="390"/>
      <c r="H22" s="390"/>
      <c r="I22" s="390"/>
      <c r="J22" s="390"/>
      <c r="K22" s="390"/>
      <c r="L22" s="390"/>
      <c r="M22" s="390"/>
      <c r="N22" s="390"/>
      <c r="O22" s="390"/>
      <c r="P22" s="390"/>
      <c r="Q22" s="390"/>
      <c r="R22" s="390"/>
      <c r="S22" s="393"/>
      <c r="T22" s="393"/>
      <c r="U22" s="393"/>
      <c r="V22" s="390"/>
      <c r="W22" s="390"/>
      <c r="X22" s="390"/>
      <c r="Y22" s="390"/>
      <c r="Z22" s="390"/>
      <c r="AA22" s="390"/>
      <c r="AB22" s="390"/>
      <c r="AC22" s="390"/>
      <c r="AD22" s="390"/>
      <c r="AE22" s="394" t="s">
        <v>5</v>
      </c>
      <c r="AF22" s="394"/>
      <c r="AG22" s="394"/>
      <c r="AH22" s="394"/>
      <c r="AI22" s="394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2"/>
      <c r="BD22" s="1"/>
      <c r="BE22" s="20" t="s">
        <v>138</v>
      </c>
    </row>
    <row r="23" spans="1:82" ht="90" customHeight="1">
      <c r="B23" s="398" t="s">
        <v>65</v>
      </c>
      <c r="C23" s="399"/>
      <c r="D23" s="396"/>
      <c r="E23" s="396"/>
      <c r="F23" s="26"/>
      <c r="G23" s="395"/>
      <c r="H23" s="395"/>
      <c r="I23" s="395"/>
      <c r="J23" s="395"/>
      <c r="K23" s="395"/>
      <c r="L23" s="395"/>
      <c r="M23" s="395"/>
      <c r="N23" s="395"/>
      <c r="O23" s="396"/>
      <c r="P23" s="396"/>
      <c r="Q23" s="397"/>
      <c r="R23" s="397"/>
      <c r="S23" s="393"/>
      <c r="T23" s="393"/>
      <c r="U23" s="393"/>
      <c r="V23" s="390"/>
      <c r="W23" s="390"/>
      <c r="X23" s="390"/>
      <c r="Y23" s="390"/>
      <c r="Z23" s="390"/>
      <c r="AA23" s="390"/>
      <c r="AB23" s="390"/>
      <c r="AC23" s="390"/>
      <c r="AD23" s="390"/>
      <c r="AE23" s="394" t="s">
        <v>5</v>
      </c>
      <c r="AF23" s="394"/>
      <c r="AG23" s="394"/>
      <c r="AH23" s="394"/>
      <c r="AI23" s="394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2"/>
      <c r="BD23" s="1"/>
      <c r="BE23" s="20" t="s">
        <v>139</v>
      </c>
    </row>
    <row r="24" spans="1:82" ht="90" customHeight="1" thickBot="1">
      <c r="B24" s="403" t="s">
        <v>66</v>
      </c>
      <c r="C24" s="404"/>
      <c r="D24" s="401"/>
      <c r="E24" s="401"/>
      <c r="F24" s="22"/>
      <c r="G24" s="401"/>
      <c r="H24" s="401"/>
      <c r="I24" s="401"/>
      <c r="J24" s="401"/>
      <c r="K24" s="401"/>
      <c r="L24" s="401"/>
      <c r="M24" s="401"/>
      <c r="N24" s="401"/>
      <c r="O24" s="401"/>
      <c r="P24" s="401"/>
      <c r="Q24" s="401"/>
      <c r="R24" s="401"/>
      <c r="S24" s="400"/>
      <c r="T24" s="400"/>
      <c r="U24" s="400"/>
      <c r="V24" s="401"/>
      <c r="W24" s="401"/>
      <c r="X24" s="401"/>
      <c r="Y24" s="401"/>
      <c r="Z24" s="401"/>
      <c r="AA24" s="401"/>
      <c r="AB24" s="401"/>
      <c r="AC24" s="401"/>
      <c r="AD24" s="401"/>
      <c r="AE24" s="402" t="s">
        <v>5</v>
      </c>
      <c r="AF24" s="402"/>
      <c r="AG24" s="402"/>
      <c r="AH24" s="402"/>
      <c r="AI24" s="402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4"/>
      <c r="BD24" s="1"/>
      <c r="BE24" s="20" t="s">
        <v>140</v>
      </c>
    </row>
    <row r="26" spans="1:82" ht="3.75" customHeight="1" thickBot="1"/>
    <row r="27" spans="1:82" ht="39.950000000000003" customHeight="1">
      <c r="B27" s="190" t="s">
        <v>67</v>
      </c>
      <c r="C27" s="193" t="s">
        <v>10</v>
      </c>
      <c r="D27" s="193"/>
      <c r="E27" s="193"/>
      <c r="F27" s="21" t="s">
        <v>19</v>
      </c>
      <c r="G27" s="194" t="s">
        <v>3</v>
      </c>
      <c r="H27" s="194"/>
      <c r="I27" s="194"/>
      <c r="J27" s="194"/>
      <c r="K27" s="194"/>
      <c r="L27" s="194"/>
      <c r="M27" s="194"/>
      <c r="N27" s="194"/>
      <c r="O27" s="194"/>
      <c r="P27" s="194"/>
      <c r="Q27" s="194"/>
      <c r="R27" s="194"/>
      <c r="S27" s="194"/>
      <c r="T27" s="194"/>
      <c r="U27" s="194"/>
      <c r="V27" s="194"/>
      <c r="W27" s="194"/>
      <c r="X27" s="194"/>
      <c r="Y27" s="194"/>
      <c r="Z27" s="194"/>
      <c r="AA27" s="194"/>
      <c r="AB27" s="194"/>
      <c r="AC27" s="194"/>
      <c r="AD27" s="194"/>
      <c r="AE27" s="194"/>
      <c r="AF27" s="194"/>
      <c r="AG27" s="194"/>
      <c r="AH27" s="194"/>
      <c r="AI27" s="194"/>
      <c r="AJ27" s="194"/>
      <c r="AK27" s="194"/>
      <c r="AL27" s="194"/>
      <c r="AM27" s="194"/>
      <c r="AN27" s="194"/>
      <c r="AO27" s="194"/>
      <c r="AP27" s="194"/>
      <c r="AQ27" s="194"/>
      <c r="AR27" s="194"/>
      <c r="AS27" s="195"/>
      <c r="AT27" s="200" t="s">
        <v>18</v>
      </c>
      <c r="AU27" s="203" t="s">
        <v>10</v>
      </c>
      <c r="AV27" s="204"/>
      <c r="AW27" s="204"/>
      <c r="AX27" s="205" t="s">
        <v>19</v>
      </c>
      <c r="AY27" s="206"/>
      <c r="AZ27" s="207"/>
      <c r="BA27" s="204" t="s">
        <v>20</v>
      </c>
      <c r="BB27" s="204"/>
      <c r="BC27" s="208"/>
    </row>
    <row r="28" spans="1:82" ht="39.950000000000003" customHeight="1">
      <c r="B28" s="191"/>
      <c r="C28" s="209"/>
      <c r="D28" s="209"/>
      <c r="E28" s="209"/>
      <c r="F28" s="209"/>
      <c r="G28" s="196"/>
      <c r="H28" s="196"/>
      <c r="I28" s="196"/>
      <c r="J28" s="196"/>
      <c r="K28" s="196"/>
      <c r="L28" s="196"/>
      <c r="M28" s="196"/>
      <c r="N28" s="196"/>
      <c r="O28" s="196"/>
      <c r="P28" s="196"/>
      <c r="Q28" s="196"/>
      <c r="R28" s="196"/>
      <c r="S28" s="196"/>
      <c r="T28" s="196"/>
      <c r="U28" s="196"/>
      <c r="V28" s="196"/>
      <c r="W28" s="196"/>
      <c r="X28" s="196"/>
      <c r="Y28" s="196"/>
      <c r="Z28" s="196"/>
      <c r="AA28" s="196"/>
      <c r="AB28" s="196"/>
      <c r="AC28" s="196"/>
      <c r="AD28" s="196"/>
      <c r="AE28" s="196"/>
      <c r="AF28" s="196"/>
      <c r="AG28" s="196"/>
      <c r="AH28" s="196"/>
      <c r="AI28" s="196"/>
      <c r="AJ28" s="196"/>
      <c r="AK28" s="196"/>
      <c r="AL28" s="196"/>
      <c r="AM28" s="196"/>
      <c r="AN28" s="196"/>
      <c r="AO28" s="196"/>
      <c r="AP28" s="196"/>
      <c r="AQ28" s="196"/>
      <c r="AR28" s="196"/>
      <c r="AS28" s="197"/>
      <c r="AT28" s="201"/>
      <c r="AU28" s="213"/>
      <c r="AV28" s="213"/>
      <c r="AW28" s="213"/>
      <c r="AX28" s="215"/>
      <c r="AY28" s="215"/>
      <c r="AZ28" s="215"/>
      <c r="BA28" s="215"/>
      <c r="BB28" s="215"/>
      <c r="BC28" s="217"/>
    </row>
    <row r="29" spans="1:82" ht="39.950000000000003" customHeight="1" thickBot="1">
      <c r="B29" s="192"/>
      <c r="C29" s="210"/>
      <c r="D29" s="210"/>
      <c r="E29" s="210"/>
      <c r="F29" s="210"/>
      <c r="G29" s="198"/>
      <c r="H29" s="198"/>
      <c r="I29" s="198"/>
      <c r="J29" s="198"/>
      <c r="K29" s="198"/>
      <c r="L29" s="198"/>
      <c r="M29" s="198"/>
      <c r="N29" s="198"/>
      <c r="O29" s="198"/>
      <c r="P29" s="198"/>
      <c r="Q29" s="198"/>
      <c r="R29" s="198"/>
      <c r="S29" s="198"/>
      <c r="T29" s="198"/>
      <c r="U29" s="198"/>
      <c r="V29" s="198"/>
      <c r="W29" s="198"/>
      <c r="X29" s="198"/>
      <c r="Y29" s="198"/>
      <c r="Z29" s="198"/>
      <c r="AA29" s="198"/>
      <c r="AB29" s="198"/>
      <c r="AC29" s="198"/>
      <c r="AD29" s="198"/>
      <c r="AE29" s="198"/>
      <c r="AF29" s="198"/>
      <c r="AG29" s="198"/>
      <c r="AH29" s="198"/>
      <c r="AI29" s="198"/>
      <c r="AJ29" s="198"/>
      <c r="AK29" s="198"/>
      <c r="AL29" s="198"/>
      <c r="AM29" s="198"/>
      <c r="AN29" s="198"/>
      <c r="AO29" s="198"/>
      <c r="AP29" s="198"/>
      <c r="AQ29" s="198"/>
      <c r="AR29" s="198"/>
      <c r="AS29" s="199"/>
      <c r="AT29" s="202"/>
      <c r="AU29" s="214"/>
      <c r="AV29" s="214"/>
      <c r="AW29" s="214"/>
      <c r="AX29" s="216"/>
      <c r="AY29" s="216"/>
      <c r="AZ29" s="216"/>
      <c r="BA29" s="216"/>
      <c r="BB29" s="216"/>
      <c r="BC29" s="218"/>
    </row>
    <row r="30" spans="1:82" ht="50.1" customHeight="1" thickBot="1">
      <c r="B30" s="227" t="s">
        <v>14</v>
      </c>
      <c r="C30" s="233"/>
      <c r="D30" s="233"/>
      <c r="E30" s="234"/>
      <c r="F30" s="235" t="s">
        <v>15</v>
      </c>
      <c r="G30" s="228"/>
      <c r="H30" s="228"/>
      <c r="I30" s="228"/>
      <c r="J30" s="229"/>
      <c r="K30" s="236" t="s">
        <v>83</v>
      </c>
      <c r="L30" s="237"/>
      <c r="M30" s="237"/>
      <c r="N30" s="237"/>
      <c r="O30" s="237"/>
      <c r="P30" s="237"/>
      <c r="Q30" s="237"/>
      <c r="R30" s="237"/>
      <c r="S30" s="237"/>
      <c r="T30" s="237"/>
      <c r="U30" s="238"/>
      <c r="V30" s="227" t="s">
        <v>16</v>
      </c>
      <c r="W30" s="228"/>
      <c r="X30" s="228"/>
      <c r="Y30" s="228"/>
      <c r="Z30" s="228"/>
      <c r="AA30" s="228"/>
      <c r="AB30" s="228"/>
      <c r="AC30" s="228"/>
      <c r="AD30" s="228"/>
      <c r="AE30" s="228"/>
      <c r="AF30" s="228"/>
      <c r="AG30" s="229"/>
      <c r="AH30" s="239" t="s">
        <v>122</v>
      </c>
      <c r="AI30" s="240"/>
      <c r="AJ30" s="240"/>
      <c r="AK30" s="240"/>
      <c r="AL30" s="240"/>
      <c r="AM30" s="240"/>
      <c r="AN30" s="240"/>
      <c r="AO30" s="240"/>
      <c r="AP30" s="241"/>
      <c r="AQ30" s="242" t="s">
        <v>12</v>
      </c>
      <c r="AR30" s="243"/>
      <c r="AS30" s="243"/>
      <c r="AT30" s="219"/>
      <c r="AU30" s="244"/>
      <c r="AV30" s="3"/>
      <c r="AW30" s="4" t="s">
        <v>123</v>
      </c>
      <c r="AX30" s="5"/>
      <c r="AY30" s="5" t="s">
        <v>13</v>
      </c>
      <c r="AZ30" s="219">
        <v>42079</v>
      </c>
      <c r="BA30" s="219"/>
      <c r="BB30" s="219"/>
      <c r="BC30" s="220"/>
    </row>
    <row r="31" spans="1:82" ht="50.1" customHeight="1" thickBot="1">
      <c r="B31" s="221" t="s">
        <v>11</v>
      </c>
      <c r="C31" s="222"/>
      <c r="D31" s="222"/>
      <c r="E31" s="223"/>
      <c r="F31" s="405" t="s">
        <v>90</v>
      </c>
      <c r="G31" s="406"/>
      <c r="H31" s="406"/>
      <c r="I31" s="406"/>
      <c r="J31" s="407"/>
      <c r="K31" s="224" t="s">
        <v>128</v>
      </c>
      <c r="L31" s="225"/>
      <c r="M31" s="225"/>
      <c r="N31" s="225"/>
      <c r="O31" s="225"/>
      <c r="P31" s="225"/>
      <c r="Q31" s="225"/>
      <c r="R31" s="225"/>
      <c r="S31" s="225"/>
      <c r="T31" s="225"/>
      <c r="U31" s="226"/>
      <c r="V31" s="227" t="s">
        <v>17</v>
      </c>
      <c r="W31" s="228"/>
      <c r="X31" s="228"/>
      <c r="Y31" s="228"/>
      <c r="Z31" s="228"/>
      <c r="AA31" s="228"/>
      <c r="AB31" s="228"/>
      <c r="AC31" s="228"/>
      <c r="AD31" s="228"/>
      <c r="AE31" s="228"/>
      <c r="AF31" s="228"/>
      <c r="AG31" s="229"/>
      <c r="AH31" s="230" t="s">
        <v>6</v>
      </c>
      <c r="AI31" s="231"/>
      <c r="AJ31" s="231"/>
      <c r="AK31" s="231"/>
      <c r="AL31" s="231"/>
      <c r="AM31" s="231"/>
      <c r="AN31" s="231"/>
      <c r="AO31" s="231"/>
      <c r="AP31" s="231"/>
      <c r="AQ31" s="231"/>
      <c r="AR31" s="231"/>
      <c r="AS31" s="231"/>
      <c r="AT31" s="231"/>
      <c r="AU31" s="231"/>
      <c r="AV31" s="231"/>
      <c r="AW31" s="231"/>
      <c r="AX31" s="231"/>
      <c r="AY31" s="231"/>
      <c r="AZ31" s="231"/>
      <c r="BA31" s="231"/>
      <c r="BB31" s="231"/>
      <c r="BC31" s="232"/>
      <c r="BE31" s="261" t="s">
        <v>104</v>
      </c>
    </row>
    <row r="32" spans="1:82" ht="50.1" customHeight="1" thickBot="1">
      <c r="B32" s="254" t="s">
        <v>21</v>
      </c>
      <c r="C32" s="255"/>
      <c r="D32" s="255"/>
      <c r="E32" s="255"/>
      <c r="F32" s="255"/>
      <c r="G32" s="255"/>
      <c r="H32" s="255"/>
      <c r="I32" s="255"/>
      <c r="J32" s="255"/>
      <c r="K32" s="255"/>
      <c r="L32" s="255"/>
      <c r="M32" s="255"/>
      <c r="N32" s="255"/>
      <c r="O32" s="255"/>
      <c r="P32" s="255"/>
      <c r="Q32" s="255"/>
      <c r="R32" s="255"/>
      <c r="S32" s="255"/>
      <c r="T32" s="255"/>
      <c r="U32" s="256"/>
      <c r="V32" s="257" t="s">
        <v>0</v>
      </c>
      <c r="W32" s="258"/>
      <c r="X32" s="258"/>
      <c r="Y32" s="258"/>
      <c r="Z32" s="258"/>
      <c r="AA32" s="258"/>
      <c r="AB32" s="258"/>
      <c r="AC32" s="258"/>
      <c r="AD32" s="258"/>
      <c r="AE32" s="258"/>
      <c r="AF32" s="258"/>
      <c r="AG32" s="258"/>
      <c r="AH32" s="258"/>
      <c r="AI32" s="258"/>
      <c r="AJ32" s="258"/>
      <c r="AK32" s="258"/>
      <c r="AL32" s="258"/>
      <c r="AM32" s="258"/>
      <c r="AN32" s="259"/>
      <c r="AO32" s="260" t="s">
        <v>22</v>
      </c>
      <c r="AP32" s="255"/>
      <c r="AQ32" s="255"/>
      <c r="AR32" s="255"/>
      <c r="AS32" s="255"/>
      <c r="AT32" s="255"/>
      <c r="AU32" s="255"/>
      <c r="AV32" s="255"/>
      <c r="AW32" s="255"/>
      <c r="AX32" s="255"/>
      <c r="AY32" s="255"/>
      <c r="AZ32" s="255"/>
      <c r="BA32" s="255"/>
      <c r="BB32" s="255"/>
      <c r="BC32" s="256"/>
      <c r="BE32" s="262"/>
      <c r="BF32" s="252" t="s">
        <v>51</v>
      </c>
      <c r="BG32" s="252"/>
      <c r="BH32" s="252" t="s">
        <v>52</v>
      </c>
      <c r="BI32" s="252"/>
      <c r="BJ32" s="252" t="s">
        <v>53</v>
      </c>
      <c r="BK32" s="252"/>
      <c r="BL32" s="252" t="s">
        <v>54</v>
      </c>
      <c r="BM32" s="252"/>
      <c r="BN32" s="252" t="s">
        <v>55</v>
      </c>
      <c r="BO32" s="253" t="s">
        <v>56</v>
      </c>
      <c r="BP32" s="245" t="s">
        <v>57</v>
      </c>
      <c r="BQ32" s="245" t="s">
        <v>58</v>
      </c>
      <c r="BR32" s="245"/>
      <c r="BS32" s="245" t="s">
        <v>59</v>
      </c>
      <c r="BT32" s="246" t="s">
        <v>49</v>
      </c>
      <c r="BU32" s="247" t="s">
        <v>27</v>
      </c>
      <c r="BV32" s="247"/>
      <c r="BW32" s="247"/>
      <c r="BX32" s="247"/>
      <c r="BY32" s="247"/>
      <c r="BZ32" s="247" t="s">
        <v>109</v>
      </c>
      <c r="CA32" s="247"/>
      <c r="CB32" s="247"/>
      <c r="CC32" s="247"/>
      <c r="CD32" s="247"/>
    </row>
    <row r="33" spans="1:82" ht="50.1" customHeight="1">
      <c r="B33" s="248" t="s">
        <v>23</v>
      </c>
      <c r="C33" s="249"/>
      <c r="D33" s="249"/>
      <c r="E33" s="250"/>
      <c r="F33" s="27" t="s">
        <v>77</v>
      </c>
      <c r="G33" s="249"/>
      <c r="H33" s="250"/>
      <c r="I33" s="251" t="s">
        <v>25</v>
      </c>
      <c r="J33" s="250"/>
      <c r="K33" s="251" t="s">
        <v>88</v>
      </c>
      <c r="L33" s="249"/>
      <c r="M33" s="250"/>
      <c r="N33" s="251" t="s">
        <v>26</v>
      </c>
      <c r="O33" s="249"/>
      <c r="P33" s="250"/>
      <c r="Q33" s="251" t="s">
        <v>89</v>
      </c>
      <c r="R33" s="249"/>
      <c r="S33" s="249"/>
      <c r="T33" s="249"/>
      <c r="U33" s="263"/>
      <c r="V33" s="264" t="s">
        <v>27</v>
      </c>
      <c r="W33" s="265"/>
      <c r="X33" s="265"/>
      <c r="Y33" s="266"/>
      <c r="Z33" s="267" t="s">
        <v>28</v>
      </c>
      <c r="AA33" s="265"/>
      <c r="AB33" s="266"/>
      <c r="AC33" s="267" t="s">
        <v>29</v>
      </c>
      <c r="AD33" s="265"/>
      <c r="AE33" s="266"/>
      <c r="AF33" s="267" t="s">
        <v>30</v>
      </c>
      <c r="AG33" s="265"/>
      <c r="AH33" s="266"/>
      <c r="AI33" s="267" t="s">
        <v>2</v>
      </c>
      <c r="AJ33" s="265"/>
      <c r="AK33" s="266"/>
      <c r="AL33" s="267" t="s">
        <v>31</v>
      </c>
      <c r="AM33" s="265"/>
      <c r="AN33" s="268"/>
      <c r="AO33" s="269"/>
      <c r="AP33" s="270"/>
      <c r="AQ33" s="270"/>
      <c r="AR33" s="270"/>
      <c r="AS33" s="270"/>
      <c r="AT33" s="270"/>
      <c r="AU33" s="270"/>
      <c r="AV33" s="270"/>
      <c r="AW33" s="270"/>
      <c r="AX33" s="270"/>
      <c r="AY33" s="270"/>
      <c r="AZ33" s="270"/>
      <c r="BA33" s="270"/>
      <c r="BB33" s="270"/>
      <c r="BC33" s="271"/>
      <c r="BE33" s="20" t="s">
        <v>74</v>
      </c>
      <c r="BF33" s="6" t="s">
        <v>60</v>
      </c>
      <c r="BG33" s="6" t="s">
        <v>61</v>
      </c>
      <c r="BH33" s="6" t="s">
        <v>60</v>
      </c>
      <c r="BI33" s="6" t="s">
        <v>61</v>
      </c>
      <c r="BJ33" s="6" t="s">
        <v>60</v>
      </c>
      <c r="BK33" s="6" t="s">
        <v>61</v>
      </c>
      <c r="BL33" s="6" t="s">
        <v>60</v>
      </c>
      <c r="BM33" s="6" t="s">
        <v>61</v>
      </c>
      <c r="BN33" s="252"/>
      <c r="BO33" s="253"/>
      <c r="BP33" s="245"/>
      <c r="BQ33" s="7" t="s">
        <v>62</v>
      </c>
      <c r="BR33" s="7" t="s">
        <v>63</v>
      </c>
      <c r="BS33" s="245"/>
      <c r="BT33" s="246"/>
      <c r="BU33" s="15" t="s">
        <v>28</v>
      </c>
      <c r="BV33" s="15" t="s">
        <v>29</v>
      </c>
      <c r="BW33" s="15" t="s">
        <v>30</v>
      </c>
      <c r="BX33" s="15" t="s">
        <v>2</v>
      </c>
      <c r="BY33" s="15" t="s">
        <v>31</v>
      </c>
      <c r="BZ33" s="15" t="s">
        <v>28</v>
      </c>
      <c r="CA33" s="15" t="s">
        <v>29</v>
      </c>
      <c r="CB33" s="15" t="s">
        <v>107</v>
      </c>
      <c r="CC33" s="15" t="s">
        <v>108</v>
      </c>
      <c r="CD33" s="15" t="s">
        <v>31</v>
      </c>
    </row>
    <row r="34" spans="1:82" ht="50.1" customHeight="1">
      <c r="B34" s="275" t="s">
        <v>34</v>
      </c>
      <c r="C34" s="278" t="s">
        <v>36</v>
      </c>
      <c r="D34" s="279"/>
      <c r="E34" s="282" t="s">
        <v>73</v>
      </c>
      <c r="F34" s="283"/>
      <c r="G34" s="286"/>
      <c r="H34" s="279"/>
      <c r="I34" s="288"/>
      <c r="J34" s="288"/>
      <c r="K34" s="288"/>
      <c r="L34" s="288"/>
      <c r="M34" s="288"/>
      <c r="N34" s="288"/>
      <c r="O34" s="288"/>
      <c r="P34" s="288"/>
      <c r="Q34" s="288"/>
      <c r="R34" s="288"/>
      <c r="S34" s="288"/>
      <c r="T34" s="288"/>
      <c r="U34" s="289"/>
      <c r="V34" s="290" t="s">
        <v>115</v>
      </c>
      <c r="W34" s="290"/>
      <c r="X34" s="290"/>
      <c r="Y34" s="291"/>
      <c r="Z34" s="292" t="e">
        <f>VLOOKUP(F31, BE34:CD39,17,0)</f>
        <v>#N/A</v>
      </c>
      <c r="AA34" s="292"/>
      <c r="AB34" s="292"/>
      <c r="AC34" s="292" t="e">
        <f>VLOOKUP(F31, BE34:CD39,18,0)</f>
        <v>#N/A</v>
      </c>
      <c r="AD34" s="292"/>
      <c r="AE34" s="292"/>
      <c r="AF34" s="292" t="e">
        <f>VLOOKUP(F31, BE34:CD39,19,0)</f>
        <v>#N/A</v>
      </c>
      <c r="AG34" s="292"/>
      <c r="AH34" s="292"/>
      <c r="AI34" s="292" t="e">
        <f>VLOOKUP(F31, BE34:CD39,20,0)</f>
        <v>#N/A</v>
      </c>
      <c r="AJ34" s="292"/>
      <c r="AK34" s="292"/>
      <c r="AL34" s="292" t="e">
        <f>VLOOKUP(F31, BE34:CD39,21,0)</f>
        <v>#N/A</v>
      </c>
      <c r="AM34" s="292"/>
      <c r="AN34" s="292"/>
      <c r="AO34" s="272"/>
      <c r="AP34" s="273"/>
      <c r="AQ34" s="273"/>
      <c r="AR34" s="273"/>
      <c r="AS34" s="273"/>
      <c r="AT34" s="273"/>
      <c r="AU34" s="273"/>
      <c r="AV34" s="273"/>
      <c r="AW34" s="273"/>
      <c r="AX34" s="273"/>
      <c r="AY34" s="273"/>
      <c r="AZ34" s="273"/>
      <c r="BA34" s="273"/>
      <c r="BB34" s="273"/>
      <c r="BC34" s="274"/>
      <c r="BE34" s="20" t="s">
        <v>145</v>
      </c>
      <c r="BF34" s="17" t="s">
        <v>92</v>
      </c>
      <c r="BG34" s="17" t="s">
        <v>92</v>
      </c>
      <c r="BH34" s="17" t="s">
        <v>93</v>
      </c>
      <c r="BI34" s="17" t="s">
        <v>93</v>
      </c>
      <c r="BJ34" s="17" t="s">
        <v>79</v>
      </c>
      <c r="BK34" s="17" t="s">
        <v>79</v>
      </c>
      <c r="BL34" s="17" t="s">
        <v>94</v>
      </c>
      <c r="BM34" s="17" t="s">
        <v>94</v>
      </c>
      <c r="BN34" s="17" t="s">
        <v>95</v>
      </c>
      <c r="BO34" s="17" t="s">
        <v>96</v>
      </c>
      <c r="BP34" s="18" t="s">
        <v>100</v>
      </c>
      <c r="BQ34" s="18" t="s">
        <v>101</v>
      </c>
      <c r="BR34" s="18" t="s">
        <v>101</v>
      </c>
      <c r="BS34" s="19" t="s">
        <v>105</v>
      </c>
      <c r="BT34" s="19" t="s">
        <v>48</v>
      </c>
      <c r="BU34" s="16" t="s">
        <v>118</v>
      </c>
      <c r="BV34" s="16" t="s">
        <v>119</v>
      </c>
      <c r="BW34" s="16" t="s">
        <v>120</v>
      </c>
      <c r="BX34" s="16" t="s">
        <v>121</v>
      </c>
      <c r="BY34" s="16" t="s">
        <v>110</v>
      </c>
      <c r="BZ34" s="16">
        <v>0</v>
      </c>
      <c r="CA34" s="16">
        <v>1.2</v>
      </c>
      <c r="CB34" s="16">
        <v>2.5</v>
      </c>
      <c r="CC34" s="16">
        <v>4.7</v>
      </c>
      <c r="CD34" s="16">
        <v>3.5</v>
      </c>
    </row>
    <row r="35" spans="1:82" ht="50.1" customHeight="1">
      <c r="B35" s="276"/>
      <c r="C35" s="280"/>
      <c r="D35" s="281"/>
      <c r="E35" s="284"/>
      <c r="F35" s="285"/>
      <c r="G35" s="287"/>
      <c r="H35" s="281"/>
      <c r="I35" s="288"/>
      <c r="J35" s="288"/>
      <c r="K35" s="288"/>
      <c r="L35" s="288"/>
      <c r="M35" s="288"/>
      <c r="N35" s="288"/>
      <c r="O35" s="288"/>
      <c r="P35" s="288"/>
      <c r="Q35" s="288"/>
      <c r="R35" s="288"/>
      <c r="S35" s="288"/>
      <c r="T35" s="288"/>
      <c r="U35" s="289"/>
      <c r="V35" s="293" t="s">
        <v>116</v>
      </c>
      <c r="W35" s="293"/>
      <c r="X35" s="293"/>
      <c r="Y35" s="294"/>
      <c r="Z35" s="295" t="s">
        <v>111</v>
      </c>
      <c r="AA35" s="296"/>
      <c r="AB35" s="297"/>
      <c r="AC35" s="295" t="s">
        <v>111</v>
      </c>
      <c r="AD35" s="296"/>
      <c r="AE35" s="297"/>
      <c r="AF35" s="295" t="s">
        <v>111</v>
      </c>
      <c r="AG35" s="296"/>
      <c r="AH35" s="297"/>
      <c r="AI35" s="295" t="s">
        <v>111</v>
      </c>
      <c r="AJ35" s="296"/>
      <c r="AK35" s="297"/>
      <c r="AL35" s="295" t="s">
        <v>111</v>
      </c>
      <c r="AM35" s="296"/>
      <c r="AN35" s="297"/>
      <c r="AO35" s="272"/>
      <c r="AP35" s="273"/>
      <c r="AQ35" s="273"/>
      <c r="AR35" s="273"/>
      <c r="AS35" s="273"/>
      <c r="AT35" s="273"/>
      <c r="AU35" s="273"/>
      <c r="AV35" s="273"/>
      <c r="AW35" s="273"/>
      <c r="AX35" s="273"/>
      <c r="AY35" s="273"/>
      <c r="AZ35" s="273"/>
      <c r="BA35" s="273"/>
      <c r="BB35" s="273"/>
      <c r="BC35" s="274"/>
      <c r="BE35" s="20" t="s">
        <v>75</v>
      </c>
      <c r="BF35" s="17" t="s">
        <v>92</v>
      </c>
      <c r="BG35" s="17" t="s">
        <v>92</v>
      </c>
      <c r="BH35" s="17" t="s">
        <v>93</v>
      </c>
      <c r="BI35" s="17" t="s">
        <v>93</v>
      </c>
      <c r="BJ35" s="17" t="s">
        <v>79</v>
      </c>
      <c r="BK35" s="17" t="s">
        <v>79</v>
      </c>
      <c r="BL35" s="17" t="s">
        <v>94</v>
      </c>
      <c r="BM35" s="17" t="s">
        <v>94</v>
      </c>
      <c r="BN35" s="17" t="s">
        <v>95</v>
      </c>
      <c r="BO35" s="17" t="s">
        <v>96</v>
      </c>
      <c r="BP35" s="18" t="s">
        <v>86</v>
      </c>
      <c r="BQ35" s="18" t="s">
        <v>87</v>
      </c>
      <c r="BR35" s="18" t="s">
        <v>87</v>
      </c>
      <c r="BS35" s="19" t="s">
        <v>105</v>
      </c>
      <c r="BT35" s="19" t="s">
        <v>48</v>
      </c>
      <c r="BU35" s="16" t="s">
        <v>118</v>
      </c>
      <c r="BV35" s="16" t="s">
        <v>119</v>
      </c>
      <c r="BW35" s="16" t="s">
        <v>120</v>
      </c>
      <c r="BX35" s="16" t="s">
        <v>121</v>
      </c>
      <c r="BY35" s="16" t="s">
        <v>110</v>
      </c>
      <c r="BZ35" s="16">
        <v>0</v>
      </c>
      <c r="CA35" s="16">
        <v>1.2</v>
      </c>
      <c r="CB35" s="16">
        <v>2.5</v>
      </c>
      <c r="CC35" s="16">
        <v>4.7</v>
      </c>
      <c r="CD35" s="16">
        <v>3.5</v>
      </c>
    </row>
    <row r="36" spans="1:82" ht="50.1" customHeight="1">
      <c r="B36" s="276"/>
      <c r="C36" s="278" t="s">
        <v>35</v>
      </c>
      <c r="D36" s="279"/>
      <c r="E36" s="300" t="s">
        <v>37</v>
      </c>
      <c r="F36" s="293"/>
      <c r="G36" s="286"/>
      <c r="H36" s="279"/>
      <c r="I36" s="301"/>
      <c r="J36" s="301"/>
      <c r="K36" s="301"/>
      <c r="L36" s="301"/>
      <c r="M36" s="301"/>
      <c r="N36" s="301"/>
      <c r="O36" s="301"/>
      <c r="P36" s="301"/>
      <c r="Q36" s="301"/>
      <c r="R36" s="301"/>
      <c r="S36" s="301"/>
      <c r="T36" s="301"/>
      <c r="U36" s="302"/>
      <c r="V36" s="303" t="s">
        <v>114</v>
      </c>
      <c r="W36" s="303"/>
      <c r="X36" s="303"/>
      <c r="Y36" s="304"/>
      <c r="Z36" s="305"/>
      <c r="AA36" s="303"/>
      <c r="AB36" s="304"/>
      <c r="AC36" s="306"/>
      <c r="AD36" s="307"/>
      <c r="AE36" s="308"/>
      <c r="AF36" s="306"/>
      <c r="AG36" s="307"/>
      <c r="AH36" s="308"/>
      <c r="AI36" s="306"/>
      <c r="AJ36" s="307"/>
      <c r="AK36" s="308"/>
      <c r="AL36" s="306"/>
      <c r="AM36" s="307"/>
      <c r="AN36" s="309"/>
      <c r="AO36" s="272"/>
      <c r="AP36" s="273"/>
      <c r="AQ36" s="273"/>
      <c r="AR36" s="273"/>
      <c r="AS36" s="273"/>
      <c r="AT36" s="273"/>
      <c r="AU36" s="273"/>
      <c r="AV36" s="273"/>
      <c r="AW36" s="273"/>
      <c r="AX36" s="273"/>
      <c r="AY36" s="273"/>
      <c r="AZ36" s="273"/>
      <c r="BA36" s="273"/>
      <c r="BB36" s="273"/>
      <c r="BC36" s="274"/>
      <c r="BE36" s="20" t="s">
        <v>76</v>
      </c>
      <c r="BF36" s="17" t="s">
        <v>78</v>
      </c>
      <c r="BG36" s="17" t="s">
        <v>78</v>
      </c>
      <c r="BH36" s="17" t="s">
        <v>84</v>
      </c>
      <c r="BI36" s="17" t="s">
        <v>84</v>
      </c>
      <c r="BJ36" s="17" t="s">
        <v>79</v>
      </c>
      <c r="BK36" s="17" t="s">
        <v>79</v>
      </c>
      <c r="BL36" s="17" t="s">
        <v>85</v>
      </c>
      <c r="BM36" s="17" t="s">
        <v>85</v>
      </c>
      <c r="BN36" s="17" t="s">
        <v>80</v>
      </c>
      <c r="BO36" s="17" t="s">
        <v>81</v>
      </c>
      <c r="BP36" s="18" t="s">
        <v>86</v>
      </c>
      <c r="BQ36" s="18" t="s">
        <v>87</v>
      </c>
      <c r="BR36" s="18" t="s">
        <v>87</v>
      </c>
      <c r="BS36" s="19" t="s">
        <v>105</v>
      </c>
      <c r="BT36" s="19" t="s">
        <v>48</v>
      </c>
      <c r="BU36" s="16"/>
      <c r="BV36" s="16"/>
      <c r="BW36" s="16"/>
      <c r="BX36" s="16"/>
      <c r="BY36" s="16"/>
      <c r="BZ36" s="16"/>
      <c r="CA36" s="16"/>
      <c r="CB36" s="16"/>
      <c r="CC36" s="16"/>
      <c r="CD36" s="16"/>
    </row>
    <row r="37" spans="1:82" ht="50.1" customHeight="1" thickBot="1">
      <c r="B37" s="277"/>
      <c r="C37" s="298"/>
      <c r="D37" s="299"/>
      <c r="E37" s="310" t="s">
        <v>98</v>
      </c>
      <c r="F37" s="311"/>
      <c r="G37" s="287"/>
      <c r="H37" s="281"/>
      <c r="I37" s="301"/>
      <c r="J37" s="301"/>
      <c r="K37" s="301"/>
      <c r="L37" s="301"/>
      <c r="M37" s="301"/>
      <c r="N37" s="301"/>
      <c r="O37" s="301"/>
      <c r="P37" s="301"/>
      <c r="Q37" s="301"/>
      <c r="R37" s="301"/>
      <c r="S37" s="301"/>
      <c r="T37" s="301"/>
      <c r="U37" s="302"/>
      <c r="V37" s="312" t="s">
        <v>32</v>
      </c>
      <c r="W37" s="312"/>
      <c r="X37" s="312"/>
      <c r="Y37" s="313"/>
      <c r="Z37" s="314" t="s">
        <v>28</v>
      </c>
      <c r="AA37" s="315"/>
      <c r="AB37" s="316"/>
      <c r="AC37" s="314" t="s">
        <v>29</v>
      </c>
      <c r="AD37" s="315"/>
      <c r="AE37" s="316"/>
      <c r="AF37" s="314" t="s">
        <v>30</v>
      </c>
      <c r="AG37" s="315"/>
      <c r="AH37" s="316"/>
      <c r="AI37" s="314" t="s">
        <v>2</v>
      </c>
      <c r="AJ37" s="315"/>
      <c r="AK37" s="316"/>
      <c r="AL37" s="314" t="s">
        <v>31</v>
      </c>
      <c r="AM37" s="315"/>
      <c r="AN37" s="317"/>
      <c r="AO37" s="272"/>
      <c r="AP37" s="273"/>
      <c r="AQ37" s="273"/>
      <c r="AR37" s="273"/>
      <c r="AS37" s="273"/>
      <c r="AT37" s="273"/>
      <c r="AU37" s="273"/>
      <c r="AV37" s="273"/>
      <c r="AW37" s="273"/>
      <c r="AX37" s="273"/>
      <c r="AY37" s="273"/>
      <c r="AZ37" s="273"/>
      <c r="BA37" s="273"/>
      <c r="BB37" s="273"/>
      <c r="BC37" s="274"/>
      <c r="BE37" s="20" t="s">
        <v>146</v>
      </c>
      <c r="BF37" s="17" t="s">
        <v>78</v>
      </c>
      <c r="BG37" s="17" t="s">
        <v>78</v>
      </c>
      <c r="BH37" s="17" t="s">
        <v>84</v>
      </c>
      <c r="BI37" s="17" t="s">
        <v>84</v>
      </c>
      <c r="BJ37" s="17" t="s">
        <v>79</v>
      </c>
      <c r="BK37" s="17" t="s">
        <v>79</v>
      </c>
      <c r="BL37" s="17" t="s">
        <v>85</v>
      </c>
      <c r="BM37" s="17" t="s">
        <v>85</v>
      </c>
      <c r="BN37" s="17" t="s">
        <v>80</v>
      </c>
      <c r="BO37" s="17" t="s">
        <v>81</v>
      </c>
      <c r="BP37" s="18" t="s">
        <v>86</v>
      </c>
      <c r="BQ37" s="18" t="s">
        <v>87</v>
      </c>
      <c r="BR37" s="18" t="s">
        <v>87</v>
      </c>
      <c r="BS37" s="19" t="s">
        <v>105</v>
      </c>
      <c r="BT37" s="19" t="s">
        <v>48</v>
      </c>
      <c r="BU37" s="16"/>
      <c r="BV37" s="16"/>
      <c r="BW37" s="16"/>
      <c r="BX37" s="16"/>
      <c r="BY37" s="16"/>
      <c r="BZ37" s="16"/>
      <c r="CA37" s="16"/>
      <c r="CB37" s="16"/>
      <c r="CC37" s="16"/>
      <c r="CD37" s="16"/>
    </row>
    <row r="38" spans="1:82" ht="50.1" customHeight="1">
      <c r="B38" s="248" t="s">
        <v>39</v>
      </c>
      <c r="C38" s="249"/>
      <c r="D38" s="249"/>
      <c r="E38" s="249"/>
      <c r="F38" s="250"/>
      <c r="G38" s="341"/>
      <c r="H38" s="342"/>
      <c r="I38" s="343" t="s">
        <v>40</v>
      </c>
      <c r="J38" s="344"/>
      <c r="K38" s="344"/>
      <c r="L38" s="344"/>
      <c r="M38" s="345"/>
      <c r="N38" s="346"/>
      <c r="O38" s="347"/>
      <c r="P38" s="347"/>
      <c r="Q38" s="347"/>
      <c r="R38" s="347"/>
      <c r="S38" s="347"/>
      <c r="T38" s="347"/>
      <c r="U38" s="348"/>
      <c r="V38" s="290" t="s">
        <v>117</v>
      </c>
      <c r="W38" s="290"/>
      <c r="X38" s="290"/>
      <c r="Y38" s="291"/>
      <c r="Z38" s="349" t="e">
        <f>VLOOKUP(F31, BE34:CD39,22,0)</f>
        <v>#N/A</v>
      </c>
      <c r="AA38" s="290"/>
      <c r="AB38" s="291"/>
      <c r="AC38" s="318" t="e">
        <f>VLOOKUP(F31, BE34:CD39,23,0)</f>
        <v>#N/A</v>
      </c>
      <c r="AD38" s="319"/>
      <c r="AE38" s="350"/>
      <c r="AF38" s="318" t="e">
        <f>VLOOKUP(F31, BE34:CD39,24,0)</f>
        <v>#N/A</v>
      </c>
      <c r="AG38" s="319"/>
      <c r="AH38" s="350"/>
      <c r="AI38" s="318" t="e">
        <f>VLOOKUP(F31, BE34:CD39,25,0)</f>
        <v>#N/A</v>
      </c>
      <c r="AJ38" s="319"/>
      <c r="AK38" s="350"/>
      <c r="AL38" s="318" t="e">
        <f>VLOOKUP(F31, BE34:CD39,26,0)</f>
        <v>#N/A</v>
      </c>
      <c r="AM38" s="319"/>
      <c r="AN38" s="320"/>
      <c r="AO38" s="272"/>
      <c r="AP38" s="273"/>
      <c r="AQ38" s="273"/>
      <c r="AR38" s="273"/>
      <c r="AS38" s="273"/>
      <c r="AT38" s="273"/>
      <c r="AU38" s="273"/>
      <c r="AV38" s="273"/>
      <c r="AW38" s="273"/>
      <c r="AX38" s="273"/>
      <c r="AY38" s="273"/>
      <c r="AZ38" s="273"/>
      <c r="BA38" s="273"/>
      <c r="BB38" s="273"/>
      <c r="BC38" s="274"/>
      <c r="BE38" s="20" t="s">
        <v>82</v>
      </c>
      <c r="BF38" s="17" t="s">
        <v>92</v>
      </c>
      <c r="BG38" s="17" t="s">
        <v>92</v>
      </c>
      <c r="BH38" s="17" t="s">
        <v>106</v>
      </c>
      <c r="BI38" s="17" t="s">
        <v>93</v>
      </c>
      <c r="BJ38" s="17" t="s">
        <v>79</v>
      </c>
      <c r="BK38" s="17" t="s">
        <v>79</v>
      </c>
      <c r="BL38" s="17" t="s">
        <v>94</v>
      </c>
      <c r="BM38" s="17" t="s">
        <v>94</v>
      </c>
      <c r="BN38" s="17" t="s">
        <v>95</v>
      </c>
      <c r="BO38" s="17" t="s">
        <v>96</v>
      </c>
      <c r="BP38" s="18" t="s">
        <v>86</v>
      </c>
      <c r="BQ38" s="18" t="s">
        <v>87</v>
      </c>
      <c r="BR38" s="18" t="s">
        <v>87</v>
      </c>
      <c r="BS38" s="19" t="s">
        <v>105</v>
      </c>
      <c r="BT38" s="19" t="s">
        <v>48</v>
      </c>
      <c r="BU38" s="16"/>
      <c r="BV38" s="16"/>
      <c r="BW38" s="16"/>
      <c r="BX38" s="16"/>
      <c r="BY38" s="16"/>
      <c r="BZ38" s="16"/>
      <c r="CA38" s="16"/>
      <c r="CB38" s="16"/>
      <c r="CC38" s="16"/>
      <c r="CD38" s="16"/>
    </row>
    <row r="39" spans="1:82" ht="50.1" customHeight="1">
      <c r="B39" s="321" t="s">
        <v>4</v>
      </c>
      <c r="C39" s="322"/>
      <c r="D39" s="322"/>
      <c r="E39" s="322"/>
      <c r="F39" s="323"/>
      <c r="G39" s="328"/>
      <c r="H39" s="329"/>
      <c r="I39" s="332" t="s">
        <v>7</v>
      </c>
      <c r="J39" s="322"/>
      <c r="K39" s="322"/>
      <c r="L39" s="322"/>
      <c r="M39" s="323"/>
      <c r="N39" s="334"/>
      <c r="O39" s="335"/>
      <c r="P39" s="335"/>
      <c r="Q39" s="335"/>
      <c r="R39" s="335"/>
      <c r="S39" s="335"/>
      <c r="T39" s="335"/>
      <c r="U39" s="336"/>
      <c r="V39" s="293" t="s">
        <v>116</v>
      </c>
      <c r="W39" s="293"/>
      <c r="X39" s="293"/>
      <c r="Y39" s="294"/>
      <c r="Z39" s="295" t="s">
        <v>112</v>
      </c>
      <c r="AA39" s="296"/>
      <c r="AB39" s="297"/>
      <c r="AC39" s="295" t="s">
        <v>112</v>
      </c>
      <c r="AD39" s="296"/>
      <c r="AE39" s="297"/>
      <c r="AF39" s="295" t="s">
        <v>112</v>
      </c>
      <c r="AG39" s="296"/>
      <c r="AH39" s="297"/>
      <c r="AI39" s="295" t="s">
        <v>112</v>
      </c>
      <c r="AJ39" s="296"/>
      <c r="AK39" s="297"/>
      <c r="AL39" s="295" t="s">
        <v>112</v>
      </c>
      <c r="AM39" s="296"/>
      <c r="AN39" s="297"/>
      <c r="AO39" s="272"/>
      <c r="AP39" s="273"/>
      <c r="AQ39" s="273"/>
      <c r="AR39" s="273"/>
      <c r="AS39" s="273"/>
      <c r="AT39" s="273"/>
      <c r="AU39" s="273"/>
      <c r="AV39" s="273"/>
      <c r="AW39" s="273"/>
      <c r="AX39" s="273"/>
      <c r="AY39" s="273"/>
      <c r="AZ39" s="273"/>
      <c r="BA39" s="273"/>
      <c r="BB39" s="273"/>
      <c r="BC39" s="274"/>
      <c r="BE39" s="32"/>
      <c r="BF39" s="17" t="s">
        <v>92</v>
      </c>
      <c r="BG39" s="17" t="s">
        <v>92</v>
      </c>
      <c r="BH39" s="17" t="s">
        <v>93</v>
      </c>
      <c r="BI39" s="17" t="s">
        <v>93</v>
      </c>
      <c r="BJ39" s="17" t="s">
        <v>79</v>
      </c>
      <c r="BK39" s="17" t="s">
        <v>79</v>
      </c>
      <c r="BL39" s="17" t="s">
        <v>94</v>
      </c>
      <c r="BM39" s="17" t="s">
        <v>94</v>
      </c>
      <c r="BN39" s="17" t="s">
        <v>95</v>
      </c>
      <c r="BO39" s="17" t="s">
        <v>96</v>
      </c>
      <c r="BP39" s="18" t="s">
        <v>86</v>
      </c>
      <c r="BQ39" s="18" t="s">
        <v>87</v>
      </c>
      <c r="BR39" s="18" t="s">
        <v>87</v>
      </c>
      <c r="BS39" s="19" t="s">
        <v>105</v>
      </c>
      <c r="BT39" s="19" t="s">
        <v>48</v>
      </c>
      <c r="BU39" s="16"/>
      <c r="BV39" s="16"/>
      <c r="BW39" s="16"/>
      <c r="BX39" s="16"/>
      <c r="BY39" s="16"/>
      <c r="BZ39" s="16"/>
      <c r="CA39" s="16"/>
      <c r="CB39" s="16"/>
      <c r="CC39" s="16"/>
      <c r="CD39" s="16"/>
    </row>
    <row r="40" spans="1:82" ht="50.1" customHeight="1" thickBot="1">
      <c r="B40" s="324"/>
      <c r="C40" s="325"/>
      <c r="D40" s="325"/>
      <c r="E40" s="325"/>
      <c r="F40" s="411"/>
      <c r="G40" s="412"/>
      <c r="H40" s="413"/>
      <c r="I40" s="414"/>
      <c r="J40" s="325"/>
      <c r="K40" s="325"/>
      <c r="L40" s="325"/>
      <c r="M40" s="411"/>
      <c r="N40" s="415"/>
      <c r="O40" s="416"/>
      <c r="P40" s="416"/>
      <c r="Q40" s="416"/>
      <c r="R40" s="416"/>
      <c r="S40" s="416"/>
      <c r="T40" s="416"/>
      <c r="U40" s="417"/>
      <c r="V40" s="430" t="s">
        <v>113</v>
      </c>
      <c r="W40" s="431"/>
      <c r="X40" s="431"/>
      <c r="Y40" s="432"/>
      <c r="Z40" s="433"/>
      <c r="AA40" s="434"/>
      <c r="AB40" s="435"/>
      <c r="AC40" s="358"/>
      <c r="AD40" s="359"/>
      <c r="AE40" s="360"/>
      <c r="AF40" s="436"/>
      <c r="AG40" s="437"/>
      <c r="AH40" s="438"/>
      <c r="AI40" s="436"/>
      <c r="AJ40" s="437"/>
      <c r="AK40" s="438"/>
      <c r="AL40" s="436"/>
      <c r="AM40" s="437"/>
      <c r="AN40" s="439"/>
      <c r="AO40" s="408"/>
      <c r="AP40" s="409"/>
      <c r="AQ40" s="409"/>
      <c r="AR40" s="409"/>
      <c r="AS40" s="409"/>
      <c r="AT40" s="409"/>
      <c r="AU40" s="409"/>
      <c r="AV40" s="409"/>
      <c r="AW40" s="409"/>
      <c r="AX40" s="409"/>
      <c r="AY40" s="409"/>
      <c r="AZ40" s="409"/>
      <c r="BA40" s="409"/>
      <c r="BB40" s="409"/>
      <c r="BC40" s="410"/>
      <c r="BE40" s="32"/>
    </row>
    <row r="41" spans="1:82" ht="39.950000000000003" customHeight="1">
      <c r="B41" s="375" t="s">
        <v>69</v>
      </c>
      <c r="C41" s="376"/>
      <c r="D41" s="467"/>
      <c r="E41" s="467"/>
      <c r="F41" s="467"/>
      <c r="G41" s="418" t="s">
        <v>41</v>
      </c>
      <c r="H41" s="419"/>
      <c r="I41" s="420"/>
      <c r="J41" s="418"/>
      <c r="K41" s="419"/>
      <c r="L41" s="419"/>
      <c r="M41" s="420"/>
      <c r="N41" s="418" t="s">
        <v>42</v>
      </c>
      <c r="O41" s="419"/>
      <c r="P41" s="420"/>
      <c r="Q41" s="418"/>
      <c r="R41" s="419"/>
      <c r="S41" s="419"/>
      <c r="T41" s="420"/>
      <c r="U41" s="376" t="s">
        <v>43</v>
      </c>
      <c r="V41" s="376"/>
      <c r="W41" s="376"/>
      <c r="X41" s="444"/>
      <c r="Y41" s="445"/>
      <c r="Z41" s="445"/>
      <c r="AA41" s="446"/>
      <c r="AB41" s="376" t="s">
        <v>44</v>
      </c>
      <c r="AC41" s="376"/>
      <c r="AD41" s="376"/>
      <c r="AE41" s="376"/>
      <c r="AF41" s="450" t="s">
        <v>70</v>
      </c>
      <c r="AG41" s="450"/>
      <c r="AH41" s="450"/>
      <c r="AI41" s="450"/>
      <c r="AJ41" s="450"/>
      <c r="AK41" s="450"/>
      <c r="AL41" s="450"/>
      <c r="AM41" s="450"/>
      <c r="AN41" s="450"/>
      <c r="AO41" s="376" t="s">
        <v>45</v>
      </c>
      <c r="AP41" s="376"/>
      <c r="AQ41" s="376"/>
      <c r="AR41" s="376"/>
      <c r="AS41" s="376"/>
      <c r="AT41" s="376"/>
      <c r="AU41" s="376"/>
      <c r="AV41" s="376"/>
      <c r="AW41" s="376"/>
      <c r="AX41" s="376"/>
      <c r="AY41" s="376"/>
      <c r="AZ41" s="376"/>
      <c r="BA41" s="376"/>
      <c r="BB41" s="376"/>
      <c r="BC41" s="452"/>
      <c r="BE41" s="32"/>
    </row>
    <row r="42" spans="1:82" ht="20.100000000000001" customHeight="1">
      <c r="B42" s="466"/>
      <c r="C42" s="363"/>
      <c r="D42" s="468"/>
      <c r="E42" s="468"/>
      <c r="F42" s="468"/>
      <c r="G42" s="421"/>
      <c r="H42" s="422"/>
      <c r="I42" s="423"/>
      <c r="J42" s="427"/>
      <c r="K42" s="428"/>
      <c r="L42" s="428"/>
      <c r="M42" s="429"/>
      <c r="N42" s="421"/>
      <c r="O42" s="422"/>
      <c r="P42" s="423"/>
      <c r="Q42" s="427"/>
      <c r="R42" s="428"/>
      <c r="S42" s="428"/>
      <c r="T42" s="429"/>
      <c r="U42" s="363"/>
      <c r="V42" s="363"/>
      <c r="W42" s="363"/>
      <c r="X42" s="447"/>
      <c r="Y42" s="448"/>
      <c r="Z42" s="448"/>
      <c r="AA42" s="449"/>
      <c r="AB42" s="363"/>
      <c r="AC42" s="363"/>
      <c r="AD42" s="363"/>
      <c r="AE42" s="363"/>
      <c r="AF42" s="451"/>
      <c r="AG42" s="451"/>
      <c r="AH42" s="451"/>
      <c r="AI42" s="451"/>
      <c r="AJ42" s="451"/>
      <c r="AK42" s="451"/>
      <c r="AL42" s="451"/>
      <c r="AM42" s="451"/>
      <c r="AN42" s="451"/>
      <c r="AO42" s="363"/>
      <c r="AP42" s="363"/>
      <c r="AQ42" s="363"/>
      <c r="AR42" s="363"/>
      <c r="AS42" s="363"/>
      <c r="AT42" s="363"/>
      <c r="AU42" s="363"/>
      <c r="AV42" s="363"/>
      <c r="AW42" s="363"/>
      <c r="AX42" s="363"/>
      <c r="AY42" s="363"/>
      <c r="AZ42" s="363"/>
      <c r="BA42" s="363"/>
      <c r="BB42" s="363"/>
      <c r="BC42" s="441"/>
      <c r="BE42" s="32"/>
    </row>
    <row r="43" spans="1:82" ht="20.100000000000001" customHeight="1">
      <c r="B43" s="466"/>
      <c r="C43" s="363"/>
      <c r="D43" s="453"/>
      <c r="E43" s="453"/>
      <c r="F43" s="453"/>
      <c r="G43" s="421"/>
      <c r="H43" s="422"/>
      <c r="I43" s="423"/>
      <c r="J43" s="455"/>
      <c r="K43" s="456"/>
      <c r="L43" s="456"/>
      <c r="M43" s="457"/>
      <c r="N43" s="421"/>
      <c r="O43" s="422"/>
      <c r="P43" s="423"/>
      <c r="Q43" s="455"/>
      <c r="R43" s="456"/>
      <c r="S43" s="456"/>
      <c r="T43" s="457"/>
      <c r="U43" s="363"/>
      <c r="V43" s="363"/>
      <c r="W43" s="363"/>
      <c r="X43" s="458"/>
      <c r="Y43" s="459"/>
      <c r="Z43" s="459"/>
      <c r="AA43" s="460"/>
      <c r="AB43" s="363"/>
      <c r="AC43" s="363"/>
      <c r="AD43" s="363"/>
      <c r="AE43" s="363"/>
      <c r="AF43" s="464" t="s">
        <v>72</v>
      </c>
      <c r="AG43" s="464"/>
      <c r="AH43" s="464"/>
      <c r="AI43" s="464"/>
      <c r="AJ43" s="464"/>
      <c r="AK43" s="464"/>
      <c r="AL43" s="464"/>
      <c r="AM43" s="464"/>
      <c r="AN43" s="464"/>
      <c r="AO43" s="362" t="s">
        <v>46</v>
      </c>
      <c r="AP43" s="362"/>
      <c r="AQ43" s="362"/>
      <c r="AR43" s="363"/>
      <c r="AS43" s="363"/>
      <c r="AT43" s="363"/>
      <c r="AU43" s="363"/>
      <c r="AV43" s="362" t="s">
        <v>47</v>
      </c>
      <c r="AW43" s="362"/>
      <c r="AX43" s="362"/>
      <c r="AY43" s="362"/>
      <c r="AZ43" s="363"/>
      <c r="BA43" s="363"/>
      <c r="BB43" s="363"/>
      <c r="BC43" s="441"/>
      <c r="BE43" s="33"/>
    </row>
    <row r="44" spans="1:82" ht="39.950000000000003" customHeight="1" thickBot="1">
      <c r="B44" s="377"/>
      <c r="C44" s="378"/>
      <c r="D44" s="454"/>
      <c r="E44" s="454"/>
      <c r="F44" s="454"/>
      <c r="G44" s="424"/>
      <c r="H44" s="425"/>
      <c r="I44" s="426"/>
      <c r="J44" s="424"/>
      <c r="K44" s="425"/>
      <c r="L44" s="425"/>
      <c r="M44" s="426"/>
      <c r="N44" s="424"/>
      <c r="O44" s="425"/>
      <c r="P44" s="426"/>
      <c r="Q44" s="424"/>
      <c r="R44" s="425"/>
      <c r="S44" s="425"/>
      <c r="T44" s="426"/>
      <c r="U44" s="378"/>
      <c r="V44" s="378"/>
      <c r="W44" s="378"/>
      <c r="X44" s="461"/>
      <c r="Y44" s="462"/>
      <c r="Z44" s="462"/>
      <c r="AA44" s="463"/>
      <c r="AB44" s="378"/>
      <c r="AC44" s="378"/>
      <c r="AD44" s="378"/>
      <c r="AE44" s="378"/>
      <c r="AF44" s="465"/>
      <c r="AG44" s="465"/>
      <c r="AH44" s="465"/>
      <c r="AI44" s="465"/>
      <c r="AJ44" s="465"/>
      <c r="AK44" s="465"/>
      <c r="AL44" s="465"/>
      <c r="AM44" s="465"/>
      <c r="AN44" s="465"/>
      <c r="AO44" s="440"/>
      <c r="AP44" s="440"/>
      <c r="AQ44" s="440"/>
      <c r="AR44" s="378"/>
      <c r="AS44" s="378"/>
      <c r="AT44" s="378"/>
      <c r="AU44" s="378"/>
      <c r="AV44" s="440"/>
      <c r="AW44" s="440"/>
      <c r="AX44" s="440"/>
      <c r="AY44" s="440"/>
      <c r="AZ44" s="378"/>
      <c r="BA44" s="378"/>
      <c r="BB44" s="378"/>
      <c r="BC44" s="442"/>
      <c r="BE44" s="33"/>
    </row>
    <row r="45" spans="1:82" ht="50.1" customHeight="1" thickBot="1">
      <c r="A45" s="2" t="s">
        <v>1</v>
      </c>
      <c r="B45" s="364" t="s">
        <v>8</v>
      </c>
      <c r="C45" s="365"/>
      <c r="D45" s="365"/>
      <c r="E45" s="365"/>
      <c r="F45" s="365"/>
      <c r="G45" s="365"/>
      <c r="H45" s="365"/>
      <c r="I45" s="365"/>
      <c r="J45" s="365"/>
      <c r="K45" s="365"/>
      <c r="L45" s="365"/>
      <c r="M45" s="365"/>
      <c r="N45" s="365"/>
      <c r="O45" s="365"/>
      <c r="P45" s="365"/>
      <c r="Q45" s="365"/>
      <c r="R45" s="365"/>
      <c r="S45" s="365"/>
      <c r="T45" s="365"/>
      <c r="U45" s="365"/>
      <c r="V45" s="365"/>
      <c r="W45" s="365"/>
      <c r="X45" s="365"/>
      <c r="Y45" s="365"/>
      <c r="Z45" s="365"/>
      <c r="AA45" s="365"/>
      <c r="AB45" s="365"/>
      <c r="AC45" s="365"/>
      <c r="AD45" s="365"/>
      <c r="AE45" s="365"/>
      <c r="AF45" s="365"/>
      <c r="AG45" s="365"/>
      <c r="AH45" s="365"/>
      <c r="AI45" s="365"/>
      <c r="AJ45" s="365"/>
      <c r="AK45" s="365"/>
      <c r="AL45" s="365"/>
      <c r="AM45" s="365"/>
      <c r="AN45" s="365"/>
      <c r="AO45" s="365"/>
      <c r="AP45" s="365"/>
      <c r="AQ45" s="365"/>
      <c r="AR45" s="365"/>
      <c r="AS45" s="365"/>
      <c r="AT45" s="365"/>
      <c r="AU45" s="365"/>
      <c r="AV45" s="365"/>
      <c r="AW45" s="365"/>
      <c r="AX45" s="365"/>
      <c r="AY45" s="365"/>
      <c r="AZ45" s="365"/>
      <c r="BA45" s="365"/>
      <c r="BB45" s="365"/>
      <c r="BC45" s="443"/>
      <c r="BE45" s="33"/>
    </row>
    <row r="46" spans="1:82" ht="50.1" customHeight="1">
      <c r="B46" s="368" t="s">
        <v>50</v>
      </c>
      <c r="C46" s="369"/>
      <c r="D46" s="372" t="s">
        <v>51</v>
      </c>
      <c r="E46" s="372"/>
      <c r="F46" s="372"/>
      <c r="G46" s="372" t="s">
        <v>53</v>
      </c>
      <c r="H46" s="372"/>
      <c r="I46" s="372"/>
      <c r="J46" s="372"/>
      <c r="K46" s="372" t="s">
        <v>54</v>
      </c>
      <c r="L46" s="372"/>
      <c r="M46" s="372"/>
      <c r="N46" s="372"/>
      <c r="O46" s="372" t="s">
        <v>55</v>
      </c>
      <c r="P46" s="372"/>
      <c r="Q46" s="381" t="s">
        <v>56</v>
      </c>
      <c r="R46" s="381"/>
      <c r="S46" s="382" t="s">
        <v>57</v>
      </c>
      <c r="T46" s="382"/>
      <c r="U46" s="382"/>
      <c r="V46" s="382" t="s">
        <v>58</v>
      </c>
      <c r="W46" s="382"/>
      <c r="X46" s="382"/>
      <c r="Y46" s="382"/>
      <c r="Z46" s="382"/>
      <c r="AA46" s="382"/>
      <c r="AB46" s="382" t="s">
        <v>59</v>
      </c>
      <c r="AC46" s="382"/>
      <c r="AD46" s="382"/>
      <c r="AE46" s="383" t="s">
        <v>49</v>
      </c>
      <c r="AF46" s="383"/>
      <c r="AG46" s="383"/>
      <c r="AH46" s="379" t="s">
        <v>9</v>
      </c>
      <c r="AI46" s="379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2"/>
      <c r="BD46" s="1"/>
      <c r="BE46" s="33"/>
    </row>
    <row r="47" spans="1:82" ht="50.1" customHeight="1">
      <c r="B47" s="370"/>
      <c r="C47" s="371"/>
      <c r="D47" s="252" t="s">
        <v>60</v>
      </c>
      <c r="E47" s="252"/>
      <c r="F47" s="24" t="s">
        <v>61</v>
      </c>
      <c r="G47" s="252" t="s">
        <v>60</v>
      </c>
      <c r="H47" s="252"/>
      <c r="I47" s="252" t="s">
        <v>61</v>
      </c>
      <c r="J47" s="252"/>
      <c r="K47" s="252" t="s">
        <v>60</v>
      </c>
      <c r="L47" s="252"/>
      <c r="M47" s="252" t="s">
        <v>61</v>
      </c>
      <c r="N47" s="252"/>
      <c r="O47" s="252"/>
      <c r="P47" s="252"/>
      <c r="Q47" s="253"/>
      <c r="R47" s="253"/>
      <c r="S47" s="245"/>
      <c r="T47" s="245"/>
      <c r="U47" s="245"/>
      <c r="V47" s="253" t="s">
        <v>62</v>
      </c>
      <c r="W47" s="253"/>
      <c r="X47" s="253"/>
      <c r="Y47" s="253" t="s">
        <v>63</v>
      </c>
      <c r="Z47" s="253"/>
      <c r="AA47" s="253"/>
      <c r="AB47" s="245"/>
      <c r="AC47" s="245"/>
      <c r="AD47" s="245"/>
      <c r="AE47" s="384"/>
      <c r="AF47" s="384"/>
      <c r="AG47" s="384"/>
      <c r="AH47" s="380"/>
      <c r="AI47" s="380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2"/>
      <c r="BD47" s="1"/>
      <c r="BE47" s="34"/>
    </row>
    <row r="48" spans="1:82" ht="90" customHeight="1">
      <c r="B48" s="391" t="s">
        <v>91</v>
      </c>
      <c r="C48" s="392"/>
      <c r="D48" s="385" t="e">
        <f>VLOOKUP(F31, BE34:BT39,2,0)</f>
        <v>#N/A</v>
      </c>
      <c r="E48" s="385"/>
      <c r="F48" s="25" t="e">
        <f>VLOOKUP(F31, BE34:BU39,3,0)</f>
        <v>#N/A</v>
      </c>
      <c r="G48" s="385" t="e">
        <f>VLOOKUP(F31, BE34:BW39,6,0)</f>
        <v>#N/A</v>
      </c>
      <c r="H48" s="385"/>
      <c r="I48" s="385" t="e">
        <f>VLOOKUP(F31, BE34:BX39,7,0)</f>
        <v>#N/A</v>
      </c>
      <c r="J48" s="385"/>
      <c r="K48" s="385" t="e">
        <f>VLOOKUP(F31, BE34:BU39,8,0)</f>
        <v>#N/A</v>
      </c>
      <c r="L48" s="385"/>
      <c r="M48" s="385" t="e">
        <f>VLOOKUP(F31, BE34:BT39,9,0)</f>
        <v>#N/A</v>
      </c>
      <c r="N48" s="385"/>
      <c r="O48" s="385" t="e">
        <f>VLOOKUP(F31, BE34:BT39,10,0)</f>
        <v>#N/A</v>
      </c>
      <c r="P48" s="385"/>
      <c r="Q48" s="385" t="e">
        <f>VLOOKUP(F31, BE34:BT39,11,0)</f>
        <v>#N/A</v>
      </c>
      <c r="R48" s="385"/>
      <c r="S48" s="385" t="e">
        <f>VLOOKUP(F31, BE34:BT39,12,0)</f>
        <v>#N/A</v>
      </c>
      <c r="T48" s="385"/>
      <c r="U48" s="385"/>
      <c r="V48" s="385" t="e">
        <f>VLOOKUP(F31, BE34:BT39,13,0)</f>
        <v>#N/A</v>
      </c>
      <c r="W48" s="385"/>
      <c r="X48" s="385"/>
      <c r="Y48" s="386" t="e">
        <f>VLOOKUP(F31, BE34:BT39,14,0)</f>
        <v>#N/A</v>
      </c>
      <c r="Z48" s="386"/>
      <c r="AA48" s="386"/>
      <c r="AB48" s="386" t="e">
        <f>VLOOKUP(F31, BE34:BT39,15,0)</f>
        <v>#N/A</v>
      </c>
      <c r="AC48" s="386"/>
      <c r="AD48" s="386"/>
      <c r="AE48" s="387" t="e">
        <f>VLOOKUP(F31, BE34:BT39,16,0)</f>
        <v>#N/A</v>
      </c>
      <c r="AF48" s="387"/>
      <c r="AG48" s="387"/>
      <c r="AH48" s="380"/>
      <c r="AI48" s="380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2"/>
      <c r="BD48" s="1"/>
      <c r="BE48" s="34"/>
    </row>
    <row r="49" spans="2:57" ht="90" customHeight="1">
      <c r="B49" s="388" t="s">
        <v>64</v>
      </c>
      <c r="C49" s="389"/>
      <c r="D49" s="390"/>
      <c r="E49" s="390"/>
      <c r="F49" s="23"/>
      <c r="G49" s="390"/>
      <c r="H49" s="390"/>
      <c r="I49" s="390"/>
      <c r="J49" s="390"/>
      <c r="K49" s="390"/>
      <c r="L49" s="390"/>
      <c r="M49" s="390"/>
      <c r="N49" s="390"/>
      <c r="O49" s="390"/>
      <c r="P49" s="390"/>
      <c r="Q49" s="390"/>
      <c r="R49" s="390"/>
      <c r="S49" s="393"/>
      <c r="T49" s="393"/>
      <c r="U49" s="393"/>
      <c r="V49" s="390"/>
      <c r="W49" s="390"/>
      <c r="X49" s="390"/>
      <c r="Y49" s="390"/>
      <c r="Z49" s="390"/>
      <c r="AA49" s="390"/>
      <c r="AB49" s="390"/>
      <c r="AC49" s="390"/>
      <c r="AD49" s="390"/>
      <c r="AE49" s="394" t="s">
        <v>5</v>
      </c>
      <c r="AF49" s="394"/>
      <c r="AG49" s="394"/>
      <c r="AH49" s="394"/>
      <c r="AI49" s="394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2"/>
      <c r="BD49" s="1"/>
      <c r="BE49" s="34"/>
    </row>
    <row r="50" spans="2:57" ht="90" customHeight="1">
      <c r="B50" s="398" t="s">
        <v>65</v>
      </c>
      <c r="C50" s="399"/>
      <c r="D50" s="396"/>
      <c r="E50" s="396"/>
      <c r="F50" s="26"/>
      <c r="G50" s="395"/>
      <c r="H50" s="395"/>
      <c r="I50" s="395"/>
      <c r="J50" s="395"/>
      <c r="K50" s="395"/>
      <c r="L50" s="395"/>
      <c r="M50" s="395"/>
      <c r="N50" s="395"/>
      <c r="O50" s="396"/>
      <c r="P50" s="396"/>
      <c r="Q50" s="397"/>
      <c r="R50" s="397"/>
      <c r="S50" s="393"/>
      <c r="T50" s="393"/>
      <c r="U50" s="393"/>
      <c r="V50" s="390"/>
      <c r="W50" s="390"/>
      <c r="X50" s="390"/>
      <c r="Y50" s="390"/>
      <c r="Z50" s="390"/>
      <c r="AA50" s="390"/>
      <c r="AB50" s="390"/>
      <c r="AC50" s="390"/>
      <c r="AD50" s="390"/>
      <c r="AE50" s="394" t="s">
        <v>5</v>
      </c>
      <c r="AF50" s="394"/>
      <c r="AG50" s="394"/>
      <c r="AH50" s="394"/>
      <c r="AI50" s="394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2"/>
      <c r="BD50" s="1"/>
      <c r="BE50" s="34"/>
    </row>
    <row r="51" spans="2:57" ht="90" customHeight="1" thickBot="1">
      <c r="B51" s="403" t="s">
        <v>66</v>
      </c>
      <c r="C51" s="404"/>
      <c r="D51" s="401"/>
      <c r="E51" s="401"/>
      <c r="F51" s="22"/>
      <c r="G51" s="401"/>
      <c r="H51" s="401"/>
      <c r="I51" s="401"/>
      <c r="J51" s="401"/>
      <c r="K51" s="401"/>
      <c r="L51" s="401"/>
      <c r="M51" s="401"/>
      <c r="N51" s="401"/>
      <c r="O51" s="401"/>
      <c r="P51" s="401"/>
      <c r="Q51" s="401"/>
      <c r="R51" s="401"/>
      <c r="S51" s="400"/>
      <c r="T51" s="400"/>
      <c r="U51" s="400"/>
      <c r="V51" s="401"/>
      <c r="W51" s="401"/>
      <c r="X51" s="401"/>
      <c r="Y51" s="401"/>
      <c r="Z51" s="401"/>
      <c r="AA51" s="401"/>
      <c r="AB51" s="401"/>
      <c r="AC51" s="401"/>
      <c r="AD51" s="401"/>
      <c r="AE51" s="402" t="s">
        <v>5</v>
      </c>
      <c r="AF51" s="402"/>
      <c r="AG51" s="402"/>
      <c r="AH51" s="402"/>
      <c r="AI51" s="402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4"/>
      <c r="BD51" s="1"/>
    </row>
  </sheetData>
  <mergeCells count="419">
    <mergeCell ref="V51:X51"/>
    <mergeCell ref="Y51:AA51"/>
    <mergeCell ref="AB51:AD51"/>
    <mergeCell ref="AE51:AG51"/>
    <mergeCell ref="AH51:AI51"/>
    <mergeCell ref="G51:H51"/>
    <mergeCell ref="I51:J51"/>
    <mergeCell ref="K51:L51"/>
    <mergeCell ref="M51:N51"/>
    <mergeCell ref="O51:P51"/>
    <mergeCell ref="Q51:R51"/>
    <mergeCell ref="B51:C51"/>
    <mergeCell ref="D51:E51"/>
    <mergeCell ref="I50:J50"/>
    <mergeCell ref="K50:L50"/>
    <mergeCell ref="M50:N50"/>
    <mergeCell ref="O50:P50"/>
    <mergeCell ref="Q50:R50"/>
    <mergeCell ref="S50:U50"/>
    <mergeCell ref="B50:C50"/>
    <mergeCell ref="D50:E50"/>
    <mergeCell ref="G50:H50"/>
    <mergeCell ref="S51:U51"/>
    <mergeCell ref="AH49:AI49"/>
    <mergeCell ref="G49:H49"/>
    <mergeCell ref="I49:J49"/>
    <mergeCell ref="K49:L49"/>
    <mergeCell ref="M49:N49"/>
    <mergeCell ref="O49:P49"/>
    <mergeCell ref="Q49:R49"/>
    <mergeCell ref="V50:X50"/>
    <mergeCell ref="Y50:AA50"/>
    <mergeCell ref="AB50:AD50"/>
    <mergeCell ref="AE50:AG50"/>
    <mergeCell ref="AH50:AI50"/>
    <mergeCell ref="AB46:AD47"/>
    <mergeCell ref="AE46:AG47"/>
    <mergeCell ref="Y47:AA47"/>
    <mergeCell ref="V48:X48"/>
    <mergeCell ref="Y48:AA48"/>
    <mergeCell ref="AB48:AD48"/>
    <mergeCell ref="AE48:AG48"/>
    <mergeCell ref="AH48:AI48"/>
    <mergeCell ref="B49:C49"/>
    <mergeCell ref="D49:E49"/>
    <mergeCell ref="I48:J48"/>
    <mergeCell ref="K48:L48"/>
    <mergeCell ref="M48:N48"/>
    <mergeCell ref="O48:P48"/>
    <mergeCell ref="Q48:R48"/>
    <mergeCell ref="S48:U48"/>
    <mergeCell ref="B48:C48"/>
    <mergeCell ref="D48:E48"/>
    <mergeCell ref="G48:H48"/>
    <mergeCell ref="S49:U49"/>
    <mergeCell ref="V49:X49"/>
    <mergeCell ref="Y49:AA49"/>
    <mergeCell ref="AB49:AD49"/>
    <mergeCell ref="AE49:AG49"/>
    <mergeCell ref="D47:E47"/>
    <mergeCell ref="G47:H47"/>
    <mergeCell ref="I47:J47"/>
    <mergeCell ref="K47:L47"/>
    <mergeCell ref="M47:N47"/>
    <mergeCell ref="V47:X47"/>
    <mergeCell ref="O46:P47"/>
    <mergeCell ref="Q46:R47"/>
    <mergeCell ref="S46:U47"/>
    <mergeCell ref="V46:AA46"/>
    <mergeCell ref="AO43:AQ44"/>
    <mergeCell ref="AR43:AU44"/>
    <mergeCell ref="AV43:AY44"/>
    <mergeCell ref="AZ43:BC44"/>
    <mergeCell ref="B45:BC45"/>
    <mergeCell ref="B46:C47"/>
    <mergeCell ref="D46:F46"/>
    <mergeCell ref="G46:J46"/>
    <mergeCell ref="K46:N46"/>
    <mergeCell ref="U41:W44"/>
    <mergeCell ref="X41:AA42"/>
    <mergeCell ref="AB41:AE44"/>
    <mergeCell ref="AF41:AN42"/>
    <mergeCell ref="AO41:BC42"/>
    <mergeCell ref="D43:F44"/>
    <mergeCell ref="J43:M44"/>
    <mergeCell ref="Q43:T44"/>
    <mergeCell ref="X43:AA44"/>
    <mergeCell ref="AF43:AN44"/>
    <mergeCell ref="B41:C44"/>
    <mergeCell ref="D41:F42"/>
    <mergeCell ref="G41:I44"/>
    <mergeCell ref="J41:M42"/>
    <mergeCell ref="AH46:AI47"/>
    <mergeCell ref="N41:P44"/>
    <mergeCell ref="Q41:T42"/>
    <mergeCell ref="AI39:AK39"/>
    <mergeCell ref="AL39:AN39"/>
    <mergeCell ref="V40:Y40"/>
    <mergeCell ref="Z40:AB40"/>
    <mergeCell ref="AC40:AE40"/>
    <mergeCell ref="AF40:AH40"/>
    <mergeCell ref="AI40:AK40"/>
    <mergeCell ref="AL40:AN40"/>
    <mergeCell ref="AL38:AN38"/>
    <mergeCell ref="B39:F40"/>
    <mergeCell ref="G39:H40"/>
    <mergeCell ref="I39:M40"/>
    <mergeCell ref="N39:U40"/>
    <mergeCell ref="V39:Y39"/>
    <mergeCell ref="Z39:AB39"/>
    <mergeCell ref="AC39:AE39"/>
    <mergeCell ref="AF39:AH39"/>
    <mergeCell ref="B38:F38"/>
    <mergeCell ref="G38:H38"/>
    <mergeCell ref="I38:M38"/>
    <mergeCell ref="N38:U38"/>
    <mergeCell ref="V38:Y38"/>
    <mergeCell ref="Z38:AB38"/>
    <mergeCell ref="AC38:AE38"/>
    <mergeCell ref="AF38:AH38"/>
    <mergeCell ref="AI38:AK38"/>
    <mergeCell ref="E36:F36"/>
    <mergeCell ref="G36:H37"/>
    <mergeCell ref="I36:U36"/>
    <mergeCell ref="V36:Y36"/>
    <mergeCell ref="Z36:AB36"/>
    <mergeCell ref="AC36:AE36"/>
    <mergeCell ref="AF36:AH36"/>
    <mergeCell ref="AI36:AK36"/>
    <mergeCell ref="AL36:AN36"/>
    <mergeCell ref="E37:F37"/>
    <mergeCell ref="I37:U37"/>
    <mergeCell ref="V37:Y37"/>
    <mergeCell ref="Z37:AB37"/>
    <mergeCell ref="AC37:AE37"/>
    <mergeCell ref="AF37:AH37"/>
    <mergeCell ref="AI37:AK37"/>
    <mergeCell ref="AL37:AN37"/>
    <mergeCell ref="AI33:AK33"/>
    <mergeCell ref="AL33:AN33"/>
    <mergeCell ref="AO33:BC40"/>
    <mergeCell ref="B34:B37"/>
    <mergeCell ref="C34:D35"/>
    <mergeCell ref="E34:F35"/>
    <mergeCell ref="G34:H35"/>
    <mergeCell ref="I34:U34"/>
    <mergeCell ref="V34:Y34"/>
    <mergeCell ref="Z33:AB33"/>
    <mergeCell ref="AC33:AE33"/>
    <mergeCell ref="Z34:AB34"/>
    <mergeCell ref="AC34:AE34"/>
    <mergeCell ref="AF34:AH34"/>
    <mergeCell ref="AI34:AK34"/>
    <mergeCell ref="AL34:AN34"/>
    <mergeCell ref="I35:U35"/>
    <mergeCell ref="V35:Y35"/>
    <mergeCell ref="Z35:AB35"/>
    <mergeCell ref="AC35:AE35"/>
    <mergeCell ref="AF35:AH35"/>
    <mergeCell ref="AI35:AK35"/>
    <mergeCell ref="AL35:AN35"/>
    <mergeCell ref="C36:D37"/>
    <mergeCell ref="BS32:BS33"/>
    <mergeCell ref="BT32:BT33"/>
    <mergeCell ref="BU32:BY32"/>
    <mergeCell ref="BZ32:CD32"/>
    <mergeCell ref="B33:E33"/>
    <mergeCell ref="G33:H33"/>
    <mergeCell ref="I33:J33"/>
    <mergeCell ref="K33:M33"/>
    <mergeCell ref="N33:P33"/>
    <mergeCell ref="BJ32:BK32"/>
    <mergeCell ref="BL32:BM32"/>
    <mergeCell ref="BN32:BN33"/>
    <mergeCell ref="BO32:BO33"/>
    <mergeCell ref="BP32:BP33"/>
    <mergeCell ref="BQ32:BR32"/>
    <mergeCell ref="B32:U32"/>
    <mergeCell ref="V32:AN32"/>
    <mergeCell ref="AO32:BC32"/>
    <mergeCell ref="BE31:BE32"/>
    <mergeCell ref="BF32:BG32"/>
    <mergeCell ref="BH32:BI32"/>
    <mergeCell ref="Q33:U33"/>
    <mergeCell ref="V33:Y33"/>
    <mergeCell ref="AF33:AH33"/>
    <mergeCell ref="B31:E31"/>
    <mergeCell ref="F31:J31"/>
    <mergeCell ref="K31:U31"/>
    <mergeCell ref="V31:AG31"/>
    <mergeCell ref="AH31:BC31"/>
    <mergeCell ref="B30:E30"/>
    <mergeCell ref="F30:J30"/>
    <mergeCell ref="K30:U30"/>
    <mergeCell ref="V30:AG30"/>
    <mergeCell ref="AH30:AP30"/>
    <mergeCell ref="AQ30:AU30"/>
    <mergeCell ref="AU27:AW27"/>
    <mergeCell ref="AX27:AZ27"/>
    <mergeCell ref="BA27:BC27"/>
    <mergeCell ref="C28:E29"/>
    <mergeCell ref="F28:F29"/>
    <mergeCell ref="AU28:AW29"/>
    <mergeCell ref="AX28:AZ29"/>
    <mergeCell ref="BA28:BC29"/>
    <mergeCell ref="AZ30:BC30"/>
    <mergeCell ref="B23:C23"/>
    <mergeCell ref="D23:E23"/>
    <mergeCell ref="G23:H23"/>
    <mergeCell ref="B27:B29"/>
    <mergeCell ref="C27:E27"/>
    <mergeCell ref="G27:AS29"/>
    <mergeCell ref="AT27:AT29"/>
    <mergeCell ref="S24:U24"/>
    <mergeCell ref="V24:X24"/>
    <mergeCell ref="Y24:AA24"/>
    <mergeCell ref="AB24:AD24"/>
    <mergeCell ref="AE24:AG24"/>
    <mergeCell ref="AH24:AI24"/>
    <mergeCell ref="G24:H24"/>
    <mergeCell ref="I24:J24"/>
    <mergeCell ref="K24:L24"/>
    <mergeCell ref="M24:N24"/>
    <mergeCell ref="O24:P24"/>
    <mergeCell ref="Q24:R24"/>
    <mergeCell ref="B24:C24"/>
    <mergeCell ref="D24:E24"/>
    <mergeCell ref="AH22:AI22"/>
    <mergeCell ref="G22:H22"/>
    <mergeCell ref="I22:J22"/>
    <mergeCell ref="K22:L22"/>
    <mergeCell ref="M22:N22"/>
    <mergeCell ref="O22:P22"/>
    <mergeCell ref="Q22:R22"/>
    <mergeCell ref="V23:X23"/>
    <mergeCell ref="Y23:AA23"/>
    <mergeCell ref="AB23:AD23"/>
    <mergeCell ref="AE23:AG23"/>
    <mergeCell ref="AH23:AI23"/>
    <mergeCell ref="I23:J23"/>
    <mergeCell ref="K23:L23"/>
    <mergeCell ref="M23:N23"/>
    <mergeCell ref="O23:P23"/>
    <mergeCell ref="Q23:R23"/>
    <mergeCell ref="S23:U23"/>
    <mergeCell ref="AB19:AD20"/>
    <mergeCell ref="AE19:AG20"/>
    <mergeCell ref="Y20:AA20"/>
    <mergeCell ref="V21:X21"/>
    <mergeCell ref="Y21:AA21"/>
    <mergeCell ref="AB21:AD21"/>
    <mergeCell ref="AE21:AG21"/>
    <mergeCell ref="AH21:AI21"/>
    <mergeCell ref="B22:C22"/>
    <mergeCell ref="D22:E22"/>
    <mergeCell ref="I21:J21"/>
    <mergeCell ref="K21:L21"/>
    <mergeCell ref="M21:N21"/>
    <mergeCell ref="O21:P21"/>
    <mergeCell ref="Q21:R21"/>
    <mergeCell ref="S21:U21"/>
    <mergeCell ref="B21:C21"/>
    <mergeCell ref="D21:E21"/>
    <mergeCell ref="G21:H21"/>
    <mergeCell ref="S22:U22"/>
    <mergeCell ref="V22:X22"/>
    <mergeCell ref="Y22:AA22"/>
    <mergeCell ref="AB22:AD22"/>
    <mergeCell ref="AE22:AG22"/>
    <mergeCell ref="D20:E20"/>
    <mergeCell ref="G20:H20"/>
    <mergeCell ref="I20:J20"/>
    <mergeCell ref="K20:L20"/>
    <mergeCell ref="M20:N20"/>
    <mergeCell ref="V20:X20"/>
    <mergeCell ref="O19:P20"/>
    <mergeCell ref="Q19:R20"/>
    <mergeCell ref="S19:U20"/>
    <mergeCell ref="V19:AA19"/>
    <mergeCell ref="AO17:AQ17"/>
    <mergeCell ref="AR17:AU17"/>
    <mergeCell ref="AV17:AY17"/>
    <mergeCell ref="AZ17:BC17"/>
    <mergeCell ref="B18:BC18"/>
    <mergeCell ref="B19:C20"/>
    <mergeCell ref="D19:F19"/>
    <mergeCell ref="G19:J19"/>
    <mergeCell ref="K19:N19"/>
    <mergeCell ref="U16:W17"/>
    <mergeCell ref="X16:AA16"/>
    <mergeCell ref="AB16:AE17"/>
    <mergeCell ref="AF16:AN16"/>
    <mergeCell ref="AO16:BC16"/>
    <mergeCell ref="D17:F17"/>
    <mergeCell ref="J17:M17"/>
    <mergeCell ref="Q17:T17"/>
    <mergeCell ref="X17:AA17"/>
    <mergeCell ref="AF17:AN17"/>
    <mergeCell ref="B16:C17"/>
    <mergeCell ref="D16:F16"/>
    <mergeCell ref="G16:I17"/>
    <mergeCell ref="J16:M16"/>
    <mergeCell ref="AH19:AI20"/>
    <mergeCell ref="N16:P17"/>
    <mergeCell ref="Q16:T16"/>
    <mergeCell ref="AI14:AK14"/>
    <mergeCell ref="AL14:AN14"/>
    <mergeCell ref="V15:Y15"/>
    <mergeCell ref="Z15:AB15"/>
    <mergeCell ref="AC15:AE15"/>
    <mergeCell ref="AF15:AH15"/>
    <mergeCell ref="AI15:AK15"/>
    <mergeCell ref="AL15:AN15"/>
    <mergeCell ref="AL13:AN13"/>
    <mergeCell ref="B14:F15"/>
    <mergeCell ref="G14:H15"/>
    <mergeCell ref="I14:M15"/>
    <mergeCell ref="N14:U15"/>
    <mergeCell ref="V14:Y14"/>
    <mergeCell ref="Z14:AB14"/>
    <mergeCell ref="AC14:AE14"/>
    <mergeCell ref="AF14:AH14"/>
    <mergeCell ref="B13:F13"/>
    <mergeCell ref="G13:H13"/>
    <mergeCell ref="I13:M13"/>
    <mergeCell ref="N13:U13"/>
    <mergeCell ref="V13:Y13"/>
    <mergeCell ref="Z13:AB13"/>
    <mergeCell ref="AC13:AE13"/>
    <mergeCell ref="AF13:AH13"/>
    <mergeCell ref="AI13:AK13"/>
    <mergeCell ref="E11:F11"/>
    <mergeCell ref="G11:H12"/>
    <mergeCell ref="I11:U11"/>
    <mergeCell ref="V11:Y11"/>
    <mergeCell ref="Z11:AB11"/>
    <mergeCell ref="AC11:AE11"/>
    <mergeCell ref="AF11:AH11"/>
    <mergeCell ref="AI11:AK11"/>
    <mergeCell ref="AL11:AN11"/>
    <mergeCell ref="E12:F12"/>
    <mergeCell ref="I12:U12"/>
    <mergeCell ref="V12:Y12"/>
    <mergeCell ref="Z12:AB12"/>
    <mergeCell ref="AC12:AE12"/>
    <mergeCell ref="AF12:AH12"/>
    <mergeCell ref="AI12:AK12"/>
    <mergeCell ref="AL12:AN12"/>
    <mergeCell ref="AI8:AK8"/>
    <mergeCell ref="AL8:AN8"/>
    <mergeCell ref="AO8:BC15"/>
    <mergeCell ref="B9:B12"/>
    <mergeCell ref="C9:D10"/>
    <mergeCell ref="E9:F10"/>
    <mergeCell ref="G9:H10"/>
    <mergeCell ref="I9:U9"/>
    <mergeCell ref="V9:Y9"/>
    <mergeCell ref="Z8:AB8"/>
    <mergeCell ref="AC8:AE8"/>
    <mergeCell ref="Z9:AB9"/>
    <mergeCell ref="AC9:AE9"/>
    <mergeCell ref="AF9:AH9"/>
    <mergeCell ref="AI9:AK9"/>
    <mergeCell ref="AL9:AN9"/>
    <mergeCell ref="I10:U10"/>
    <mergeCell ref="V10:Y10"/>
    <mergeCell ref="Z10:AB10"/>
    <mergeCell ref="AC10:AE10"/>
    <mergeCell ref="AF10:AH10"/>
    <mergeCell ref="AI10:AK10"/>
    <mergeCell ref="AL10:AN10"/>
    <mergeCell ref="C11:D12"/>
    <mergeCell ref="BS7:BS8"/>
    <mergeCell ref="BT7:BT8"/>
    <mergeCell ref="BU7:BY7"/>
    <mergeCell ref="BZ7:CD7"/>
    <mergeCell ref="B8:E8"/>
    <mergeCell ref="G8:H8"/>
    <mergeCell ref="I8:J8"/>
    <mergeCell ref="K8:M8"/>
    <mergeCell ref="N8:P8"/>
    <mergeCell ref="BJ7:BK7"/>
    <mergeCell ref="BL7:BM7"/>
    <mergeCell ref="BN7:BN8"/>
    <mergeCell ref="BO7:BO8"/>
    <mergeCell ref="BP7:BP8"/>
    <mergeCell ref="BQ7:BR7"/>
    <mergeCell ref="B7:U7"/>
    <mergeCell ref="V7:AN7"/>
    <mergeCell ref="AO7:BC7"/>
    <mergeCell ref="BE7:BE8"/>
    <mergeCell ref="BF7:BG7"/>
    <mergeCell ref="BH7:BI7"/>
    <mergeCell ref="Q8:U8"/>
    <mergeCell ref="V8:Y8"/>
    <mergeCell ref="AF8:AH8"/>
    <mergeCell ref="AZ5:BC5"/>
    <mergeCell ref="B6:E6"/>
    <mergeCell ref="K6:U6"/>
    <mergeCell ref="V6:AG6"/>
    <mergeCell ref="AH6:BC6"/>
    <mergeCell ref="B5:E5"/>
    <mergeCell ref="F5:J5"/>
    <mergeCell ref="K5:U5"/>
    <mergeCell ref="V5:AG5"/>
    <mergeCell ref="AH5:AP5"/>
    <mergeCell ref="AQ5:AU5"/>
    <mergeCell ref="B2:B4"/>
    <mergeCell ref="C2:E2"/>
    <mergeCell ref="G2:AS4"/>
    <mergeCell ref="AT2:AT4"/>
    <mergeCell ref="AU2:AW2"/>
    <mergeCell ref="AX2:AZ2"/>
    <mergeCell ref="BA2:BC2"/>
    <mergeCell ref="C3:E4"/>
    <mergeCell ref="F3:F4"/>
    <mergeCell ref="AU3:AW4"/>
    <mergeCell ref="AX3:AZ4"/>
    <mergeCell ref="BA3:BC4"/>
  </mergeCells>
  <phoneticPr fontId="15" type="noConversion"/>
  <dataValidations count="2">
    <dataValidation type="list" allowBlank="1" showInputMessage="1" showErrorMessage="1" sqref="F6">
      <formula1>$BE$10:$BE$24</formula1>
    </dataValidation>
    <dataValidation type="list" allowBlank="1" showInputMessage="1" showErrorMessage="1" sqref="F31:J31">
      <formula1>$BE$9:$BE$16</formula1>
    </dataValidation>
  </dataValidations>
  <printOptions horizontalCentered="1"/>
  <pageMargins left="0.31496062992125984" right="0.31496062992125984" top="0.55118110236220474" bottom="0.35433070866141736" header="0.31496062992125984" footer="0.31496062992125984"/>
  <pageSetup paperSize="9" scale="35" orientation="landscape" r:id="rId1"/>
  <headerFooter>
    <oddFooter>&amp;L&amp;"-,굵게"&amp;12            QPR-706-5(R0)&amp;C&amp;"-,굵게"&amp;12솔브레인엘티케이(주)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X1938"/>
  <sheetViews>
    <sheetView view="pageBreakPreview" zoomScaleNormal="100" zoomScaleSheetLayoutView="100" workbookViewId="0">
      <selection activeCell="AI20" sqref="AI20:AM20"/>
    </sheetView>
  </sheetViews>
  <sheetFormatPr defaultColWidth="30.625" defaultRowHeight="17.25"/>
  <cols>
    <col min="1" max="18" width="3.5" style="55" customWidth="1"/>
    <col min="19" max="28" width="3.375" style="55" customWidth="1"/>
    <col min="29" max="49" width="3.5" style="55" customWidth="1"/>
    <col min="50" max="50" width="10.125" style="55" customWidth="1"/>
    <col min="51" max="51" width="33.125" style="46" bestFit="1" customWidth="1"/>
    <col min="52" max="53" width="8.625" style="56" customWidth="1"/>
    <col min="54" max="55" width="9.75" style="56" customWidth="1"/>
    <col min="56" max="57" width="7" style="56" customWidth="1"/>
    <col min="58" max="59" width="8.625" style="56" customWidth="1"/>
    <col min="60" max="61" width="8.125" style="56" customWidth="1"/>
    <col min="62" max="64" width="13.375" style="56" customWidth="1"/>
    <col min="65" max="65" width="10" style="56" customWidth="1"/>
    <col min="66" max="66" width="11.75" style="56" customWidth="1"/>
    <col min="67" max="71" width="9.375" style="56" bestFit="1" customWidth="1"/>
    <col min="72" max="73" width="5.5" style="56" bestFit="1" customWidth="1"/>
    <col min="74" max="75" width="8.5" style="56" bestFit="1" customWidth="1"/>
    <col min="76" max="76" width="5.5" style="56" bestFit="1" customWidth="1"/>
    <col min="77" max="16384" width="30.625" style="55"/>
  </cols>
  <sheetData>
    <row r="1" spans="1:76" ht="3.75" customHeight="1" thickBot="1"/>
    <row r="2" spans="1:76" ht="24.95" customHeight="1">
      <c r="B2" s="714" t="s">
        <v>67</v>
      </c>
      <c r="C2" s="707" t="s">
        <v>10</v>
      </c>
      <c r="D2" s="707"/>
      <c r="E2" s="707"/>
      <c r="F2" s="707" t="s">
        <v>19</v>
      </c>
      <c r="G2" s="707"/>
      <c r="H2" s="707"/>
      <c r="I2" s="707" t="s">
        <v>68</v>
      </c>
      <c r="J2" s="707"/>
      <c r="K2" s="723"/>
      <c r="L2" s="779" t="s">
        <v>163</v>
      </c>
      <c r="M2" s="717"/>
      <c r="N2" s="717"/>
      <c r="O2" s="717"/>
      <c r="P2" s="717"/>
      <c r="Q2" s="717"/>
      <c r="R2" s="717"/>
      <c r="S2" s="717"/>
      <c r="T2" s="717"/>
      <c r="U2" s="717"/>
      <c r="V2" s="717"/>
      <c r="W2" s="717"/>
      <c r="X2" s="717"/>
      <c r="Y2" s="717"/>
      <c r="Z2" s="717"/>
      <c r="AA2" s="717"/>
      <c r="AB2" s="717"/>
      <c r="AC2" s="717"/>
      <c r="AD2" s="717"/>
      <c r="AE2" s="717"/>
      <c r="AF2" s="717"/>
      <c r="AG2" s="717"/>
      <c r="AH2" s="717"/>
      <c r="AI2" s="717"/>
      <c r="AJ2" s="717"/>
      <c r="AK2" s="717"/>
      <c r="AL2" s="780"/>
      <c r="AM2" s="714" t="s">
        <v>18</v>
      </c>
      <c r="AN2" s="707" t="s">
        <v>10</v>
      </c>
      <c r="AO2" s="707"/>
      <c r="AP2" s="707"/>
      <c r="AQ2" s="707" t="s">
        <v>19</v>
      </c>
      <c r="AR2" s="707"/>
      <c r="AS2" s="707"/>
      <c r="AT2" s="707" t="s">
        <v>20</v>
      </c>
      <c r="AU2" s="707"/>
      <c r="AV2" s="723"/>
      <c r="AW2" s="36"/>
      <c r="AX2" s="48" t="s">
        <v>500</v>
      </c>
      <c r="AY2" s="46" t="s">
        <v>89</v>
      </c>
      <c r="AZ2" s="56" t="s">
        <v>305</v>
      </c>
      <c r="BA2" s="56" t="s">
        <v>306</v>
      </c>
      <c r="BB2" s="47" t="s">
        <v>307</v>
      </c>
      <c r="BC2" s="47" t="s">
        <v>308</v>
      </c>
      <c r="BD2" s="54"/>
      <c r="BE2" s="56" t="s">
        <v>463</v>
      </c>
      <c r="BF2" s="56" t="s">
        <v>310</v>
      </c>
      <c r="BG2" s="56">
        <v>0</v>
      </c>
      <c r="BH2" s="54"/>
      <c r="BI2" s="54"/>
      <c r="BJ2" s="56" t="s">
        <v>311</v>
      </c>
      <c r="BK2" s="54"/>
      <c r="BL2" s="54"/>
      <c r="BM2" s="54"/>
      <c r="BN2" s="54"/>
      <c r="BO2" s="54"/>
      <c r="BP2" s="54"/>
      <c r="BQ2" s="54"/>
      <c r="BR2" s="54"/>
      <c r="BS2" s="54"/>
      <c r="BT2" s="54"/>
      <c r="BU2" s="54"/>
      <c r="BV2" s="54"/>
      <c r="BW2" s="54"/>
      <c r="BX2" s="54"/>
    </row>
    <row r="3" spans="1:76" ht="24.95" customHeight="1">
      <c r="B3" s="715"/>
      <c r="C3" s="661"/>
      <c r="D3" s="661"/>
      <c r="E3" s="661"/>
      <c r="F3" s="661"/>
      <c r="G3" s="661"/>
      <c r="H3" s="661"/>
      <c r="I3" s="661"/>
      <c r="J3" s="661"/>
      <c r="K3" s="712"/>
      <c r="L3" s="781"/>
      <c r="M3" s="718"/>
      <c r="N3" s="718"/>
      <c r="O3" s="718"/>
      <c r="P3" s="718"/>
      <c r="Q3" s="718"/>
      <c r="R3" s="718"/>
      <c r="S3" s="718"/>
      <c r="T3" s="718"/>
      <c r="U3" s="718"/>
      <c r="V3" s="718"/>
      <c r="W3" s="718"/>
      <c r="X3" s="718"/>
      <c r="Y3" s="718"/>
      <c r="Z3" s="718"/>
      <c r="AA3" s="718"/>
      <c r="AB3" s="718"/>
      <c r="AC3" s="718"/>
      <c r="AD3" s="718"/>
      <c r="AE3" s="718"/>
      <c r="AF3" s="718"/>
      <c r="AG3" s="718"/>
      <c r="AH3" s="718"/>
      <c r="AI3" s="718"/>
      <c r="AJ3" s="718"/>
      <c r="AK3" s="718"/>
      <c r="AL3" s="782"/>
      <c r="AM3" s="715"/>
      <c r="AN3" s="721"/>
      <c r="AO3" s="721"/>
      <c r="AP3" s="721"/>
      <c r="AQ3" s="661"/>
      <c r="AR3" s="661"/>
      <c r="AS3" s="661"/>
      <c r="AT3" s="661"/>
      <c r="AU3" s="661"/>
      <c r="AV3" s="712"/>
      <c r="AW3" s="36"/>
      <c r="AX3" s="48" t="s">
        <v>489</v>
      </c>
      <c r="AY3" s="46" t="s">
        <v>468</v>
      </c>
      <c r="AZ3" s="56" t="s">
        <v>312</v>
      </c>
      <c r="BA3" s="56" t="s">
        <v>313</v>
      </c>
      <c r="BB3" s="47" t="s">
        <v>314</v>
      </c>
      <c r="BC3" s="47" t="s">
        <v>315</v>
      </c>
      <c r="BD3" s="54"/>
      <c r="BE3" s="56" t="s">
        <v>464</v>
      </c>
      <c r="BF3" s="56" t="s">
        <v>316</v>
      </c>
      <c r="BG3" s="47">
        <v>1</v>
      </c>
      <c r="BH3" s="54"/>
      <c r="BI3" s="54"/>
      <c r="BJ3" s="56" t="s">
        <v>251</v>
      </c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</row>
    <row r="4" spans="1:76" ht="24.95" customHeight="1" thickBot="1">
      <c r="B4" s="716"/>
      <c r="C4" s="659"/>
      <c r="D4" s="659"/>
      <c r="E4" s="659"/>
      <c r="F4" s="659"/>
      <c r="G4" s="659"/>
      <c r="H4" s="659"/>
      <c r="I4" s="659"/>
      <c r="J4" s="659"/>
      <c r="K4" s="713"/>
      <c r="L4" s="783"/>
      <c r="M4" s="719"/>
      <c r="N4" s="719"/>
      <c r="O4" s="719"/>
      <c r="P4" s="719"/>
      <c r="Q4" s="719"/>
      <c r="R4" s="719"/>
      <c r="S4" s="719"/>
      <c r="T4" s="719"/>
      <c r="U4" s="719"/>
      <c r="V4" s="719"/>
      <c r="W4" s="719"/>
      <c r="X4" s="719"/>
      <c r="Y4" s="719"/>
      <c r="Z4" s="719"/>
      <c r="AA4" s="719"/>
      <c r="AB4" s="719"/>
      <c r="AC4" s="719"/>
      <c r="AD4" s="719"/>
      <c r="AE4" s="719"/>
      <c r="AF4" s="719"/>
      <c r="AG4" s="719"/>
      <c r="AH4" s="719"/>
      <c r="AI4" s="719"/>
      <c r="AJ4" s="719"/>
      <c r="AK4" s="719"/>
      <c r="AL4" s="784"/>
      <c r="AM4" s="716"/>
      <c r="AN4" s="722"/>
      <c r="AO4" s="722"/>
      <c r="AP4" s="722"/>
      <c r="AQ4" s="659"/>
      <c r="AR4" s="659"/>
      <c r="AS4" s="659"/>
      <c r="AT4" s="659"/>
      <c r="AU4" s="659"/>
      <c r="AV4" s="713"/>
      <c r="AW4" s="36"/>
      <c r="AX4" s="55" t="s">
        <v>317</v>
      </c>
      <c r="AY4" s="46" t="s">
        <v>484</v>
      </c>
      <c r="AZ4" s="56" t="s">
        <v>318</v>
      </c>
      <c r="BA4" s="56" t="s">
        <v>319</v>
      </c>
      <c r="BB4" s="47" t="s">
        <v>320</v>
      </c>
      <c r="BC4" s="54"/>
      <c r="BD4" s="54"/>
      <c r="BE4" s="56" t="s">
        <v>467</v>
      </c>
      <c r="BF4" s="54"/>
      <c r="BG4" s="47">
        <v>2</v>
      </c>
      <c r="BH4" s="54"/>
      <c r="BI4" s="54"/>
      <c r="BJ4" s="56" t="s">
        <v>255</v>
      </c>
      <c r="BK4" s="54"/>
      <c r="BL4" s="54"/>
      <c r="BM4" s="54"/>
      <c r="BN4" s="54"/>
      <c r="BO4" s="54"/>
      <c r="BP4" s="54"/>
      <c r="BQ4" s="54"/>
      <c r="BR4" s="54"/>
      <c r="BS4" s="54"/>
      <c r="BT4" s="54"/>
      <c r="BU4" s="54"/>
      <c r="BV4" s="54"/>
      <c r="BW4" s="54"/>
      <c r="BX4" s="54"/>
    </row>
    <row r="5" spans="1:76" ht="27" customHeight="1">
      <c r="B5" s="641" t="s">
        <v>14</v>
      </c>
      <c r="C5" s="609"/>
      <c r="D5" s="609"/>
      <c r="E5" s="609"/>
      <c r="F5" s="609"/>
      <c r="G5" s="609"/>
      <c r="H5" s="609"/>
      <c r="I5" s="609" t="s">
        <v>15</v>
      </c>
      <c r="J5" s="609"/>
      <c r="K5" s="609"/>
      <c r="L5" s="609"/>
      <c r="M5" s="609"/>
      <c r="N5" s="609"/>
      <c r="O5" s="609"/>
      <c r="P5" s="609"/>
      <c r="Q5" s="609"/>
      <c r="R5" s="609"/>
      <c r="S5" s="609"/>
      <c r="T5" s="609"/>
      <c r="U5" s="609" t="s">
        <v>83</v>
      </c>
      <c r="V5" s="609"/>
      <c r="W5" s="609"/>
      <c r="X5" s="609"/>
      <c r="Y5" s="609"/>
      <c r="Z5" s="609"/>
      <c r="AA5" s="609"/>
      <c r="AB5" s="609"/>
      <c r="AC5" s="609"/>
      <c r="AD5" s="609"/>
      <c r="AE5" s="609"/>
      <c r="AF5" s="609"/>
      <c r="AG5" s="609" t="s">
        <v>16</v>
      </c>
      <c r="AH5" s="609"/>
      <c r="AI5" s="609"/>
      <c r="AJ5" s="609"/>
      <c r="AK5" s="728">
        <f ca="1">TODAY()</f>
        <v>44669</v>
      </c>
      <c r="AL5" s="728"/>
      <c r="AM5" s="728"/>
      <c r="AN5" s="728"/>
      <c r="AO5" s="728"/>
      <c r="AP5" s="728"/>
      <c r="AQ5" s="729" t="s">
        <v>172</v>
      </c>
      <c r="AR5" s="729"/>
      <c r="AS5" s="729"/>
      <c r="AT5" s="729"/>
      <c r="AU5" s="729"/>
      <c r="AV5" s="730"/>
      <c r="AW5" s="36"/>
      <c r="AX5" s="55" t="s">
        <v>480</v>
      </c>
      <c r="AY5" s="54"/>
      <c r="AZ5" s="56" t="s">
        <v>323</v>
      </c>
      <c r="BA5" s="56" t="s">
        <v>324</v>
      </c>
      <c r="BB5" s="47" t="s">
        <v>325</v>
      </c>
      <c r="BC5" s="54"/>
      <c r="BD5" s="54"/>
      <c r="BE5" s="54"/>
      <c r="BF5" s="54"/>
      <c r="BG5" s="56">
        <v>3</v>
      </c>
      <c r="BH5" s="54"/>
      <c r="BI5" s="54"/>
      <c r="BJ5" s="56" t="s">
        <v>326</v>
      </c>
      <c r="BK5" s="54"/>
      <c r="BL5" s="54"/>
      <c r="BM5" s="54"/>
      <c r="BN5" s="54"/>
      <c r="BO5" s="54"/>
      <c r="BP5" s="54"/>
      <c r="BQ5" s="54"/>
      <c r="BR5" s="54"/>
      <c r="BS5" s="54"/>
      <c r="BT5" s="54"/>
      <c r="BU5" s="54"/>
      <c r="BV5" s="54"/>
      <c r="BW5" s="54"/>
      <c r="BX5" s="54"/>
    </row>
    <row r="6" spans="1:76" ht="27" customHeight="1" thickBot="1">
      <c r="B6" s="731" t="s">
        <v>11</v>
      </c>
      <c r="C6" s="659"/>
      <c r="D6" s="659"/>
      <c r="E6" s="659"/>
      <c r="F6" s="659"/>
      <c r="G6" s="659"/>
      <c r="H6" s="659"/>
      <c r="I6" s="732" t="s">
        <v>273</v>
      </c>
      <c r="J6" s="732"/>
      <c r="K6" s="732"/>
      <c r="L6" s="732"/>
      <c r="M6" s="732"/>
      <c r="N6" s="732"/>
      <c r="O6" s="732"/>
      <c r="P6" s="732"/>
      <c r="Q6" s="732"/>
      <c r="R6" s="732"/>
      <c r="S6" s="732"/>
      <c r="T6" s="732"/>
      <c r="U6" s="733" t="s">
        <v>504</v>
      </c>
      <c r="V6" s="733"/>
      <c r="W6" s="733"/>
      <c r="X6" s="733"/>
      <c r="Y6" s="733"/>
      <c r="Z6" s="733"/>
      <c r="AA6" s="733"/>
      <c r="AB6" s="733"/>
      <c r="AC6" s="733"/>
      <c r="AD6" s="733"/>
      <c r="AE6" s="733"/>
      <c r="AF6" s="733"/>
      <c r="AG6" s="724" t="s">
        <v>17</v>
      </c>
      <c r="AH6" s="724"/>
      <c r="AI6" s="724"/>
      <c r="AJ6" s="724"/>
      <c r="AK6" s="725" t="s">
        <v>174</v>
      </c>
      <c r="AL6" s="725"/>
      <c r="AM6" s="725"/>
      <c r="AN6" s="725"/>
      <c r="AO6" s="725"/>
      <c r="AP6" s="725"/>
      <c r="AQ6" s="726" t="s">
        <v>286</v>
      </c>
      <c r="AR6" s="726"/>
      <c r="AS6" s="726"/>
      <c r="AT6" s="726"/>
      <c r="AU6" s="726"/>
      <c r="AV6" s="727"/>
      <c r="AW6" s="36"/>
      <c r="AX6" s="48" t="s">
        <v>485</v>
      </c>
      <c r="AY6" s="54"/>
      <c r="AZ6" s="54"/>
      <c r="BA6" s="54"/>
      <c r="BB6" s="54"/>
      <c r="BC6" s="54"/>
      <c r="BD6" s="54"/>
      <c r="BE6" s="54"/>
      <c r="BF6" s="54"/>
      <c r="BG6" s="56">
        <v>4</v>
      </c>
      <c r="BH6" s="54"/>
      <c r="BI6" s="54"/>
      <c r="BJ6" s="54"/>
      <c r="BK6" s="54"/>
      <c r="BL6" s="54"/>
      <c r="BM6" s="54"/>
      <c r="BN6" s="54"/>
      <c r="BO6" s="54"/>
      <c r="BP6" s="54"/>
      <c r="BQ6" s="54"/>
      <c r="BR6" s="54"/>
      <c r="BS6" s="54"/>
      <c r="BT6" s="54"/>
      <c r="BU6" s="54"/>
      <c r="BV6" s="54"/>
      <c r="BW6" s="54"/>
      <c r="BX6" s="54"/>
    </row>
    <row r="7" spans="1:76" ht="27" customHeight="1" thickBot="1">
      <c r="A7" s="691" t="str">
        <f>MID(I6,1,12)</f>
        <v>(E370)0.2x45</v>
      </c>
      <c r="B7" s="692" t="s">
        <v>21</v>
      </c>
      <c r="C7" s="693"/>
      <c r="D7" s="693"/>
      <c r="E7" s="693"/>
      <c r="F7" s="693"/>
      <c r="G7" s="693"/>
      <c r="H7" s="693"/>
      <c r="I7" s="693"/>
      <c r="J7" s="693"/>
      <c r="K7" s="693"/>
      <c r="L7" s="693"/>
      <c r="M7" s="693"/>
      <c r="N7" s="693"/>
      <c r="O7" s="693"/>
      <c r="P7" s="693"/>
      <c r="Q7" s="693"/>
      <c r="R7" s="693"/>
      <c r="S7" s="693"/>
      <c r="T7" s="693"/>
      <c r="U7" s="693"/>
      <c r="V7" s="693"/>
      <c r="W7" s="693"/>
      <c r="X7" s="693"/>
      <c r="Y7" s="693"/>
      <c r="Z7" s="693"/>
      <c r="AA7" s="693"/>
      <c r="AB7" s="693"/>
      <c r="AC7" s="693"/>
      <c r="AD7" s="693"/>
      <c r="AE7" s="693"/>
      <c r="AF7" s="693"/>
      <c r="AG7" s="693"/>
      <c r="AH7" s="694"/>
      <c r="AI7" s="695" t="s">
        <v>248</v>
      </c>
      <c r="AJ7" s="696"/>
      <c r="AK7" s="696"/>
      <c r="AL7" s="696"/>
      <c r="AM7" s="696"/>
      <c r="AN7" s="696"/>
      <c r="AO7" s="696"/>
      <c r="AP7" s="696"/>
      <c r="AQ7" s="696"/>
      <c r="AR7" s="696"/>
      <c r="AS7" s="696"/>
      <c r="AT7" s="696"/>
      <c r="AU7" s="696"/>
      <c r="AV7" s="697"/>
      <c r="AW7" s="674"/>
      <c r="AX7" s="55" t="s">
        <v>493</v>
      </c>
      <c r="AY7" s="776" t="s">
        <v>328</v>
      </c>
      <c r="AZ7" s="775" t="s">
        <v>329</v>
      </c>
      <c r="BA7" s="775"/>
      <c r="BB7" s="775" t="s">
        <v>330</v>
      </c>
      <c r="BC7" s="775"/>
      <c r="BD7" s="775" t="s">
        <v>331</v>
      </c>
      <c r="BE7" s="775"/>
      <c r="BF7" s="775" t="s">
        <v>332</v>
      </c>
      <c r="BG7" s="775"/>
      <c r="BH7" s="775" t="s">
        <v>333</v>
      </c>
      <c r="BI7" s="529" t="s">
        <v>334</v>
      </c>
      <c r="BJ7" s="656" t="s">
        <v>335</v>
      </c>
      <c r="BK7" s="656" t="s">
        <v>336</v>
      </c>
      <c r="BL7" s="656"/>
      <c r="BM7" s="656" t="s">
        <v>337</v>
      </c>
      <c r="BN7" s="558" t="s">
        <v>338</v>
      </c>
      <c r="BO7" s="774" t="s">
        <v>339</v>
      </c>
      <c r="BP7" s="774"/>
      <c r="BQ7" s="774"/>
      <c r="BR7" s="774"/>
      <c r="BS7" s="774"/>
      <c r="BT7" s="774" t="s">
        <v>340</v>
      </c>
      <c r="BU7" s="774"/>
      <c r="BV7" s="774"/>
      <c r="BW7" s="774"/>
      <c r="BX7" s="774"/>
    </row>
    <row r="8" spans="1:76" ht="27" customHeight="1">
      <c r="A8" s="691"/>
      <c r="B8" s="704" t="s">
        <v>170</v>
      </c>
      <c r="C8" s="705"/>
      <c r="D8" s="706" t="s">
        <v>495</v>
      </c>
      <c r="E8" s="706"/>
      <c r="F8" s="706"/>
      <c r="G8" s="706"/>
      <c r="H8" s="707" t="s">
        <v>23</v>
      </c>
      <c r="I8" s="707"/>
      <c r="J8" s="707"/>
      <c r="K8" s="707"/>
      <c r="L8" s="707"/>
      <c r="M8" s="707"/>
      <c r="N8" s="706" t="s">
        <v>317</v>
      </c>
      <c r="O8" s="706"/>
      <c r="P8" s="706"/>
      <c r="Q8" s="706"/>
      <c r="R8" s="706"/>
      <c r="S8" s="706"/>
      <c r="T8" s="706"/>
      <c r="U8" s="706"/>
      <c r="V8" s="707" t="s">
        <v>169</v>
      </c>
      <c r="W8" s="707"/>
      <c r="X8" s="707"/>
      <c r="Y8" s="707"/>
      <c r="Z8" s="707"/>
      <c r="AA8" s="707"/>
      <c r="AB8" s="706" t="s">
        <v>317</v>
      </c>
      <c r="AC8" s="706"/>
      <c r="AD8" s="706"/>
      <c r="AE8" s="706"/>
      <c r="AF8" s="706"/>
      <c r="AG8" s="706"/>
      <c r="AH8" s="708"/>
      <c r="AI8" s="698"/>
      <c r="AJ8" s="699"/>
      <c r="AK8" s="699"/>
      <c r="AL8" s="699"/>
      <c r="AM8" s="699"/>
      <c r="AN8" s="699"/>
      <c r="AO8" s="699"/>
      <c r="AP8" s="699"/>
      <c r="AQ8" s="699"/>
      <c r="AR8" s="699"/>
      <c r="AS8" s="699"/>
      <c r="AT8" s="699"/>
      <c r="AU8" s="699"/>
      <c r="AV8" s="700"/>
      <c r="AW8" s="674"/>
      <c r="AX8" s="55" t="s">
        <v>481</v>
      </c>
      <c r="AY8" s="777"/>
      <c r="AZ8" s="72" t="s">
        <v>341</v>
      </c>
      <c r="BA8" s="72" t="s">
        <v>342</v>
      </c>
      <c r="BB8" s="72" t="s">
        <v>341</v>
      </c>
      <c r="BC8" s="72" t="s">
        <v>342</v>
      </c>
      <c r="BD8" s="72" t="s">
        <v>341</v>
      </c>
      <c r="BE8" s="72" t="s">
        <v>342</v>
      </c>
      <c r="BF8" s="72" t="s">
        <v>341</v>
      </c>
      <c r="BG8" s="72" t="s">
        <v>342</v>
      </c>
      <c r="BH8" s="775"/>
      <c r="BI8" s="529"/>
      <c r="BJ8" s="656"/>
      <c r="BK8" s="73" t="s">
        <v>343</v>
      </c>
      <c r="BL8" s="73" t="s">
        <v>344</v>
      </c>
      <c r="BM8" s="656"/>
      <c r="BN8" s="558"/>
      <c r="BO8" s="71" t="s">
        <v>345</v>
      </c>
      <c r="BP8" s="71" t="s">
        <v>346</v>
      </c>
      <c r="BQ8" s="71" t="s">
        <v>347</v>
      </c>
      <c r="BR8" s="71" t="s">
        <v>2</v>
      </c>
      <c r="BS8" s="71" t="s">
        <v>348</v>
      </c>
      <c r="BT8" s="71" t="s">
        <v>345</v>
      </c>
      <c r="BU8" s="71" t="s">
        <v>346</v>
      </c>
      <c r="BV8" s="71" t="s">
        <v>347</v>
      </c>
      <c r="BW8" s="71" t="s">
        <v>2</v>
      </c>
      <c r="BX8" s="71" t="s">
        <v>348</v>
      </c>
    </row>
    <row r="9" spans="1:76" ht="30" customHeight="1">
      <c r="A9" s="691"/>
      <c r="B9" s="675" t="s">
        <v>418</v>
      </c>
      <c r="C9" s="676"/>
      <c r="D9" s="676" t="s">
        <v>419</v>
      </c>
      <c r="E9" s="676"/>
      <c r="F9" s="676"/>
      <c r="G9" s="676"/>
      <c r="H9" s="677" t="s">
        <v>251</v>
      </c>
      <c r="I9" s="678"/>
      <c r="J9" s="678"/>
      <c r="K9" s="679"/>
      <c r="L9" s="690" t="s">
        <v>420</v>
      </c>
      <c r="M9" s="690"/>
      <c r="N9" s="690"/>
      <c r="O9" s="73"/>
      <c r="P9" s="686" t="s">
        <v>421</v>
      </c>
      <c r="Q9" s="686"/>
      <c r="R9" s="686"/>
      <c r="S9" s="686"/>
      <c r="T9" s="686"/>
      <c r="U9" s="686"/>
      <c r="V9" s="686"/>
      <c r="W9" s="686"/>
      <c r="X9" s="686"/>
      <c r="Y9" s="686"/>
      <c r="Z9" s="686"/>
      <c r="AA9" s="686"/>
      <c r="AB9" s="686"/>
      <c r="AC9" s="687" t="s">
        <v>423</v>
      </c>
      <c r="AD9" s="687"/>
      <c r="AE9" s="687"/>
      <c r="AF9" s="687"/>
      <c r="AG9" s="687"/>
      <c r="AH9" s="688"/>
      <c r="AI9" s="698"/>
      <c r="AJ9" s="699"/>
      <c r="AK9" s="699"/>
      <c r="AL9" s="699"/>
      <c r="AM9" s="699"/>
      <c r="AN9" s="699"/>
      <c r="AO9" s="699"/>
      <c r="AP9" s="699"/>
      <c r="AQ9" s="699"/>
      <c r="AR9" s="699"/>
      <c r="AS9" s="699"/>
      <c r="AT9" s="699"/>
      <c r="AU9" s="699"/>
      <c r="AV9" s="700"/>
      <c r="AW9" s="674"/>
      <c r="AX9" s="55" t="s">
        <v>469</v>
      </c>
      <c r="AY9" s="57" t="s">
        <v>442</v>
      </c>
      <c r="AZ9" s="58" t="s">
        <v>263</v>
      </c>
      <c r="BA9" s="58" t="s">
        <v>263</v>
      </c>
      <c r="BB9" s="58" t="s">
        <v>264</v>
      </c>
      <c r="BC9" s="58" t="s">
        <v>264</v>
      </c>
      <c r="BD9" s="58" t="s">
        <v>265</v>
      </c>
      <c r="BE9" s="58" t="s">
        <v>265</v>
      </c>
      <c r="BF9" s="58" t="s">
        <v>266</v>
      </c>
      <c r="BG9" s="58" t="s">
        <v>266</v>
      </c>
      <c r="BH9" s="58" t="s">
        <v>267</v>
      </c>
      <c r="BI9" s="58" t="s">
        <v>268</v>
      </c>
      <c r="BJ9" s="59" t="s">
        <v>354</v>
      </c>
      <c r="BK9" s="59" t="s">
        <v>355</v>
      </c>
      <c r="BL9" s="59" t="s">
        <v>355</v>
      </c>
      <c r="BM9" s="60" t="s">
        <v>271</v>
      </c>
      <c r="BN9" s="60" t="s">
        <v>272</v>
      </c>
      <c r="BO9" s="73">
        <v>110</v>
      </c>
      <c r="BP9" s="73" t="s">
        <v>443</v>
      </c>
      <c r="BQ9" s="73">
        <v>180</v>
      </c>
      <c r="BR9" s="73">
        <v>190</v>
      </c>
      <c r="BS9" s="73">
        <v>230</v>
      </c>
      <c r="BT9" s="61" t="s">
        <v>356</v>
      </c>
      <c r="BU9" s="73">
        <v>2</v>
      </c>
      <c r="BV9" s="73">
        <v>3</v>
      </c>
      <c r="BW9" s="73">
        <v>3.2</v>
      </c>
      <c r="BX9" s="73">
        <v>3.5</v>
      </c>
    </row>
    <row r="10" spans="1:76" ht="30" customHeight="1">
      <c r="A10" s="691"/>
      <c r="B10" s="675"/>
      <c r="C10" s="676"/>
      <c r="D10" s="676"/>
      <c r="E10" s="676"/>
      <c r="F10" s="676"/>
      <c r="G10" s="676"/>
      <c r="H10" s="683"/>
      <c r="I10" s="684"/>
      <c r="J10" s="684"/>
      <c r="K10" s="685"/>
      <c r="L10" s="690" t="s">
        <v>424</v>
      </c>
      <c r="M10" s="690"/>
      <c r="N10" s="690"/>
      <c r="O10" s="73" t="s">
        <v>425</v>
      </c>
      <c r="P10" s="686"/>
      <c r="Q10" s="686"/>
      <c r="R10" s="686"/>
      <c r="S10" s="686"/>
      <c r="T10" s="686"/>
      <c r="U10" s="686"/>
      <c r="V10" s="686"/>
      <c r="W10" s="686"/>
      <c r="X10" s="686"/>
      <c r="Y10" s="686"/>
      <c r="Z10" s="686"/>
      <c r="AA10" s="686"/>
      <c r="AB10" s="686"/>
      <c r="AC10" s="687" t="s">
        <v>423</v>
      </c>
      <c r="AD10" s="687"/>
      <c r="AE10" s="687"/>
      <c r="AF10" s="687"/>
      <c r="AG10" s="687"/>
      <c r="AH10" s="688"/>
      <c r="AI10" s="698"/>
      <c r="AJ10" s="699"/>
      <c r="AK10" s="699"/>
      <c r="AL10" s="699"/>
      <c r="AM10" s="699"/>
      <c r="AN10" s="699"/>
      <c r="AO10" s="699"/>
      <c r="AP10" s="699"/>
      <c r="AQ10" s="699"/>
      <c r="AR10" s="699"/>
      <c r="AS10" s="699"/>
      <c r="AT10" s="699"/>
      <c r="AU10" s="699"/>
      <c r="AV10" s="700"/>
      <c r="AW10" s="674"/>
      <c r="AX10" s="55" t="s">
        <v>362</v>
      </c>
      <c r="AY10" s="57" t="s">
        <v>358</v>
      </c>
      <c r="AZ10" s="58" t="s">
        <v>263</v>
      </c>
      <c r="BA10" s="58" t="s">
        <v>263</v>
      </c>
      <c r="BB10" s="58" t="s">
        <v>267</v>
      </c>
      <c r="BC10" s="58" t="s">
        <v>267</v>
      </c>
      <c r="BD10" s="58" t="s">
        <v>265</v>
      </c>
      <c r="BE10" s="58" t="s">
        <v>265</v>
      </c>
      <c r="BF10" s="58" t="s">
        <v>266</v>
      </c>
      <c r="BG10" s="58" t="s">
        <v>266</v>
      </c>
      <c r="BH10" s="58" t="s">
        <v>267</v>
      </c>
      <c r="BI10" s="58" t="s">
        <v>268</v>
      </c>
      <c r="BJ10" s="59" t="s">
        <v>354</v>
      </c>
      <c r="BK10" s="59" t="s">
        <v>355</v>
      </c>
      <c r="BL10" s="59" t="s">
        <v>355</v>
      </c>
      <c r="BM10" s="60" t="s">
        <v>271</v>
      </c>
      <c r="BN10" s="60" t="s">
        <v>272</v>
      </c>
      <c r="BO10" s="73">
        <v>120</v>
      </c>
      <c r="BP10" s="73">
        <v>120</v>
      </c>
      <c r="BQ10" s="73">
        <v>210</v>
      </c>
      <c r="BR10" s="73">
        <v>225</v>
      </c>
      <c r="BS10" s="73">
        <v>155</v>
      </c>
      <c r="BT10" s="61" t="s">
        <v>356</v>
      </c>
      <c r="BU10" s="73">
        <v>1.5</v>
      </c>
      <c r="BV10" s="73">
        <v>3</v>
      </c>
      <c r="BW10" s="73">
        <v>3</v>
      </c>
      <c r="BX10" s="73">
        <v>3</v>
      </c>
    </row>
    <row r="11" spans="1:76" ht="30" customHeight="1" thickBot="1">
      <c r="A11" s="35" t="str">
        <f>MID(U6,6,2)</f>
        <v>NC</v>
      </c>
      <c r="B11" s="675"/>
      <c r="C11" s="676"/>
      <c r="D11" s="676" t="s">
        <v>426</v>
      </c>
      <c r="E11" s="676"/>
      <c r="F11" s="676"/>
      <c r="G11" s="676"/>
      <c r="H11" s="689" t="s">
        <v>427</v>
      </c>
      <c r="I11" s="689"/>
      <c r="J11" s="689"/>
      <c r="K11" s="689"/>
      <c r="L11" s="686" t="s">
        <v>428</v>
      </c>
      <c r="M11" s="686"/>
      <c r="N11" s="686"/>
      <c r="O11" s="686"/>
      <c r="P11" s="686" t="s">
        <v>429</v>
      </c>
      <c r="Q11" s="686"/>
      <c r="R11" s="686"/>
      <c r="S11" s="686" t="s">
        <v>422</v>
      </c>
      <c r="T11" s="686"/>
      <c r="U11" s="686"/>
      <c r="V11" s="686"/>
      <c r="W11" s="686"/>
      <c r="X11" s="686"/>
      <c r="Y11" s="686"/>
      <c r="Z11" s="686"/>
      <c r="AA11" s="686"/>
      <c r="AB11" s="686"/>
      <c r="AC11" s="687" t="s">
        <v>423</v>
      </c>
      <c r="AD11" s="687"/>
      <c r="AE11" s="687"/>
      <c r="AF11" s="687"/>
      <c r="AG11" s="687"/>
      <c r="AH11" s="688"/>
      <c r="AI11" s="701"/>
      <c r="AJ11" s="702"/>
      <c r="AK11" s="702"/>
      <c r="AL11" s="702"/>
      <c r="AM11" s="702"/>
      <c r="AN11" s="702"/>
      <c r="AO11" s="702"/>
      <c r="AP11" s="702"/>
      <c r="AQ11" s="702"/>
      <c r="AR11" s="702"/>
      <c r="AS11" s="702"/>
      <c r="AT11" s="702"/>
      <c r="AU11" s="702"/>
      <c r="AV11" s="703"/>
      <c r="AW11" s="37"/>
      <c r="AX11" s="55" t="s">
        <v>483</v>
      </c>
      <c r="AY11" s="57" t="s">
        <v>444</v>
      </c>
      <c r="AZ11" s="58" t="s">
        <v>263</v>
      </c>
      <c r="BA11" s="58" t="s">
        <v>263</v>
      </c>
      <c r="BB11" s="58" t="s">
        <v>445</v>
      </c>
      <c r="BC11" s="58" t="s">
        <v>445</v>
      </c>
      <c r="BD11" s="58" t="s">
        <v>412</v>
      </c>
      <c r="BE11" s="58" t="s">
        <v>412</v>
      </c>
      <c r="BF11" s="66" t="s">
        <v>446</v>
      </c>
      <c r="BG11" s="66" t="s">
        <v>446</v>
      </c>
      <c r="BH11" s="58" t="s">
        <v>405</v>
      </c>
      <c r="BI11" s="58" t="s">
        <v>447</v>
      </c>
      <c r="BJ11" s="67" t="s">
        <v>448</v>
      </c>
      <c r="BK11" s="67" t="s">
        <v>449</v>
      </c>
      <c r="BL11" s="67" t="s">
        <v>449</v>
      </c>
      <c r="BM11" s="60" t="s">
        <v>271</v>
      </c>
      <c r="BN11" s="60" t="s">
        <v>272</v>
      </c>
      <c r="BO11" s="73">
        <v>120</v>
      </c>
      <c r="BP11" s="73">
        <v>140</v>
      </c>
      <c r="BQ11" s="73">
        <v>180</v>
      </c>
      <c r="BR11" s="73">
        <v>200</v>
      </c>
      <c r="BS11" s="73">
        <v>240</v>
      </c>
      <c r="BT11" s="61" t="s">
        <v>356</v>
      </c>
      <c r="BU11" s="73">
        <v>1.5</v>
      </c>
      <c r="BV11" s="73">
        <v>3</v>
      </c>
      <c r="BW11" s="73">
        <v>4.5</v>
      </c>
      <c r="BX11" s="73">
        <v>4</v>
      </c>
    </row>
    <row r="12" spans="1:76" ht="30" customHeight="1" thickBot="1">
      <c r="B12" s="675"/>
      <c r="C12" s="676"/>
      <c r="D12" s="676"/>
      <c r="E12" s="676"/>
      <c r="F12" s="676"/>
      <c r="G12" s="676"/>
      <c r="H12" s="689" t="s">
        <v>430</v>
      </c>
      <c r="I12" s="689"/>
      <c r="J12" s="689"/>
      <c r="K12" s="689"/>
      <c r="L12" s="686" t="s">
        <v>478</v>
      </c>
      <c r="M12" s="686"/>
      <c r="N12" s="686"/>
      <c r="O12" s="686"/>
      <c r="P12" s="686"/>
      <c r="Q12" s="686"/>
      <c r="R12" s="686"/>
      <c r="S12" s="686"/>
      <c r="T12" s="686"/>
      <c r="U12" s="686"/>
      <c r="V12" s="686"/>
      <c r="W12" s="686"/>
      <c r="X12" s="686"/>
      <c r="Y12" s="686"/>
      <c r="Z12" s="686"/>
      <c r="AA12" s="686"/>
      <c r="AB12" s="686"/>
      <c r="AC12" s="687" t="s">
        <v>423</v>
      </c>
      <c r="AD12" s="687"/>
      <c r="AE12" s="687"/>
      <c r="AF12" s="687"/>
      <c r="AG12" s="687"/>
      <c r="AH12" s="688"/>
      <c r="AI12" s="561" t="s">
        <v>291</v>
      </c>
      <c r="AJ12" s="562"/>
      <c r="AK12" s="562"/>
      <c r="AL12" s="562"/>
      <c r="AM12" s="562"/>
      <c r="AN12" s="562"/>
      <c r="AO12" s="562"/>
      <c r="AP12" s="562"/>
      <c r="AQ12" s="562"/>
      <c r="AR12" s="562"/>
      <c r="AS12" s="562"/>
      <c r="AT12" s="562"/>
      <c r="AU12" s="562"/>
      <c r="AV12" s="563"/>
      <c r="AW12" s="36"/>
      <c r="AY12" s="57" t="s">
        <v>450</v>
      </c>
      <c r="AZ12" s="58" t="s">
        <v>350</v>
      </c>
      <c r="BA12" s="58" t="s">
        <v>350</v>
      </c>
      <c r="BB12" s="58" t="s">
        <v>451</v>
      </c>
      <c r="BC12" s="58" t="s">
        <v>451</v>
      </c>
      <c r="BD12" s="58" t="s">
        <v>265</v>
      </c>
      <c r="BE12" s="58" t="s">
        <v>265</v>
      </c>
      <c r="BF12" s="58" t="s">
        <v>361</v>
      </c>
      <c r="BG12" s="58" t="s">
        <v>361</v>
      </c>
      <c r="BH12" s="58" t="s">
        <v>452</v>
      </c>
      <c r="BI12" s="58" t="s">
        <v>453</v>
      </c>
      <c r="BJ12" s="59" t="s">
        <v>269</v>
      </c>
      <c r="BK12" s="59" t="s">
        <v>270</v>
      </c>
      <c r="BL12" s="59" t="s">
        <v>270</v>
      </c>
      <c r="BM12" s="60" t="s">
        <v>271</v>
      </c>
      <c r="BN12" s="60" t="s">
        <v>272</v>
      </c>
      <c r="BO12" s="73">
        <v>120</v>
      </c>
      <c r="BP12" s="73">
        <v>130</v>
      </c>
      <c r="BQ12" s="73">
        <v>180</v>
      </c>
      <c r="BR12" s="73">
        <v>200</v>
      </c>
      <c r="BS12" s="73">
        <v>230</v>
      </c>
      <c r="BT12" s="61" t="s">
        <v>356</v>
      </c>
      <c r="BU12" s="73">
        <v>1.5</v>
      </c>
      <c r="BV12" s="73">
        <v>3</v>
      </c>
      <c r="BW12" s="73">
        <v>4</v>
      </c>
      <c r="BX12" s="73">
        <v>3.5</v>
      </c>
    </row>
    <row r="13" spans="1:76" ht="27" customHeight="1" thickBot="1">
      <c r="A13" s="654" t="str">
        <f>U6</f>
        <v>LD20ANC-200604D0</v>
      </c>
      <c r="B13" s="660" t="s">
        <v>431</v>
      </c>
      <c r="C13" s="661"/>
      <c r="D13" s="661"/>
      <c r="E13" s="661"/>
      <c r="F13" s="661"/>
      <c r="G13" s="661"/>
      <c r="H13" s="982" t="s">
        <v>441</v>
      </c>
      <c r="I13" s="982"/>
      <c r="J13" s="982"/>
      <c r="K13" s="982"/>
      <c r="L13" s="982"/>
      <c r="M13" s="982"/>
      <c r="N13" s="982"/>
      <c r="O13" s="982"/>
      <c r="P13" s="982"/>
      <c r="Q13" s="982"/>
      <c r="R13" s="982"/>
      <c r="S13" s="53" t="s">
        <v>432</v>
      </c>
      <c r="T13" s="53"/>
      <c r="U13" s="53"/>
      <c r="V13" s="536" t="s">
        <v>433</v>
      </c>
      <c r="W13" s="550"/>
      <c r="X13" s="550"/>
      <c r="Y13" s="550"/>
      <c r="Z13" s="550"/>
      <c r="AA13" s="550"/>
      <c r="AB13" s="551"/>
      <c r="AC13" s="983" t="s">
        <v>434</v>
      </c>
      <c r="AD13" s="819"/>
      <c r="AE13" s="819"/>
      <c r="AF13" s="819"/>
      <c r="AG13" s="819"/>
      <c r="AH13" s="820"/>
      <c r="AI13" s="755" t="s">
        <v>292</v>
      </c>
      <c r="AJ13" s="756"/>
      <c r="AK13" s="765"/>
      <c r="AL13" s="765"/>
      <c r="AM13" s="765"/>
      <c r="AN13" s="765"/>
      <c r="AO13" s="765"/>
      <c r="AP13" s="756" t="s">
        <v>293</v>
      </c>
      <c r="AQ13" s="756"/>
      <c r="AR13" s="765" t="s">
        <v>294</v>
      </c>
      <c r="AS13" s="765"/>
      <c r="AT13" s="765"/>
      <c r="AU13" s="765"/>
      <c r="AV13" s="766"/>
      <c r="AW13" s="817"/>
      <c r="AY13" s="57" t="s">
        <v>364</v>
      </c>
      <c r="AZ13" s="58" t="s">
        <v>365</v>
      </c>
      <c r="BA13" s="58" t="s">
        <v>365</v>
      </c>
      <c r="BB13" s="58" t="s">
        <v>366</v>
      </c>
      <c r="BC13" s="58" t="s">
        <v>366</v>
      </c>
      <c r="BD13" s="58" t="s">
        <v>367</v>
      </c>
      <c r="BE13" s="58" t="s">
        <v>367</v>
      </c>
      <c r="BF13" s="58" t="s">
        <v>368</v>
      </c>
      <c r="BG13" s="58" t="s">
        <v>368</v>
      </c>
      <c r="BH13" s="58" t="s">
        <v>360</v>
      </c>
      <c r="BI13" s="58" t="s">
        <v>369</v>
      </c>
      <c r="BJ13" s="59" t="s">
        <v>370</v>
      </c>
      <c r="BK13" s="59" t="s">
        <v>371</v>
      </c>
      <c r="BL13" s="59" t="s">
        <v>371</v>
      </c>
      <c r="BM13" s="60" t="s">
        <v>271</v>
      </c>
      <c r="BN13" s="60" t="s">
        <v>272</v>
      </c>
      <c r="BO13" s="73">
        <v>100</v>
      </c>
      <c r="BP13" s="73">
        <v>110</v>
      </c>
      <c r="BQ13" s="73">
        <v>210</v>
      </c>
      <c r="BR13" s="73">
        <v>230</v>
      </c>
      <c r="BS13" s="73">
        <v>155</v>
      </c>
      <c r="BT13" s="61" t="s">
        <v>356</v>
      </c>
      <c r="BU13" s="73">
        <v>1.5</v>
      </c>
      <c r="BV13" s="73">
        <v>2.5</v>
      </c>
      <c r="BW13" s="73">
        <v>3</v>
      </c>
      <c r="BX13" s="73">
        <v>3</v>
      </c>
    </row>
    <row r="14" spans="1:76" ht="27" customHeight="1" thickBot="1">
      <c r="A14" s="654"/>
      <c r="B14" s="660" t="s">
        <v>435</v>
      </c>
      <c r="C14" s="661"/>
      <c r="D14" s="661"/>
      <c r="E14" s="661"/>
      <c r="F14" s="661"/>
      <c r="G14" s="661"/>
      <c r="H14" s="662"/>
      <c r="I14" s="662"/>
      <c r="J14" s="662"/>
      <c r="K14" s="662"/>
      <c r="L14" s="662"/>
      <c r="M14" s="662"/>
      <c r="N14" s="662"/>
      <c r="O14" s="662"/>
      <c r="P14" s="662"/>
      <c r="Q14" s="662"/>
      <c r="R14" s="662"/>
      <c r="S14" s="661" t="s">
        <v>436</v>
      </c>
      <c r="T14" s="661"/>
      <c r="U14" s="661"/>
      <c r="V14" s="661"/>
      <c r="W14" s="661"/>
      <c r="X14" s="661"/>
      <c r="Y14" s="985"/>
      <c r="Z14" s="985"/>
      <c r="AA14" s="985"/>
      <c r="AB14" s="985"/>
      <c r="AC14" s="985"/>
      <c r="AD14" s="985"/>
      <c r="AE14" s="985"/>
      <c r="AF14" s="985"/>
      <c r="AG14" s="985"/>
      <c r="AH14" s="986"/>
      <c r="AI14" s="561" t="s">
        <v>290</v>
      </c>
      <c r="AJ14" s="562"/>
      <c r="AK14" s="562"/>
      <c r="AL14" s="562"/>
      <c r="AM14" s="562"/>
      <c r="AN14" s="562"/>
      <c r="AO14" s="562"/>
      <c r="AP14" s="562"/>
      <c r="AQ14" s="562"/>
      <c r="AR14" s="562"/>
      <c r="AS14" s="562"/>
      <c r="AT14" s="562"/>
      <c r="AU14" s="562"/>
      <c r="AV14" s="563"/>
      <c r="AW14" s="817"/>
      <c r="AY14" s="57" t="s">
        <v>373</v>
      </c>
      <c r="AZ14" s="58" t="s">
        <v>365</v>
      </c>
      <c r="BA14" s="58" t="s">
        <v>365</v>
      </c>
      <c r="BB14" s="58" t="s">
        <v>366</v>
      </c>
      <c r="BC14" s="58" t="s">
        <v>366</v>
      </c>
      <c r="BD14" s="58" t="s">
        <v>367</v>
      </c>
      <c r="BE14" s="58" t="s">
        <v>367</v>
      </c>
      <c r="BF14" s="58" t="s">
        <v>368</v>
      </c>
      <c r="BG14" s="58" t="s">
        <v>368</v>
      </c>
      <c r="BH14" s="58" t="s">
        <v>360</v>
      </c>
      <c r="BI14" s="58" t="s">
        <v>369</v>
      </c>
      <c r="BJ14" s="59" t="s">
        <v>354</v>
      </c>
      <c r="BK14" s="59" t="s">
        <v>355</v>
      </c>
      <c r="BL14" s="59" t="s">
        <v>355</v>
      </c>
      <c r="BM14" s="60" t="s">
        <v>271</v>
      </c>
      <c r="BN14" s="60" t="s">
        <v>272</v>
      </c>
      <c r="BO14" s="73">
        <v>120</v>
      </c>
      <c r="BP14" s="73">
        <v>120</v>
      </c>
      <c r="BQ14" s="73">
        <v>210</v>
      </c>
      <c r="BR14" s="73">
        <v>225</v>
      </c>
      <c r="BS14" s="73">
        <v>130</v>
      </c>
      <c r="BT14" s="61" t="s">
        <v>356</v>
      </c>
      <c r="BU14" s="73">
        <v>1.5</v>
      </c>
      <c r="BV14" s="73">
        <v>3</v>
      </c>
      <c r="BW14" s="73">
        <v>3</v>
      </c>
      <c r="BX14" s="73">
        <v>3</v>
      </c>
    </row>
    <row r="15" spans="1:76" ht="27" customHeight="1">
      <c r="A15" s="654"/>
      <c r="B15" s="660"/>
      <c r="C15" s="661"/>
      <c r="D15" s="661"/>
      <c r="E15" s="661"/>
      <c r="F15" s="661"/>
      <c r="G15" s="661"/>
      <c r="H15" s="662"/>
      <c r="I15" s="662"/>
      <c r="J15" s="662"/>
      <c r="K15" s="662"/>
      <c r="L15" s="662"/>
      <c r="M15" s="662"/>
      <c r="N15" s="662"/>
      <c r="O15" s="662"/>
      <c r="P15" s="662"/>
      <c r="Q15" s="662"/>
      <c r="R15" s="662"/>
      <c r="S15" s="661"/>
      <c r="T15" s="661"/>
      <c r="U15" s="661"/>
      <c r="V15" s="661"/>
      <c r="W15" s="661"/>
      <c r="X15" s="661"/>
      <c r="Y15" s="985"/>
      <c r="Z15" s="985"/>
      <c r="AA15" s="985"/>
      <c r="AB15" s="985"/>
      <c r="AC15" s="985"/>
      <c r="AD15" s="985"/>
      <c r="AE15" s="985"/>
      <c r="AF15" s="985"/>
      <c r="AG15" s="985"/>
      <c r="AH15" s="986"/>
      <c r="AI15" s="987" t="s">
        <v>295</v>
      </c>
      <c r="AJ15" s="988"/>
      <c r="AK15" s="988"/>
      <c r="AL15" s="988"/>
      <c r="AM15" s="988"/>
      <c r="AN15" s="988"/>
      <c r="AO15" s="988"/>
      <c r="AP15" s="988" t="s">
        <v>296</v>
      </c>
      <c r="AQ15" s="988"/>
      <c r="AR15" s="988"/>
      <c r="AS15" s="988"/>
      <c r="AT15" s="988"/>
      <c r="AU15" s="988"/>
      <c r="AV15" s="989"/>
      <c r="AW15" s="817"/>
      <c r="AY15" s="57" t="s">
        <v>374</v>
      </c>
      <c r="AZ15" s="58" t="s">
        <v>375</v>
      </c>
      <c r="BA15" s="58" t="s">
        <v>375</v>
      </c>
      <c r="BB15" s="58" t="s">
        <v>376</v>
      </c>
      <c r="BC15" s="58" t="s">
        <v>376</v>
      </c>
      <c r="BD15" s="58" t="s">
        <v>377</v>
      </c>
      <c r="BE15" s="58" t="s">
        <v>377</v>
      </c>
      <c r="BF15" s="58" t="s">
        <v>378</v>
      </c>
      <c r="BG15" s="58" t="s">
        <v>378</v>
      </c>
      <c r="BH15" s="58" t="s">
        <v>379</v>
      </c>
      <c r="BI15" s="58" t="s">
        <v>268</v>
      </c>
      <c r="BJ15" s="59" t="s">
        <v>354</v>
      </c>
      <c r="BK15" s="59" t="s">
        <v>355</v>
      </c>
      <c r="BL15" s="59" t="s">
        <v>355</v>
      </c>
      <c r="BM15" s="60" t="s">
        <v>271</v>
      </c>
      <c r="BN15" s="60" t="s">
        <v>272</v>
      </c>
      <c r="BO15" s="73">
        <v>150</v>
      </c>
      <c r="BP15" s="73">
        <v>150</v>
      </c>
      <c r="BQ15" s="73">
        <v>220</v>
      </c>
      <c r="BR15" s="73">
        <v>200</v>
      </c>
      <c r="BS15" s="73">
        <v>225</v>
      </c>
      <c r="BT15" s="61" t="s">
        <v>356</v>
      </c>
      <c r="BU15" s="73">
        <v>1.5</v>
      </c>
      <c r="BV15" s="73">
        <v>3.2</v>
      </c>
      <c r="BW15" s="73">
        <v>3</v>
      </c>
      <c r="BX15" s="73">
        <v>3.5</v>
      </c>
    </row>
    <row r="16" spans="1:76" ht="27" customHeight="1">
      <c r="A16" s="654"/>
      <c r="B16" s="655" t="s">
        <v>437</v>
      </c>
      <c r="C16" s="656"/>
      <c r="D16" s="656"/>
      <c r="E16" s="661"/>
      <c r="F16" s="661"/>
      <c r="G16" s="661"/>
      <c r="H16" s="661"/>
      <c r="I16" s="661"/>
      <c r="J16" s="661"/>
      <c r="K16" s="661" t="s">
        <v>438</v>
      </c>
      <c r="L16" s="661"/>
      <c r="M16" s="661"/>
      <c r="N16" s="661"/>
      <c r="O16" s="661"/>
      <c r="P16" s="661"/>
      <c r="Q16" s="661"/>
      <c r="R16" s="661"/>
      <c r="S16" s="661" t="s">
        <v>439</v>
      </c>
      <c r="T16" s="661"/>
      <c r="U16" s="661"/>
      <c r="V16" s="661"/>
      <c r="W16" s="661"/>
      <c r="X16" s="661"/>
      <c r="Y16" s="661"/>
      <c r="Z16" s="661"/>
      <c r="AA16" s="656" t="s">
        <v>440</v>
      </c>
      <c r="AB16" s="656"/>
      <c r="AC16" s="656"/>
      <c r="AD16" s="549"/>
      <c r="AE16" s="549"/>
      <c r="AF16" s="549"/>
      <c r="AG16" s="549"/>
      <c r="AH16" s="633"/>
      <c r="AI16" s="774" t="s">
        <v>297</v>
      </c>
      <c r="AJ16" s="774"/>
      <c r="AK16" s="774"/>
      <c r="AL16" s="774"/>
      <c r="AM16" s="774"/>
      <c r="AN16" s="769" t="s">
        <v>293</v>
      </c>
      <c r="AO16" s="990"/>
      <c r="AP16" s="774" t="s">
        <v>297</v>
      </c>
      <c r="AQ16" s="774"/>
      <c r="AR16" s="774"/>
      <c r="AS16" s="774"/>
      <c r="AT16" s="774"/>
      <c r="AU16" s="769" t="s">
        <v>293</v>
      </c>
      <c r="AV16" s="770"/>
      <c r="AW16" s="817"/>
      <c r="AX16" s="54"/>
      <c r="AY16" s="57" t="s">
        <v>380</v>
      </c>
      <c r="AZ16" s="58" t="s">
        <v>375</v>
      </c>
      <c r="BA16" s="58" t="s">
        <v>375</v>
      </c>
      <c r="BB16" s="58" t="s">
        <v>376</v>
      </c>
      <c r="BC16" s="58" t="s">
        <v>376</v>
      </c>
      <c r="BD16" s="58" t="s">
        <v>377</v>
      </c>
      <c r="BE16" s="58" t="s">
        <v>377</v>
      </c>
      <c r="BF16" s="58" t="s">
        <v>378</v>
      </c>
      <c r="BG16" s="58" t="s">
        <v>378</v>
      </c>
      <c r="BH16" s="58" t="s">
        <v>379</v>
      </c>
      <c r="BI16" s="58" t="s">
        <v>268</v>
      </c>
      <c r="BJ16" s="59" t="s">
        <v>370</v>
      </c>
      <c r="BK16" s="59" t="s">
        <v>371</v>
      </c>
      <c r="BL16" s="59" t="s">
        <v>371</v>
      </c>
      <c r="BM16" s="60" t="s">
        <v>271</v>
      </c>
      <c r="BN16" s="60" t="s">
        <v>272</v>
      </c>
      <c r="BO16" s="73">
        <v>140</v>
      </c>
      <c r="BP16" s="73">
        <v>140</v>
      </c>
      <c r="BQ16" s="73">
        <v>220</v>
      </c>
      <c r="BR16" s="73">
        <v>200</v>
      </c>
      <c r="BS16" s="73">
        <v>225</v>
      </c>
      <c r="BT16" s="61" t="s">
        <v>356</v>
      </c>
      <c r="BU16" s="73">
        <v>1</v>
      </c>
      <c r="BV16" s="73">
        <v>3.2</v>
      </c>
      <c r="BW16" s="73">
        <v>3</v>
      </c>
      <c r="BX16" s="73">
        <v>3.5</v>
      </c>
    </row>
    <row r="17" spans="1:76" ht="27" customHeight="1" thickBot="1">
      <c r="A17" s="654"/>
      <c r="B17" s="657"/>
      <c r="C17" s="658"/>
      <c r="D17" s="658"/>
      <c r="E17" s="659"/>
      <c r="F17" s="659"/>
      <c r="G17" s="659"/>
      <c r="H17" s="659"/>
      <c r="I17" s="659"/>
      <c r="J17" s="659"/>
      <c r="K17" s="659"/>
      <c r="L17" s="659"/>
      <c r="M17" s="659"/>
      <c r="N17" s="659"/>
      <c r="O17" s="659"/>
      <c r="P17" s="659"/>
      <c r="Q17" s="659"/>
      <c r="R17" s="659"/>
      <c r="S17" s="659"/>
      <c r="T17" s="659"/>
      <c r="U17" s="659"/>
      <c r="V17" s="659"/>
      <c r="W17" s="659"/>
      <c r="X17" s="659"/>
      <c r="Y17" s="659"/>
      <c r="Z17" s="659"/>
      <c r="AA17" s="658"/>
      <c r="AB17" s="658"/>
      <c r="AC17" s="658"/>
      <c r="AD17" s="634"/>
      <c r="AE17" s="634"/>
      <c r="AF17" s="634"/>
      <c r="AG17" s="634"/>
      <c r="AH17" s="635"/>
      <c r="AI17" s="984" t="s">
        <v>289</v>
      </c>
      <c r="AJ17" s="497"/>
      <c r="AK17" s="497"/>
      <c r="AL17" s="497"/>
      <c r="AM17" s="498"/>
      <c r="AN17" s="499" t="s">
        <v>300</v>
      </c>
      <c r="AO17" s="991"/>
      <c r="AP17" s="984" t="s">
        <v>289</v>
      </c>
      <c r="AQ17" s="497"/>
      <c r="AR17" s="497"/>
      <c r="AS17" s="497"/>
      <c r="AT17" s="498"/>
      <c r="AU17" s="499" t="s">
        <v>300</v>
      </c>
      <c r="AV17" s="500"/>
      <c r="AW17" s="817"/>
      <c r="AX17" s="54"/>
      <c r="AY17" s="57" t="s">
        <v>381</v>
      </c>
      <c r="AZ17" s="58" t="s">
        <v>263</v>
      </c>
      <c r="BA17" s="58" t="s">
        <v>263</v>
      </c>
      <c r="BB17" s="58" t="s">
        <v>267</v>
      </c>
      <c r="BC17" s="58" t="s">
        <v>267</v>
      </c>
      <c r="BD17" s="58" t="s">
        <v>265</v>
      </c>
      <c r="BE17" s="58" t="s">
        <v>265</v>
      </c>
      <c r="BF17" s="58" t="s">
        <v>266</v>
      </c>
      <c r="BG17" s="58" t="s">
        <v>266</v>
      </c>
      <c r="BH17" s="58" t="s">
        <v>267</v>
      </c>
      <c r="BI17" s="58" t="s">
        <v>268</v>
      </c>
      <c r="BJ17" s="59" t="s">
        <v>354</v>
      </c>
      <c r="BK17" s="59" t="s">
        <v>355</v>
      </c>
      <c r="BL17" s="59" t="s">
        <v>355</v>
      </c>
      <c r="BM17" s="60" t="s">
        <v>271</v>
      </c>
      <c r="BN17" s="60" t="s">
        <v>272</v>
      </c>
      <c r="BO17" s="73">
        <v>110</v>
      </c>
      <c r="BP17" s="73">
        <v>110</v>
      </c>
      <c r="BQ17" s="73">
        <v>200</v>
      </c>
      <c r="BR17" s="73">
        <v>200</v>
      </c>
      <c r="BS17" s="73">
        <v>150</v>
      </c>
      <c r="BT17" s="61" t="s">
        <v>356</v>
      </c>
      <c r="BU17" s="73">
        <v>2</v>
      </c>
      <c r="BV17" s="73">
        <v>3</v>
      </c>
      <c r="BW17" s="73">
        <v>3</v>
      </c>
      <c r="BX17" s="73">
        <v>3.5</v>
      </c>
    </row>
    <row r="18" spans="1:76" ht="29.45" customHeight="1">
      <c r="A18" s="666" t="str">
        <f>"*"&amp;U6&amp;"*"</f>
        <v>*LD20ANC-200604D0*</v>
      </c>
      <c r="B18" s="668" t="s">
        <v>164</v>
      </c>
      <c r="C18" s="669"/>
      <c r="D18" s="669"/>
      <c r="E18" s="669"/>
      <c r="F18" s="669"/>
      <c r="G18" s="669"/>
      <c r="H18" s="669"/>
      <c r="I18" s="669"/>
      <c r="J18" s="669"/>
      <c r="K18" s="669"/>
      <c r="L18" s="669"/>
      <c r="M18" s="669"/>
      <c r="N18" s="669"/>
      <c r="O18" s="669"/>
      <c r="P18" s="669"/>
      <c r="Q18" s="669"/>
      <c r="R18" s="669"/>
      <c r="S18" s="669"/>
      <c r="T18" s="669"/>
      <c r="U18" s="669"/>
      <c r="V18" s="669"/>
      <c r="W18" s="669"/>
      <c r="X18" s="669"/>
      <c r="Y18" s="669"/>
      <c r="Z18" s="669"/>
      <c r="AA18" s="669"/>
      <c r="AB18" s="669"/>
      <c r="AC18" s="669"/>
      <c r="AD18" s="669"/>
      <c r="AE18" s="669"/>
      <c r="AF18" s="669"/>
      <c r="AG18" s="669"/>
      <c r="AH18" s="670"/>
      <c r="AI18" s="984" t="s">
        <v>298</v>
      </c>
      <c r="AJ18" s="497"/>
      <c r="AK18" s="497"/>
      <c r="AL18" s="497"/>
      <c r="AM18" s="498"/>
      <c r="AN18" s="499" t="s">
        <v>300</v>
      </c>
      <c r="AO18" s="991"/>
      <c r="AP18" s="984" t="s">
        <v>298</v>
      </c>
      <c r="AQ18" s="497"/>
      <c r="AR18" s="497"/>
      <c r="AS18" s="497"/>
      <c r="AT18" s="498"/>
      <c r="AU18" s="499" t="s">
        <v>300</v>
      </c>
      <c r="AV18" s="500"/>
      <c r="AW18" s="1046" t="str">
        <f>"*"&amp;U6&amp;"*"</f>
        <v>*LD20ANC-200604D0*</v>
      </c>
      <c r="AX18" s="54"/>
      <c r="AY18" s="57" t="s">
        <v>382</v>
      </c>
      <c r="AZ18" s="58" t="s">
        <v>375</v>
      </c>
      <c r="BA18" s="58" t="s">
        <v>375</v>
      </c>
      <c r="BB18" s="58" t="s">
        <v>383</v>
      </c>
      <c r="BC18" s="58" t="s">
        <v>383</v>
      </c>
      <c r="BD18" s="58" t="s">
        <v>265</v>
      </c>
      <c r="BE18" s="58" t="s">
        <v>265</v>
      </c>
      <c r="BF18" s="58" t="s">
        <v>361</v>
      </c>
      <c r="BG18" s="58" t="s">
        <v>361</v>
      </c>
      <c r="BH18" s="58" t="s">
        <v>267</v>
      </c>
      <c r="BI18" s="58" t="s">
        <v>268</v>
      </c>
      <c r="BJ18" s="59" t="s">
        <v>384</v>
      </c>
      <c r="BK18" s="59" t="s">
        <v>385</v>
      </c>
      <c r="BL18" s="59" t="s">
        <v>385</v>
      </c>
      <c r="BM18" s="60" t="s">
        <v>271</v>
      </c>
      <c r="BN18" s="60" t="s">
        <v>272</v>
      </c>
      <c r="BO18" s="73">
        <v>120</v>
      </c>
      <c r="BP18" s="73" t="s">
        <v>454</v>
      </c>
      <c r="BQ18" s="73">
        <v>200</v>
      </c>
      <c r="BR18" s="73">
        <v>200</v>
      </c>
      <c r="BS18" s="73">
        <v>220</v>
      </c>
      <c r="BT18" s="61" t="s">
        <v>356</v>
      </c>
      <c r="BU18" s="73">
        <v>2</v>
      </c>
      <c r="BV18" s="62">
        <v>3</v>
      </c>
      <c r="BW18" s="73">
        <v>4</v>
      </c>
      <c r="BX18" s="73">
        <v>3.5</v>
      </c>
    </row>
    <row r="19" spans="1:76" ht="29.45" customHeight="1" thickBot="1">
      <c r="A19" s="666"/>
      <c r="B19" s="671"/>
      <c r="C19" s="672"/>
      <c r="D19" s="672"/>
      <c r="E19" s="672"/>
      <c r="F19" s="672"/>
      <c r="G19" s="672"/>
      <c r="H19" s="672"/>
      <c r="I19" s="672"/>
      <c r="J19" s="672"/>
      <c r="K19" s="672"/>
      <c r="L19" s="672"/>
      <c r="M19" s="672"/>
      <c r="N19" s="672"/>
      <c r="O19" s="672"/>
      <c r="P19" s="672"/>
      <c r="Q19" s="672"/>
      <c r="R19" s="672"/>
      <c r="S19" s="672"/>
      <c r="T19" s="672"/>
      <c r="U19" s="672"/>
      <c r="V19" s="672"/>
      <c r="W19" s="672"/>
      <c r="X19" s="672"/>
      <c r="Y19" s="672"/>
      <c r="Z19" s="672"/>
      <c r="AA19" s="672"/>
      <c r="AB19" s="672"/>
      <c r="AC19" s="672"/>
      <c r="AD19" s="672"/>
      <c r="AE19" s="672"/>
      <c r="AF19" s="672"/>
      <c r="AG19" s="672"/>
      <c r="AH19" s="673"/>
      <c r="AI19" s="984" t="s">
        <v>287</v>
      </c>
      <c r="AJ19" s="497"/>
      <c r="AK19" s="497"/>
      <c r="AL19" s="497"/>
      <c r="AM19" s="498"/>
      <c r="AN19" s="499" t="s">
        <v>300</v>
      </c>
      <c r="AO19" s="991"/>
      <c r="AP19" s="984" t="s">
        <v>287</v>
      </c>
      <c r="AQ19" s="497"/>
      <c r="AR19" s="497"/>
      <c r="AS19" s="497"/>
      <c r="AT19" s="498"/>
      <c r="AU19" s="499" t="s">
        <v>300</v>
      </c>
      <c r="AV19" s="500"/>
      <c r="AW19" s="1046"/>
      <c r="AX19" s="54"/>
      <c r="AY19" s="63" t="s">
        <v>250</v>
      </c>
      <c r="AZ19" s="58" t="s">
        <v>263</v>
      </c>
      <c r="BA19" s="58" t="s">
        <v>263</v>
      </c>
      <c r="BB19" s="58" t="s">
        <v>264</v>
      </c>
      <c r="BC19" s="58" t="s">
        <v>264</v>
      </c>
      <c r="BD19" s="58" t="s">
        <v>265</v>
      </c>
      <c r="BE19" s="58" t="s">
        <v>265</v>
      </c>
      <c r="BF19" s="58" t="s">
        <v>266</v>
      </c>
      <c r="BG19" s="58" t="s">
        <v>266</v>
      </c>
      <c r="BH19" s="58" t="s">
        <v>267</v>
      </c>
      <c r="BI19" s="58" t="s">
        <v>268</v>
      </c>
      <c r="BJ19" s="64" t="s">
        <v>269</v>
      </c>
      <c r="BK19" s="64" t="s">
        <v>270</v>
      </c>
      <c r="BL19" s="64" t="s">
        <v>270</v>
      </c>
      <c r="BM19" s="60" t="s">
        <v>271</v>
      </c>
      <c r="BN19" s="60" t="s">
        <v>272</v>
      </c>
      <c r="BO19" s="73">
        <v>110</v>
      </c>
      <c r="BP19" s="73" t="s">
        <v>443</v>
      </c>
      <c r="BQ19" s="73">
        <v>180</v>
      </c>
      <c r="BR19" s="73">
        <v>190</v>
      </c>
      <c r="BS19" s="73">
        <v>230</v>
      </c>
      <c r="BT19" s="61"/>
      <c r="BU19" s="73">
        <v>1.5</v>
      </c>
      <c r="BV19" s="73">
        <v>3</v>
      </c>
      <c r="BW19" s="73">
        <v>4</v>
      </c>
      <c r="BX19" s="73">
        <v>4</v>
      </c>
    </row>
    <row r="20" spans="1:76" ht="30" customHeight="1">
      <c r="A20" s="666"/>
      <c r="B20" s="610" t="s">
        <v>50</v>
      </c>
      <c r="C20" s="611"/>
      <c r="D20" s="611"/>
      <c r="E20" s="596" t="s">
        <v>27</v>
      </c>
      <c r="F20" s="597"/>
      <c r="G20" s="597"/>
      <c r="H20" s="597"/>
      <c r="I20" s="597"/>
      <c r="J20" s="597"/>
      <c r="K20" s="597"/>
      <c r="L20" s="597"/>
      <c r="M20" s="597"/>
      <c r="N20" s="597"/>
      <c r="O20" s="597"/>
      <c r="P20" s="598"/>
      <c r="Q20" s="596" t="s">
        <v>165</v>
      </c>
      <c r="R20" s="597"/>
      <c r="S20" s="597"/>
      <c r="T20" s="597"/>
      <c r="U20" s="597"/>
      <c r="V20" s="597"/>
      <c r="W20" s="597"/>
      <c r="X20" s="597"/>
      <c r="Y20" s="597"/>
      <c r="Z20" s="598"/>
      <c r="AA20" s="596" t="s">
        <v>285</v>
      </c>
      <c r="AB20" s="597"/>
      <c r="AC20" s="597"/>
      <c r="AD20" s="597"/>
      <c r="AE20" s="597"/>
      <c r="AF20" s="597"/>
      <c r="AG20" s="597"/>
      <c r="AH20" s="597"/>
      <c r="AI20" s="984" t="s">
        <v>288</v>
      </c>
      <c r="AJ20" s="497"/>
      <c r="AK20" s="497"/>
      <c r="AL20" s="497"/>
      <c r="AM20" s="498"/>
      <c r="AN20" s="499" t="s">
        <v>300</v>
      </c>
      <c r="AO20" s="991"/>
      <c r="AP20" s="984" t="s">
        <v>288</v>
      </c>
      <c r="AQ20" s="497"/>
      <c r="AR20" s="497"/>
      <c r="AS20" s="497"/>
      <c r="AT20" s="498"/>
      <c r="AU20" s="499" t="s">
        <v>300</v>
      </c>
      <c r="AV20" s="500"/>
      <c r="AW20" s="1046"/>
      <c r="AX20" s="49"/>
      <c r="AY20" s="57" t="s">
        <v>388</v>
      </c>
      <c r="AZ20" s="58" t="s">
        <v>365</v>
      </c>
      <c r="BA20" s="58" t="s">
        <v>365</v>
      </c>
      <c r="BB20" s="58" t="s">
        <v>366</v>
      </c>
      <c r="BC20" s="58" t="s">
        <v>366</v>
      </c>
      <c r="BD20" s="58" t="s">
        <v>367</v>
      </c>
      <c r="BE20" s="58" t="s">
        <v>367</v>
      </c>
      <c r="BF20" s="58" t="s">
        <v>368</v>
      </c>
      <c r="BG20" s="58" t="s">
        <v>368</v>
      </c>
      <c r="BH20" s="58" t="s">
        <v>360</v>
      </c>
      <c r="BI20" s="58" t="s">
        <v>369</v>
      </c>
      <c r="BJ20" s="59" t="s">
        <v>354</v>
      </c>
      <c r="BK20" s="59" t="s">
        <v>355</v>
      </c>
      <c r="BL20" s="59" t="s">
        <v>355</v>
      </c>
      <c r="BM20" s="60" t="s">
        <v>271</v>
      </c>
      <c r="BN20" s="60" t="s">
        <v>272</v>
      </c>
      <c r="BO20" s="73">
        <v>120</v>
      </c>
      <c r="BP20" s="73">
        <v>140</v>
      </c>
      <c r="BQ20" s="73">
        <v>200</v>
      </c>
      <c r="BR20" s="73">
        <v>190</v>
      </c>
      <c r="BS20" s="73">
        <v>130</v>
      </c>
      <c r="BT20" s="61" t="s">
        <v>356</v>
      </c>
      <c r="BU20" s="73">
        <v>1.5</v>
      </c>
      <c r="BV20" s="73">
        <v>3.5</v>
      </c>
      <c r="BW20" s="73">
        <v>3.2</v>
      </c>
      <c r="BX20" s="73">
        <v>2.5</v>
      </c>
    </row>
    <row r="21" spans="1:76" ht="30" customHeight="1" thickBot="1">
      <c r="A21" s="666"/>
      <c r="B21" s="587"/>
      <c r="C21" s="588"/>
      <c r="D21" s="588"/>
      <c r="E21" s="600" t="s">
        <v>284</v>
      </c>
      <c r="F21" s="601"/>
      <c r="G21" s="600" t="s">
        <v>280</v>
      </c>
      <c r="H21" s="601"/>
      <c r="I21" s="600" t="s">
        <v>281</v>
      </c>
      <c r="J21" s="601"/>
      <c r="K21" s="600" t="s">
        <v>282</v>
      </c>
      <c r="L21" s="601"/>
      <c r="M21" s="600" t="s">
        <v>283</v>
      </c>
      <c r="N21" s="601"/>
      <c r="O21" s="600" t="s">
        <v>474</v>
      </c>
      <c r="P21" s="601"/>
      <c r="Q21" s="600" t="s">
        <v>280</v>
      </c>
      <c r="R21" s="601"/>
      <c r="S21" s="600" t="s">
        <v>281</v>
      </c>
      <c r="T21" s="601"/>
      <c r="U21" s="600" t="s">
        <v>282</v>
      </c>
      <c r="V21" s="601"/>
      <c r="W21" s="600" t="s">
        <v>283</v>
      </c>
      <c r="X21" s="601"/>
      <c r="Y21" s="600" t="s">
        <v>474</v>
      </c>
      <c r="Z21" s="601"/>
      <c r="AA21" s="602" t="s">
        <v>280</v>
      </c>
      <c r="AB21" s="602"/>
      <c r="AC21" s="600" t="s">
        <v>281</v>
      </c>
      <c r="AD21" s="601"/>
      <c r="AE21" s="600" t="s">
        <v>282</v>
      </c>
      <c r="AF21" s="601"/>
      <c r="AG21" s="600" t="s">
        <v>283</v>
      </c>
      <c r="AH21" s="992"/>
      <c r="AI21" s="984" t="s">
        <v>299</v>
      </c>
      <c r="AJ21" s="497"/>
      <c r="AK21" s="497"/>
      <c r="AL21" s="497"/>
      <c r="AM21" s="498"/>
      <c r="AN21" s="499" t="s">
        <v>300</v>
      </c>
      <c r="AO21" s="991"/>
      <c r="AP21" s="984" t="s">
        <v>299</v>
      </c>
      <c r="AQ21" s="497"/>
      <c r="AR21" s="497"/>
      <c r="AS21" s="497"/>
      <c r="AT21" s="498"/>
      <c r="AU21" s="499" t="s">
        <v>300</v>
      </c>
      <c r="AV21" s="500"/>
      <c r="AW21" s="1046"/>
      <c r="AX21" s="49"/>
      <c r="AY21" s="57" t="s">
        <v>390</v>
      </c>
      <c r="AZ21" s="58" t="s">
        <v>391</v>
      </c>
      <c r="BA21" s="58" t="s">
        <v>391</v>
      </c>
      <c r="BB21" s="58" t="s">
        <v>392</v>
      </c>
      <c r="BC21" s="58" t="s">
        <v>392</v>
      </c>
      <c r="BD21" s="58" t="s">
        <v>265</v>
      </c>
      <c r="BE21" s="58" t="s">
        <v>265</v>
      </c>
      <c r="BF21" s="58" t="s">
        <v>393</v>
      </c>
      <c r="BG21" s="58" t="s">
        <v>393</v>
      </c>
      <c r="BH21" s="58" t="s">
        <v>394</v>
      </c>
      <c r="BI21" s="58" t="s">
        <v>369</v>
      </c>
      <c r="BJ21" s="59" t="s">
        <v>370</v>
      </c>
      <c r="BK21" s="59" t="s">
        <v>371</v>
      </c>
      <c r="BL21" s="59" t="s">
        <v>371</v>
      </c>
      <c r="BM21" s="60" t="s">
        <v>271</v>
      </c>
      <c r="BN21" s="60" t="s">
        <v>272</v>
      </c>
      <c r="BO21" s="73">
        <v>110</v>
      </c>
      <c r="BP21" s="73">
        <v>110</v>
      </c>
      <c r="BQ21" s="73">
        <v>200</v>
      </c>
      <c r="BR21" s="73">
        <v>200</v>
      </c>
      <c r="BS21" s="73">
        <v>150</v>
      </c>
      <c r="BT21" s="61" t="s">
        <v>356</v>
      </c>
      <c r="BU21" s="73">
        <v>2</v>
      </c>
      <c r="BV21" s="73">
        <v>3</v>
      </c>
      <c r="BW21" s="73">
        <v>3</v>
      </c>
      <c r="BX21" s="73">
        <v>3.5</v>
      </c>
    </row>
    <row r="22" spans="1:76" ht="32.1" customHeight="1">
      <c r="A22" s="666"/>
      <c r="B22" s="587" t="s">
        <v>166</v>
      </c>
      <c r="C22" s="588"/>
      <c r="D22" s="588"/>
      <c r="E22" s="596">
        <v>100</v>
      </c>
      <c r="F22" s="598"/>
      <c r="G22" s="596">
        <v>110</v>
      </c>
      <c r="H22" s="598"/>
      <c r="I22" s="596">
        <v>170</v>
      </c>
      <c r="J22" s="598"/>
      <c r="K22" s="596">
        <v>160</v>
      </c>
      <c r="L22" s="598"/>
      <c r="M22" s="596">
        <v>225</v>
      </c>
      <c r="N22" s="598"/>
      <c r="O22" s="596">
        <v>200</v>
      </c>
      <c r="P22" s="598"/>
      <c r="Q22" s="596">
        <v>1.5</v>
      </c>
      <c r="R22" s="598"/>
      <c r="S22" s="596">
        <v>3.5</v>
      </c>
      <c r="T22" s="598"/>
      <c r="U22" s="546">
        <v>3</v>
      </c>
      <c r="V22" s="547"/>
      <c r="W22" s="596">
        <v>3.5</v>
      </c>
      <c r="X22" s="598"/>
      <c r="Y22" s="546">
        <v>4</v>
      </c>
      <c r="Z22" s="547"/>
      <c r="AA22" s="546">
        <v>0.5</v>
      </c>
      <c r="AB22" s="547"/>
      <c r="AC22" s="546">
        <v>0.5</v>
      </c>
      <c r="AD22" s="547"/>
      <c r="AE22" s="546">
        <v>0.5</v>
      </c>
      <c r="AF22" s="547"/>
      <c r="AG22" s="546">
        <v>0.5</v>
      </c>
      <c r="AH22" s="547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5"/>
      <c r="AW22" s="1046"/>
      <c r="AX22" s="49"/>
      <c r="AY22" s="57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9"/>
      <c r="BK22" s="59"/>
      <c r="BL22" s="59"/>
      <c r="BM22" s="60"/>
      <c r="BN22" s="60"/>
      <c r="BO22" s="73"/>
      <c r="BP22" s="73"/>
      <c r="BQ22" s="73"/>
      <c r="BR22" s="73"/>
      <c r="BS22" s="73"/>
      <c r="BT22" s="61"/>
      <c r="BU22" s="73"/>
      <c r="BV22" s="73"/>
      <c r="BW22" s="73"/>
      <c r="BX22" s="73"/>
    </row>
    <row r="23" spans="1:76" ht="32.1" customHeight="1">
      <c r="A23" s="666"/>
      <c r="B23" s="587" t="s">
        <v>167</v>
      </c>
      <c r="C23" s="588"/>
      <c r="D23" s="588"/>
      <c r="E23" s="995" t="s">
        <v>471</v>
      </c>
      <c r="F23" s="994"/>
      <c r="G23" s="995" t="s">
        <v>471</v>
      </c>
      <c r="H23" s="994"/>
      <c r="I23" s="544" t="s">
        <v>470</v>
      </c>
      <c r="J23" s="545"/>
      <c r="K23" s="544" t="s">
        <v>470</v>
      </c>
      <c r="L23" s="545"/>
      <c r="M23" s="544" t="s">
        <v>470</v>
      </c>
      <c r="N23" s="545"/>
      <c r="O23" s="995" t="s">
        <v>470</v>
      </c>
      <c r="P23" s="994"/>
      <c r="Q23" s="995" t="s">
        <v>472</v>
      </c>
      <c r="R23" s="994"/>
      <c r="S23" s="995" t="s">
        <v>473</v>
      </c>
      <c r="T23" s="994"/>
      <c r="U23" s="995" t="s">
        <v>473</v>
      </c>
      <c r="V23" s="994"/>
      <c r="W23" s="995" t="s">
        <v>473</v>
      </c>
      <c r="X23" s="994"/>
      <c r="Y23" s="995" t="s">
        <v>473</v>
      </c>
      <c r="Z23" s="994"/>
      <c r="AA23" s="993" t="s">
        <v>356</v>
      </c>
      <c r="AB23" s="994"/>
      <c r="AC23" s="993" t="s">
        <v>356</v>
      </c>
      <c r="AD23" s="994"/>
      <c r="AE23" s="993" t="s">
        <v>356</v>
      </c>
      <c r="AF23" s="994"/>
      <c r="AG23" s="993" t="s">
        <v>356</v>
      </c>
      <c r="AH23" s="99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5"/>
      <c r="AW23" s="1046"/>
      <c r="AX23" s="49"/>
      <c r="AY23" s="57" t="s">
        <v>455</v>
      </c>
      <c r="AZ23" s="58" t="s">
        <v>391</v>
      </c>
      <c r="BA23" s="58" t="s">
        <v>391</v>
      </c>
      <c r="BB23" s="58" t="s">
        <v>392</v>
      </c>
      <c r="BC23" s="58" t="s">
        <v>392</v>
      </c>
      <c r="BD23" s="58" t="s">
        <v>265</v>
      </c>
      <c r="BE23" s="58" t="s">
        <v>265</v>
      </c>
      <c r="BF23" s="58" t="s">
        <v>393</v>
      </c>
      <c r="BG23" s="58" t="s">
        <v>393</v>
      </c>
      <c r="BH23" s="58" t="s">
        <v>394</v>
      </c>
      <c r="BI23" s="58" t="s">
        <v>369</v>
      </c>
      <c r="BJ23" s="59" t="s">
        <v>269</v>
      </c>
      <c r="BK23" s="59" t="s">
        <v>456</v>
      </c>
      <c r="BL23" s="59" t="s">
        <v>270</v>
      </c>
      <c r="BM23" s="60" t="s">
        <v>271</v>
      </c>
      <c r="BN23" s="60" t="s">
        <v>272</v>
      </c>
      <c r="BO23" s="73">
        <v>110</v>
      </c>
      <c r="BP23" s="73">
        <v>110</v>
      </c>
      <c r="BQ23" s="73">
        <v>200</v>
      </c>
      <c r="BR23" s="73">
        <v>200</v>
      </c>
      <c r="BS23" s="73">
        <v>150</v>
      </c>
      <c r="BT23" s="61" t="s">
        <v>356</v>
      </c>
      <c r="BU23" s="73">
        <v>2</v>
      </c>
      <c r="BV23" s="73">
        <v>3</v>
      </c>
      <c r="BW23" s="73">
        <v>3</v>
      </c>
      <c r="BX23" s="73">
        <v>3.5</v>
      </c>
    </row>
    <row r="24" spans="1:76" ht="32.1" customHeight="1" thickBot="1">
      <c r="A24" s="666"/>
      <c r="B24" s="589" t="s">
        <v>168</v>
      </c>
      <c r="C24" s="590"/>
      <c r="D24" s="590"/>
      <c r="E24" s="996"/>
      <c r="F24" s="997"/>
      <c r="G24" s="996"/>
      <c r="H24" s="997"/>
      <c r="I24" s="996"/>
      <c r="J24" s="997"/>
      <c r="K24" s="996"/>
      <c r="L24" s="997"/>
      <c r="M24" s="996"/>
      <c r="N24" s="997"/>
      <c r="O24" s="996"/>
      <c r="P24" s="997"/>
      <c r="Q24" s="996"/>
      <c r="R24" s="997"/>
      <c r="S24" s="996"/>
      <c r="T24" s="997"/>
      <c r="U24" s="996"/>
      <c r="V24" s="997"/>
      <c r="W24" s="996"/>
      <c r="X24" s="997"/>
      <c r="Y24" s="996"/>
      <c r="Z24" s="997"/>
      <c r="AA24" s="996"/>
      <c r="AB24" s="997"/>
      <c r="AC24" s="996"/>
      <c r="AD24" s="997"/>
      <c r="AE24" s="996"/>
      <c r="AF24" s="997"/>
      <c r="AG24" s="996"/>
      <c r="AH24" s="997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3"/>
      <c r="AW24" s="1046"/>
      <c r="AX24" s="49"/>
      <c r="AY24" s="57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59"/>
      <c r="BK24" s="59"/>
      <c r="BL24" s="59"/>
      <c r="BM24" s="60"/>
      <c r="BN24" s="60"/>
      <c r="BO24" s="73"/>
      <c r="BP24" s="73"/>
      <c r="BQ24" s="73"/>
      <c r="BR24" s="73"/>
      <c r="BS24" s="73"/>
      <c r="BT24" s="61"/>
      <c r="BU24" s="73"/>
      <c r="BV24" s="73"/>
      <c r="BW24" s="73"/>
      <c r="BX24" s="73"/>
    </row>
    <row r="25" spans="1:76" ht="3" customHeight="1" thickBot="1">
      <c r="AW25" s="36"/>
      <c r="AX25" s="49"/>
      <c r="AY25" s="57" t="s">
        <v>457</v>
      </c>
      <c r="AZ25" s="58" t="s">
        <v>411</v>
      </c>
      <c r="BA25" s="58" t="s">
        <v>411</v>
      </c>
      <c r="BB25" s="58" t="s">
        <v>402</v>
      </c>
      <c r="BC25" s="58" t="s">
        <v>402</v>
      </c>
      <c r="BD25" s="58" t="s">
        <v>412</v>
      </c>
      <c r="BE25" s="58" t="s">
        <v>412</v>
      </c>
      <c r="BF25" s="58" t="s">
        <v>458</v>
      </c>
      <c r="BG25" s="58" t="s">
        <v>458</v>
      </c>
      <c r="BH25" s="58" t="s">
        <v>405</v>
      </c>
      <c r="BI25" s="58" t="s">
        <v>459</v>
      </c>
      <c r="BJ25" s="59" t="s">
        <v>354</v>
      </c>
      <c r="BK25" s="59" t="s">
        <v>355</v>
      </c>
      <c r="BL25" s="59" t="s">
        <v>355</v>
      </c>
      <c r="BM25" s="60" t="s">
        <v>271</v>
      </c>
      <c r="BN25" s="60" t="s">
        <v>272</v>
      </c>
      <c r="BO25" s="73">
        <v>130</v>
      </c>
      <c r="BP25" s="73">
        <v>130</v>
      </c>
      <c r="BQ25" s="73">
        <v>210</v>
      </c>
      <c r="BR25" s="73">
        <v>200</v>
      </c>
      <c r="BS25" s="73">
        <v>230</v>
      </c>
      <c r="BT25" s="61"/>
      <c r="BU25" s="73">
        <v>2</v>
      </c>
      <c r="BV25" s="73">
        <v>3</v>
      </c>
      <c r="BW25" s="73">
        <v>3</v>
      </c>
      <c r="BX25" s="73">
        <v>3.5</v>
      </c>
    </row>
    <row r="26" spans="1:76" ht="20.100000000000001" customHeight="1">
      <c r="B26" s="747" t="s">
        <v>178</v>
      </c>
      <c r="C26" s="748"/>
      <c r="D26" s="748"/>
      <c r="E26" s="748"/>
      <c r="F26" s="748"/>
      <c r="G26" s="748"/>
      <c r="H26" s="748"/>
      <c r="I26" s="748"/>
      <c r="J26" s="748"/>
      <c r="K26" s="748"/>
      <c r="L26" s="748"/>
      <c r="M26" s="748"/>
      <c r="N26" s="748"/>
      <c r="O26" s="748"/>
      <c r="P26" s="748"/>
      <c r="Q26" s="748"/>
      <c r="R26" s="748"/>
      <c r="S26" s="748"/>
      <c r="T26" s="748"/>
      <c r="U26" s="748"/>
      <c r="V26" s="748"/>
      <c r="W26" s="748"/>
      <c r="X26" s="748"/>
      <c r="Y26" s="748"/>
      <c r="Z26" s="748"/>
      <c r="AA26" s="748"/>
      <c r="AB26" s="748"/>
      <c r="AC26" s="748"/>
      <c r="AD26" s="748"/>
      <c r="AE26" s="38"/>
      <c r="AF26" s="38"/>
      <c r="AG26" s="39"/>
      <c r="AH26" s="40"/>
      <c r="AI26" s="40"/>
      <c r="AJ26" s="40"/>
      <c r="AK26" s="40"/>
      <c r="AL26" s="40"/>
      <c r="AM26" s="642" t="s">
        <v>179</v>
      </c>
      <c r="AN26" s="507" t="s">
        <v>10</v>
      </c>
      <c r="AO26" s="507"/>
      <c r="AP26" s="507"/>
      <c r="AQ26" s="507" t="s">
        <v>19</v>
      </c>
      <c r="AR26" s="507"/>
      <c r="AS26" s="507"/>
      <c r="AT26" s="507" t="s">
        <v>20</v>
      </c>
      <c r="AU26" s="507"/>
      <c r="AV26" s="508"/>
      <c r="AW26" s="36"/>
      <c r="AX26" s="49"/>
      <c r="AY26" s="57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59"/>
      <c r="BK26" s="59"/>
      <c r="BL26" s="59"/>
      <c r="BM26" s="60"/>
      <c r="BN26" s="60"/>
      <c r="BO26" s="73"/>
      <c r="BP26" s="73"/>
      <c r="BQ26" s="73"/>
      <c r="BR26" s="73"/>
      <c r="BS26" s="73"/>
      <c r="BT26" s="61"/>
      <c r="BU26" s="73"/>
      <c r="BV26" s="73"/>
      <c r="BW26" s="73"/>
      <c r="BX26" s="73"/>
    </row>
    <row r="27" spans="1:76" ht="20.100000000000001" customHeight="1">
      <c r="B27" s="749"/>
      <c r="C27" s="750"/>
      <c r="D27" s="750"/>
      <c r="E27" s="750"/>
      <c r="F27" s="750"/>
      <c r="G27" s="750"/>
      <c r="H27" s="750"/>
      <c r="I27" s="750"/>
      <c r="J27" s="750"/>
      <c r="K27" s="750"/>
      <c r="L27" s="750"/>
      <c r="M27" s="750"/>
      <c r="N27" s="750"/>
      <c r="O27" s="750"/>
      <c r="P27" s="750"/>
      <c r="Q27" s="750"/>
      <c r="R27" s="750"/>
      <c r="S27" s="750"/>
      <c r="T27" s="750"/>
      <c r="U27" s="750"/>
      <c r="V27" s="750"/>
      <c r="W27" s="750"/>
      <c r="X27" s="750"/>
      <c r="Y27" s="750"/>
      <c r="Z27" s="750"/>
      <c r="AA27" s="750"/>
      <c r="AB27" s="750"/>
      <c r="AC27" s="750"/>
      <c r="AD27" s="751"/>
      <c r="AE27" s="539" t="s">
        <v>183</v>
      </c>
      <c r="AF27" s="540"/>
      <c r="AG27" s="541"/>
      <c r="AH27" s="539" t="s">
        <v>242</v>
      </c>
      <c r="AI27" s="540"/>
      <c r="AJ27" s="540"/>
      <c r="AK27" s="540"/>
      <c r="AL27" s="541"/>
      <c r="AM27" s="643"/>
      <c r="AN27" s="549"/>
      <c r="AO27" s="549"/>
      <c r="AP27" s="549"/>
      <c r="AQ27" s="549"/>
      <c r="AR27" s="549"/>
      <c r="AS27" s="549"/>
      <c r="AT27" s="549"/>
      <c r="AU27" s="549"/>
      <c r="AV27" s="633"/>
      <c r="AW27" s="674" t="str">
        <f>MID(BE26,1,10)</f>
        <v/>
      </c>
      <c r="AX27" s="49"/>
      <c r="AY27" s="57" t="s">
        <v>399</v>
      </c>
      <c r="AZ27" s="58" t="s">
        <v>397</v>
      </c>
      <c r="BA27" s="58" t="s">
        <v>397</v>
      </c>
      <c r="BB27" s="58" t="s">
        <v>392</v>
      </c>
      <c r="BC27" s="58" t="s">
        <v>392</v>
      </c>
      <c r="BD27" s="58" t="s">
        <v>377</v>
      </c>
      <c r="BE27" s="58" t="s">
        <v>377</v>
      </c>
      <c r="BF27" s="58" t="s">
        <v>398</v>
      </c>
      <c r="BG27" s="58" t="s">
        <v>398</v>
      </c>
      <c r="BH27" s="58" t="s">
        <v>379</v>
      </c>
      <c r="BI27" s="58" t="s">
        <v>268</v>
      </c>
      <c r="BJ27" s="59" t="s">
        <v>354</v>
      </c>
      <c r="BK27" s="59" t="s">
        <v>355</v>
      </c>
      <c r="BL27" s="59" t="s">
        <v>355</v>
      </c>
      <c r="BM27" s="60" t="s">
        <v>271</v>
      </c>
      <c r="BN27" s="60" t="s">
        <v>272</v>
      </c>
      <c r="BO27" s="73"/>
      <c r="BP27" s="73"/>
      <c r="BQ27" s="73"/>
      <c r="BR27" s="73"/>
      <c r="BS27" s="73"/>
      <c r="BT27" s="61"/>
      <c r="BU27" s="73"/>
      <c r="BV27" s="73"/>
      <c r="BW27" s="73"/>
      <c r="BX27" s="73"/>
    </row>
    <row r="28" spans="1:76" ht="20.100000000000001" customHeight="1" thickBot="1">
      <c r="B28" s="752"/>
      <c r="C28" s="753"/>
      <c r="D28" s="753"/>
      <c r="E28" s="753"/>
      <c r="F28" s="753"/>
      <c r="G28" s="753"/>
      <c r="H28" s="753"/>
      <c r="I28" s="753"/>
      <c r="J28" s="753"/>
      <c r="K28" s="753"/>
      <c r="L28" s="753"/>
      <c r="M28" s="753"/>
      <c r="N28" s="753"/>
      <c r="O28" s="753"/>
      <c r="P28" s="753"/>
      <c r="Q28" s="753"/>
      <c r="R28" s="753"/>
      <c r="S28" s="753"/>
      <c r="T28" s="753"/>
      <c r="U28" s="753"/>
      <c r="V28" s="753"/>
      <c r="W28" s="753"/>
      <c r="X28" s="753"/>
      <c r="Y28" s="753"/>
      <c r="Z28" s="753"/>
      <c r="AA28" s="753"/>
      <c r="AB28" s="753"/>
      <c r="AC28" s="753"/>
      <c r="AD28" s="754"/>
      <c r="AE28" s="636" t="s">
        <v>184</v>
      </c>
      <c r="AF28" s="637"/>
      <c r="AG28" s="638"/>
      <c r="AH28" s="636" t="s">
        <v>241</v>
      </c>
      <c r="AI28" s="637"/>
      <c r="AJ28" s="637"/>
      <c r="AK28" s="637"/>
      <c r="AL28" s="638"/>
      <c r="AM28" s="644"/>
      <c r="AN28" s="634"/>
      <c r="AO28" s="634"/>
      <c r="AP28" s="634"/>
      <c r="AQ28" s="634"/>
      <c r="AR28" s="634"/>
      <c r="AS28" s="634"/>
      <c r="AT28" s="634"/>
      <c r="AU28" s="634"/>
      <c r="AV28" s="635"/>
      <c r="AW28" s="674"/>
      <c r="AX28" s="49"/>
      <c r="AY28" s="57" t="s">
        <v>400</v>
      </c>
      <c r="AZ28" s="58" t="s">
        <v>401</v>
      </c>
      <c r="BA28" s="58" t="s">
        <v>401</v>
      </c>
      <c r="BB28" s="58" t="s">
        <v>402</v>
      </c>
      <c r="BC28" s="58" t="s">
        <v>402</v>
      </c>
      <c r="BD28" s="58" t="s">
        <v>403</v>
      </c>
      <c r="BE28" s="58" t="s">
        <v>403</v>
      </c>
      <c r="BF28" s="58" t="s">
        <v>404</v>
      </c>
      <c r="BG28" s="58" t="s">
        <v>404</v>
      </c>
      <c r="BH28" s="58" t="s">
        <v>405</v>
      </c>
      <c r="BI28" s="58" t="s">
        <v>406</v>
      </c>
      <c r="BJ28" s="59" t="s">
        <v>370</v>
      </c>
      <c r="BK28" s="59" t="s">
        <v>371</v>
      </c>
      <c r="BL28" s="59" t="s">
        <v>371</v>
      </c>
      <c r="BM28" s="60" t="s">
        <v>271</v>
      </c>
      <c r="BN28" s="60" t="s">
        <v>272</v>
      </c>
      <c r="BO28" s="73">
        <v>130</v>
      </c>
      <c r="BP28" s="73">
        <v>130</v>
      </c>
      <c r="BQ28" s="73">
        <v>210</v>
      </c>
      <c r="BR28" s="73">
        <v>200</v>
      </c>
      <c r="BS28" s="73">
        <v>230</v>
      </c>
      <c r="BT28" s="61"/>
      <c r="BU28" s="73">
        <v>2</v>
      </c>
      <c r="BV28" s="73">
        <v>3</v>
      </c>
      <c r="BW28" s="73">
        <v>3</v>
      </c>
      <c r="BX28" s="73">
        <v>3.5</v>
      </c>
    </row>
    <row r="29" spans="1:76" ht="26.1" customHeight="1">
      <c r="B29" s="641" t="s">
        <v>14</v>
      </c>
      <c r="C29" s="609"/>
      <c r="D29" s="609"/>
      <c r="E29" s="609"/>
      <c r="F29" s="609"/>
      <c r="G29" s="609"/>
      <c r="H29" s="609"/>
      <c r="I29" s="609" t="s">
        <v>15</v>
      </c>
      <c r="J29" s="609"/>
      <c r="K29" s="609"/>
      <c r="L29" s="609"/>
      <c r="M29" s="609"/>
      <c r="N29" s="609"/>
      <c r="O29" s="609"/>
      <c r="P29" s="609"/>
      <c r="Q29" s="609"/>
      <c r="R29" s="609"/>
      <c r="S29" s="609"/>
      <c r="T29" s="609"/>
      <c r="U29" s="609" t="s">
        <v>83</v>
      </c>
      <c r="V29" s="609"/>
      <c r="W29" s="609"/>
      <c r="X29" s="609"/>
      <c r="Y29" s="609"/>
      <c r="Z29" s="609"/>
      <c r="AA29" s="609"/>
      <c r="AB29" s="609"/>
      <c r="AC29" s="609"/>
      <c r="AD29" s="609"/>
      <c r="AE29" s="609"/>
      <c r="AF29" s="609"/>
      <c r="AG29" s="509" t="s">
        <v>49</v>
      </c>
      <c r="AH29" s="509"/>
      <c r="AI29" s="509"/>
      <c r="AJ29" s="509"/>
      <c r="AK29" s="609" t="s">
        <v>236</v>
      </c>
      <c r="AL29" s="609"/>
      <c r="AM29" s="609"/>
      <c r="AN29" s="609"/>
      <c r="AO29" s="509" t="s">
        <v>59</v>
      </c>
      <c r="AP29" s="509"/>
      <c r="AQ29" s="509"/>
      <c r="AR29" s="509"/>
      <c r="AS29" s="509" t="s">
        <v>187</v>
      </c>
      <c r="AT29" s="509"/>
      <c r="AU29" s="509"/>
      <c r="AV29" s="510"/>
      <c r="AW29" s="674"/>
      <c r="AX29" s="46"/>
      <c r="AY29" s="57" t="s">
        <v>381</v>
      </c>
      <c r="AZ29" s="58" t="s">
        <v>263</v>
      </c>
      <c r="BA29" s="58" t="s">
        <v>263</v>
      </c>
      <c r="BB29" s="58" t="s">
        <v>267</v>
      </c>
      <c r="BC29" s="58" t="s">
        <v>267</v>
      </c>
      <c r="BD29" s="58" t="s">
        <v>265</v>
      </c>
      <c r="BE29" s="58" t="s">
        <v>265</v>
      </c>
      <c r="BF29" s="58" t="s">
        <v>266</v>
      </c>
      <c r="BG29" s="58" t="s">
        <v>266</v>
      </c>
      <c r="BH29" s="58" t="s">
        <v>267</v>
      </c>
      <c r="BI29" s="58" t="s">
        <v>268</v>
      </c>
      <c r="BJ29" s="59" t="s">
        <v>354</v>
      </c>
      <c r="BK29" s="59" t="s">
        <v>355</v>
      </c>
      <c r="BL29" s="59" t="s">
        <v>355</v>
      </c>
      <c r="BM29" s="60" t="s">
        <v>271</v>
      </c>
      <c r="BN29" s="60" t="s">
        <v>272</v>
      </c>
      <c r="BO29" s="73">
        <v>110</v>
      </c>
      <c r="BP29" s="73">
        <v>110</v>
      </c>
      <c r="BQ29" s="73">
        <v>200</v>
      </c>
      <c r="BR29" s="73">
        <v>200</v>
      </c>
      <c r="BS29" s="73">
        <v>150</v>
      </c>
      <c r="BT29" s="61" t="s">
        <v>356</v>
      </c>
      <c r="BU29" s="73">
        <v>2</v>
      </c>
      <c r="BV29" s="73">
        <v>3</v>
      </c>
      <c r="BW29" s="73">
        <v>3</v>
      </c>
      <c r="BX29" s="73">
        <v>3.5</v>
      </c>
    </row>
    <row r="30" spans="1:76" ht="26.1" customHeight="1">
      <c r="B30" s="603" t="str">
        <f>B6</f>
        <v>SKI</v>
      </c>
      <c r="C30" s="604"/>
      <c r="D30" s="604"/>
      <c r="E30" s="604"/>
      <c r="F30" s="604"/>
      <c r="G30" s="604"/>
      <c r="H30" s="604"/>
      <c r="I30" s="998" t="str">
        <f>I6</f>
        <v>(E370)0.2x45-PP12x49-62.5P</v>
      </c>
      <c r="J30" s="999"/>
      <c r="K30" s="999"/>
      <c r="L30" s="999"/>
      <c r="M30" s="999"/>
      <c r="N30" s="999"/>
      <c r="O30" s="999"/>
      <c r="P30" s="999"/>
      <c r="Q30" s="999"/>
      <c r="R30" s="999"/>
      <c r="S30" s="999"/>
      <c r="T30" s="1000"/>
      <c r="U30" s="542" t="str">
        <f>U6</f>
        <v>LD20ANC-200604D0</v>
      </c>
      <c r="V30" s="542"/>
      <c r="W30" s="542"/>
      <c r="X30" s="542"/>
      <c r="Y30" s="542"/>
      <c r="Z30" s="542"/>
      <c r="AA30" s="542"/>
      <c r="AB30" s="542"/>
      <c r="AC30" s="542"/>
      <c r="AD30" s="542"/>
      <c r="AE30" s="542"/>
      <c r="AF30" s="542"/>
      <c r="AG30" s="543"/>
      <c r="AH30" s="543"/>
      <c r="AI30" s="543"/>
      <c r="AJ30" s="543"/>
      <c r="AK30" s="511"/>
      <c r="AL30" s="511"/>
      <c r="AM30" s="511"/>
      <c r="AN30" s="511"/>
      <c r="AO30" s="511"/>
      <c r="AP30" s="511"/>
      <c r="AQ30" s="511"/>
      <c r="AR30" s="511"/>
      <c r="AS30" s="623"/>
      <c r="AT30" s="623"/>
      <c r="AU30" s="623"/>
      <c r="AV30" s="624"/>
      <c r="AW30" s="674"/>
      <c r="AX30" s="46"/>
      <c r="AY30" s="73" t="s">
        <v>250</v>
      </c>
      <c r="AZ30" s="73" t="s">
        <v>263</v>
      </c>
      <c r="BA30" s="73" t="s">
        <v>263</v>
      </c>
      <c r="BB30" s="73" t="s">
        <v>264</v>
      </c>
      <c r="BC30" s="73" t="s">
        <v>264</v>
      </c>
      <c r="BD30" s="73" t="s">
        <v>265</v>
      </c>
      <c r="BE30" s="73" t="s">
        <v>265</v>
      </c>
      <c r="BF30" s="73" t="s">
        <v>266</v>
      </c>
      <c r="BG30" s="73" t="s">
        <v>266</v>
      </c>
      <c r="BH30" s="73" t="s">
        <v>267</v>
      </c>
      <c r="BI30" s="73" t="s">
        <v>268</v>
      </c>
      <c r="BJ30" s="73" t="s">
        <v>269</v>
      </c>
      <c r="BK30" s="73" t="s">
        <v>270</v>
      </c>
      <c r="BL30" s="73" t="s">
        <v>270</v>
      </c>
      <c r="BM30" s="73" t="s">
        <v>271</v>
      </c>
      <c r="BN30" s="73" t="s">
        <v>272</v>
      </c>
      <c r="BO30" s="73">
        <v>200</v>
      </c>
      <c r="BP30" s="73" t="s">
        <v>460</v>
      </c>
      <c r="BQ30" s="73">
        <v>170</v>
      </c>
      <c r="BR30" s="73">
        <v>215</v>
      </c>
      <c r="BS30" s="73">
        <v>230</v>
      </c>
      <c r="BT30" s="73"/>
      <c r="BU30" s="73">
        <v>1.5</v>
      </c>
      <c r="BV30" s="73">
        <v>4</v>
      </c>
      <c r="BW30" s="73">
        <v>3.5</v>
      </c>
      <c r="BX30" s="73">
        <v>4</v>
      </c>
    </row>
    <row r="31" spans="1:76" ht="26.1" customHeight="1" thickBot="1">
      <c r="B31" s="592" t="s">
        <v>215</v>
      </c>
      <c r="C31" s="502"/>
      <c r="D31" s="503"/>
      <c r="E31" s="593"/>
      <c r="F31" s="594"/>
      <c r="G31" s="594"/>
      <c r="H31" s="595"/>
      <c r="I31" s="501" t="s">
        <v>216</v>
      </c>
      <c r="J31" s="502"/>
      <c r="K31" s="503"/>
      <c r="L31" s="593"/>
      <c r="M31" s="594"/>
      <c r="N31" s="594"/>
      <c r="O31" s="594"/>
      <c r="P31" s="594"/>
      <c r="Q31" s="501" t="s">
        <v>259</v>
      </c>
      <c r="R31" s="502"/>
      <c r="S31" s="503"/>
      <c r="T31" s="504"/>
      <c r="U31" s="505"/>
      <c r="V31" s="505"/>
      <c r="W31" s="505"/>
      <c r="X31" s="505"/>
      <c r="Y31" s="501" t="s">
        <v>261</v>
      </c>
      <c r="Z31" s="502"/>
      <c r="AA31" s="503"/>
      <c r="AB31" s="504"/>
      <c r="AC31" s="505"/>
      <c r="AD31" s="505"/>
      <c r="AE31" s="505"/>
      <c r="AF31" s="505"/>
      <c r="AG31" s="501" t="s">
        <v>260</v>
      </c>
      <c r="AH31" s="502"/>
      <c r="AI31" s="503"/>
      <c r="AJ31" s="504"/>
      <c r="AK31" s="505"/>
      <c r="AL31" s="505"/>
      <c r="AM31" s="505"/>
      <c r="AN31" s="582"/>
      <c r="AO31" s="501" t="s">
        <v>262</v>
      </c>
      <c r="AP31" s="502"/>
      <c r="AQ31" s="503"/>
      <c r="AR31" s="504"/>
      <c r="AS31" s="505"/>
      <c r="AT31" s="505"/>
      <c r="AU31" s="505"/>
      <c r="AV31" s="506"/>
      <c r="AW31" s="36"/>
      <c r="AX31" s="46"/>
      <c r="AY31" s="56"/>
      <c r="AZ31" s="54"/>
      <c r="BA31" s="54"/>
      <c r="BB31" s="54"/>
      <c r="BC31" s="54"/>
      <c r="BD31" s="54"/>
      <c r="BE31" s="54"/>
      <c r="BF31" s="54"/>
      <c r="BG31" s="54"/>
      <c r="BH31" s="54"/>
      <c r="BI31" s="54"/>
      <c r="BJ31" s="54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BU31" s="54"/>
      <c r="BV31" s="54"/>
      <c r="BW31" s="54"/>
      <c r="BX31" s="55"/>
    </row>
    <row r="32" spans="1:76" ht="30" customHeight="1" thickBot="1">
      <c r="B32" s="605" t="s">
        <v>244</v>
      </c>
      <c r="C32" s="606"/>
      <c r="D32" s="606"/>
      <c r="E32" s="606"/>
      <c r="F32" s="606"/>
      <c r="G32" s="606"/>
      <c r="H32" s="606"/>
      <c r="I32" s="606"/>
      <c r="J32" s="606"/>
      <c r="K32" s="606"/>
      <c r="L32" s="606"/>
      <c r="M32" s="606"/>
      <c r="N32" s="606"/>
      <c r="O32" s="606"/>
      <c r="P32" s="606"/>
      <c r="Q32" s="606"/>
      <c r="R32" s="606"/>
      <c r="S32" s="606"/>
      <c r="T32" s="606"/>
      <c r="U32" s="606"/>
      <c r="V32" s="606"/>
      <c r="W32" s="606"/>
      <c r="X32" s="606"/>
      <c r="Y32" s="606"/>
      <c r="Z32" s="606"/>
      <c r="AA32" s="606"/>
      <c r="AB32" s="606"/>
      <c r="AC32" s="606"/>
      <c r="AD32" s="606"/>
      <c r="AE32" s="606"/>
      <c r="AF32" s="606"/>
      <c r="AG32" s="606"/>
      <c r="AH32" s="606"/>
      <c r="AI32" s="606"/>
      <c r="AJ32" s="606"/>
      <c r="AK32" s="606"/>
      <c r="AL32" s="606"/>
      <c r="AM32" s="606"/>
      <c r="AN32" s="606"/>
      <c r="AO32" s="606"/>
      <c r="AP32" s="606"/>
      <c r="AQ32" s="606"/>
      <c r="AR32" s="606"/>
      <c r="AS32" s="606"/>
      <c r="AT32" s="606"/>
      <c r="AU32" s="606"/>
      <c r="AV32" s="607"/>
      <c r="AW32" s="36"/>
      <c r="AX32" s="46"/>
      <c r="AY32" s="56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5"/>
    </row>
    <row r="33" spans="1:76" ht="30" customHeight="1">
      <c r="B33" s="608" t="s">
        <v>235</v>
      </c>
      <c r="C33" s="576"/>
      <c r="D33" s="585" t="s">
        <v>51</v>
      </c>
      <c r="E33" s="585"/>
      <c r="F33" s="585"/>
      <c r="G33" s="585"/>
      <c r="H33" s="585"/>
      <c r="I33" s="585"/>
      <c r="J33" s="585" t="s">
        <v>52</v>
      </c>
      <c r="K33" s="585"/>
      <c r="L33" s="585"/>
      <c r="M33" s="585"/>
      <c r="N33" s="585"/>
      <c r="O33" s="585"/>
      <c r="P33" s="585" t="s">
        <v>189</v>
      </c>
      <c r="Q33" s="585"/>
      <c r="R33" s="585"/>
      <c r="S33" s="585"/>
      <c r="T33" s="585"/>
      <c r="U33" s="585"/>
      <c r="V33" s="585" t="s">
        <v>190</v>
      </c>
      <c r="W33" s="585"/>
      <c r="X33" s="585"/>
      <c r="Y33" s="585"/>
      <c r="Z33" s="585"/>
      <c r="AA33" s="585"/>
      <c r="AB33" s="585" t="s">
        <v>224</v>
      </c>
      <c r="AC33" s="585"/>
      <c r="AD33" s="585"/>
      <c r="AE33" s="576" t="s">
        <v>221</v>
      </c>
      <c r="AF33" s="576"/>
      <c r="AG33" s="576"/>
      <c r="AH33" s="576"/>
      <c r="AI33" s="576"/>
      <c r="AJ33" s="576"/>
      <c r="AK33" s="565" t="s">
        <v>58</v>
      </c>
      <c r="AL33" s="565"/>
      <c r="AM33" s="565"/>
      <c r="AN33" s="565"/>
      <c r="AO33" s="565"/>
      <c r="AP33" s="565"/>
      <c r="AQ33" s="565" t="s">
        <v>247</v>
      </c>
      <c r="AR33" s="576"/>
      <c r="AS33" s="576"/>
      <c r="AT33" s="576"/>
      <c r="AU33" s="576"/>
      <c r="AV33" s="1001"/>
      <c r="AW33" s="742"/>
      <c r="AX33" s="46"/>
      <c r="AY33" s="56"/>
      <c r="AZ33" s="54"/>
      <c r="BA33" s="54"/>
      <c r="BB33" s="54"/>
      <c r="BC33" s="54"/>
      <c r="BD33" s="54"/>
      <c r="BE33" s="54"/>
      <c r="BF33" s="54"/>
      <c r="BG33" s="54"/>
      <c r="BH33" s="54"/>
      <c r="BI33" s="54"/>
      <c r="BJ33" s="54"/>
      <c r="BK33" s="54"/>
      <c r="BL33" s="54"/>
      <c r="BM33" s="54"/>
      <c r="BN33" s="54"/>
      <c r="BO33" s="54"/>
      <c r="BP33" s="54"/>
      <c r="BQ33" s="54"/>
      <c r="BR33" s="54"/>
      <c r="BS33" s="54"/>
      <c r="BT33" s="54"/>
      <c r="BU33" s="54"/>
      <c r="BV33" s="54"/>
      <c r="BW33" s="54"/>
      <c r="BX33" s="55"/>
    </row>
    <row r="34" spans="1:76" ht="24.95" customHeight="1">
      <c r="B34" s="591" t="s">
        <v>225</v>
      </c>
      <c r="C34" s="581"/>
      <c r="D34" s="580" t="s">
        <v>217</v>
      </c>
      <c r="E34" s="580"/>
      <c r="F34" s="580"/>
      <c r="G34" s="580" t="s">
        <v>218</v>
      </c>
      <c r="H34" s="580"/>
      <c r="I34" s="580"/>
      <c r="J34" s="575" t="s">
        <v>194</v>
      </c>
      <c r="K34" s="575"/>
      <c r="L34" s="575"/>
      <c r="M34" s="575" t="s">
        <v>195</v>
      </c>
      <c r="N34" s="575"/>
      <c r="O34" s="575"/>
      <c r="P34" s="575" t="s">
        <v>194</v>
      </c>
      <c r="Q34" s="575"/>
      <c r="R34" s="575"/>
      <c r="S34" s="575" t="s">
        <v>195</v>
      </c>
      <c r="T34" s="575"/>
      <c r="U34" s="575"/>
      <c r="V34" s="575" t="s">
        <v>194</v>
      </c>
      <c r="W34" s="575"/>
      <c r="X34" s="575"/>
      <c r="Y34" s="575" t="s">
        <v>195</v>
      </c>
      <c r="Z34" s="575"/>
      <c r="AA34" s="575"/>
      <c r="AB34" s="580" t="s">
        <v>219</v>
      </c>
      <c r="AC34" s="580"/>
      <c r="AD34" s="580"/>
      <c r="AE34" s="580" t="s">
        <v>223</v>
      </c>
      <c r="AF34" s="580"/>
      <c r="AG34" s="580"/>
      <c r="AH34" s="581" t="s">
        <v>222</v>
      </c>
      <c r="AI34" s="581"/>
      <c r="AJ34" s="581"/>
      <c r="AK34" s="580" t="s">
        <v>196</v>
      </c>
      <c r="AL34" s="580"/>
      <c r="AM34" s="580"/>
      <c r="AN34" s="580" t="s">
        <v>197</v>
      </c>
      <c r="AO34" s="580"/>
      <c r="AP34" s="580"/>
      <c r="AQ34" s="629" t="s">
        <v>252</v>
      </c>
      <c r="AR34" s="630"/>
      <c r="AS34" s="627" t="s">
        <v>187</v>
      </c>
      <c r="AT34" s="628"/>
      <c r="AU34" s="627" t="s">
        <v>253</v>
      </c>
      <c r="AV34" s="1002"/>
      <c r="AW34" s="742"/>
      <c r="AX34" s="46"/>
      <c r="AY34" s="56"/>
      <c r="AZ34" s="54"/>
      <c r="BA34" s="54"/>
      <c r="BB34" s="54"/>
      <c r="BC34" s="54"/>
      <c r="BD34" s="54"/>
      <c r="BE34" s="54"/>
      <c r="BF34" s="54"/>
      <c r="BG34" s="54"/>
      <c r="BH34" s="54"/>
      <c r="BI34" s="54"/>
      <c r="BJ34" s="54"/>
      <c r="BK34" s="54"/>
      <c r="BL34" s="54"/>
      <c r="BM34" s="54"/>
      <c r="BN34" s="54"/>
      <c r="BO34" s="54"/>
      <c r="BP34" s="54"/>
      <c r="BQ34" s="54"/>
      <c r="BR34" s="54"/>
      <c r="BS34" s="54"/>
      <c r="BT34" s="54"/>
      <c r="BU34" s="54"/>
      <c r="BV34" s="54"/>
      <c r="BW34" s="54"/>
      <c r="BX34" s="55"/>
    </row>
    <row r="35" spans="1:76" ht="30" customHeight="1">
      <c r="B35" s="583" t="s">
        <v>243</v>
      </c>
      <c r="C35" s="584"/>
      <c r="D35" s="577" t="str">
        <f>VLOOKUP(I6, AY9:BL24,2,0)</f>
        <v>5.0±0.5</v>
      </c>
      <c r="E35" s="578"/>
      <c r="F35" s="579"/>
      <c r="G35" s="577" t="str">
        <f>VLOOKUP(I6, AY9:BL24,3,0)</f>
        <v>5.0±0.5</v>
      </c>
      <c r="H35" s="578"/>
      <c r="I35" s="579"/>
      <c r="J35" s="577" t="str">
        <f>VLOOKUP(I6, AY9:BL24,4,0)</f>
        <v>62.5±0.5</v>
      </c>
      <c r="K35" s="578"/>
      <c r="L35" s="579"/>
      <c r="M35" s="577" t="str">
        <f>VLOOKUP(I6, AY9:BL24,5,0)</f>
        <v>62.5±0.5</v>
      </c>
      <c r="N35" s="578"/>
      <c r="O35" s="579"/>
      <c r="P35" s="577" t="str">
        <f>VLOOKUP(I6, AY9:BL241,6,0)</f>
        <v>2±0.5</v>
      </c>
      <c r="Q35" s="578"/>
      <c r="R35" s="579"/>
      <c r="S35" s="577" t="str">
        <f>VLOOKUP(I6, AY9:BL24,7,0)</f>
        <v>2±0.5</v>
      </c>
      <c r="T35" s="578"/>
      <c r="U35" s="579"/>
      <c r="V35" s="577" t="str">
        <f>VLOOKUP(I6, AY9:BL24,8,0)</f>
        <v>12±0.5</v>
      </c>
      <c r="W35" s="578"/>
      <c r="X35" s="579"/>
      <c r="Y35" s="577" t="str">
        <f>VLOOKUP(I6, AY9:BL24,9,0)</f>
        <v>12±0.5</v>
      </c>
      <c r="Z35" s="578"/>
      <c r="AA35" s="579"/>
      <c r="AB35" s="577" t="str">
        <f>VLOOKUP(I6, AY9:BL24,10,0)</f>
        <v>49±0.5</v>
      </c>
      <c r="AC35" s="578"/>
      <c r="AD35" s="579"/>
      <c r="AE35" s="577" t="str">
        <f>VLOOKUP(I6, AY9:BL24,11,0)</f>
        <v>45±0.3</v>
      </c>
      <c r="AF35" s="578"/>
      <c r="AG35" s="579"/>
      <c r="AH35" s="639" t="str">
        <f>VLOOKUP(I6, AY9:BL24,12,0)</f>
        <v>0.200±0.015</v>
      </c>
      <c r="AI35" s="640"/>
      <c r="AJ35" s="584"/>
      <c r="AK35" s="639" t="str">
        <f>VLOOKUP(I6, AY9:BL24,13,0)</f>
        <v>0.400±0.020</v>
      </c>
      <c r="AL35" s="640"/>
      <c r="AM35" s="584"/>
      <c r="AN35" s="639" t="str">
        <f>VLOOKUP(I6, AY9:BL24,14,0)</f>
        <v>0.400±0.020</v>
      </c>
      <c r="AO35" s="640"/>
      <c r="AP35" s="584"/>
      <c r="AQ35" s="577" t="s">
        <v>246</v>
      </c>
      <c r="AR35" s="578"/>
      <c r="AS35" s="578"/>
      <c r="AT35" s="578"/>
      <c r="AU35" s="578"/>
      <c r="AV35" s="1005"/>
      <c r="AW35" s="742"/>
      <c r="AX35" s="46"/>
      <c r="AY35" s="56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5"/>
    </row>
    <row r="36" spans="1:76" ht="30" customHeight="1">
      <c r="B36" s="528" t="s">
        <v>199</v>
      </c>
      <c r="C36" s="529"/>
      <c r="D36" s="549"/>
      <c r="E36" s="549"/>
      <c r="F36" s="549"/>
      <c r="G36" s="549"/>
      <c r="H36" s="549"/>
      <c r="I36" s="549"/>
      <c r="J36" s="549"/>
      <c r="K36" s="549"/>
      <c r="L36" s="549"/>
      <c r="M36" s="549"/>
      <c r="N36" s="549"/>
      <c r="O36" s="549"/>
      <c r="P36" s="549"/>
      <c r="Q36" s="549"/>
      <c r="R36" s="549"/>
      <c r="S36" s="549"/>
      <c r="T36" s="549"/>
      <c r="U36" s="549"/>
      <c r="V36" s="549"/>
      <c r="W36" s="549"/>
      <c r="X36" s="549"/>
      <c r="Y36" s="549"/>
      <c r="Z36" s="549"/>
      <c r="AA36" s="549"/>
      <c r="AB36" s="549"/>
      <c r="AC36" s="549"/>
      <c r="AD36" s="549"/>
      <c r="AE36" s="549"/>
      <c r="AF36" s="549"/>
      <c r="AG36" s="549"/>
      <c r="AH36" s="564"/>
      <c r="AI36" s="564"/>
      <c r="AJ36" s="564"/>
      <c r="AK36" s="564"/>
      <c r="AL36" s="564"/>
      <c r="AM36" s="564"/>
      <c r="AN36" s="564"/>
      <c r="AO36" s="564"/>
      <c r="AP36" s="564"/>
      <c r="AQ36" s="1003"/>
      <c r="AR36" s="1004"/>
      <c r="AS36" s="1003"/>
      <c r="AT36" s="1004"/>
      <c r="AU36" s="1003"/>
      <c r="AV36" s="1006"/>
      <c r="AW36" s="742"/>
      <c r="AX36" s="46"/>
      <c r="AY36" s="56"/>
      <c r="AZ36" s="54"/>
      <c r="BA36" s="54"/>
      <c r="BB36" s="54"/>
      <c r="BC36" s="54"/>
      <c r="BD36" s="54"/>
      <c r="BE36" s="54"/>
      <c r="BF36" s="54"/>
      <c r="BG36" s="54"/>
      <c r="BH36" s="54"/>
      <c r="BI36" s="54"/>
      <c r="BJ36" s="54"/>
      <c r="BK36" s="54"/>
      <c r="BL36" s="54"/>
      <c r="BM36" s="54"/>
      <c r="BN36" s="54"/>
      <c r="BO36" s="54"/>
      <c r="BP36" s="54"/>
      <c r="BQ36" s="54"/>
      <c r="BR36" s="54"/>
      <c r="BS36" s="54"/>
      <c r="BT36" s="54"/>
      <c r="BU36" s="54"/>
      <c r="BV36" s="54"/>
      <c r="BW36" s="54"/>
      <c r="BX36" s="55"/>
    </row>
    <row r="37" spans="1:76" ht="30" customHeight="1">
      <c r="B37" s="528"/>
      <c r="C37" s="529"/>
      <c r="D37" s="549"/>
      <c r="E37" s="549"/>
      <c r="F37" s="549"/>
      <c r="G37" s="549"/>
      <c r="H37" s="549"/>
      <c r="I37" s="549"/>
      <c r="J37" s="549"/>
      <c r="K37" s="549"/>
      <c r="L37" s="549"/>
      <c r="M37" s="549"/>
      <c r="N37" s="549"/>
      <c r="O37" s="549"/>
      <c r="P37" s="549"/>
      <c r="Q37" s="549"/>
      <c r="R37" s="549"/>
      <c r="S37" s="549"/>
      <c r="T37" s="549"/>
      <c r="U37" s="549"/>
      <c r="V37" s="549"/>
      <c r="W37" s="549"/>
      <c r="X37" s="549"/>
      <c r="Y37" s="549"/>
      <c r="Z37" s="549"/>
      <c r="AA37" s="549"/>
      <c r="AB37" s="549"/>
      <c r="AC37" s="549"/>
      <c r="AD37" s="549"/>
      <c r="AE37" s="549"/>
      <c r="AF37" s="549"/>
      <c r="AG37" s="549"/>
      <c r="AH37" s="549"/>
      <c r="AI37" s="549"/>
      <c r="AJ37" s="549"/>
      <c r="AK37" s="549"/>
      <c r="AL37" s="549"/>
      <c r="AM37" s="549"/>
      <c r="AN37" s="549"/>
      <c r="AO37" s="549"/>
      <c r="AP37" s="549"/>
      <c r="AQ37" s="1009" t="s">
        <v>274</v>
      </c>
      <c r="AR37" s="1010"/>
      <c r="AS37" s="1007" t="s">
        <v>275</v>
      </c>
      <c r="AT37" s="1007"/>
      <c r="AU37" s="1007" t="s">
        <v>276</v>
      </c>
      <c r="AV37" s="1008"/>
      <c r="AW37" s="742"/>
      <c r="AX37" s="46"/>
      <c r="AY37" s="56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5"/>
    </row>
    <row r="38" spans="1:76" ht="30" customHeight="1">
      <c r="B38" s="528" t="s">
        <v>200</v>
      </c>
      <c r="C38" s="529"/>
      <c r="D38" s="549"/>
      <c r="E38" s="549"/>
      <c r="F38" s="549"/>
      <c r="G38" s="549"/>
      <c r="H38" s="549"/>
      <c r="I38" s="549"/>
      <c r="J38" s="549"/>
      <c r="K38" s="549"/>
      <c r="L38" s="549"/>
      <c r="M38" s="549"/>
      <c r="N38" s="549"/>
      <c r="O38" s="549"/>
      <c r="P38" s="549"/>
      <c r="Q38" s="549"/>
      <c r="R38" s="549"/>
      <c r="S38" s="549"/>
      <c r="T38" s="549"/>
      <c r="U38" s="549"/>
      <c r="V38" s="549"/>
      <c r="W38" s="549"/>
      <c r="X38" s="549"/>
      <c r="Y38" s="549"/>
      <c r="Z38" s="549"/>
      <c r="AA38" s="549"/>
      <c r="AB38" s="549"/>
      <c r="AC38" s="549"/>
      <c r="AD38" s="549"/>
      <c r="AE38" s="549"/>
      <c r="AF38" s="549"/>
      <c r="AG38" s="549"/>
      <c r="AH38" s="549"/>
      <c r="AI38" s="549"/>
      <c r="AJ38" s="549"/>
      <c r="AK38" s="549"/>
      <c r="AL38" s="549"/>
      <c r="AM38" s="549"/>
      <c r="AN38" s="549"/>
      <c r="AO38" s="549"/>
      <c r="AP38" s="549"/>
      <c r="AQ38" s="1003"/>
      <c r="AR38" s="1004"/>
      <c r="AS38" s="1003"/>
      <c r="AT38" s="1004"/>
      <c r="AU38" s="1003"/>
      <c r="AV38" s="1006"/>
      <c r="AW38" s="738"/>
      <c r="AX38" s="46"/>
      <c r="AY38" s="56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5"/>
    </row>
    <row r="39" spans="1:76" ht="30" customHeight="1">
      <c r="B39" s="528"/>
      <c r="C39" s="529"/>
      <c r="D39" s="549"/>
      <c r="E39" s="549"/>
      <c r="F39" s="549"/>
      <c r="G39" s="549"/>
      <c r="H39" s="549"/>
      <c r="I39" s="549"/>
      <c r="J39" s="549"/>
      <c r="K39" s="549"/>
      <c r="L39" s="549"/>
      <c r="M39" s="549"/>
      <c r="N39" s="549"/>
      <c r="O39" s="549"/>
      <c r="P39" s="549"/>
      <c r="Q39" s="549"/>
      <c r="R39" s="549"/>
      <c r="S39" s="549"/>
      <c r="T39" s="549"/>
      <c r="U39" s="549"/>
      <c r="V39" s="549"/>
      <c r="W39" s="549"/>
      <c r="X39" s="549"/>
      <c r="Y39" s="549"/>
      <c r="Z39" s="549"/>
      <c r="AA39" s="549"/>
      <c r="AB39" s="549"/>
      <c r="AC39" s="549"/>
      <c r="AD39" s="549"/>
      <c r="AE39" s="549"/>
      <c r="AF39" s="549"/>
      <c r="AG39" s="549"/>
      <c r="AH39" s="549"/>
      <c r="AI39" s="549"/>
      <c r="AJ39" s="549"/>
      <c r="AK39" s="549"/>
      <c r="AL39" s="549"/>
      <c r="AM39" s="549"/>
      <c r="AN39" s="549"/>
      <c r="AO39" s="549"/>
      <c r="AP39" s="549"/>
      <c r="AQ39" s="1009" t="s">
        <v>277</v>
      </c>
      <c r="AR39" s="1010"/>
      <c r="AS39" s="1007" t="s">
        <v>275</v>
      </c>
      <c r="AT39" s="1007"/>
      <c r="AU39" s="1007" t="s">
        <v>278</v>
      </c>
      <c r="AV39" s="1008"/>
      <c r="AW39" s="738"/>
      <c r="AX39" s="46"/>
      <c r="AY39" s="56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5"/>
    </row>
    <row r="40" spans="1:76" ht="30" customHeight="1">
      <c r="B40" s="528" t="s">
        <v>201</v>
      </c>
      <c r="C40" s="529"/>
      <c r="D40" s="549"/>
      <c r="E40" s="549"/>
      <c r="F40" s="549"/>
      <c r="G40" s="549"/>
      <c r="H40" s="549"/>
      <c r="I40" s="549"/>
      <c r="J40" s="549"/>
      <c r="K40" s="549"/>
      <c r="L40" s="549"/>
      <c r="M40" s="549"/>
      <c r="N40" s="549"/>
      <c r="O40" s="549"/>
      <c r="P40" s="549"/>
      <c r="Q40" s="549"/>
      <c r="R40" s="549"/>
      <c r="S40" s="549"/>
      <c r="T40" s="549"/>
      <c r="U40" s="549"/>
      <c r="V40" s="549"/>
      <c r="W40" s="549"/>
      <c r="X40" s="549"/>
      <c r="Y40" s="549"/>
      <c r="Z40" s="549"/>
      <c r="AA40" s="549"/>
      <c r="AB40" s="549"/>
      <c r="AC40" s="549"/>
      <c r="AD40" s="549"/>
      <c r="AE40" s="549"/>
      <c r="AF40" s="549"/>
      <c r="AG40" s="549"/>
      <c r="AH40" s="549"/>
      <c r="AI40" s="549"/>
      <c r="AJ40" s="549"/>
      <c r="AK40" s="549"/>
      <c r="AL40" s="549"/>
      <c r="AM40" s="549"/>
      <c r="AN40" s="549"/>
      <c r="AO40" s="549"/>
      <c r="AP40" s="549"/>
      <c r="AQ40" s="1015"/>
      <c r="AR40" s="1016"/>
      <c r="AS40" s="1015"/>
      <c r="AT40" s="1016"/>
      <c r="AU40" s="1015"/>
      <c r="AV40" s="1023"/>
      <c r="AW40" s="738"/>
      <c r="AX40" s="46"/>
      <c r="AY40" s="56"/>
      <c r="AZ40" s="54"/>
      <c r="BA40" s="54"/>
      <c r="BB40" s="54"/>
      <c r="BC40" s="54"/>
      <c r="BD40" s="54"/>
      <c r="BE40" s="54"/>
      <c r="BF40" s="54"/>
      <c r="BG40" s="54"/>
      <c r="BH40" s="54"/>
      <c r="BI40" s="54"/>
      <c r="BJ40" s="54"/>
      <c r="BK40" s="54"/>
      <c r="BL40" s="54"/>
      <c r="BM40" s="54"/>
      <c r="BN40" s="54"/>
      <c r="BO40" s="54"/>
      <c r="BP40" s="54"/>
      <c r="BQ40" s="54"/>
      <c r="BR40" s="54"/>
      <c r="BS40" s="54"/>
      <c r="BT40" s="54"/>
      <c r="BU40" s="54"/>
      <c r="BV40" s="54"/>
      <c r="BW40" s="54"/>
      <c r="BX40" s="55"/>
    </row>
    <row r="41" spans="1:76" ht="30" customHeight="1" thickBot="1">
      <c r="B41" s="530"/>
      <c r="C41" s="531"/>
      <c r="D41" s="634"/>
      <c r="E41" s="634"/>
      <c r="F41" s="634"/>
      <c r="G41" s="634"/>
      <c r="H41" s="634"/>
      <c r="I41" s="634"/>
      <c r="J41" s="634"/>
      <c r="K41" s="634"/>
      <c r="L41" s="634"/>
      <c r="M41" s="634"/>
      <c r="N41" s="634"/>
      <c r="O41" s="634"/>
      <c r="P41" s="634"/>
      <c r="Q41" s="634"/>
      <c r="R41" s="634"/>
      <c r="S41" s="1014"/>
      <c r="T41" s="1014"/>
      <c r="U41" s="1014"/>
      <c r="V41" s="634"/>
      <c r="W41" s="634"/>
      <c r="X41" s="634"/>
      <c r="Y41" s="634"/>
      <c r="Z41" s="634"/>
      <c r="AA41" s="634"/>
      <c r="AB41" s="634"/>
      <c r="AC41" s="634"/>
      <c r="AD41" s="634"/>
      <c r="AE41" s="634"/>
      <c r="AF41" s="634"/>
      <c r="AG41" s="634"/>
      <c r="AH41" s="634"/>
      <c r="AI41" s="634"/>
      <c r="AJ41" s="634"/>
      <c r="AK41" s="634"/>
      <c r="AL41" s="634"/>
      <c r="AM41" s="634"/>
      <c r="AN41" s="634"/>
      <c r="AO41" s="634"/>
      <c r="AP41" s="634"/>
      <c r="AQ41" s="1021"/>
      <c r="AR41" s="1022"/>
      <c r="AS41" s="1011"/>
      <c r="AT41" s="1012"/>
      <c r="AU41" s="1011"/>
      <c r="AV41" s="1013"/>
      <c r="AW41" s="738"/>
      <c r="AX41" s="46"/>
      <c r="AY41" s="56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5"/>
    </row>
    <row r="42" spans="1:76" ht="30" customHeight="1" thickBot="1">
      <c r="B42" s="618" t="s">
        <v>245</v>
      </c>
      <c r="C42" s="619"/>
      <c r="D42" s="619"/>
      <c r="E42" s="619"/>
      <c r="F42" s="619"/>
      <c r="G42" s="619"/>
      <c r="H42" s="619"/>
      <c r="I42" s="619"/>
      <c r="J42" s="619"/>
      <c r="K42" s="619"/>
      <c r="L42" s="619"/>
      <c r="M42" s="619"/>
      <c r="N42" s="619"/>
      <c r="O42" s="619"/>
      <c r="P42" s="619"/>
      <c r="Q42" s="619"/>
      <c r="R42" s="619"/>
      <c r="S42" s="619"/>
      <c r="T42" s="619"/>
      <c r="U42" s="619"/>
      <c r="V42" s="619"/>
      <c r="W42" s="619"/>
      <c r="X42" s="619"/>
      <c r="Y42" s="619"/>
      <c r="Z42" s="619"/>
      <c r="AA42" s="619"/>
      <c r="AB42" s="619"/>
      <c r="AC42" s="619"/>
      <c r="AD42" s="619"/>
      <c r="AE42" s="619"/>
      <c r="AF42" s="619"/>
      <c r="AG42" s="619"/>
      <c r="AH42" s="619"/>
      <c r="AI42" s="619"/>
      <c r="AJ42" s="619"/>
      <c r="AK42" s="619"/>
      <c r="AL42" s="619"/>
      <c r="AM42" s="619"/>
      <c r="AN42" s="619"/>
      <c r="AO42" s="619"/>
      <c r="AP42" s="619"/>
      <c r="AQ42" s="619"/>
      <c r="AR42" s="619"/>
      <c r="AS42" s="619"/>
      <c r="AT42" s="619"/>
      <c r="AU42" s="619"/>
      <c r="AV42" s="620"/>
      <c r="AW42" s="738"/>
      <c r="AX42" s="46"/>
      <c r="AY42" s="56"/>
      <c r="AZ42" s="54"/>
      <c r="BA42" s="54"/>
      <c r="BB42" s="54"/>
      <c r="BC42" s="54"/>
      <c r="BD42" s="54"/>
      <c r="BE42" s="54"/>
      <c r="BF42" s="54"/>
      <c r="BG42" s="54"/>
      <c r="BH42" s="54"/>
      <c r="BI42" s="54"/>
      <c r="BJ42" s="54"/>
      <c r="BK42" s="54"/>
      <c r="BL42" s="54"/>
      <c r="BM42" s="54"/>
      <c r="BN42" s="54"/>
      <c r="BO42" s="54"/>
      <c r="BP42" s="54"/>
      <c r="BQ42" s="54"/>
      <c r="BR42" s="54"/>
      <c r="BS42" s="54"/>
      <c r="BT42" s="54"/>
      <c r="BU42" s="54"/>
      <c r="BV42" s="54"/>
      <c r="BW42" s="54"/>
      <c r="BX42" s="55"/>
    </row>
    <row r="43" spans="1:76" s="65" customFormat="1" ht="21.95" customHeight="1">
      <c r="A43" s="55"/>
      <c r="B43" s="1017" t="s">
        <v>227</v>
      </c>
      <c r="C43" s="1018"/>
      <c r="D43" s="1018"/>
      <c r="E43" s="1019" t="s">
        <v>226</v>
      </c>
      <c r="F43" s="1019"/>
      <c r="G43" s="1019"/>
      <c r="H43" s="1019"/>
      <c r="I43" s="1019"/>
      <c r="J43" s="1019"/>
      <c r="K43" s="1019" t="s">
        <v>228</v>
      </c>
      <c r="L43" s="1019"/>
      <c r="M43" s="1019"/>
      <c r="N43" s="1019"/>
      <c r="O43" s="1019"/>
      <c r="P43" s="1019"/>
      <c r="Q43" s="1019" t="s">
        <v>232</v>
      </c>
      <c r="R43" s="1019"/>
      <c r="S43" s="1019"/>
      <c r="T43" s="1019"/>
      <c r="U43" s="1019"/>
      <c r="V43" s="1019"/>
      <c r="W43" s="1019"/>
      <c r="X43" s="1019"/>
      <c r="Y43" s="1019"/>
      <c r="Z43" s="1019"/>
      <c r="AA43" s="1019"/>
      <c r="AB43" s="1019"/>
      <c r="AC43" s="1019" t="s">
        <v>233</v>
      </c>
      <c r="AD43" s="1019"/>
      <c r="AE43" s="1019"/>
      <c r="AF43" s="1019"/>
      <c r="AG43" s="1019"/>
      <c r="AH43" s="1019"/>
      <c r="AI43" s="1019"/>
      <c r="AJ43" s="1019"/>
      <c r="AK43" s="1019"/>
      <c r="AL43" s="1019"/>
      <c r="AM43" s="1019"/>
      <c r="AN43" s="1019"/>
      <c r="AO43" s="1019"/>
      <c r="AP43" s="1019"/>
      <c r="AQ43" s="1019"/>
      <c r="AR43" s="1019"/>
      <c r="AS43" s="1019"/>
      <c r="AT43" s="1019"/>
      <c r="AU43" s="1019"/>
      <c r="AV43" s="1020"/>
      <c r="AW43" s="738"/>
      <c r="AX43" s="46"/>
      <c r="AY43" s="56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5"/>
    </row>
    <row r="44" spans="1:76" s="65" customFormat="1" ht="21.95" customHeight="1">
      <c r="B44" s="526"/>
      <c r="C44" s="522"/>
      <c r="D44" s="522"/>
      <c r="E44" s="524" t="s">
        <v>206</v>
      </c>
      <c r="F44" s="524"/>
      <c r="G44" s="524"/>
      <c r="H44" s="524" t="s">
        <v>207</v>
      </c>
      <c r="I44" s="524"/>
      <c r="J44" s="524"/>
      <c r="K44" s="524" t="s">
        <v>208</v>
      </c>
      <c r="L44" s="524"/>
      <c r="M44" s="524"/>
      <c r="N44" s="524" t="s">
        <v>207</v>
      </c>
      <c r="O44" s="524"/>
      <c r="P44" s="524"/>
      <c r="Q44" s="522" t="s">
        <v>229</v>
      </c>
      <c r="R44" s="522"/>
      <c r="S44" s="522"/>
      <c r="T44" s="522" t="s">
        <v>230</v>
      </c>
      <c r="U44" s="522"/>
      <c r="V44" s="522"/>
      <c r="W44" s="522" t="s">
        <v>231</v>
      </c>
      <c r="X44" s="522"/>
      <c r="Y44" s="522"/>
      <c r="Z44" s="522" t="s">
        <v>202</v>
      </c>
      <c r="AA44" s="522"/>
      <c r="AB44" s="522"/>
      <c r="AC44" s="522" t="s">
        <v>58</v>
      </c>
      <c r="AD44" s="522"/>
      <c r="AE44" s="522"/>
      <c r="AF44" s="522" t="s">
        <v>239</v>
      </c>
      <c r="AG44" s="522"/>
      <c r="AH44" s="522"/>
      <c r="AI44" s="522" t="s">
        <v>240</v>
      </c>
      <c r="AJ44" s="522"/>
      <c r="AK44" s="522"/>
      <c r="AL44" s="522" t="s">
        <v>203</v>
      </c>
      <c r="AM44" s="522"/>
      <c r="AN44" s="522"/>
      <c r="AO44" s="524" t="s">
        <v>209</v>
      </c>
      <c r="AP44" s="524"/>
      <c r="AQ44" s="524"/>
      <c r="AR44" s="524"/>
      <c r="AS44" s="522" t="s">
        <v>210</v>
      </c>
      <c r="AT44" s="522"/>
      <c r="AU44" s="522"/>
      <c r="AV44" s="612"/>
      <c r="AW44" s="738"/>
      <c r="AX44" s="46"/>
      <c r="AY44" s="56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5"/>
    </row>
    <row r="45" spans="1:76" s="65" customFormat="1" ht="30" customHeight="1" thickBot="1">
      <c r="B45" s="526"/>
      <c r="C45" s="522"/>
      <c r="D45" s="522"/>
      <c r="E45" s="522"/>
      <c r="F45" s="522"/>
      <c r="G45" s="522"/>
      <c r="H45" s="522"/>
      <c r="I45" s="522"/>
      <c r="J45" s="522"/>
      <c r="K45" s="522"/>
      <c r="L45" s="522"/>
      <c r="M45" s="522"/>
      <c r="N45" s="522"/>
      <c r="O45" s="522"/>
      <c r="P45" s="522"/>
      <c r="Q45" s="522"/>
      <c r="R45" s="522"/>
      <c r="S45" s="522"/>
      <c r="T45" s="522"/>
      <c r="U45" s="522"/>
      <c r="V45" s="522"/>
      <c r="W45" s="522"/>
      <c r="X45" s="522"/>
      <c r="Y45" s="522"/>
      <c r="Z45" s="522"/>
      <c r="AA45" s="522"/>
      <c r="AB45" s="522"/>
      <c r="AC45" s="522"/>
      <c r="AD45" s="522"/>
      <c r="AE45" s="522"/>
      <c r="AF45" s="522"/>
      <c r="AG45" s="522"/>
      <c r="AH45" s="522"/>
      <c r="AI45" s="522"/>
      <c r="AJ45" s="522"/>
      <c r="AK45" s="522"/>
      <c r="AL45" s="1024"/>
      <c r="AM45" s="1024"/>
      <c r="AN45" s="1024"/>
      <c r="AO45" s="1024"/>
      <c r="AP45" s="1024"/>
      <c r="AQ45" s="1024"/>
      <c r="AR45" s="1024"/>
      <c r="AS45" s="1024"/>
      <c r="AT45" s="1024"/>
      <c r="AU45" s="1024"/>
      <c r="AV45" s="1025"/>
      <c r="AW45" s="36"/>
      <c r="AX45" s="46"/>
      <c r="AY45" s="56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5"/>
    </row>
    <row r="46" spans="1:76" s="65" customFormat="1" ht="21.95" customHeight="1">
      <c r="B46" s="523" t="s">
        <v>233</v>
      </c>
      <c r="C46" s="524"/>
      <c r="D46" s="524"/>
      <c r="E46" s="524"/>
      <c r="F46" s="524"/>
      <c r="G46" s="524"/>
      <c r="H46" s="524"/>
      <c r="I46" s="524"/>
      <c r="J46" s="524"/>
      <c r="K46" s="524"/>
      <c r="L46" s="524"/>
      <c r="M46" s="524"/>
      <c r="N46" s="524"/>
      <c r="O46" s="524"/>
      <c r="P46" s="524"/>
      <c r="Q46" s="524"/>
      <c r="R46" s="524"/>
      <c r="S46" s="524"/>
      <c r="T46" s="524"/>
      <c r="U46" s="524"/>
      <c r="V46" s="524"/>
      <c r="W46" s="522" t="s">
        <v>211</v>
      </c>
      <c r="X46" s="522"/>
      <c r="Y46" s="522"/>
      <c r="Z46" s="522" t="s">
        <v>205</v>
      </c>
      <c r="AA46" s="522"/>
      <c r="AB46" s="522"/>
      <c r="AC46" s="524" t="s">
        <v>238</v>
      </c>
      <c r="AD46" s="524"/>
      <c r="AE46" s="524"/>
      <c r="AF46" s="524"/>
      <c r="AG46" s="524"/>
      <c r="AH46" s="524"/>
      <c r="AI46" s="524"/>
      <c r="AJ46" s="524"/>
      <c r="AK46" s="1026"/>
      <c r="AL46" s="1027" t="s">
        <v>192</v>
      </c>
      <c r="AM46" s="1028"/>
      <c r="AN46" s="1028"/>
      <c r="AO46" s="1028" t="s">
        <v>193</v>
      </c>
      <c r="AP46" s="1028"/>
      <c r="AQ46" s="1028"/>
      <c r="AR46" s="1028"/>
      <c r="AS46" s="1029" t="s">
        <v>59</v>
      </c>
      <c r="AT46" s="1029"/>
      <c r="AU46" s="1029"/>
      <c r="AV46" s="1030"/>
      <c r="AW46" s="36"/>
    </row>
    <row r="47" spans="1:76" s="65" customFormat="1" ht="21.95" customHeight="1">
      <c r="B47" s="526" t="s">
        <v>204</v>
      </c>
      <c r="C47" s="522"/>
      <c r="D47" s="522"/>
      <c r="E47" s="522" t="s">
        <v>229</v>
      </c>
      <c r="F47" s="522"/>
      <c r="G47" s="522"/>
      <c r="H47" s="522" t="s">
        <v>231</v>
      </c>
      <c r="I47" s="522"/>
      <c r="J47" s="522"/>
      <c r="K47" s="522" t="s">
        <v>237</v>
      </c>
      <c r="L47" s="522"/>
      <c r="M47" s="522"/>
      <c r="N47" s="524" t="s">
        <v>234</v>
      </c>
      <c r="O47" s="524"/>
      <c r="P47" s="524"/>
      <c r="Q47" s="522" t="s">
        <v>213</v>
      </c>
      <c r="R47" s="522"/>
      <c r="S47" s="522"/>
      <c r="T47" s="522" t="s">
        <v>212</v>
      </c>
      <c r="U47" s="522"/>
      <c r="V47" s="522"/>
      <c r="W47" s="522"/>
      <c r="X47" s="522"/>
      <c r="Y47" s="522"/>
      <c r="Z47" s="522"/>
      <c r="AA47" s="522"/>
      <c r="AB47" s="522"/>
      <c r="AC47" s="524"/>
      <c r="AD47" s="524"/>
      <c r="AE47" s="524"/>
      <c r="AF47" s="524"/>
      <c r="AG47" s="524"/>
      <c r="AH47" s="524"/>
      <c r="AI47" s="524"/>
      <c r="AJ47" s="524"/>
      <c r="AK47" s="1026"/>
      <c r="AL47" s="1034" t="s">
        <v>198</v>
      </c>
      <c r="AM47" s="1035"/>
      <c r="AN47" s="1035"/>
      <c r="AO47" s="1035" t="s">
        <v>220</v>
      </c>
      <c r="AP47" s="1035"/>
      <c r="AQ47" s="1035"/>
      <c r="AR47" s="1035"/>
      <c r="AS47" s="800" t="s">
        <v>220</v>
      </c>
      <c r="AT47" s="800"/>
      <c r="AU47" s="800"/>
      <c r="AV47" s="801"/>
      <c r="AW47" s="41"/>
    </row>
    <row r="48" spans="1:76" s="65" customFormat="1" ht="30" customHeight="1" thickBot="1">
      <c r="B48" s="526"/>
      <c r="C48" s="522"/>
      <c r="D48" s="522"/>
      <c r="E48" s="1024"/>
      <c r="F48" s="1024"/>
      <c r="G48" s="1024"/>
      <c r="H48" s="1024"/>
      <c r="I48" s="1024"/>
      <c r="J48" s="1024"/>
      <c r="K48" s="1024"/>
      <c r="L48" s="1024"/>
      <c r="M48" s="1024"/>
      <c r="N48" s="1024"/>
      <c r="O48" s="1024"/>
      <c r="P48" s="1024"/>
      <c r="Q48" s="1024"/>
      <c r="R48" s="1024"/>
      <c r="S48" s="1024"/>
      <c r="T48" s="1024"/>
      <c r="U48" s="1024"/>
      <c r="V48" s="1024"/>
      <c r="W48" s="1024"/>
      <c r="X48" s="1024"/>
      <c r="Y48" s="1024"/>
      <c r="Z48" s="1024"/>
      <c r="AA48" s="1024"/>
      <c r="AB48" s="1024"/>
      <c r="AC48" s="1024"/>
      <c r="AD48" s="1024"/>
      <c r="AE48" s="1024"/>
      <c r="AF48" s="1024"/>
      <c r="AG48" s="1024"/>
      <c r="AH48" s="1024"/>
      <c r="AI48" s="1024"/>
      <c r="AJ48" s="1024"/>
      <c r="AK48" s="485"/>
      <c r="AL48" s="1031"/>
      <c r="AM48" s="1032"/>
      <c r="AN48" s="1032"/>
      <c r="AO48" s="1032"/>
      <c r="AP48" s="1032"/>
      <c r="AQ48" s="1032"/>
      <c r="AR48" s="1032"/>
      <c r="AS48" s="1032"/>
      <c r="AT48" s="1032"/>
      <c r="AU48" s="1032"/>
      <c r="AV48" s="1033"/>
      <c r="AW48" s="41"/>
    </row>
    <row r="49" spans="1:76" ht="20.100000000000001" customHeight="1">
      <c r="A49" s="65"/>
      <c r="B49" s="528" t="s">
        <v>214</v>
      </c>
      <c r="C49" s="529"/>
      <c r="D49" s="1036"/>
      <c r="E49" s="1038"/>
      <c r="F49" s="1039"/>
      <c r="G49" s="1039"/>
      <c r="H49" s="1039"/>
      <c r="I49" s="1039"/>
      <c r="J49" s="1039"/>
      <c r="K49" s="1039"/>
      <c r="L49" s="1039"/>
      <c r="M49" s="1039"/>
      <c r="N49" s="1039"/>
      <c r="O49" s="1039"/>
      <c r="P49" s="1039"/>
      <c r="Q49" s="1039"/>
      <c r="R49" s="1039"/>
      <c r="S49" s="1039"/>
      <c r="T49" s="1039"/>
      <c r="U49" s="1039"/>
      <c r="V49" s="1039"/>
      <c r="W49" s="1039"/>
      <c r="X49" s="1039"/>
      <c r="Y49" s="1039"/>
      <c r="Z49" s="1039"/>
      <c r="AA49" s="1039"/>
      <c r="AB49" s="1039"/>
      <c r="AC49" s="1039"/>
      <c r="AD49" s="1039"/>
      <c r="AE49" s="1039"/>
      <c r="AF49" s="1039"/>
      <c r="AG49" s="1039"/>
      <c r="AH49" s="1039"/>
      <c r="AI49" s="1039"/>
      <c r="AJ49" s="1039"/>
      <c r="AK49" s="1040"/>
      <c r="AL49" s="1041"/>
      <c r="AM49" s="1039"/>
      <c r="AN49" s="1039"/>
      <c r="AO49" s="1039"/>
      <c r="AP49" s="1039"/>
      <c r="AQ49" s="1039"/>
      <c r="AR49" s="1039"/>
      <c r="AS49" s="1039"/>
      <c r="AT49" s="1039"/>
      <c r="AU49" s="1039"/>
      <c r="AV49" s="1042"/>
      <c r="AW49" s="41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65"/>
      <c r="BK49" s="65"/>
      <c r="BL49" s="65"/>
      <c r="BM49" s="65"/>
      <c r="BN49" s="65"/>
      <c r="BO49" s="65"/>
      <c r="BP49" s="65"/>
      <c r="BQ49" s="65"/>
      <c r="BR49" s="65"/>
      <c r="BS49" s="65"/>
      <c r="BT49" s="65"/>
      <c r="BU49" s="65"/>
      <c r="BV49" s="65"/>
      <c r="BW49" s="65"/>
      <c r="BX49" s="65"/>
    </row>
    <row r="50" spans="1:76" ht="20.100000000000001" customHeight="1" thickBot="1">
      <c r="B50" s="530"/>
      <c r="C50" s="531"/>
      <c r="D50" s="1037"/>
      <c r="E50" s="1031"/>
      <c r="F50" s="1032"/>
      <c r="G50" s="1032"/>
      <c r="H50" s="1032"/>
      <c r="I50" s="1032"/>
      <c r="J50" s="1032"/>
      <c r="K50" s="1032"/>
      <c r="L50" s="1032"/>
      <c r="M50" s="1032"/>
      <c r="N50" s="1032"/>
      <c r="O50" s="1032"/>
      <c r="P50" s="1032"/>
      <c r="Q50" s="1032"/>
      <c r="R50" s="1032"/>
      <c r="S50" s="1032"/>
      <c r="T50" s="1032"/>
      <c r="U50" s="1032"/>
      <c r="V50" s="1032"/>
      <c r="W50" s="1032"/>
      <c r="X50" s="1032"/>
      <c r="Y50" s="1032"/>
      <c r="Z50" s="1032"/>
      <c r="AA50" s="1032"/>
      <c r="AB50" s="1032"/>
      <c r="AC50" s="1032"/>
      <c r="AD50" s="1032"/>
      <c r="AE50" s="1032"/>
      <c r="AF50" s="1032"/>
      <c r="AG50" s="1032"/>
      <c r="AH50" s="1032"/>
      <c r="AI50" s="1032"/>
      <c r="AJ50" s="1032"/>
      <c r="AK50" s="1032"/>
      <c r="AL50" s="1032"/>
      <c r="AM50" s="1032"/>
      <c r="AN50" s="1032"/>
      <c r="AO50" s="1032"/>
      <c r="AP50" s="1032"/>
      <c r="AQ50" s="1032"/>
      <c r="AR50" s="1032"/>
      <c r="AS50" s="1032"/>
      <c r="AT50" s="1032"/>
      <c r="AU50" s="1032"/>
      <c r="AV50" s="1033"/>
      <c r="AW50" s="36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65"/>
      <c r="BK50" s="65"/>
      <c r="BL50" s="65"/>
      <c r="BM50" s="65"/>
      <c r="BN50" s="65"/>
      <c r="BO50" s="65"/>
      <c r="BP50" s="65"/>
      <c r="BQ50" s="65"/>
      <c r="BR50" s="65"/>
      <c r="BS50" s="65"/>
      <c r="BT50" s="65"/>
      <c r="BU50" s="65"/>
      <c r="BV50" s="65"/>
      <c r="BW50" s="65"/>
      <c r="BX50" s="65"/>
    </row>
    <row r="51" spans="1:76" ht="4.5" customHeight="1">
      <c r="AW51" s="36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65"/>
      <c r="BK51" s="65"/>
      <c r="BL51" s="65"/>
      <c r="BM51" s="65"/>
      <c r="BN51" s="65"/>
      <c r="BO51" s="65"/>
      <c r="BP51" s="65"/>
      <c r="BQ51" s="65"/>
      <c r="BR51" s="65"/>
      <c r="BS51" s="65"/>
      <c r="BT51" s="65"/>
      <c r="BU51" s="65"/>
      <c r="BV51" s="65"/>
      <c r="BW51" s="65"/>
      <c r="BX51" s="65"/>
    </row>
    <row r="52" spans="1:76" ht="3.75" customHeight="1" thickBot="1">
      <c r="AW52" s="36"/>
      <c r="AX52" s="46"/>
      <c r="AY52" s="56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5"/>
    </row>
    <row r="53" spans="1:76" ht="24.95" customHeight="1">
      <c r="B53" s="714" t="s">
        <v>67</v>
      </c>
      <c r="C53" s="707" t="s">
        <v>10</v>
      </c>
      <c r="D53" s="707"/>
      <c r="E53" s="707"/>
      <c r="F53" s="707" t="s">
        <v>19</v>
      </c>
      <c r="G53" s="707"/>
      <c r="H53" s="707"/>
      <c r="I53" s="707" t="s">
        <v>68</v>
      </c>
      <c r="J53" s="707"/>
      <c r="K53" s="707"/>
      <c r="L53" s="717" t="s">
        <v>171</v>
      </c>
      <c r="M53" s="717"/>
      <c r="N53" s="717"/>
      <c r="O53" s="717"/>
      <c r="P53" s="717"/>
      <c r="Q53" s="717"/>
      <c r="R53" s="717"/>
      <c r="S53" s="717"/>
      <c r="T53" s="717"/>
      <c r="U53" s="717"/>
      <c r="V53" s="717"/>
      <c r="W53" s="717"/>
      <c r="X53" s="717"/>
      <c r="Y53" s="717"/>
      <c r="Z53" s="717"/>
      <c r="AA53" s="717"/>
      <c r="AB53" s="717"/>
      <c r="AC53" s="717"/>
      <c r="AD53" s="717"/>
      <c r="AE53" s="717"/>
      <c r="AF53" s="717"/>
      <c r="AG53" s="717"/>
      <c r="AH53" s="717"/>
      <c r="AI53" s="717"/>
      <c r="AJ53" s="717"/>
      <c r="AK53" s="717"/>
      <c r="AL53" s="717"/>
      <c r="AM53" s="720" t="s">
        <v>18</v>
      </c>
      <c r="AN53" s="707" t="s">
        <v>10</v>
      </c>
      <c r="AO53" s="707"/>
      <c r="AP53" s="707"/>
      <c r="AQ53" s="707" t="s">
        <v>19</v>
      </c>
      <c r="AR53" s="707"/>
      <c r="AS53" s="707"/>
      <c r="AT53" s="707" t="s">
        <v>20</v>
      </c>
      <c r="AU53" s="707"/>
      <c r="AV53" s="723"/>
      <c r="AX53" s="46"/>
      <c r="AY53" s="56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5"/>
    </row>
    <row r="54" spans="1:76" ht="24.95" customHeight="1">
      <c r="B54" s="715"/>
      <c r="C54" s="661"/>
      <c r="D54" s="661"/>
      <c r="E54" s="661"/>
      <c r="F54" s="661"/>
      <c r="G54" s="661"/>
      <c r="H54" s="661"/>
      <c r="I54" s="661"/>
      <c r="J54" s="661"/>
      <c r="K54" s="661"/>
      <c r="L54" s="718"/>
      <c r="M54" s="718"/>
      <c r="N54" s="718"/>
      <c r="O54" s="718"/>
      <c r="P54" s="718"/>
      <c r="Q54" s="718"/>
      <c r="R54" s="718"/>
      <c r="S54" s="718"/>
      <c r="T54" s="718"/>
      <c r="U54" s="718"/>
      <c r="V54" s="718"/>
      <c r="W54" s="718"/>
      <c r="X54" s="718"/>
      <c r="Y54" s="718"/>
      <c r="Z54" s="718"/>
      <c r="AA54" s="718"/>
      <c r="AB54" s="718"/>
      <c r="AC54" s="718"/>
      <c r="AD54" s="718"/>
      <c r="AE54" s="718"/>
      <c r="AF54" s="718"/>
      <c r="AG54" s="718"/>
      <c r="AH54" s="718"/>
      <c r="AI54" s="718"/>
      <c r="AJ54" s="718"/>
      <c r="AK54" s="718"/>
      <c r="AL54" s="718"/>
      <c r="AM54" s="721"/>
      <c r="AN54" s="721"/>
      <c r="AO54" s="721"/>
      <c r="AP54" s="721"/>
      <c r="AQ54" s="661"/>
      <c r="AR54" s="661"/>
      <c r="AS54" s="661"/>
      <c r="AT54" s="661"/>
      <c r="AU54" s="661"/>
      <c r="AV54" s="712"/>
      <c r="AW54" s="36"/>
      <c r="AX54" s="54"/>
      <c r="AY54" s="57" t="s">
        <v>250</v>
      </c>
      <c r="AZ54" s="58" t="s">
        <v>263</v>
      </c>
      <c r="BA54" s="58" t="s">
        <v>263</v>
      </c>
      <c r="BB54" s="58" t="s">
        <v>264</v>
      </c>
      <c r="BC54" s="58" t="s">
        <v>264</v>
      </c>
      <c r="BD54" s="58" t="s">
        <v>265</v>
      </c>
      <c r="BE54" s="58" t="s">
        <v>265</v>
      </c>
      <c r="BF54" s="58" t="s">
        <v>266</v>
      </c>
      <c r="BG54" s="58" t="s">
        <v>266</v>
      </c>
      <c r="BH54" s="58" t="s">
        <v>267</v>
      </c>
      <c r="BI54" s="58" t="s">
        <v>268</v>
      </c>
      <c r="BJ54" s="59" t="s">
        <v>269</v>
      </c>
      <c r="BK54" s="59" t="s">
        <v>270</v>
      </c>
      <c r="BL54" s="59" t="s">
        <v>270</v>
      </c>
      <c r="BM54" s="60" t="s">
        <v>271</v>
      </c>
      <c r="BN54" s="60" t="s">
        <v>272</v>
      </c>
      <c r="BO54" s="73"/>
      <c r="BP54" s="73"/>
      <c r="BQ54" s="73"/>
      <c r="BR54" s="73"/>
      <c r="BS54" s="73"/>
      <c r="BT54" s="61"/>
      <c r="BU54" s="73"/>
      <c r="BV54" s="73"/>
      <c r="BW54" s="73"/>
      <c r="BX54" s="73"/>
    </row>
    <row r="55" spans="1:76" ht="24.95" customHeight="1" thickBot="1">
      <c r="B55" s="716"/>
      <c r="C55" s="659"/>
      <c r="D55" s="659"/>
      <c r="E55" s="659"/>
      <c r="F55" s="659"/>
      <c r="G55" s="659"/>
      <c r="H55" s="659"/>
      <c r="I55" s="659"/>
      <c r="J55" s="659"/>
      <c r="K55" s="659"/>
      <c r="L55" s="719"/>
      <c r="M55" s="719"/>
      <c r="N55" s="719"/>
      <c r="O55" s="719"/>
      <c r="P55" s="719"/>
      <c r="Q55" s="719"/>
      <c r="R55" s="719"/>
      <c r="S55" s="719"/>
      <c r="T55" s="719"/>
      <c r="U55" s="719"/>
      <c r="V55" s="719"/>
      <c r="W55" s="719"/>
      <c r="X55" s="719"/>
      <c r="Y55" s="719"/>
      <c r="Z55" s="719"/>
      <c r="AA55" s="719"/>
      <c r="AB55" s="719"/>
      <c r="AC55" s="719"/>
      <c r="AD55" s="719"/>
      <c r="AE55" s="719"/>
      <c r="AF55" s="719"/>
      <c r="AG55" s="719"/>
      <c r="AH55" s="719"/>
      <c r="AI55" s="719"/>
      <c r="AJ55" s="719"/>
      <c r="AK55" s="719"/>
      <c r="AL55" s="719"/>
      <c r="AM55" s="722"/>
      <c r="AN55" s="722"/>
      <c r="AO55" s="722"/>
      <c r="AP55" s="722"/>
      <c r="AQ55" s="659"/>
      <c r="AR55" s="659"/>
      <c r="AS55" s="659"/>
      <c r="AT55" s="659"/>
      <c r="AU55" s="659"/>
      <c r="AV55" s="713"/>
      <c r="AW55" s="36"/>
      <c r="AX55" s="54"/>
      <c r="AY55" s="57" t="s">
        <v>400</v>
      </c>
      <c r="AZ55" s="58" t="s">
        <v>411</v>
      </c>
      <c r="BA55" s="58" t="s">
        <v>411</v>
      </c>
      <c r="BB55" s="58" t="s">
        <v>402</v>
      </c>
      <c r="BC55" s="58" t="s">
        <v>402</v>
      </c>
      <c r="BD55" s="58" t="s">
        <v>412</v>
      </c>
      <c r="BE55" s="58" t="s">
        <v>412</v>
      </c>
      <c r="BF55" s="58" t="s">
        <v>413</v>
      </c>
      <c r="BG55" s="58" t="s">
        <v>413</v>
      </c>
      <c r="BH55" s="58" t="s">
        <v>405</v>
      </c>
      <c r="BI55" s="58" t="s">
        <v>406</v>
      </c>
      <c r="BJ55" s="59" t="s">
        <v>370</v>
      </c>
      <c r="BK55" s="59" t="s">
        <v>371</v>
      </c>
      <c r="BL55" s="59" t="s">
        <v>371</v>
      </c>
      <c r="BM55" s="60" t="s">
        <v>271</v>
      </c>
      <c r="BN55" s="60" t="s">
        <v>272</v>
      </c>
      <c r="BO55" s="73">
        <v>100</v>
      </c>
      <c r="BP55" s="73">
        <v>100</v>
      </c>
      <c r="BQ55" s="73">
        <v>200</v>
      </c>
      <c r="BR55" s="73">
        <v>200</v>
      </c>
      <c r="BS55" s="73">
        <v>225</v>
      </c>
      <c r="BT55" s="61"/>
      <c r="BU55" s="73">
        <v>1</v>
      </c>
      <c r="BV55" s="73">
        <v>3</v>
      </c>
      <c r="BW55" s="73">
        <v>3</v>
      </c>
      <c r="BX55" s="73">
        <v>3.5</v>
      </c>
    </row>
    <row r="56" spans="1:76" ht="27" customHeight="1">
      <c r="B56" s="641" t="s">
        <v>14</v>
      </c>
      <c r="C56" s="609"/>
      <c r="D56" s="609"/>
      <c r="E56" s="609"/>
      <c r="F56" s="609"/>
      <c r="G56" s="609"/>
      <c r="H56" s="609"/>
      <c r="I56" s="609" t="s">
        <v>15</v>
      </c>
      <c r="J56" s="609"/>
      <c r="K56" s="609"/>
      <c r="L56" s="609"/>
      <c r="M56" s="609"/>
      <c r="N56" s="609"/>
      <c r="O56" s="609"/>
      <c r="P56" s="609"/>
      <c r="Q56" s="609"/>
      <c r="R56" s="609"/>
      <c r="S56" s="609"/>
      <c r="T56" s="609"/>
      <c r="U56" s="609" t="s">
        <v>279</v>
      </c>
      <c r="V56" s="609"/>
      <c r="W56" s="609"/>
      <c r="X56" s="609"/>
      <c r="Y56" s="609"/>
      <c r="Z56" s="609"/>
      <c r="AA56" s="609"/>
      <c r="AB56" s="609"/>
      <c r="AC56" s="609"/>
      <c r="AD56" s="609"/>
      <c r="AE56" s="609"/>
      <c r="AF56" s="609"/>
      <c r="AG56" s="609" t="s">
        <v>16</v>
      </c>
      <c r="AH56" s="609"/>
      <c r="AI56" s="609"/>
      <c r="AJ56" s="609"/>
      <c r="AK56" s="728">
        <f ca="1">TODAY()</f>
        <v>44669</v>
      </c>
      <c r="AL56" s="728"/>
      <c r="AM56" s="728"/>
      <c r="AN56" s="728"/>
      <c r="AO56" s="728"/>
      <c r="AP56" s="728"/>
      <c r="AQ56" s="729" t="s">
        <v>476</v>
      </c>
      <c r="AR56" s="729"/>
      <c r="AS56" s="729"/>
      <c r="AT56" s="729"/>
      <c r="AU56" s="729"/>
      <c r="AV56" s="730"/>
      <c r="AW56" s="36"/>
      <c r="AX56" s="54"/>
      <c r="AY56" s="57" t="s">
        <v>461</v>
      </c>
      <c r="AZ56" s="58" t="s">
        <v>397</v>
      </c>
      <c r="BA56" s="58" t="s">
        <v>397</v>
      </c>
      <c r="BB56" s="58" t="s">
        <v>415</v>
      </c>
      <c r="BC56" s="58" t="s">
        <v>415</v>
      </c>
      <c r="BD56" s="58" t="s">
        <v>377</v>
      </c>
      <c r="BE56" s="58" t="s">
        <v>377</v>
      </c>
      <c r="BF56" s="58" t="s">
        <v>408</v>
      </c>
      <c r="BG56" s="58" t="s">
        <v>408</v>
      </c>
      <c r="BH56" s="58" t="s">
        <v>416</v>
      </c>
      <c r="BI56" s="58" t="s">
        <v>353</v>
      </c>
      <c r="BJ56" s="59" t="s">
        <v>409</v>
      </c>
      <c r="BK56" s="59" t="s">
        <v>410</v>
      </c>
      <c r="BL56" s="59" t="s">
        <v>410</v>
      </c>
      <c r="BM56" s="60" t="s">
        <v>271</v>
      </c>
      <c r="BN56" s="60" t="s">
        <v>272</v>
      </c>
      <c r="BO56" s="73" t="s">
        <v>417</v>
      </c>
      <c r="BP56" s="73" t="s">
        <v>417</v>
      </c>
      <c r="BQ56" s="73">
        <v>200</v>
      </c>
      <c r="BR56" s="73">
        <v>200</v>
      </c>
      <c r="BS56" s="73">
        <v>150</v>
      </c>
      <c r="BT56" s="61" t="s">
        <v>356</v>
      </c>
      <c r="BU56" s="73">
        <v>1.5</v>
      </c>
      <c r="BV56" s="73">
        <v>3</v>
      </c>
      <c r="BW56" s="73">
        <v>3.2</v>
      </c>
      <c r="BX56" s="73">
        <v>3</v>
      </c>
    </row>
    <row r="57" spans="1:76" ht="27" customHeight="1" thickBot="1">
      <c r="B57" s="731" t="s">
        <v>11</v>
      </c>
      <c r="C57" s="659"/>
      <c r="D57" s="659"/>
      <c r="E57" s="659"/>
      <c r="F57" s="659"/>
      <c r="G57" s="659"/>
      <c r="H57" s="659"/>
      <c r="I57" s="732" t="s">
        <v>273</v>
      </c>
      <c r="J57" s="732"/>
      <c r="K57" s="732"/>
      <c r="L57" s="732"/>
      <c r="M57" s="732"/>
      <c r="N57" s="732"/>
      <c r="O57" s="732"/>
      <c r="P57" s="732"/>
      <c r="Q57" s="732"/>
      <c r="R57" s="732"/>
      <c r="S57" s="732"/>
      <c r="T57" s="732"/>
      <c r="U57" s="733" t="s">
        <v>503</v>
      </c>
      <c r="V57" s="733"/>
      <c r="W57" s="733"/>
      <c r="X57" s="733"/>
      <c r="Y57" s="733"/>
      <c r="Z57" s="733"/>
      <c r="AA57" s="733"/>
      <c r="AB57" s="733"/>
      <c r="AC57" s="733"/>
      <c r="AD57" s="733"/>
      <c r="AE57" s="733"/>
      <c r="AF57" s="733"/>
      <c r="AG57" s="724" t="s">
        <v>159</v>
      </c>
      <c r="AH57" s="724"/>
      <c r="AI57" s="724"/>
      <c r="AJ57" s="724"/>
      <c r="AK57" s="725" t="s">
        <v>174</v>
      </c>
      <c r="AL57" s="725"/>
      <c r="AM57" s="725"/>
      <c r="AN57" s="725"/>
      <c r="AO57" s="725"/>
      <c r="AP57" s="725"/>
      <c r="AQ57" s="726" t="s">
        <v>173</v>
      </c>
      <c r="AR57" s="726"/>
      <c r="AS57" s="726"/>
      <c r="AT57" s="726"/>
      <c r="AU57" s="726"/>
      <c r="AV57" s="727"/>
      <c r="AW57" s="36"/>
      <c r="AX57" s="54"/>
      <c r="AY57" s="57" t="s">
        <v>455</v>
      </c>
      <c r="AZ57" s="58" t="s">
        <v>391</v>
      </c>
      <c r="BA57" s="58" t="s">
        <v>391</v>
      </c>
      <c r="BB57" s="58" t="s">
        <v>392</v>
      </c>
      <c r="BC57" s="58" t="s">
        <v>392</v>
      </c>
      <c r="BD57" s="58" t="s">
        <v>265</v>
      </c>
      <c r="BE57" s="58" t="s">
        <v>265</v>
      </c>
      <c r="BF57" s="58" t="s">
        <v>393</v>
      </c>
      <c r="BG57" s="58" t="s">
        <v>393</v>
      </c>
      <c r="BH57" s="58" t="s">
        <v>394</v>
      </c>
      <c r="BI57" s="58" t="s">
        <v>369</v>
      </c>
      <c r="BJ57" s="59" t="s">
        <v>269</v>
      </c>
      <c r="BK57" s="59" t="s">
        <v>270</v>
      </c>
      <c r="BL57" s="59" t="s">
        <v>270</v>
      </c>
      <c r="BM57" s="60" t="s">
        <v>271</v>
      </c>
      <c r="BN57" s="60" t="s">
        <v>272</v>
      </c>
      <c r="BO57" s="73">
        <v>110</v>
      </c>
      <c r="BP57" s="73">
        <v>110</v>
      </c>
      <c r="BQ57" s="73">
        <v>200</v>
      </c>
      <c r="BR57" s="73">
        <v>200</v>
      </c>
      <c r="BS57" s="73">
        <v>150</v>
      </c>
      <c r="BT57" s="61" t="s">
        <v>356</v>
      </c>
      <c r="BU57" s="73">
        <v>2</v>
      </c>
      <c r="BV57" s="73">
        <v>3</v>
      </c>
      <c r="BW57" s="73">
        <v>3</v>
      </c>
      <c r="BX57" s="73">
        <v>3.5</v>
      </c>
    </row>
    <row r="58" spans="1:76" ht="27" customHeight="1" thickBot="1">
      <c r="A58" s="691" t="str">
        <f>MID(I57,1,12)</f>
        <v>(E370)0.2x45</v>
      </c>
      <c r="B58" s="692" t="s">
        <v>21</v>
      </c>
      <c r="C58" s="693"/>
      <c r="D58" s="693"/>
      <c r="E58" s="693"/>
      <c r="F58" s="693"/>
      <c r="G58" s="693"/>
      <c r="H58" s="693"/>
      <c r="I58" s="693"/>
      <c r="J58" s="693"/>
      <c r="K58" s="693"/>
      <c r="L58" s="693"/>
      <c r="M58" s="693"/>
      <c r="N58" s="693"/>
      <c r="O58" s="693"/>
      <c r="P58" s="693"/>
      <c r="Q58" s="693"/>
      <c r="R58" s="693"/>
      <c r="S58" s="693"/>
      <c r="T58" s="693"/>
      <c r="U58" s="693"/>
      <c r="V58" s="693"/>
      <c r="W58" s="693"/>
      <c r="X58" s="693"/>
      <c r="Y58" s="693"/>
      <c r="Z58" s="693"/>
      <c r="AA58" s="693"/>
      <c r="AB58" s="693"/>
      <c r="AC58" s="693"/>
      <c r="AD58" s="693"/>
      <c r="AE58" s="693"/>
      <c r="AF58" s="693"/>
      <c r="AG58" s="693"/>
      <c r="AH58" s="694"/>
      <c r="AI58" s="695" t="s">
        <v>248</v>
      </c>
      <c r="AJ58" s="696"/>
      <c r="AK58" s="696"/>
      <c r="AL58" s="696"/>
      <c r="AM58" s="696"/>
      <c r="AN58" s="696"/>
      <c r="AO58" s="696"/>
      <c r="AP58" s="696"/>
      <c r="AQ58" s="696"/>
      <c r="AR58" s="696"/>
      <c r="AS58" s="696"/>
      <c r="AT58" s="696"/>
      <c r="AU58" s="696"/>
      <c r="AV58" s="697"/>
      <c r="AW58" s="36"/>
      <c r="AX58" s="54"/>
      <c r="AY58" s="57" t="s">
        <v>462</v>
      </c>
      <c r="AZ58" s="58" t="s">
        <v>397</v>
      </c>
      <c r="BA58" s="58" t="s">
        <v>397</v>
      </c>
      <c r="BB58" s="58" t="s">
        <v>392</v>
      </c>
      <c r="BC58" s="58" t="s">
        <v>392</v>
      </c>
      <c r="BD58" s="58" t="s">
        <v>377</v>
      </c>
      <c r="BE58" s="58" t="s">
        <v>377</v>
      </c>
      <c r="BF58" s="58" t="s">
        <v>398</v>
      </c>
      <c r="BG58" s="58" t="s">
        <v>398</v>
      </c>
      <c r="BH58" s="58" t="s">
        <v>379</v>
      </c>
      <c r="BI58" s="58" t="s">
        <v>268</v>
      </c>
      <c r="BJ58" s="59" t="s">
        <v>354</v>
      </c>
      <c r="BK58" s="59" t="s">
        <v>355</v>
      </c>
      <c r="BL58" s="59" t="s">
        <v>355</v>
      </c>
      <c r="BM58" s="60" t="s">
        <v>271</v>
      </c>
      <c r="BN58" s="60" t="s">
        <v>272</v>
      </c>
      <c r="BO58" s="73"/>
      <c r="BP58" s="73"/>
      <c r="BQ58" s="73"/>
      <c r="BR58" s="73"/>
      <c r="BS58" s="73"/>
      <c r="BT58" s="61"/>
      <c r="BU58" s="73"/>
      <c r="BV58" s="73"/>
      <c r="BW58" s="73"/>
      <c r="BX58" s="73"/>
    </row>
    <row r="59" spans="1:76" ht="27" customHeight="1">
      <c r="A59" s="691"/>
      <c r="B59" s="704" t="s">
        <v>170</v>
      </c>
      <c r="C59" s="705"/>
      <c r="D59" s="706" t="s">
        <v>495</v>
      </c>
      <c r="E59" s="706"/>
      <c r="F59" s="706"/>
      <c r="G59" s="706"/>
      <c r="H59" s="707" t="s">
        <v>23</v>
      </c>
      <c r="I59" s="707"/>
      <c r="J59" s="707"/>
      <c r="K59" s="707"/>
      <c r="L59" s="707"/>
      <c r="M59" s="707"/>
      <c r="N59" s="706" t="s">
        <v>317</v>
      </c>
      <c r="O59" s="706"/>
      <c r="P59" s="706"/>
      <c r="Q59" s="706"/>
      <c r="R59" s="706"/>
      <c r="S59" s="706"/>
      <c r="T59" s="706"/>
      <c r="U59" s="706"/>
      <c r="V59" s="707" t="s">
        <v>5</v>
      </c>
      <c r="W59" s="707"/>
      <c r="X59" s="707"/>
      <c r="Y59" s="707"/>
      <c r="Z59" s="707"/>
      <c r="AA59" s="707"/>
      <c r="AB59" s="706" t="s">
        <v>317</v>
      </c>
      <c r="AC59" s="706"/>
      <c r="AD59" s="706"/>
      <c r="AE59" s="706"/>
      <c r="AF59" s="706"/>
      <c r="AG59" s="706"/>
      <c r="AH59" s="708"/>
      <c r="AI59" s="698"/>
      <c r="AJ59" s="699"/>
      <c r="AK59" s="699"/>
      <c r="AL59" s="699"/>
      <c r="AM59" s="699"/>
      <c r="AN59" s="699"/>
      <c r="AO59" s="699"/>
      <c r="AP59" s="699"/>
      <c r="AQ59" s="699"/>
      <c r="AR59" s="699"/>
      <c r="AS59" s="699"/>
      <c r="AT59" s="699"/>
      <c r="AU59" s="699"/>
      <c r="AV59" s="700"/>
      <c r="AW59" s="67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</row>
    <row r="60" spans="1:76" ht="30" customHeight="1">
      <c r="A60" s="691"/>
      <c r="B60" s="675" t="s">
        <v>418</v>
      </c>
      <c r="C60" s="676"/>
      <c r="D60" s="676" t="s">
        <v>419</v>
      </c>
      <c r="E60" s="676"/>
      <c r="F60" s="676"/>
      <c r="G60" s="676"/>
      <c r="H60" s="677" t="s">
        <v>251</v>
      </c>
      <c r="I60" s="678"/>
      <c r="J60" s="678"/>
      <c r="K60" s="679"/>
      <c r="L60" s="690" t="s">
        <v>420</v>
      </c>
      <c r="M60" s="690"/>
      <c r="N60" s="690"/>
      <c r="O60" s="73"/>
      <c r="P60" s="686" t="s">
        <v>421</v>
      </c>
      <c r="Q60" s="686"/>
      <c r="R60" s="686"/>
      <c r="S60" s="686"/>
      <c r="T60" s="686"/>
      <c r="U60" s="686"/>
      <c r="V60" s="686"/>
      <c r="W60" s="686"/>
      <c r="X60" s="686"/>
      <c r="Y60" s="686"/>
      <c r="Z60" s="686"/>
      <c r="AA60" s="686"/>
      <c r="AB60" s="686"/>
      <c r="AC60" s="687" t="s">
        <v>496</v>
      </c>
      <c r="AD60" s="687"/>
      <c r="AE60" s="687"/>
      <c r="AF60" s="687"/>
      <c r="AG60" s="687"/>
      <c r="AH60" s="688"/>
      <c r="AI60" s="698"/>
      <c r="AJ60" s="699"/>
      <c r="AK60" s="699"/>
      <c r="AL60" s="699"/>
      <c r="AM60" s="699"/>
      <c r="AN60" s="699"/>
      <c r="AO60" s="699"/>
      <c r="AP60" s="699"/>
      <c r="AQ60" s="699"/>
      <c r="AR60" s="699"/>
      <c r="AS60" s="699"/>
      <c r="AT60" s="699"/>
      <c r="AU60" s="699"/>
      <c r="AV60" s="700"/>
      <c r="AW60" s="67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</row>
    <row r="61" spans="1:76" ht="30" customHeight="1">
      <c r="A61" s="691"/>
      <c r="B61" s="675"/>
      <c r="C61" s="676"/>
      <c r="D61" s="676"/>
      <c r="E61" s="676"/>
      <c r="F61" s="676"/>
      <c r="G61" s="676"/>
      <c r="H61" s="683"/>
      <c r="I61" s="684"/>
      <c r="J61" s="684"/>
      <c r="K61" s="685"/>
      <c r="L61" s="690" t="s">
        <v>424</v>
      </c>
      <c r="M61" s="690"/>
      <c r="N61" s="690"/>
      <c r="O61" s="73" t="s">
        <v>425</v>
      </c>
      <c r="P61" s="686"/>
      <c r="Q61" s="686"/>
      <c r="R61" s="686"/>
      <c r="S61" s="686"/>
      <c r="T61" s="686"/>
      <c r="U61" s="686"/>
      <c r="V61" s="686"/>
      <c r="W61" s="686"/>
      <c r="X61" s="686"/>
      <c r="Y61" s="686"/>
      <c r="Z61" s="686"/>
      <c r="AA61" s="686"/>
      <c r="AB61" s="686"/>
      <c r="AC61" s="687" t="s">
        <v>423</v>
      </c>
      <c r="AD61" s="687"/>
      <c r="AE61" s="687"/>
      <c r="AF61" s="687"/>
      <c r="AG61" s="687"/>
      <c r="AH61" s="688"/>
      <c r="AI61" s="698"/>
      <c r="AJ61" s="699"/>
      <c r="AK61" s="699"/>
      <c r="AL61" s="699"/>
      <c r="AM61" s="699"/>
      <c r="AN61" s="699"/>
      <c r="AO61" s="699"/>
      <c r="AP61" s="699"/>
      <c r="AQ61" s="699"/>
      <c r="AR61" s="699"/>
      <c r="AS61" s="699"/>
      <c r="AT61" s="699"/>
      <c r="AU61" s="699"/>
      <c r="AV61" s="700"/>
      <c r="AW61" s="674"/>
      <c r="AY61" s="57" t="s">
        <v>144</v>
      </c>
      <c r="AZ61" s="58" t="s">
        <v>92</v>
      </c>
      <c r="BA61" s="58" t="s">
        <v>92</v>
      </c>
      <c r="BB61" s="58" t="s">
        <v>93</v>
      </c>
      <c r="BC61" s="58" t="s">
        <v>93</v>
      </c>
      <c r="BD61" s="58" t="s">
        <v>79</v>
      </c>
      <c r="BE61" s="58" t="s">
        <v>79</v>
      </c>
      <c r="BF61" s="58" t="s">
        <v>94</v>
      </c>
      <c r="BG61" s="58" t="s">
        <v>94</v>
      </c>
      <c r="BH61" s="58" t="s">
        <v>95</v>
      </c>
      <c r="BI61" s="58" t="s">
        <v>96</v>
      </c>
      <c r="BJ61" s="59" t="s">
        <v>257</v>
      </c>
      <c r="BK61" s="59" t="s">
        <v>148</v>
      </c>
      <c r="BL61" s="59" t="s">
        <v>148</v>
      </c>
      <c r="BM61" s="60" t="s">
        <v>105</v>
      </c>
      <c r="BN61" s="60" t="s">
        <v>48</v>
      </c>
      <c r="BO61" s="73">
        <v>200</v>
      </c>
      <c r="BP61" s="73">
        <v>135</v>
      </c>
      <c r="BQ61" s="73">
        <v>160</v>
      </c>
      <c r="BR61" s="73">
        <v>235</v>
      </c>
      <c r="BS61" s="73" t="s">
        <v>150</v>
      </c>
      <c r="BT61" s="61" t="s">
        <v>147</v>
      </c>
      <c r="BU61" s="62">
        <v>2</v>
      </c>
      <c r="BV61" s="73">
        <v>3.5</v>
      </c>
      <c r="BW61" s="73">
        <v>3.5</v>
      </c>
      <c r="BX61" s="73">
        <v>2.5</v>
      </c>
    </row>
    <row r="62" spans="1:76" ht="30" customHeight="1" thickBot="1">
      <c r="A62" s="35" t="str">
        <f>MID(U57,6,2)</f>
        <v>NC</v>
      </c>
      <c r="B62" s="675"/>
      <c r="C62" s="676"/>
      <c r="D62" s="676" t="s">
        <v>426</v>
      </c>
      <c r="E62" s="676"/>
      <c r="F62" s="676"/>
      <c r="G62" s="676"/>
      <c r="H62" s="689" t="s">
        <v>427</v>
      </c>
      <c r="I62" s="689"/>
      <c r="J62" s="689"/>
      <c r="K62" s="689"/>
      <c r="L62" s="686" t="s">
        <v>428</v>
      </c>
      <c r="M62" s="686"/>
      <c r="N62" s="686"/>
      <c r="O62" s="686"/>
      <c r="P62" s="686" t="s">
        <v>429</v>
      </c>
      <c r="Q62" s="686"/>
      <c r="R62" s="686"/>
      <c r="S62" s="686" t="s">
        <v>422</v>
      </c>
      <c r="T62" s="686"/>
      <c r="U62" s="686"/>
      <c r="V62" s="686"/>
      <c r="W62" s="686"/>
      <c r="X62" s="686"/>
      <c r="Y62" s="686"/>
      <c r="Z62" s="686"/>
      <c r="AA62" s="686"/>
      <c r="AB62" s="686"/>
      <c r="AC62" s="687" t="s">
        <v>423</v>
      </c>
      <c r="AD62" s="687"/>
      <c r="AE62" s="687"/>
      <c r="AF62" s="687"/>
      <c r="AG62" s="687"/>
      <c r="AH62" s="688"/>
      <c r="AI62" s="701"/>
      <c r="AJ62" s="702"/>
      <c r="AK62" s="702"/>
      <c r="AL62" s="702"/>
      <c r="AM62" s="702"/>
      <c r="AN62" s="702"/>
      <c r="AO62" s="702"/>
      <c r="AP62" s="702"/>
      <c r="AQ62" s="702"/>
      <c r="AR62" s="702"/>
      <c r="AS62" s="702"/>
      <c r="AT62" s="702"/>
      <c r="AU62" s="702"/>
      <c r="AV62" s="703"/>
      <c r="AW62" s="674"/>
      <c r="AY62" s="57" t="s">
        <v>158</v>
      </c>
      <c r="AZ62" s="58" t="s">
        <v>151</v>
      </c>
      <c r="BA62" s="58" t="s">
        <v>151</v>
      </c>
      <c r="BB62" s="58" t="s">
        <v>152</v>
      </c>
      <c r="BC62" s="58" t="s">
        <v>152</v>
      </c>
      <c r="BD62" s="58" t="s">
        <v>79</v>
      </c>
      <c r="BE62" s="58" t="s">
        <v>79</v>
      </c>
      <c r="BF62" s="58" t="s">
        <v>153</v>
      </c>
      <c r="BG62" s="58" t="s">
        <v>153</v>
      </c>
      <c r="BH62" s="58" t="s">
        <v>154</v>
      </c>
      <c r="BI62" s="58" t="s">
        <v>155</v>
      </c>
      <c r="BJ62" s="59" t="s">
        <v>258</v>
      </c>
      <c r="BK62" s="59" t="s">
        <v>256</v>
      </c>
      <c r="BL62" s="59" t="s">
        <v>256</v>
      </c>
      <c r="BM62" s="60" t="s">
        <v>105</v>
      </c>
      <c r="BN62" s="60" t="s">
        <v>48</v>
      </c>
      <c r="BO62" s="73">
        <v>200</v>
      </c>
      <c r="BP62" s="73">
        <v>170</v>
      </c>
      <c r="BQ62" s="73">
        <v>140</v>
      </c>
      <c r="BR62" s="73">
        <v>200</v>
      </c>
      <c r="BS62" s="73">
        <v>220</v>
      </c>
      <c r="BT62" s="61" t="s">
        <v>147</v>
      </c>
      <c r="BU62" s="73">
        <v>1.5</v>
      </c>
      <c r="BV62" s="62">
        <v>3.5</v>
      </c>
      <c r="BW62" s="73">
        <v>3.5</v>
      </c>
      <c r="BX62" s="73">
        <v>4.5</v>
      </c>
    </row>
    <row r="63" spans="1:76" ht="30" customHeight="1" thickBot="1">
      <c r="B63" s="675"/>
      <c r="C63" s="676"/>
      <c r="D63" s="676"/>
      <c r="E63" s="676"/>
      <c r="F63" s="676"/>
      <c r="G63" s="676"/>
      <c r="H63" s="689" t="s">
        <v>430</v>
      </c>
      <c r="I63" s="689"/>
      <c r="J63" s="689"/>
      <c r="K63" s="689"/>
      <c r="L63" s="686" t="s">
        <v>479</v>
      </c>
      <c r="M63" s="686"/>
      <c r="N63" s="686"/>
      <c r="O63" s="686"/>
      <c r="P63" s="686"/>
      <c r="Q63" s="686"/>
      <c r="R63" s="686"/>
      <c r="S63" s="686"/>
      <c r="T63" s="686"/>
      <c r="U63" s="686"/>
      <c r="V63" s="686"/>
      <c r="W63" s="686"/>
      <c r="X63" s="686"/>
      <c r="Y63" s="686"/>
      <c r="Z63" s="686"/>
      <c r="AA63" s="686"/>
      <c r="AB63" s="686"/>
      <c r="AC63" s="687" t="s">
        <v>423</v>
      </c>
      <c r="AD63" s="687"/>
      <c r="AE63" s="687"/>
      <c r="AF63" s="687"/>
      <c r="AG63" s="687"/>
      <c r="AH63" s="688"/>
      <c r="AI63" s="561" t="s">
        <v>291</v>
      </c>
      <c r="AJ63" s="562"/>
      <c r="AK63" s="562"/>
      <c r="AL63" s="562"/>
      <c r="AM63" s="562"/>
      <c r="AN63" s="562"/>
      <c r="AO63" s="562"/>
      <c r="AP63" s="562"/>
      <c r="AQ63" s="562"/>
      <c r="AR63" s="562"/>
      <c r="AS63" s="562"/>
      <c r="AT63" s="562"/>
      <c r="AU63" s="562"/>
      <c r="AV63" s="563"/>
      <c r="AW63" s="37"/>
      <c r="AY63" s="57" t="s">
        <v>249</v>
      </c>
      <c r="AZ63" s="58" t="s">
        <v>156</v>
      </c>
      <c r="BA63" s="58" t="s">
        <v>156</v>
      </c>
      <c r="BB63" s="58" t="s">
        <v>160</v>
      </c>
      <c r="BC63" s="58" t="s">
        <v>160</v>
      </c>
      <c r="BD63" s="58" t="s">
        <v>79</v>
      </c>
      <c r="BE63" s="58" t="s">
        <v>79</v>
      </c>
      <c r="BF63" s="58" t="s">
        <v>94</v>
      </c>
      <c r="BG63" s="58" t="s">
        <v>94</v>
      </c>
      <c r="BH63" s="58" t="s">
        <v>154</v>
      </c>
      <c r="BI63" s="58" t="s">
        <v>155</v>
      </c>
      <c r="BJ63" s="59" t="s">
        <v>157</v>
      </c>
      <c r="BK63" s="59" t="s">
        <v>149</v>
      </c>
      <c r="BL63" s="59" t="s">
        <v>149</v>
      </c>
      <c r="BM63" s="60" t="s">
        <v>105</v>
      </c>
      <c r="BN63" s="60" t="s">
        <v>48</v>
      </c>
      <c r="BO63" s="73">
        <v>200</v>
      </c>
      <c r="BP63" s="73">
        <v>180</v>
      </c>
      <c r="BQ63" s="73">
        <v>205</v>
      </c>
      <c r="BR63" s="73">
        <v>200</v>
      </c>
      <c r="BS63" s="73">
        <v>200</v>
      </c>
      <c r="BT63" s="61"/>
      <c r="BU63" s="73">
        <v>3</v>
      </c>
      <c r="BV63" s="73">
        <v>3.5</v>
      </c>
      <c r="BW63" s="73">
        <v>3.5</v>
      </c>
      <c r="BX63" s="73">
        <v>4</v>
      </c>
    </row>
    <row r="64" spans="1:76" ht="27" customHeight="1" thickBot="1">
      <c r="A64" s="654" t="str">
        <f>U57</f>
        <v>LD20BNC-200604D0</v>
      </c>
      <c r="B64" s="660" t="s">
        <v>431</v>
      </c>
      <c r="C64" s="661"/>
      <c r="D64" s="661"/>
      <c r="E64" s="661"/>
      <c r="F64" s="661"/>
      <c r="G64" s="661"/>
      <c r="H64" s="982" t="s">
        <v>441</v>
      </c>
      <c r="I64" s="982"/>
      <c r="J64" s="982"/>
      <c r="K64" s="982"/>
      <c r="L64" s="982"/>
      <c r="M64" s="982"/>
      <c r="N64" s="982"/>
      <c r="O64" s="982"/>
      <c r="P64" s="982"/>
      <c r="Q64" s="982"/>
      <c r="R64" s="982"/>
      <c r="S64" s="53" t="s">
        <v>432</v>
      </c>
      <c r="T64" s="53"/>
      <c r="U64" s="53"/>
      <c r="V64" s="536" t="s">
        <v>433</v>
      </c>
      <c r="W64" s="550"/>
      <c r="X64" s="550"/>
      <c r="Y64" s="550"/>
      <c r="Z64" s="550"/>
      <c r="AA64" s="550"/>
      <c r="AB64" s="551"/>
      <c r="AC64" s="983" t="s">
        <v>434</v>
      </c>
      <c r="AD64" s="819"/>
      <c r="AE64" s="819"/>
      <c r="AF64" s="819"/>
      <c r="AG64" s="819"/>
      <c r="AH64" s="820"/>
      <c r="AI64" s="755" t="s">
        <v>292</v>
      </c>
      <c r="AJ64" s="756"/>
      <c r="AK64" s="765"/>
      <c r="AL64" s="765"/>
      <c r="AM64" s="765"/>
      <c r="AN64" s="765"/>
      <c r="AO64" s="765"/>
      <c r="AP64" s="756" t="s">
        <v>293</v>
      </c>
      <c r="AQ64" s="756"/>
      <c r="AR64" s="765" t="s">
        <v>294</v>
      </c>
      <c r="AS64" s="765"/>
      <c r="AT64" s="765"/>
      <c r="AU64" s="765"/>
      <c r="AV64" s="766"/>
      <c r="AW64" s="36"/>
      <c r="AY64" s="51" t="s">
        <v>161</v>
      </c>
      <c r="AZ64" s="58" t="s">
        <v>156</v>
      </c>
      <c r="BA64" s="58" t="s">
        <v>156</v>
      </c>
      <c r="BB64" s="58" t="s">
        <v>160</v>
      </c>
      <c r="BC64" s="58" t="s">
        <v>160</v>
      </c>
      <c r="BD64" s="58" t="s">
        <v>79</v>
      </c>
      <c r="BE64" s="58" t="s">
        <v>79</v>
      </c>
      <c r="BF64" s="58" t="s">
        <v>94</v>
      </c>
      <c r="BG64" s="58" t="s">
        <v>94</v>
      </c>
      <c r="BH64" s="58" t="s">
        <v>154</v>
      </c>
      <c r="BI64" s="58" t="s">
        <v>155</v>
      </c>
      <c r="BJ64" s="59" t="s">
        <v>86</v>
      </c>
      <c r="BK64" s="59" t="s">
        <v>148</v>
      </c>
      <c r="BL64" s="59" t="s">
        <v>148</v>
      </c>
      <c r="BM64" s="60" t="s">
        <v>105</v>
      </c>
      <c r="BN64" s="60" t="s">
        <v>48</v>
      </c>
      <c r="BO64" s="73">
        <v>200</v>
      </c>
      <c r="BP64" s="73">
        <v>120</v>
      </c>
      <c r="BQ64" s="73">
        <v>170</v>
      </c>
      <c r="BR64" s="73">
        <v>215</v>
      </c>
      <c r="BS64" s="73">
        <v>230</v>
      </c>
      <c r="BT64" s="61"/>
      <c r="BU64" s="73">
        <v>1.5</v>
      </c>
      <c r="BV64" s="73">
        <v>4</v>
      </c>
      <c r="BW64" s="73">
        <v>3.5</v>
      </c>
      <c r="BX64" s="73">
        <v>4</v>
      </c>
    </row>
    <row r="65" spans="1:76" ht="27" customHeight="1" thickBot="1">
      <c r="A65" s="654"/>
      <c r="B65" s="660" t="s">
        <v>435</v>
      </c>
      <c r="C65" s="661"/>
      <c r="D65" s="661"/>
      <c r="E65" s="661"/>
      <c r="F65" s="661"/>
      <c r="G65" s="661"/>
      <c r="H65" s="662"/>
      <c r="I65" s="662"/>
      <c r="J65" s="662"/>
      <c r="K65" s="662"/>
      <c r="L65" s="662"/>
      <c r="M65" s="662"/>
      <c r="N65" s="662"/>
      <c r="O65" s="662"/>
      <c r="P65" s="662"/>
      <c r="Q65" s="662"/>
      <c r="R65" s="662"/>
      <c r="S65" s="661" t="s">
        <v>436</v>
      </c>
      <c r="T65" s="661"/>
      <c r="U65" s="661"/>
      <c r="V65" s="661"/>
      <c r="W65" s="661"/>
      <c r="X65" s="661"/>
      <c r="Y65" s="985"/>
      <c r="Z65" s="985"/>
      <c r="AA65" s="985"/>
      <c r="AB65" s="985"/>
      <c r="AC65" s="985"/>
      <c r="AD65" s="985"/>
      <c r="AE65" s="985"/>
      <c r="AF65" s="985"/>
      <c r="AG65" s="985"/>
      <c r="AH65" s="986"/>
      <c r="AI65" s="561" t="s">
        <v>290</v>
      </c>
      <c r="AJ65" s="562"/>
      <c r="AK65" s="562"/>
      <c r="AL65" s="562"/>
      <c r="AM65" s="562"/>
      <c r="AN65" s="562"/>
      <c r="AO65" s="562"/>
      <c r="AP65" s="562"/>
      <c r="AQ65" s="562"/>
      <c r="AR65" s="562"/>
      <c r="AS65" s="562"/>
      <c r="AT65" s="562"/>
      <c r="AU65" s="562"/>
      <c r="AV65" s="563"/>
      <c r="AW65" s="653"/>
      <c r="AY65" s="57" t="s">
        <v>364</v>
      </c>
      <c r="AZ65" s="58" t="s">
        <v>365</v>
      </c>
      <c r="BA65" s="58" t="s">
        <v>365</v>
      </c>
      <c r="BB65" s="58" t="s">
        <v>366</v>
      </c>
      <c r="BC65" s="58" t="s">
        <v>366</v>
      </c>
      <c r="BD65" s="58" t="s">
        <v>367</v>
      </c>
      <c r="BE65" s="58" t="s">
        <v>367</v>
      </c>
      <c r="BF65" s="58" t="s">
        <v>368</v>
      </c>
      <c r="BG65" s="58" t="s">
        <v>368</v>
      </c>
      <c r="BH65" s="58" t="s">
        <v>360</v>
      </c>
      <c r="BI65" s="58" t="s">
        <v>369</v>
      </c>
      <c r="BJ65" s="59" t="s">
        <v>370</v>
      </c>
      <c r="BK65" s="59" t="s">
        <v>371</v>
      </c>
      <c r="BL65" s="59" t="s">
        <v>371</v>
      </c>
      <c r="BM65" s="60" t="s">
        <v>271</v>
      </c>
      <c r="BN65" s="60" t="s">
        <v>272</v>
      </c>
      <c r="BO65" s="73">
        <v>100</v>
      </c>
      <c r="BP65" s="73">
        <v>110</v>
      </c>
      <c r="BQ65" s="73">
        <v>210</v>
      </c>
      <c r="BR65" s="73">
        <v>230</v>
      </c>
      <c r="BS65" s="73">
        <v>155</v>
      </c>
      <c r="BT65" s="61" t="s">
        <v>356</v>
      </c>
      <c r="BU65" s="73">
        <v>1.5</v>
      </c>
      <c r="BV65" s="73">
        <v>2.5</v>
      </c>
      <c r="BW65" s="73">
        <v>3</v>
      </c>
      <c r="BX65" s="73">
        <v>3</v>
      </c>
    </row>
    <row r="66" spans="1:76" ht="27" customHeight="1">
      <c r="A66" s="654"/>
      <c r="B66" s="660"/>
      <c r="C66" s="661"/>
      <c r="D66" s="661"/>
      <c r="E66" s="661"/>
      <c r="F66" s="661"/>
      <c r="G66" s="661"/>
      <c r="H66" s="662"/>
      <c r="I66" s="662"/>
      <c r="J66" s="662"/>
      <c r="K66" s="662"/>
      <c r="L66" s="662"/>
      <c r="M66" s="662"/>
      <c r="N66" s="662"/>
      <c r="O66" s="662"/>
      <c r="P66" s="662"/>
      <c r="Q66" s="662"/>
      <c r="R66" s="662"/>
      <c r="S66" s="661"/>
      <c r="T66" s="661"/>
      <c r="U66" s="661"/>
      <c r="V66" s="661"/>
      <c r="W66" s="661"/>
      <c r="X66" s="661"/>
      <c r="Y66" s="985"/>
      <c r="Z66" s="985"/>
      <c r="AA66" s="985"/>
      <c r="AB66" s="985"/>
      <c r="AC66" s="985"/>
      <c r="AD66" s="985"/>
      <c r="AE66" s="985"/>
      <c r="AF66" s="985"/>
      <c r="AG66" s="985"/>
      <c r="AH66" s="986"/>
      <c r="AI66" s="987" t="s">
        <v>295</v>
      </c>
      <c r="AJ66" s="988"/>
      <c r="AK66" s="988"/>
      <c r="AL66" s="988"/>
      <c r="AM66" s="988"/>
      <c r="AN66" s="988"/>
      <c r="AO66" s="988"/>
      <c r="AP66" s="988" t="s">
        <v>296</v>
      </c>
      <c r="AQ66" s="988"/>
      <c r="AR66" s="988"/>
      <c r="AS66" s="988"/>
      <c r="AT66" s="988"/>
      <c r="AU66" s="988"/>
      <c r="AV66" s="989"/>
      <c r="AW66" s="653"/>
      <c r="AY66" s="57" t="s">
        <v>373</v>
      </c>
      <c r="AZ66" s="58" t="s">
        <v>365</v>
      </c>
      <c r="BA66" s="58" t="s">
        <v>365</v>
      </c>
      <c r="BB66" s="58" t="s">
        <v>366</v>
      </c>
      <c r="BC66" s="58" t="s">
        <v>366</v>
      </c>
      <c r="BD66" s="58" t="s">
        <v>367</v>
      </c>
      <c r="BE66" s="58" t="s">
        <v>367</v>
      </c>
      <c r="BF66" s="58" t="s">
        <v>368</v>
      </c>
      <c r="BG66" s="58" t="s">
        <v>368</v>
      </c>
      <c r="BH66" s="58" t="s">
        <v>360</v>
      </c>
      <c r="BI66" s="58" t="s">
        <v>369</v>
      </c>
      <c r="BJ66" s="59" t="s">
        <v>354</v>
      </c>
      <c r="BK66" s="59" t="s">
        <v>355</v>
      </c>
      <c r="BL66" s="59" t="s">
        <v>355</v>
      </c>
      <c r="BM66" s="60" t="s">
        <v>271</v>
      </c>
      <c r="BN66" s="60" t="s">
        <v>272</v>
      </c>
      <c r="BO66" s="73">
        <v>120</v>
      </c>
      <c r="BP66" s="73">
        <v>120</v>
      </c>
      <c r="BQ66" s="73">
        <v>210</v>
      </c>
      <c r="BR66" s="73">
        <v>225</v>
      </c>
      <c r="BS66" s="73">
        <v>130</v>
      </c>
      <c r="BT66" s="61" t="s">
        <v>356</v>
      </c>
      <c r="BU66" s="73">
        <v>1.5</v>
      </c>
      <c r="BV66" s="73">
        <v>3</v>
      </c>
      <c r="BW66" s="73">
        <v>3</v>
      </c>
      <c r="BX66" s="73">
        <v>3</v>
      </c>
    </row>
    <row r="67" spans="1:76" ht="27" customHeight="1">
      <c r="A67" s="654"/>
      <c r="B67" s="655" t="s">
        <v>437</v>
      </c>
      <c r="C67" s="656"/>
      <c r="D67" s="656"/>
      <c r="E67" s="661"/>
      <c r="F67" s="661"/>
      <c r="G67" s="661"/>
      <c r="H67" s="661"/>
      <c r="I67" s="661"/>
      <c r="J67" s="661"/>
      <c r="K67" s="661" t="s">
        <v>438</v>
      </c>
      <c r="L67" s="661"/>
      <c r="M67" s="661"/>
      <c r="N67" s="661"/>
      <c r="O67" s="661"/>
      <c r="P67" s="661"/>
      <c r="Q67" s="661"/>
      <c r="R67" s="661"/>
      <c r="S67" s="661" t="s">
        <v>439</v>
      </c>
      <c r="T67" s="661"/>
      <c r="U67" s="661"/>
      <c r="V67" s="661"/>
      <c r="W67" s="661"/>
      <c r="X67" s="661"/>
      <c r="Y67" s="661"/>
      <c r="Z67" s="661"/>
      <c r="AA67" s="656" t="s">
        <v>440</v>
      </c>
      <c r="AB67" s="656"/>
      <c r="AC67" s="656"/>
      <c r="AD67" s="549"/>
      <c r="AE67" s="549"/>
      <c r="AF67" s="549"/>
      <c r="AG67" s="549"/>
      <c r="AH67" s="633"/>
      <c r="AI67" s="774" t="s">
        <v>297</v>
      </c>
      <c r="AJ67" s="774"/>
      <c r="AK67" s="774"/>
      <c r="AL67" s="774"/>
      <c r="AM67" s="774"/>
      <c r="AN67" s="769" t="s">
        <v>293</v>
      </c>
      <c r="AO67" s="990"/>
      <c r="AP67" s="774" t="s">
        <v>297</v>
      </c>
      <c r="AQ67" s="774"/>
      <c r="AR67" s="774"/>
      <c r="AS67" s="774"/>
      <c r="AT67" s="774"/>
      <c r="AU67" s="769" t="s">
        <v>293</v>
      </c>
      <c r="AV67" s="770"/>
      <c r="AW67" s="653"/>
      <c r="AY67" s="57" t="s">
        <v>374</v>
      </c>
      <c r="AZ67" s="58" t="s">
        <v>375</v>
      </c>
      <c r="BA67" s="58" t="s">
        <v>375</v>
      </c>
      <c r="BB67" s="58" t="s">
        <v>376</v>
      </c>
      <c r="BC67" s="58" t="s">
        <v>376</v>
      </c>
      <c r="BD67" s="58" t="s">
        <v>377</v>
      </c>
      <c r="BE67" s="58" t="s">
        <v>377</v>
      </c>
      <c r="BF67" s="58" t="s">
        <v>378</v>
      </c>
      <c r="BG67" s="58" t="s">
        <v>378</v>
      </c>
      <c r="BH67" s="58" t="s">
        <v>379</v>
      </c>
      <c r="BI67" s="58" t="s">
        <v>268</v>
      </c>
      <c r="BJ67" s="59" t="s">
        <v>354</v>
      </c>
      <c r="BK67" s="59" t="s">
        <v>355</v>
      </c>
      <c r="BL67" s="59" t="s">
        <v>355</v>
      </c>
      <c r="BM67" s="60" t="s">
        <v>271</v>
      </c>
      <c r="BN67" s="60" t="s">
        <v>272</v>
      </c>
      <c r="BO67" s="73">
        <v>150</v>
      </c>
      <c r="BP67" s="73">
        <v>150</v>
      </c>
      <c r="BQ67" s="73">
        <v>220</v>
      </c>
      <c r="BR67" s="73">
        <v>200</v>
      </c>
      <c r="BS67" s="73">
        <v>225</v>
      </c>
      <c r="BT67" s="61" t="s">
        <v>356</v>
      </c>
      <c r="BU67" s="73">
        <v>1.5</v>
      </c>
      <c r="BV67" s="73">
        <v>3.2</v>
      </c>
      <c r="BW67" s="73">
        <v>3</v>
      </c>
      <c r="BX67" s="73">
        <v>3.5</v>
      </c>
    </row>
    <row r="68" spans="1:76" ht="27" customHeight="1" thickBot="1">
      <c r="A68" s="654"/>
      <c r="B68" s="657"/>
      <c r="C68" s="658"/>
      <c r="D68" s="658"/>
      <c r="E68" s="659"/>
      <c r="F68" s="659"/>
      <c r="G68" s="659"/>
      <c r="H68" s="659"/>
      <c r="I68" s="659"/>
      <c r="J68" s="659"/>
      <c r="K68" s="659"/>
      <c r="L68" s="659"/>
      <c r="M68" s="659"/>
      <c r="N68" s="659"/>
      <c r="O68" s="659"/>
      <c r="P68" s="659"/>
      <c r="Q68" s="659"/>
      <c r="R68" s="659"/>
      <c r="S68" s="659"/>
      <c r="T68" s="659"/>
      <c r="U68" s="659"/>
      <c r="V68" s="659"/>
      <c r="W68" s="659"/>
      <c r="X68" s="659"/>
      <c r="Y68" s="659"/>
      <c r="Z68" s="659"/>
      <c r="AA68" s="658"/>
      <c r="AB68" s="658"/>
      <c r="AC68" s="658"/>
      <c r="AD68" s="634"/>
      <c r="AE68" s="634"/>
      <c r="AF68" s="634"/>
      <c r="AG68" s="634"/>
      <c r="AH68" s="635"/>
      <c r="AI68" s="984" t="s">
        <v>289</v>
      </c>
      <c r="AJ68" s="497"/>
      <c r="AK68" s="497"/>
      <c r="AL68" s="497"/>
      <c r="AM68" s="498"/>
      <c r="AN68" s="499" t="s">
        <v>300</v>
      </c>
      <c r="AO68" s="991"/>
      <c r="AP68" s="984" t="s">
        <v>289</v>
      </c>
      <c r="AQ68" s="497"/>
      <c r="AR68" s="497"/>
      <c r="AS68" s="497"/>
      <c r="AT68" s="498"/>
      <c r="AU68" s="499" t="s">
        <v>300</v>
      </c>
      <c r="AV68" s="500"/>
      <c r="AW68" s="653"/>
      <c r="AY68" s="57" t="s">
        <v>380</v>
      </c>
      <c r="AZ68" s="58" t="s">
        <v>375</v>
      </c>
      <c r="BA68" s="58" t="s">
        <v>375</v>
      </c>
      <c r="BB68" s="58" t="s">
        <v>376</v>
      </c>
      <c r="BC68" s="58" t="s">
        <v>376</v>
      </c>
      <c r="BD68" s="58" t="s">
        <v>377</v>
      </c>
      <c r="BE68" s="58" t="s">
        <v>377</v>
      </c>
      <c r="BF68" s="58" t="s">
        <v>378</v>
      </c>
      <c r="BG68" s="58" t="s">
        <v>378</v>
      </c>
      <c r="BH68" s="58" t="s">
        <v>379</v>
      </c>
      <c r="BI68" s="58" t="s">
        <v>268</v>
      </c>
      <c r="BJ68" s="59" t="s">
        <v>370</v>
      </c>
      <c r="BK68" s="59" t="s">
        <v>371</v>
      </c>
      <c r="BL68" s="59" t="s">
        <v>371</v>
      </c>
      <c r="BM68" s="60" t="s">
        <v>271</v>
      </c>
      <c r="BN68" s="60" t="s">
        <v>272</v>
      </c>
      <c r="BO68" s="73">
        <v>140</v>
      </c>
      <c r="BP68" s="73">
        <v>140</v>
      </c>
      <c r="BQ68" s="73">
        <v>220</v>
      </c>
      <c r="BR68" s="73">
        <v>200</v>
      </c>
      <c r="BS68" s="73">
        <v>225</v>
      </c>
      <c r="BT68" s="61" t="s">
        <v>356</v>
      </c>
      <c r="BU68" s="73">
        <v>1</v>
      </c>
      <c r="BV68" s="73">
        <v>3.2</v>
      </c>
      <c r="BW68" s="73">
        <v>3</v>
      </c>
      <c r="BX68" s="73">
        <v>3.5</v>
      </c>
    </row>
    <row r="69" spans="1:76" ht="29.45" customHeight="1">
      <c r="A69" s="666" t="str">
        <f>"*"&amp;U57&amp;"*"</f>
        <v>*LD20BNC-200604D0*</v>
      </c>
      <c r="B69" s="668" t="s">
        <v>164</v>
      </c>
      <c r="C69" s="669"/>
      <c r="D69" s="669"/>
      <c r="E69" s="669"/>
      <c r="F69" s="669"/>
      <c r="G69" s="669"/>
      <c r="H69" s="669"/>
      <c r="I69" s="669"/>
      <c r="J69" s="669"/>
      <c r="K69" s="669"/>
      <c r="L69" s="669"/>
      <c r="M69" s="669"/>
      <c r="N69" s="669"/>
      <c r="O69" s="669"/>
      <c r="P69" s="669"/>
      <c r="Q69" s="669"/>
      <c r="R69" s="669"/>
      <c r="S69" s="669"/>
      <c r="T69" s="669"/>
      <c r="U69" s="669"/>
      <c r="V69" s="669"/>
      <c r="W69" s="669"/>
      <c r="X69" s="669"/>
      <c r="Y69" s="669"/>
      <c r="Z69" s="669"/>
      <c r="AA69" s="669"/>
      <c r="AB69" s="669"/>
      <c r="AC69" s="669"/>
      <c r="AD69" s="669"/>
      <c r="AE69" s="669"/>
      <c r="AF69" s="669"/>
      <c r="AG69" s="669"/>
      <c r="AH69" s="1043"/>
      <c r="AI69" s="984" t="s">
        <v>298</v>
      </c>
      <c r="AJ69" s="497"/>
      <c r="AK69" s="497"/>
      <c r="AL69" s="497"/>
      <c r="AM69" s="498"/>
      <c r="AN69" s="499" t="s">
        <v>300</v>
      </c>
      <c r="AO69" s="991"/>
      <c r="AP69" s="984" t="s">
        <v>298</v>
      </c>
      <c r="AQ69" s="497"/>
      <c r="AR69" s="497"/>
      <c r="AS69" s="497"/>
      <c r="AT69" s="498"/>
      <c r="AU69" s="499" t="s">
        <v>300</v>
      </c>
      <c r="AV69" s="500"/>
      <c r="AW69" s="653"/>
      <c r="AY69" s="57" t="s">
        <v>381</v>
      </c>
      <c r="AZ69" s="58" t="s">
        <v>263</v>
      </c>
      <c r="BA69" s="58" t="s">
        <v>263</v>
      </c>
      <c r="BB69" s="58" t="s">
        <v>267</v>
      </c>
      <c r="BC69" s="58" t="s">
        <v>267</v>
      </c>
      <c r="BD69" s="58" t="s">
        <v>265</v>
      </c>
      <c r="BE69" s="58" t="s">
        <v>265</v>
      </c>
      <c r="BF69" s="58" t="s">
        <v>266</v>
      </c>
      <c r="BG69" s="58" t="s">
        <v>266</v>
      </c>
      <c r="BH69" s="58" t="s">
        <v>267</v>
      </c>
      <c r="BI69" s="58" t="s">
        <v>268</v>
      </c>
      <c r="BJ69" s="59" t="s">
        <v>354</v>
      </c>
      <c r="BK69" s="59" t="s">
        <v>355</v>
      </c>
      <c r="BL69" s="59" t="s">
        <v>355</v>
      </c>
      <c r="BM69" s="60" t="s">
        <v>271</v>
      </c>
      <c r="BN69" s="60" t="s">
        <v>272</v>
      </c>
      <c r="BO69" s="73">
        <v>110</v>
      </c>
      <c r="BP69" s="73">
        <v>110</v>
      </c>
      <c r="BQ69" s="73">
        <v>200</v>
      </c>
      <c r="BR69" s="73">
        <v>200</v>
      </c>
      <c r="BS69" s="73">
        <v>150</v>
      </c>
      <c r="BT69" s="61" t="s">
        <v>356</v>
      </c>
      <c r="BU69" s="73">
        <v>2</v>
      </c>
      <c r="BV69" s="73">
        <v>3</v>
      </c>
      <c r="BW69" s="73">
        <v>3</v>
      </c>
      <c r="BX69" s="73">
        <v>3.5</v>
      </c>
    </row>
    <row r="70" spans="1:76" ht="29.45" customHeight="1" thickBot="1">
      <c r="A70" s="666"/>
      <c r="B70" s="671"/>
      <c r="C70" s="672"/>
      <c r="D70" s="672"/>
      <c r="E70" s="672"/>
      <c r="F70" s="672"/>
      <c r="G70" s="672"/>
      <c r="H70" s="672"/>
      <c r="I70" s="672"/>
      <c r="J70" s="672"/>
      <c r="K70" s="672"/>
      <c r="L70" s="672"/>
      <c r="M70" s="672"/>
      <c r="N70" s="672"/>
      <c r="O70" s="672"/>
      <c r="P70" s="672"/>
      <c r="Q70" s="672"/>
      <c r="R70" s="672"/>
      <c r="S70" s="672"/>
      <c r="T70" s="672"/>
      <c r="U70" s="672"/>
      <c r="V70" s="672"/>
      <c r="W70" s="672"/>
      <c r="X70" s="672"/>
      <c r="Y70" s="672"/>
      <c r="Z70" s="672"/>
      <c r="AA70" s="672"/>
      <c r="AB70" s="672"/>
      <c r="AC70" s="672"/>
      <c r="AD70" s="672"/>
      <c r="AE70" s="672"/>
      <c r="AF70" s="672"/>
      <c r="AG70" s="672"/>
      <c r="AH70" s="1044"/>
      <c r="AI70" s="984" t="s">
        <v>287</v>
      </c>
      <c r="AJ70" s="497"/>
      <c r="AK70" s="497"/>
      <c r="AL70" s="497"/>
      <c r="AM70" s="498"/>
      <c r="AN70" s="499" t="s">
        <v>300</v>
      </c>
      <c r="AO70" s="991"/>
      <c r="AP70" s="984" t="s">
        <v>287</v>
      </c>
      <c r="AQ70" s="497"/>
      <c r="AR70" s="497"/>
      <c r="AS70" s="497"/>
      <c r="AT70" s="498"/>
      <c r="AU70" s="499" t="s">
        <v>300</v>
      </c>
      <c r="AV70" s="500"/>
      <c r="AW70" s="647" t="str">
        <f>"*"&amp;U57&amp;"*"</f>
        <v>*LD20BNC-200604D0*</v>
      </c>
      <c r="AY70" s="57" t="s">
        <v>382</v>
      </c>
      <c r="AZ70" s="58" t="s">
        <v>375</v>
      </c>
      <c r="BA70" s="58" t="s">
        <v>375</v>
      </c>
      <c r="BB70" s="58" t="s">
        <v>383</v>
      </c>
      <c r="BC70" s="58" t="s">
        <v>383</v>
      </c>
      <c r="BD70" s="58" t="s">
        <v>265</v>
      </c>
      <c r="BE70" s="58" t="s">
        <v>265</v>
      </c>
      <c r="BF70" s="58" t="s">
        <v>361</v>
      </c>
      <c r="BG70" s="58" t="s">
        <v>361</v>
      </c>
      <c r="BH70" s="58" t="s">
        <v>267</v>
      </c>
      <c r="BI70" s="58" t="s">
        <v>268</v>
      </c>
      <c r="BJ70" s="59" t="s">
        <v>384</v>
      </c>
      <c r="BK70" s="59" t="s">
        <v>385</v>
      </c>
      <c r="BL70" s="59" t="s">
        <v>385</v>
      </c>
      <c r="BM70" s="60" t="s">
        <v>271</v>
      </c>
      <c r="BN70" s="60" t="s">
        <v>272</v>
      </c>
      <c r="BO70" s="73">
        <v>120</v>
      </c>
      <c r="BP70" s="73" t="s">
        <v>454</v>
      </c>
      <c r="BQ70" s="73">
        <v>200</v>
      </c>
      <c r="BR70" s="73">
        <v>200</v>
      </c>
      <c r="BS70" s="73">
        <v>220</v>
      </c>
      <c r="BT70" s="61" t="s">
        <v>356</v>
      </c>
      <c r="BU70" s="73">
        <v>2</v>
      </c>
      <c r="BV70" s="62">
        <v>3</v>
      </c>
      <c r="BW70" s="73">
        <v>4</v>
      </c>
      <c r="BX70" s="73">
        <v>3.5</v>
      </c>
    </row>
    <row r="71" spans="1:76" ht="30" customHeight="1">
      <c r="A71" s="666"/>
      <c r="B71" s="610" t="s">
        <v>50</v>
      </c>
      <c r="C71" s="611"/>
      <c r="D71" s="611"/>
      <c r="E71" s="596" t="s">
        <v>27</v>
      </c>
      <c r="F71" s="597"/>
      <c r="G71" s="597"/>
      <c r="H71" s="597"/>
      <c r="I71" s="597"/>
      <c r="J71" s="597"/>
      <c r="K71" s="597"/>
      <c r="L71" s="597"/>
      <c r="M71" s="597"/>
      <c r="N71" s="597"/>
      <c r="O71" s="597"/>
      <c r="P71" s="598"/>
      <c r="Q71" s="596" t="s">
        <v>165</v>
      </c>
      <c r="R71" s="597"/>
      <c r="S71" s="597"/>
      <c r="T71" s="597"/>
      <c r="U71" s="597"/>
      <c r="V71" s="597"/>
      <c r="W71" s="597"/>
      <c r="X71" s="597"/>
      <c r="Y71" s="597"/>
      <c r="Z71" s="598"/>
      <c r="AA71" s="596" t="s">
        <v>285</v>
      </c>
      <c r="AB71" s="597"/>
      <c r="AC71" s="597"/>
      <c r="AD71" s="597"/>
      <c r="AE71" s="597"/>
      <c r="AF71" s="597"/>
      <c r="AG71" s="597"/>
      <c r="AH71" s="597"/>
      <c r="AI71" s="984" t="s">
        <v>288</v>
      </c>
      <c r="AJ71" s="497"/>
      <c r="AK71" s="497"/>
      <c r="AL71" s="497"/>
      <c r="AM71" s="498"/>
      <c r="AN71" s="499" t="s">
        <v>300</v>
      </c>
      <c r="AO71" s="991"/>
      <c r="AP71" s="984" t="s">
        <v>288</v>
      </c>
      <c r="AQ71" s="497"/>
      <c r="AR71" s="497"/>
      <c r="AS71" s="497"/>
      <c r="AT71" s="498"/>
      <c r="AU71" s="499" t="s">
        <v>300</v>
      </c>
      <c r="AV71" s="500"/>
      <c r="AW71" s="647"/>
      <c r="AX71" s="49"/>
      <c r="AY71" s="63" t="s">
        <v>250</v>
      </c>
      <c r="AZ71" s="58" t="s">
        <v>263</v>
      </c>
      <c r="BA71" s="58" t="s">
        <v>263</v>
      </c>
      <c r="BB71" s="58" t="s">
        <v>264</v>
      </c>
      <c r="BC71" s="58" t="s">
        <v>264</v>
      </c>
      <c r="BD71" s="58" t="s">
        <v>265</v>
      </c>
      <c r="BE71" s="58" t="s">
        <v>265</v>
      </c>
      <c r="BF71" s="58" t="s">
        <v>266</v>
      </c>
      <c r="BG71" s="58" t="s">
        <v>266</v>
      </c>
      <c r="BH71" s="58" t="s">
        <v>267</v>
      </c>
      <c r="BI71" s="58" t="s">
        <v>268</v>
      </c>
      <c r="BJ71" s="64" t="s">
        <v>269</v>
      </c>
      <c r="BK71" s="64" t="s">
        <v>270</v>
      </c>
      <c r="BL71" s="64" t="s">
        <v>270</v>
      </c>
      <c r="BM71" s="60" t="s">
        <v>271</v>
      </c>
      <c r="BN71" s="60" t="s">
        <v>272</v>
      </c>
      <c r="BO71" s="73">
        <v>110</v>
      </c>
      <c r="BP71" s="73" t="s">
        <v>443</v>
      </c>
      <c r="BQ71" s="73">
        <v>180</v>
      </c>
      <c r="BR71" s="73">
        <v>190</v>
      </c>
      <c r="BS71" s="73">
        <v>230</v>
      </c>
      <c r="BT71" s="61"/>
      <c r="BU71" s="73">
        <v>1.5</v>
      </c>
      <c r="BV71" s="73">
        <v>3</v>
      </c>
      <c r="BW71" s="73">
        <v>4</v>
      </c>
      <c r="BX71" s="73">
        <v>4</v>
      </c>
    </row>
    <row r="72" spans="1:76" ht="30" customHeight="1" thickBot="1">
      <c r="A72" s="666"/>
      <c r="B72" s="587"/>
      <c r="C72" s="588"/>
      <c r="D72" s="588"/>
      <c r="E72" s="600" t="s">
        <v>284</v>
      </c>
      <c r="F72" s="601"/>
      <c r="G72" s="600" t="s">
        <v>280</v>
      </c>
      <c r="H72" s="601"/>
      <c r="I72" s="600" t="s">
        <v>281</v>
      </c>
      <c r="J72" s="601"/>
      <c r="K72" s="600" t="s">
        <v>282</v>
      </c>
      <c r="L72" s="601"/>
      <c r="M72" s="600" t="s">
        <v>283</v>
      </c>
      <c r="N72" s="601"/>
      <c r="O72" s="600" t="s">
        <v>474</v>
      </c>
      <c r="P72" s="601"/>
      <c r="Q72" s="600" t="s">
        <v>280</v>
      </c>
      <c r="R72" s="601"/>
      <c r="S72" s="600" t="s">
        <v>281</v>
      </c>
      <c r="T72" s="601"/>
      <c r="U72" s="600" t="s">
        <v>282</v>
      </c>
      <c r="V72" s="601"/>
      <c r="W72" s="600" t="s">
        <v>283</v>
      </c>
      <c r="X72" s="601"/>
      <c r="Y72" s="600" t="s">
        <v>474</v>
      </c>
      <c r="Z72" s="601"/>
      <c r="AA72" s="602" t="s">
        <v>280</v>
      </c>
      <c r="AB72" s="602"/>
      <c r="AC72" s="600" t="s">
        <v>281</v>
      </c>
      <c r="AD72" s="601"/>
      <c r="AE72" s="600" t="s">
        <v>282</v>
      </c>
      <c r="AF72" s="601"/>
      <c r="AG72" s="600" t="s">
        <v>283</v>
      </c>
      <c r="AH72" s="992"/>
      <c r="AI72" s="984" t="s">
        <v>299</v>
      </c>
      <c r="AJ72" s="497"/>
      <c r="AK72" s="497"/>
      <c r="AL72" s="497"/>
      <c r="AM72" s="498"/>
      <c r="AN72" s="499" t="s">
        <v>300</v>
      </c>
      <c r="AO72" s="991"/>
      <c r="AP72" s="984" t="s">
        <v>299</v>
      </c>
      <c r="AQ72" s="497"/>
      <c r="AR72" s="497"/>
      <c r="AS72" s="497"/>
      <c r="AT72" s="498"/>
      <c r="AU72" s="499" t="s">
        <v>300</v>
      </c>
      <c r="AV72" s="500"/>
      <c r="AW72" s="647"/>
      <c r="AX72" s="49"/>
      <c r="AY72" s="57"/>
      <c r="AZ72" s="58"/>
      <c r="BA72" s="58"/>
      <c r="BB72" s="58"/>
      <c r="BC72" s="58"/>
      <c r="BD72" s="58"/>
      <c r="BE72" s="58"/>
      <c r="BF72" s="58"/>
      <c r="BG72" s="58"/>
      <c r="BH72" s="58"/>
      <c r="BI72" s="58"/>
      <c r="BJ72" s="59"/>
      <c r="BK72" s="59"/>
      <c r="BL72" s="59"/>
      <c r="BM72" s="60"/>
      <c r="BN72" s="60"/>
      <c r="BO72" s="73"/>
      <c r="BP72" s="73"/>
      <c r="BQ72" s="73"/>
      <c r="BR72" s="73"/>
      <c r="BS72" s="73"/>
      <c r="BT72" s="73"/>
      <c r="BU72" s="73"/>
      <c r="BV72" s="73"/>
      <c r="BW72" s="73"/>
      <c r="BX72" s="73"/>
    </row>
    <row r="73" spans="1:76" ht="32.1" customHeight="1">
      <c r="A73" s="666"/>
      <c r="B73" s="587" t="s">
        <v>166</v>
      </c>
      <c r="C73" s="588"/>
      <c r="D73" s="588"/>
      <c r="E73" s="596">
        <v>100</v>
      </c>
      <c r="F73" s="598"/>
      <c r="G73" s="596">
        <v>110</v>
      </c>
      <c r="H73" s="598"/>
      <c r="I73" s="596">
        <v>170</v>
      </c>
      <c r="J73" s="598"/>
      <c r="K73" s="596">
        <v>160</v>
      </c>
      <c r="L73" s="598"/>
      <c r="M73" s="596">
        <v>225</v>
      </c>
      <c r="N73" s="598"/>
      <c r="O73" s="596">
        <v>200</v>
      </c>
      <c r="P73" s="598"/>
      <c r="Q73" s="596">
        <v>1.5</v>
      </c>
      <c r="R73" s="598"/>
      <c r="S73" s="596">
        <v>3.5</v>
      </c>
      <c r="T73" s="598"/>
      <c r="U73" s="546">
        <v>3</v>
      </c>
      <c r="V73" s="547"/>
      <c r="W73" s="596">
        <v>3.5</v>
      </c>
      <c r="X73" s="598"/>
      <c r="Y73" s="546">
        <v>4</v>
      </c>
      <c r="Z73" s="547"/>
      <c r="AA73" s="546">
        <v>0.5</v>
      </c>
      <c r="AB73" s="547"/>
      <c r="AC73" s="546">
        <v>0.5</v>
      </c>
      <c r="AD73" s="547"/>
      <c r="AE73" s="546">
        <v>0.5</v>
      </c>
      <c r="AF73" s="547"/>
      <c r="AG73" s="546">
        <v>0.5</v>
      </c>
      <c r="AH73" s="547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5"/>
      <c r="AW73" s="647"/>
      <c r="AX73" s="49"/>
      <c r="AY73" s="57"/>
      <c r="AZ73" s="58"/>
      <c r="BA73" s="58"/>
      <c r="BB73" s="58"/>
      <c r="BC73" s="58"/>
      <c r="BD73" s="58"/>
      <c r="BE73" s="58"/>
      <c r="BF73" s="58"/>
      <c r="BG73" s="58"/>
      <c r="BH73" s="58"/>
      <c r="BI73" s="58"/>
      <c r="BJ73" s="59"/>
      <c r="BK73" s="59"/>
      <c r="BL73" s="59"/>
      <c r="BM73" s="60"/>
      <c r="BN73" s="60"/>
      <c r="BO73" s="73"/>
      <c r="BP73" s="73"/>
      <c r="BQ73" s="73"/>
      <c r="BR73" s="73"/>
      <c r="BS73" s="73"/>
      <c r="BT73" s="73"/>
      <c r="BU73" s="73"/>
      <c r="BV73" s="73"/>
      <c r="BW73" s="73"/>
      <c r="BX73" s="73"/>
    </row>
    <row r="74" spans="1:76" ht="32.1" customHeight="1">
      <c r="A74" s="666"/>
      <c r="B74" s="587" t="s">
        <v>167</v>
      </c>
      <c r="C74" s="588"/>
      <c r="D74" s="588"/>
      <c r="E74" s="995" t="s">
        <v>471</v>
      </c>
      <c r="F74" s="994"/>
      <c r="G74" s="995" t="s">
        <v>471</v>
      </c>
      <c r="H74" s="994"/>
      <c r="I74" s="544" t="s">
        <v>470</v>
      </c>
      <c r="J74" s="545"/>
      <c r="K74" s="544" t="s">
        <v>470</v>
      </c>
      <c r="L74" s="545"/>
      <c r="M74" s="544" t="s">
        <v>470</v>
      </c>
      <c r="N74" s="545"/>
      <c r="O74" s="995" t="s">
        <v>470</v>
      </c>
      <c r="P74" s="994"/>
      <c r="Q74" s="995" t="s">
        <v>472</v>
      </c>
      <c r="R74" s="994"/>
      <c r="S74" s="995" t="s">
        <v>473</v>
      </c>
      <c r="T74" s="994"/>
      <c r="U74" s="995" t="s">
        <v>473</v>
      </c>
      <c r="V74" s="994"/>
      <c r="W74" s="995" t="s">
        <v>473</v>
      </c>
      <c r="X74" s="994"/>
      <c r="Y74" s="995" t="s">
        <v>473</v>
      </c>
      <c r="Z74" s="994"/>
      <c r="AA74" s="993" t="s">
        <v>356</v>
      </c>
      <c r="AB74" s="994"/>
      <c r="AC74" s="993" t="s">
        <v>356</v>
      </c>
      <c r="AD74" s="994"/>
      <c r="AE74" s="993" t="s">
        <v>356</v>
      </c>
      <c r="AF74" s="994"/>
      <c r="AG74" s="993" t="s">
        <v>356</v>
      </c>
      <c r="AH74" s="99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5"/>
      <c r="AW74" s="647"/>
      <c r="AX74" s="49"/>
      <c r="AY74" s="57"/>
      <c r="AZ74" s="58"/>
      <c r="BA74" s="58"/>
      <c r="BB74" s="58"/>
      <c r="BC74" s="58"/>
      <c r="BD74" s="58"/>
      <c r="BE74" s="58"/>
      <c r="BF74" s="58"/>
      <c r="BG74" s="58"/>
      <c r="BH74" s="58"/>
      <c r="BI74" s="58"/>
      <c r="BJ74" s="59"/>
      <c r="BK74" s="59"/>
      <c r="BL74" s="59"/>
      <c r="BM74" s="60"/>
      <c r="BN74" s="60"/>
      <c r="BO74" s="73"/>
      <c r="BP74" s="73"/>
      <c r="BQ74" s="73"/>
      <c r="BR74" s="73"/>
      <c r="BS74" s="73"/>
      <c r="BT74" s="73"/>
      <c r="BU74" s="73"/>
      <c r="BV74" s="73"/>
      <c r="BW74" s="73"/>
      <c r="BX74" s="73"/>
    </row>
    <row r="75" spans="1:76" ht="32.1" customHeight="1" thickBot="1">
      <c r="A75" s="666"/>
      <c r="B75" s="589" t="s">
        <v>168</v>
      </c>
      <c r="C75" s="590"/>
      <c r="D75" s="590"/>
      <c r="E75" s="996"/>
      <c r="F75" s="997"/>
      <c r="G75" s="996"/>
      <c r="H75" s="997"/>
      <c r="I75" s="996"/>
      <c r="J75" s="997"/>
      <c r="K75" s="996"/>
      <c r="L75" s="997"/>
      <c r="M75" s="996"/>
      <c r="N75" s="997"/>
      <c r="O75" s="996"/>
      <c r="P75" s="997"/>
      <c r="Q75" s="996"/>
      <c r="R75" s="997"/>
      <c r="S75" s="996"/>
      <c r="T75" s="997"/>
      <c r="U75" s="996"/>
      <c r="V75" s="997"/>
      <c r="W75" s="996"/>
      <c r="X75" s="997"/>
      <c r="Y75" s="996"/>
      <c r="Z75" s="997"/>
      <c r="AA75" s="996"/>
      <c r="AB75" s="997"/>
      <c r="AC75" s="996"/>
      <c r="AD75" s="997"/>
      <c r="AE75" s="996"/>
      <c r="AF75" s="997"/>
      <c r="AG75" s="996"/>
      <c r="AH75" s="997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3"/>
      <c r="AW75" s="647"/>
      <c r="AX75" s="49"/>
      <c r="AY75" s="50"/>
    </row>
    <row r="76" spans="1:76" ht="7.5" customHeight="1">
      <c r="A76" s="666"/>
      <c r="AW76" s="647"/>
      <c r="AX76" s="49"/>
      <c r="AY76" s="50"/>
    </row>
    <row r="77" spans="1:76" ht="3" customHeight="1" thickBot="1">
      <c r="AW77" s="36"/>
      <c r="AX77" s="46"/>
      <c r="AY77" s="56"/>
      <c r="BX77" s="55"/>
    </row>
    <row r="78" spans="1:76" ht="20.100000000000001" customHeight="1">
      <c r="B78" s="747" t="s">
        <v>178</v>
      </c>
      <c r="C78" s="748"/>
      <c r="D78" s="748"/>
      <c r="E78" s="748"/>
      <c r="F78" s="748"/>
      <c r="G78" s="748"/>
      <c r="H78" s="748"/>
      <c r="I78" s="748"/>
      <c r="J78" s="748"/>
      <c r="K78" s="748"/>
      <c r="L78" s="748"/>
      <c r="M78" s="748"/>
      <c r="N78" s="748"/>
      <c r="O78" s="748"/>
      <c r="P78" s="748"/>
      <c r="Q78" s="748"/>
      <c r="R78" s="748"/>
      <c r="S78" s="748"/>
      <c r="T78" s="748"/>
      <c r="U78" s="748"/>
      <c r="V78" s="748"/>
      <c r="W78" s="748"/>
      <c r="X78" s="748"/>
      <c r="Y78" s="748"/>
      <c r="Z78" s="748"/>
      <c r="AA78" s="748"/>
      <c r="AB78" s="748"/>
      <c r="AC78" s="748"/>
      <c r="AD78" s="748"/>
      <c r="AE78" s="38"/>
      <c r="AF78" s="38"/>
      <c r="AG78" s="39"/>
      <c r="AH78" s="40"/>
      <c r="AI78" s="40"/>
      <c r="AJ78" s="40"/>
      <c r="AK78" s="40"/>
      <c r="AL78" s="40"/>
      <c r="AM78" s="642" t="s">
        <v>179</v>
      </c>
      <c r="AN78" s="507" t="s">
        <v>10</v>
      </c>
      <c r="AO78" s="507"/>
      <c r="AP78" s="507"/>
      <c r="AQ78" s="507" t="s">
        <v>19</v>
      </c>
      <c r="AR78" s="507"/>
      <c r="AS78" s="507"/>
      <c r="AT78" s="507" t="s">
        <v>20</v>
      </c>
      <c r="AU78" s="507"/>
      <c r="AV78" s="508"/>
      <c r="AW78" s="36"/>
      <c r="AX78" s="46"/>
      <c r="AY78" s="56"/>
      <c r="BX78" s="55"/>
    </row>
    <row r="79" spans="1:76" ht="20.100000000000001" customHeight="1">
      <c r="B79" s="749"/>
      <c r="C79" s="750"/>
      <c r="D79" s="750"/>
      <c r="E79" s="750"/>
      <c r="F79" s="750"/>
      <c r="G79" s="750"/>
      <c r="H79" s="750"/>
      <c r="I79" s="750"/>
      <c r="J79" s="750"/>
      <c r="K79" s="750"/>
      <c r="L79" s="750"/>
      <c r="M79" s="750"/>
      <c r="N79" s="750"/>
      <c r="O79" s="750"/>
      <c r="P79" s="750"/>
      <c r="Q79" s="750"/>
      <c r="R79" s="750"/>
      <c r="S79" s="750"/>
      <c r="T79" s="750"/>
      <c r="U79" s="750"/>
      <c r="V79" s="750"/>
      <c r="W79" s="750"/>
      <c r="X79" s="750"/>
      <c r="Y79" s="750"/>
      <c r="Z79" s="750"/>
      <c r="AA79" s="750"/>
      <c r="AB79" s="750"/>
      <c r="AC79" s="750"/>
      <c r="AD79" s="751"/>
      <c r="AE79" s="539" t="s">
        <v>183</v>
      </c>
      <c r="AF79" s="540"/>
      <c r="AG79" s="541"/>
      <c r="AH79" s="539" t="s">
        <v>242</v>
      </c>
      <c r="AI79" s="540"/>
      <c r="AJ79" s="540"/>
      <c r="AK79" s="540"/>
      <c r="AL79" s="541"/>
      <c r="AM79" s="643"/>
      <c r="AN79" s="549"/>
      <c r="AO79" s="549"/>
      <c r="AP79" s="549"/>
      <c r="AQ79" s="549"/>
      <c r="AR79" s="549"/>
      <c r="AS79" s="549"/>
      <c r="AT79" s="549"/>
      <c r="AU79" s="549"/>
      <c r="AV79" s="633"/>
      <c r="AW79" s="36"/>
      <c r="AX79" s="46"/>
      <c r="AY79" s="56"/>
      <c r="BX79" s="55"/>
    </row>
    <row r="80" spans="1:76" ht="20.100000000000001" customHeight="1" thickBot="1">
      <c r="B80" s="752"/>
      <c r="C80" s="753"/>
      <c r="D80" s="753"/>
      <c r="E80" s="753"/>
      <c r="F80" s="753"/>
      <c r="G80" s="753"/>
      <c r="H80" s="753"/>
      <c r="I80" s="753"/>
      <c r="J80" s="753"/>
      <c r="K80" s="753"/>
      <c r="L80" s="753"/>
      <c r="M80" s="753"/>
      <c r="N80" s="753"/>
      <c r="O80" s="753"/>
      <c r="P80" s="753"/>
      <c r="Q80" s="753"/>
      <c r="R80" s="753"/>
      <c r="S80" s="753"/>
      <c r="T80" s="753"/>
      <c r="U80" s="753"/>
      <c r="V80" s="753"/>
      <c r="W80" s="753"/>
      <c r="X80" s="753"/>
      <c r="Y80" s="753"/>
      <c r="Z80" s="753"/>
      <c r="AA80" s="753"/>
      <c r="AB80" s="753"/>
      <c r="AC80" s="753"/>
      <c r="AD80" s="754"/>
      <c r="AE80" s="636" t="s">
        <v>184</v>
      </c>
      <c r="AF80" s="637"/>
      <c r="AG80" s="638"/>
      <c r="AH80" s="636" t="s">
        <v>241</v>
      </c>
      <c r="AI80" s="637"/>
      <c r="AJ80" s="637"/>
      <c r="AK80" s="637"/>
      <c r="AL80" s="638"/>
      <c r="AM80" s="644"/>
      <c r="AN80" s="634"/>
      <c r="AO80" s="634"/>
      <c r="AP80" s="634"/>
      <c r="AQ80" s="634"/>
      <c r="AR80" s="634"/>
      <c r="AS80" s="634"/>
      <c r="AT80" s="634"/>
      <c r="AU80" s="634"/>
      <c r="AV80" s="635"/>
      <c r="AW80" s="36"/>
      <c r="AX80" s="46"/>
      <c r="AY80" s="56">
        <v>200</v>
      </c>
      <c r="BB80" s="56">
        <v>120</v>
      </c>
      <c r="BE80" s="56">
        <v>170</v>
      </c>
      <c r="BH80" s="56">
        <v>215</v>
      </c>
      <c r="BK80" s="56">
        <v>240</v>
      </c>
      <c r="BN80" s="56">
        <v>0</v>
      </c>
      <c r="BQ80" s="56">
        <v>1.5</v>
      </c>
      <c r="BT80" s="56">
        <v>3.5</v>
      </c>
      <c r="BW80" s="56">
        <v>3.5</v>
      </c>
      <c r="BX80" s="55"/>
    </row>
    <row r="81" spans="1:76" ht="26.1" customHeight="1">
      <c r="B81" s="641" t="s">
        <v>14</v>
      </c>
      <c r="C81" s="609"/>
      <c r="D81" s="609"/>
      <c r="E81" s="609"/>
      <c r="F81" s="609"/>
      <c r="G81" s="609"/>
      <c r="H81" s="609"/>
      <c r="I81" s="609" t="s">
        <v>15</v>
      </c>
      <c r="J81" s="609"/>
      <c r="K81" s="609"/>
      <c r="L81" s="609"/>
      <c r="M81" s="609"/>
      <c r="N81" s="609"/>
      <c r="O81" s="609"/>
      <c r="P81" s="609"/>
      <c r="Q81" s="609"/>
      <c r="R81" s="609"/>
      <c r="S81" s="609"/>
      <c r="T81" s="609"/>
      <c r="U81" s="609" t="s">
        <v>83</v>
      </c>
      <c r="V81" s="609"/>
      <c r="W81" s="609"/>
      <c r="X81" s="609"/>
      <c r="Y81" s="609"/>
      <c r="Z81" s="609"/>
      <c r="AA81" s="609"/>
      <c r="AB81" s="609"/>
      <c r="AC81" s="609"/>
      <c r="AD81" s="609"/>
      <c r="AE81" s="609"/>
      <c r="AF81" s="609"/>
      <c r="AG81" s="509" t="s">
        <v>49</v>
      </c>
      <c r="AH81" s="509"/>
      <c r="AI81" s="509"/>
      <c r="AJ81" s="509"/>
      <c r="AK81" s="609" t="s">
        <v>236</v>
      </c>
      <c r="AL81" s="609"/>
      <c r="AM81" s="609"/>
      <c r="AN81" s="609"/>
      <c r="AO81" s="509" t="s">
        <v>59</v>
      </c>
      <c r="AP81" s="509"/>
      <c r="AQ81" s="509"/>
      <c r="AR81" s="509"/>
      <c r="AS81" s="509" t="s">
        <v>187</v>
      </c>
      <c r="AT81" s="509"/>
      <c r="AU81" s="509"/>
      <c r="AV81" s="510"/>
      <c r="AW81" s="36"/>
      <c r="AX81" s="46"/>
      <c r="AY81" s="56"/>
      <c r="BX81" s="55"/>
    </row>
    <row r="82" spans="1:76" ht="26.1" customHeight="1">
      <c r="B82" s="603" t="str">
        <f>B57</f>
        <v>SKI</v>
      </c>
      <c r="C82" s="604"/>
      <c r="D82" s="604"/>
      <c r="E82" s="604"/>
      <c r="F82" s="604"/>
      <c r="G82" s="604"/>
      <c r="H82" s="604"/>
      <c r="I82" s="542" t="str">
        <f>I57</f>
        <v>(E370)0.2x45-PP12x49-62.5P</v>
      </c>
      <c r="J82" s="542"/>
      <c r="K82" s="542"/>
      <c r="L82" s="542"/>
      <c r="M82" s="542"/>
      <c r="N82" s="542"/>
      <c r="O82" s="542"/>
      <c r="P82" s="542"/>
      <c r="Q82" s="542"/>
      <c r="R82" s="542"/>
      <c r="S82" s="542"/>
      <c r="T82" s="542"/>
      <c r="U82" s="542" t="str">
        <f>U57</f>
        <v>LD20BNC-200604D0</v>
      </c>
      <c r="V82" s="542"/>
      <c r="W82" s="542"/>
      <c r="X82" s="542"/>
      <c r="Y82" s="542"/>
      <c r="Z82" s="542"/>
      <c r="AA82" s="542"/>
      <c r="AB82" s="542"/>
      <c r="AC82" s="542"/>
      <c r="AD82" s="542"/>
      <c r="AE82" s="542"/>
      <c r="AF82" s="542"/>
      <c r="AG82" s="543"/>
      <c r="AH82" s="543"/>
      <c r="AI82" s="543"/>
      <c r="AJ82" s="543"/>
      <c r="AK82" s="511"/>
      <c r="AL82" s="511"/>
      <c r="AM82" s="511"/>
      <c r="AN82" s="511"/>
      <c r="AO82" s="511"/>
      <c r="AP82" s="511"/>
      <c r="AQ82" s="511"/>
      <c r="AR82" s="511"/>
      <c r="AS82" s="623"/>
      <c r="AT82" s="623"/>
      <c r="AU82" s="623"/>
      <c r="AV82" s="624"/>
      <c r="AW82" s="36"/>
      <c r="AX82" s="46"/>
      <c r="AY82" s="56"/>
      <c r="BX82" s="55"/>
    </row>
    <row r="83" spans="1:76" ht="26.1" customHeight="1" thickBot="1">
      <c r="B83" s="592" t="s">
        <v>215</v>
      </c>
      <c r="C83" s="502"/>
      <c r="D83" s="503"/>
      <c r="E83" s="593"/>
      <c r="F83" s="594"/>
      <c r="G83" s="594"/>
      <c r="H83" s="595"/>
      <c r="I83" s="501" t="s">
        <v>216</v>
      </c>
      <c r="J83" s="502"/>
      <c r="K83" s="503"/>
      <c r="L83" s="593"/>
      <c r="M83" s="594"/>
      <c r="N83" s="594"/>
      <c r="O83" s="594"/>
      <c r="P83" s="594"/>
      <c r="Q83" s="501" t="s">
        <v>259</v>
      </c>
      <c r="R83" s="502"/>
      <c r="S83" s="503"/>
      <c r="T83" s="504"/>
      <c r="U83" s="505"/>
      <c r="V83" s="505"/>
      <c r="W83" s="505"/>
      <c r="X83" s="505"/>
      <c r="Y83" s="501" t="s">
        <v>261</v>
      </c>
      <c r="Z83" s="502"/>
      <c r="AA83" s="503"/>
      <c r="AB83" s="504"/>
      <c r="AC83" s="505"/>
      <c r="AD83" s="505"/>
      <c r="AE83" s="505"/>
      <c r="AF83" s="505"/>
      <c r="AG83" s="501" t="s">
        <v>260</v>
      </c>
      <c r="AH83" s="502"/>
      <c r="AI83" s="503"/>
      <c r="AJ83" s="504"/>
      <c r="AK83" s="505"/>
      <c r="AL83" s="505"/>
      <c r="AM83" s="505"/>
      <c r="AN83" s="582"/>
      <c r="AO83" s="501" t="s">
        <v>262</v>
      </c>
      <c r="AP83" s="502"/>
      <c r="AQ83" s="503"/>
      <c r="AR83" s="504"/>
      <c r="AS83" s="505"/>
      <c r="AT83" s="505"/>
      <c r="AU83" s="505"/>
      <c r="AV83" s="506"/>
      <c r="AW83" s="36"/>
      <c r="AX83" s="46"/>
      <c r="AY83" s="56"/>
      <c r="BX83" s="55"/>
    </row>
    <row r="84" spans="1:76" ht="30" customHeight="1" thickBot="1">
      <c r="B84" s="605" t="s">
        <v>244</v>
      </c>
      <c r="C84" s="606"/>
      <c r="D84" s="606"/>
      <c r="E84" s="606"/>
      <c r="F84" s="606"/>
      <c r="G84" s="606"/>
      <c r="H84" s="606"/>
      <c r="I84" s="606"/>
      <c r="J84" s="606"/>
      <c r="K84" s="606"/>
      <c r="L84" s="606"/>
      <c r="M84" s="606"/>
      <c r="N84" s="606"/>
      <c r="O84" s="606"/>
      <c r="P84" s="606"/>
      <c r="Q84" s="606"/>
      <c r="R84" s="606"/>
      <c r="S84" s="606"/>
      <c r="T84" s="606"/>
      <c r="U84" s="606"/>
      <c r="V84" s="606"/>
      <c r="W84" s="606"/>
      <c r="X84" s="606"/>
      <c r="Y84" s="606"/>
      <c r="Z84" s="606"/>
      <c r="AA84" s="606"/>
      <c r="AB84" s="606"/>
      <c r="AC84" s="606"/>
      <c r="AD84" s="606"/>
      <c r="AE84" s="606"/>
      <c r="AF84" s="606"/>
      <c r="AG84" s="606"/>
      <c r="AH84" s="606"/>
      <c r="AI84" s="606"/>
      <c r="AJ84" s="606"/>
      <c r="AK84" s="606"/>
      <c r="AL84" s="606"/>
      <c r="AM84" s="606"/>
      <c r="AN84" s="606"/>
      <c r="AO84" s="606"/>
      <c r="AP84" s="606"/>
      <c r="AQ84" s="606"/>
      <c r="AR84" s="606"/>
      <c r="AS84" s="606"/>
      <c r="AT84" s="606"/>
      <c r="AU84" s="606"/>
      <c r="AV84" s="607"/>
      <c r="AW84" s="36"/>
      <c r="AX84" s="46"/>
      <c r="AY84" s="56"/>
      <c r="BX84" s="55"/>
    </row>
    <row r="85" spans="1:76" ht="30" customHeight="1">
      <c r="B85" s="608" t="s">
        <v>235</v>
      </c>
      <c r="C85" s="576"/>
      <c r="D85" s="585" t="s">
        <v>51</v>
      </c>
      <c r="E85" s="585"/>
      <c r="F85" s="585"/>
      <c r="G85" s="585"/>
      <c r="H85" s="585"/>
      <c r="I85" s="585"/>
      <c r="J85" s="585" t="s">
        <v>52</v>
      </c>
      <c r="K85" s="585"/>
      <c r="L85" s="585"/>
      <c r="M85" s="585"/>
      <c r="N85" s="585"/>
      <c r="O85" s="585"/>
      <c r="P85" s="585" t="s">
        <v>189</v>
      </c>
      <c r="Q85" s="585"/>
      <c r="R85" s="585"/>
      <c r="S85" s="585"/>
      <c r="T85" s="585"/>
      <c r="U85" s="585"/>
      <c r="V85" s="585" t="s">
        <v>190</v>
      </c>
      <c r="W85" s="585"/>
      <c r="X85" s="585"/>
      <c r="Y85" s="585"/>
      <c r="Z85" s="585"/>
      <c r="AA85" s="585"/>
      <c r="AB85" s="585" t="s">
        <v>224</v>
      </c>
      <c r="AC85" s="585"/>
      <c r="AD85" s="585"/>
      <c r="AE85" s="576" t="s">
        <v>221</v>
      </c>
      <c r="AF85" s="576"/>
      <c r="AG85" s="576"/>
      <c r="AH85" s="576"/>
      <c r="AI85" s="576"/>
      <c r="AJ85" s="576"/>
      <c r="AK85" s="565" t="s">
        <v>58</v>
      </c>
      <c r="AL85" s="565"/>
      <c r="AM85" s="565"/>
      <c r="AN85" s="565"/>
      <c r="AO85" s="565"/>
      <c r="AP85" s="565"/>
      <c r="AQ85" s="565" t="s">
        <v>247</v>
      </c>
      <c r="AR85" s="576"/>
      <c r="AS85" s="576"/>
      <c r="AT85" s="576"/>
      <c r="AU85" s="576"/>
      <c r="AV85" s="1001"/>
      <c r="AW85" s="36"/>
      <c r="AX85" s="46"/>
      <c r="AY85" s="56"/>
      <c r="BX85" s="55"/>
    </row>
    <row r="86" spans="1:76" ht="24.95" customHeight="1">
      <c r="B86" s="591" t="s">
        <v>225</v>
      </c>
      <c r="C86" s="581"/>
      <c r="D86" s="580" t="s">
        <v>217</v>
      </c>
      <c r="E86" s="580"/>
      <c r="F86" s="580"/>
      <c r="G86" s="580" t="s">
        <v>218</v>
      </c>
      <c r="H86" s="580"/>
      <c r="I86" s="580"/>
      <c r="J86" s="575" t="s">
        <v>194</v>
      </c>
      <c r="K86" s="575"/>
      <c r="L86" s="575"/>
      <c r="M86" s="575" t="s">
        <v>195</v>
      </c>
      <c r="N86" s="575"/>
      <c r="O86" s="575"/>
      <c r="P86" s="575" t="s">
        <v>194</v>
      </c>
      <c r="Q86" s="575"/>
      <c r="R86" s="575"/>
      <c r="S86" s="575" t="s">
        <v>195</v>
      </c>
      <c r="T86" s="575"/>
      <c r="U86" s="575"/>
      <c r="V86" s="575" t="s">
        <v>194</v>
      </c>
      <c r="W86" s="575"/>
      <c r="X86" s="575"/>
      <c r="Y86" s="575" t="s">
        <v>195</v>
      </c>
      <c r="Z86" s="575"/>
      <c r="AA86" s="575"/>
      <c r="AB86" s="580" t="s">
        <v>219</v>
      </c>
      <c r="AC86" s="580"/>
      <c r="AD86" s="580"/>
      <c r="AE86" s="580" t="s">
        <v>223</v>
      </c>
      <c r="AF86" s="580"/>
      <c r="AG86" s="580"/>
      <c r="AH86" s="581" t="s">
        <v>222</v>
      </c>
      <c r="AI86" s="581"/>
      <c r="AJ86" s="581"/>
      <c r="AK86" s="580" t="s">
        <v>196</v>
      </c>
      <c r="AL86" s="580"/>
      <c r="AM86" s="580"/>
      <c r="AN86" s="580" t="s">
        <v>197</v>
      </c>
      <c r="AO86" s="580"/>
      <c r="AP86" s="580"/>
      <c r="AQ86" s="629" t="s">
        <v>252</v>
      </c>
      <c r="AR86" s="630"/>
      <c r="AS86" s="627" t="s">
        <v>187</v>
      </c>
      <c r="AT86" s="628"/>
      <c r="AU86" s="627" t="s">
        <v>253</v>
      </c>
      <c r="AV86" s="1002"/>
      <c r="AW86" s="36"/>
      <c r="AX86" s="46"/>
      <c r="AY86" s="56"/>
      <c r="BX86" s="55"/>
    </row>
    <row r="87" spans="1:76" ht="30" customHeight="1">
      <c r="B87" s="583" t="s">
        <v>243</v>
      </c>
      <c r="C87" s="584"/>
      <c r="D87" s="577" t="str">
        <f>VLOOKUP(I57, AY60:BL75,2,0)</f>
        <v>5.0±0.5</v>
      </c>
      <c r="E87" s="578"/>
      <c r="F87" s="579"/>
      <c r="G87" s="577" t="str">
        <f>VLOOKUP(I57, AY60:BL75,3,0)</f>
        <v>5.0±0.5</v>
      </c>
      <c r="H87" s="578"/>
      <c r="I87" s="579"/>
      <c r="J87" s="577" t="str">
        <f>VLOOKUP(I57, AY60:BL75,4,0)</f>
        <v>62.5±0.5</v>
      </c>
      <c r="K87" s="578"/>
      <c r="L87" s="579"/>
      <c r="M87" s="577" t="str">
        <f>VLOOKUP(I57, AY60:BL75,5,0)</f>
        <v>62.5±0.5</v>
      </c>
      <c r="N87" s="578"/>
      <c r="O87" s="579"/>
      <c r="P87" s="577" t="str">
        <f>VLOOKUP(I57, AY60:BL75,6,0)</f>
        <v>2±0.5</v>
      </c>
      <c r="Q87" s="578"/>
      <c r="R87" s="579"/>
      <c r="S87" s="577" t="str">
        <f>VLOOKUP(I57, AY60:BL75,7,0)</f>
        <v>2±0.5</v>
      </c>
      <c r="T87" s="578"/>
      <c r="U87" s="579"/>
      <c r="V87" s="577" t="str">
        <f>VLOOKUP(I57, AY60:BL75,8,0)</f>
        <v>12±0.5</v>
      </c>
      <c r="W87" s="578"/>
      <c r="X87" s="579"/>
      <c r="Y87" s="577" t="str">
        <f>VLOOKUP(I57, AY60:BL75,9,0)</f>
        <v>12±0.5</v>
      </c>
      <c r="Z87" s="578"/>
      <c r="AA87" s="579"/>
      <c r="AB87" s="577" t="str">
        <f>VLOOKUP(I57, AY60:BL75,10,0)</f>
        <v>49±0.5</v>
      </c>
      <c r="AC87" s="578"/>
      <c r="AD87" s="579"/>
      <c r="AE87" s="577" t="str">
        <f>VLOOKUP(I57, AY60:BL75,11,0)</f>
        <v>45±0.3</v>
      </c>
      <c r="AF87" s="578"/>
      <c r="AG87" s="579"/>
      <c r="AH87" s="639" t="str">
        <f>VLOOKUP(I57, AY60:BL75,12,0)</f>
        <v>0.200±0.015</v>
      </c>
      <c r="AI87" s="640"/>
      <c r="AJ87" s="584"/>
      <c r="AK87" s="639" t="str">
        <f>VLOOKUP(I57, AY60:BL75,13,0)</f>
        <v>0.400±0.020</v>
      </c>
      <c r="AL87" s="640"/>
      <c r="AM87" s="584"/>
      <c r="AN87" s="639" t="str">
        <f>VLOOKUP(I57, AY60:BL75,14,0)</f>
        <v>0.400±0.020</v>
      </c>
      <c r="AO87" s="640"/>
      <c r="AP87" s="584"/>
      <c r="AQ87" s="577" t="s">
        <v>246</v>
      </c>
      <c r="AR87" s="578"/>
      <c r="AS87" s="578"/>
      <c r="AT87" s="578"/>
      <c r="AU87" s="578"/>
      <c r="AV87" s="1005"/>
      <c r="AW87" s="36"/>
      <c r="AX87" s="46"/>
      <c r="AY87" s="56"/>
      <c r="BX87" s="55"/>
    </row>
    <row r="88" spans="1:76" ht="30" customHeight="1">
      <c r="B88" s="528" t="s">
        <v>199</v>
      </c>
      <c r="C88" s="529"/>
      <c r="D88" s="549"/>
      <c r="E88" s="549"/>
      <c r="F88" s="549"/>
      <c r="G88" s="549"/>
      <c r="H88" s="549"/>
      <c r="I88" s="549"/>
      <c r="J88" s="549"/>
      <c r="K88" s="549"/>
      <c r="L88" s="549"/>
      <c r="M88" s="549"/>
      <c r="N88" s="549"/>
      <c r="O88" s="549"/>
      <c r="P88" s="549"/>
      <c r="Q88" s="549"/>
      <c r="R88" s="549"/>
      <c r="S88" s="549"/>
      <c r="T88" s="549"/>
      <c r="U88" s="549"/>
      <c r="V88" s="549"/>
      <c r="W88" s="549"/>
      <c r="X88" s="549"/>
      <c r="Y88" s="549"/>
      <c r="Z88" s="549"/>
      <c r="AA88" s="549"/>
      <c r="AB88" s="549"/>
      <c r="AC88" s="549"/>
      <c r="AD88" s="549"/>
      <c r="AE88" s="549"/>
      <c r="AF88" s="549"/>
      <c r="AG88" s="549"/>
      <c r="AH88" s="564"/>
      <c r="AI88" s="564"/>
      <c r="AJ88" s="564"/>
      <c r="AK88" s="564"/>
      <c r="AL88" s="564"/>
      <c r="AM88" s="564"/>
      <c r="AN88" s="564"/>
      <c r="AO88" s="564"/>
      <c r="AP88" s="564"/>
      <c r="AQ88" s="1003"/>
      <c r="AR88" s="1004"/>
      <c r="AS88" s="1003"/>
      <c r="AT88" s="1004"/>
      <c r="AU88" s="1003"/>
      <c r="AV88" s="1006"/>
      <c r="AW88" s="36"/>
      <c r="AX88" s="46"/>
      <c r="AY88" s="56"/>
      <c r="BX88" s="55"/>
    </row>
    <row r="89" spans="1:76" ht="30" customHeight="1">
      <c r="B89" s="528"/>
      <c r="C89" s="529"/>
      <c r="D89" s="549"/>
      <c r="E89" s="549"/>
      <c r="F89" s="549"/>
      <c r="G89" s="549"/>
      <c r="H89" s="549"/>
      <c r="I89" s="549"/>
      <c r="J89" s="549"/>
      <c r="K89" s="549"/>
      <c r="L89" s="549"/>
      <c r="M89" s="549"/>
      <c r="N89" s="549"/>
      <c r="O89" s="549"/>
      <c r="P89" s="549"/>
      <c r="Q89" s="549"/>
      <c r="R89" s="549"/>
      <c r="S89" s="549"/>
      <c r="T89" s="549"/>
      <c r="U89" s="549"/>
      <c r="V89" s="549"/>
      <c r="W89" s="549"/>
      <c r="X89" s="549"/>
      <c r="Y89" s="549"/>
      <c r="Z89" s="549"/>
      <c r="AA89" s="549"/>
      <c r="AB89" s="549"/>
      <c r="AC89" s="549"/>
      <c r="AD89" s="549"/>
      <c r="AE89" s="549"/>
      <c r="AF89" s="549"/>
      <c r="AG89" s="549"/>
      <c r="AH89" s="549"/>
      <c r="AI89" s="549"/>
      <c r="AJ89" s="549"/>
      <c r="AK89" s="549"/>
      <c r="AL89" s="549"/>
      <c r="AM89" s="549"/>
      <c r="AN89" s="549"/>
      <c r="AO89" s="549"/>
      <c r="AP89" s="549"/>
      <c r="AQ89" s="1009" t="s">
        <v>274</v>
      </c>
      <c r="AR89" s="1010"/>
      <c r="AS89" s="1007" t="s">
        <v>275</v>
      </c>
      <c r="AT89" s="1007"/>
      <c r="AU89" s="1007" t="s">
        <v>276</v>
      </c>
      <c r="AV89" s="1008"/>
      <c r="AW89" s="36"/>
      <c r="AX89" s="46"/>
      <c r="AY89" s="56"/>
      <c r="BX89" s="55"/>
    </row>
    <row r="90" spans="1:76" ht="30" customHeight="1">
      <c r="B90" s="528" t="s">
        <v>200</v>
      </c>
      <c r="C90" s="529"/>
      <c r="D90" s="549"/>
      <c r="E90" s="549"/>
      <c r="F90" s="549"/>
      <c r="G90" s="549"/>
      <c r="H90" s="549"/>
      <c r="I90" s="549"/>
      <c r="J90" s="549"/>
      <c r="K90" s="549"/>
      <c r="L90" s="549"/>
      <c r="M90" s="549"/>
      <c r="N90" s="549"/>
      <c r="O90" s="549"/>
      <c r="P90" s="549"/>
      <c r="Q90" s="549"/>
      <c r="R90" s="549"/>
      <c r="S90" s="549"/>
      <c r="T90" s="549"/>
      <c r="U90" s="549"/>
      <c r="V90" s="549"/>
      <c r="W90" s="549"/>
      <c r="X90" s="549"/>
      <c r="Y90" s="549"/>
      <c r="Z90" s="549"/>
      <c r="AA90" s="549"/>
      <c r="AB90" s="549"/>
      <c r="AC90" s="549"/>
      <c r="AD90" s="549"/>
      <c r="AE90" s="549"/>
      <c r="AF90" s="549"/>
      <c r="AG90" s="549"/>
      <c r="AH90" s="549"/>
      <c r="AI90" s="549"/>
      <c r="AJ90" s="549"/>
      <c r="AK90" s="549"/>
      <c r="AL90" s="549"/>
      <c r="AM90" s="549"/>
      <c r="AN90" s="549"/>
      <c r="AO90" s="549"/>
      <c r="AP90" s="549"/>
      <c r="AQ90" s="1003"/>
      <c r="AR90" s="1004"/>
      <c r="AS90" s="1003"/>
      <c r="AT90" s="1004"/>
      <c r="AU90" s="1003"/>
      <c r="AV90" s="1006"/>
      <c r="AW90" s="36"/>
      <c r="AX90" s="46"/>
      <c r="AY90" s="56"/>
      <c r="BX90" s="55"/>
    </row>
    <row r="91" spans="1:76" ht="30" customHeight="1">
      <c r="B91" s="528"/>
      <c r="C91" s="529"/>
      <c r="D91" s="549"/>
      <c r="E91" s="549"/>
      <c r="F91" s="549"/>
      <c r="G91" s="549"/>
      <c r="H91" s="549"/>
      <c r="I91" s="549"/>
      <c r="J91" s="549"/>
      <c r="K91" s="549"/>
      <c r="L91" s="549"/>
      <c r="M91" s="549"/>
      <c r="N91" s="549"/>
      <c r="O91" s="549"/>
      <c r="P91" s="549"/>
      <c r="Q91" s="549"/>
      <c r="R91" s="549"/>
      <c r="S91" s="549"/>
      <c r="T91" s="549"/>
      <c r="U91" s="549"/>
      <c r="V91" s="549"/>
      <c r="W91" s="549"/>
      <c r="X91" s="549"/>
      <c r="Y91" s="549"/>
      <c r="Z91" s="549"/>
      <c r="AA91" s="549"/>
      <c r="AB91" s="549"/>
      <c r="AC91" s="549"/>
      <c r="AD91" s="549"/>
      <c r="AE91" s="549"/>
      <c r="AF91" s="549"/>
      <c r="AG91" s="549"/>
      <c r="AH91" s="549"/>
      <c r="AI91" s="549"/>
      <c r="AJ91" s="549"/>
      <c r="AK91" s="549"/>
      <c r="AL91" s="549"/>
      <c r="AM91" s="549"/>
      <c r="AN91" s="549"/>
      <c r="AO91" s="549"/>
      <c r="AP91" s="549"/>
      <c r="AQ91" s="1009" t="s">
        <v>274</v>
      </c>
      <c r="AR91" s="1010"/>
      <c r="AS91" s="1007" t="s">
        <v>275</v>
      </c>
      <c r="AT91" s="1007"/>
      <c r="AU91" s="1007" t="s">
        <v>276</v>
      </c>
      <c r="AV91" s="1008"/>
      <c r="AW91" s="36"/>
      <c r="AX91" s="46"/>
      <c r="AY91" s="56"/>
      <c r="BX91" s="55"/>
    </row>
    <row r="92" spans="1:76" ht="30" customHeight="1">
      <c r="B92" s="528" t="s">
        <v>201</v>
      </c>
      <c r="C92" s="529"/>
      <c r="D92" s="549"/>
      <c r="E92" s="549"/>
      <c r="F92" s="549"/>
      <c r="G92" s="549"/>
      <c r="H92" s="549"/>
      <c r="I92" s="549"/>
      <c r="J92" s="549"/>
      <c r="K92" s="549"/>
      <c r="L92" s="549"/>
      <c r="M92" s="549"/>
      <c r="N92" s="549"/>
      <c r="O92" s="549"/>
      <c r="P92" s="549"/>
      <c r="Q92" s="549"/>
      <c r="R92" s="549"/>
      <c r="S92" s="549"/>
      <c r="T92" s="549"/>
      <c r="U92" s="549"/>
      <c r="V92" s="549"/>
      <c r="W92" s="549"/>
      <c r="X92" s="549"/>
      <c r="Y92" s="549"/>
      <c r="Z92" s="549"/>
      <c r="AA92" s="549"/>
      <c r="AB92" s="549"/>
      <c r="AC92" s="549"/>
      <c r="AD92" s="549"/>
      <c r="AE92" s="549"/>
      <c r="AF92" s="549"/>
      <c r="AG92" s="549"/>
      <c r="AH92" s="549"/>
      <c r="AI92" s="549"/>
      <c r="AJ92" s="549"/>
      <c r="AK92" s="549"/>
      <c r="AL92" s="549"/>
      <c r="AM92" s="549"/>
      <c r="AN92" s="549"/>
      <c r="AO92" s="549"/>
      <c r="AP92" s="549"/>
      <c r="AQ92" s="1015"/>
      <c r="AR92" s="1016"/>
      <c r="AS92" s="1015"/>
      <c r="AT92" s="1016"/>
      <c r="AU92" s="1015"/>
      <c r="AV92" s="1023"/>
      <c r="AW92" s="36"/>
      <c r="AX92" s="46"/>
      <c r="AY92" s="56"/>
      <c r="BX92" s="55"/>
    </row>
    <row r="93" spans="1:76" ht="30" customHeight="1" thickBot="1">
      <c r="B93" s="530"/>
      <c r="C93" s="531"/>
      <c r="D93" s="634"/>
      <c r="E93" s="634"/>
      <c r="F93" s="634"/>
      <c r="G93" s="634"/>
      <c r="H93" s="634"/>
      <c r="I93" s="634"/>
      <c r="J93" s="634"/>
      <c r="K93" s="634"/>
      <c r="L93" s="634"/>
      <c r="M93" s="634"/>
      <c r="N93" s="634"/>
      <c r="O93" s="634"/>
      <c r="P93" s="634"/>
      <c r="Q93" s="634"/>
      <c r="R93" s="634"/>
      <c r="S93" s="634"/>
      <c r="T93" s="634"/>
      <c r="U93" s="634"/>
      <c r="V93" s="634"/>
      <c r="W93" s="634"/>
      <c r="X93" s="634"/>
      <c r="Y93" s="634"/>
      <c r="Z93" s="634"/>
      <c r="AA93" s="634"/>
      <c r="AB93" s="634"/>
      <c r="AC93" s="634"/>
      <c r="AD93" s="634"/>
      <c r="AE93" s="634"/>
      <c r="AF93" s="634"/>
      <c r="AG93" s="634"/>
      <c r="AH93" s="634"/>
      <c r="AI93" s="634"/>
      <c r="AJ93" s="634"/>
      <c r="AK93" s="634"/>
      <c r="AL93" s="634"/>
      <c r="AM93" s="634"/>
      <c r="AN93" s="634"/>
      <c r="AO93" s="634"/>
      <c r="AP93" s="634"/>
      <c r="AQ93" s="1021"/>
      <c r="AR93" s="1022"/>
      <c r="AS93" s="1011"/>
      <c r="AT93" s="1012"/>
      <c r="AU93" s="1011"/>
      <c r="AV93" s="1013"/>
      <c r="AW93" s="36"/>
      <c r="AX93" s="46"/>
      <c r="AY93" s="56"/>
      <c r="BX93" s="55"/>
    </row>
    <row r="94" spans="1:76" ht="30" customHeight="1" thickBot="1">
      <c r="B94" s="618" t="s">
        <v>245</v>
      </c>
      <c r="C94" s="619"/>
      <c r="D94" s="619"/>
      <c r="E94" s="619"/>
      <c r="F94" s="619"/>
      <c r="G94" s="619"/>
      <c r="H94" s="619"/>
      <c r="I94" s="619"/>
      <c r="J94" s="619"/>
      <c r="K94" s="619"/>
      <c r="L94" s="619"/>
      <c r="M94" s="619"/>
      <c r="N94" s="619"/>
      <c r="O94" s="619"/>
      <c r="P94" s="619"/>
      <c r="Q94" s="619"/>
      <c r="R94" s="619"/>
      <c r="S94" s="619"/>
      <c r="T94" s="619"/>
      <c r="U94" s="619"/>
      <c r="V94" s="619"/>
      <c r="W94" s="619"/>
      <c r="X94" s="619"/>
      <c r="Y94" s="619"/>
      <c r="Z94" s="619"/>
      <c r="AA94" s="619"/>
      <c r="AB94" s="619"/>
      <c r="AC94" s="619"/>
      <c r="AD94" s="619"/>
      <c r="AE94" s="619"/>
      <c r="AF94" s="619"/>
      <c r="AG94" s="619"/>
      <c r="AH94" s="619"/>
      <c r="AI94" s="619"/>
      <c r="AJ94" s="619"/>
      <c r="AK94" s="619"/>
      <c r="AL94" s="619"/>
      <c r="AM94" s="619"/>
      <c r="AN94" s="619"/>
      <c r="AO94" s="619"/>
      <c r="AP94" s="619"/>
      <c r="AQ94" s="619"/>
      <c r="AR94" s="619"/>
      <c r="AS94" s="619"/>
      <c r="AT94" s="619"/>
      <c r="AU94" s="619"/>
      <c r="AV94" s="620"/>
      <c r="AW94" s="36"/>
      <c r="AX94" s="46"/>
      <c r="AY94" s="56"/>
      <c r="BX94" s="55"/>
    </row>
    <row r="95" spans="1:76" s="65" customFormat="1" ht="21.95" customHeight="1">
      <c r="A95" s="55"/>
      <c r="B95" s="1017" t="s">
        <v>227</v>
      </c>
      <c r="C95" s="1018"/>
      <c r="D95" s="1018"/>
      <c r="E95" s="1019" t="s">
        <v>226</v>
      </c>
      <c r="F95" s="1019"/>
      <c r="G95" s="1019"/>
      <c r="H95" s="1019"/>
      <c r="I95" s="1019"/>
      <c r="J95" s="1019"/>
      <c r="K95" s="1019" t="s">
        <v>228</v>
      </c>
      <c r="L95" s="1019"/>
      <c r="M95" s="1019"/>
      <c r="N95" s="1019"/>
      <c r="O95" s="1019"/>
      <c r="P95" s="1019"/>
      <c r="Q95" s="1019" t="s">
        <v>232</v>
      </c>
      <c r="R95" s="1019"/>
      <c r="S95" s="1019"/>
      <c r="T95" s="1019"/>
      <c r="U95" s="1019"/>
      <c r="V95" s="1019"/>
      <c r="W95" s="1019"/>
      <c r="X95" s="1019"/>
      <c r="Y95" s="1019"/>
      <c r="Z95" s="1019"/>
      <c r="AA95" s="1019"/>
      <c r="AB95" s="1019"/>
      <c r="AC95" s="1019" t="s">
        <v>233</v>
      </c>
      <c r="AD95" s="1019"/>
      <c r="AE95" s="1019"/>
      <c r="AF95" s="1019"/>
      <c r="AG95" s="1019"/>
      <c r="AH95" s="1019"/>
      <c r="AI95" s="1019"/>
      <c r="AJ95" s="1019"/>
      <c r="AK95" s="1019"/>
      <c r="AL95" s="1019"/>
      <c r="AM95" s="1019"/>
      <c r="AN95" s="1019"/>
      <c r="AO95" s="1019"/>
      <c r="AP95" s="1019"/>
      <c r="AQ95" s="1019"/>
      <c r="AR95" s="1019"/>
      <c r="AS95" s="1019"/>
      <c r="AT95" s="1019"/>
      <c r="AU95" s="1019"/>
      <c r="AV95" s="1020"/>
      <c r="AW95" s="36"/>
    </row>
    <row r="96" spans="1:76" s="65" customFormat="1" ht="21.95" customHeight="1">
      <c r="B96" s="526"/>
      <c r="C96" s="522"/>
      <c r="D96" s="522"/>
      <c r="E96" s="524" t="s">
        <v>206</v>
      </c>
      <c r="F96" s="524"/>
      <c r="G96" s="524"/>
      <c r="H96" s="524" t="s">
        <v>207</v>
      </c>
      <c r="I96" s="524"/>
      <c r="J96" s="524"/>
      <c r="K96" s="524" t="s">
        <v>208</v>
      </c>
      <c r="L96" s="524"/>
      <c r="M96" s="524"/>
      <c r="N96" s="524" t="s">
        <v>207</v>
      </c>
      <c r="O96" s="524"/>
      <c r="P96" s="524"/>
      <c r="Q96" s="522" t="s">
        <v>229</v>
      </c>
      <c r="R96" s="522"/>
      <c r="S96" s="522"/>
      <c r="T96" s="522" t="s">
        <v>230</v>
      </c>
      <c r="U96" s="522"/>
      <c r="V96" s="522"/>
      <c r="W96" s="522" t="s">
        <v>231</v>
      </c>
      <c r="X96" s="522"/>
      <c r="Y96" s="522"/>
      <c r="Z96" s="522" t="s">
        <v>202</v>
      </c>
      <c r="AA96" s="522"/>
      <c r="AB96" s="522"/>
      <c r="AC96" s="522" t="s">
        <v>58</v>
      </c>
      <c r="AD96" s="522"/>
      <c r="AE96" s="522"/>
      <c r="AF96" s="522" t="s">
        <v>239</v>
      </c>
      <c r="AG96" s="522"/>
      <c r="AH96" s="522"/>
      <c r="AI96" s="522" t="s">
        <v>240</v>
      </c>
      <c r="AJ96" s="522"/>
      <c r="AK96" s="522"/>
      <c r="AL96" s="522" t="s">
        <v>203</v>
      </c>
      <c r="AM96" s="522"/>
      <c r="AN96" s="522"/>
      <c r="AO96" s="524" t="s">
        <v>209</v>
      </c>
      <c r="AP96" s="524"/>
      <c r="AQ96" s="524"/>
      <c r="AR96" s="524"/>
      <c r="AS96" s="522" t="s">
        <v>210</v>
      </c>
      <c r="AT96" s="522"/>
      <c r="AU96" s="522"/>
      <c r="AV96" s="612"/>
      <c r="AW96" s="41"/>
    </row>
    <row r="97" spans="1:76" s="65" customFormat="1" ht="30" customHeight="1" thickBot="1">
      <c r="B97" s="526"/>
      <c r="C97" s="522"/>
      <c r="D97" s="522"/>
      <c r="E97" s="522"/>
      <c r="F97" s="522"/>
      <c r="G97" s="522"/>
      <c r="H97" s="522"/>
      <c r="I97" s="522"/>
      <c r="J97" s="522"/>
      <c r="K97" s="522"/>
      <c r="L97" s="522"/>
      <c r="M97" s="522"/>
      <c r="N97" s="522"/>
      <c r="O97" s="522"/>
      <c r="P97" s="522"/>
      <c r="Q97" s="522"/>
      <c r="R97" s="522"/>
      <c r="S97" s="522"/>
      <c r="T97" s="522"/>
      <c r="U97" s="522"/>
      <c r="V97" s="522"/>
      <c r="W97" s="522"/>
      <c r="X97" s="522"/>
      <c r="Y97" s="522"/>
      <c r="Z97" s="522"/>
      <c r="AA97" s="522"/>
      <c r="AB97" s="522"/>
      <c r="AC97" s="522"/>
      <c r="AD97" s="522"/>
      <c r="AE97" s="522"/>
      <c r="AF97" s="522"/>
      <c r="AG97" s="522"/>
      <c r="AH97" s="522"/>
      <c r="AI97" s="522"/>
      <c r="AJ97" s="522"/>
      <c r="AK97" s="522"/>
      <c r="AL97" s="1024"/>
      <c r="AM97" s="1024"/>
      <c r="AN97" s="1024"/>
      <c r="AO97" s="1024"/>
      <c r="AP97" s="1024"/>
      <c r="AQ97" s="1024"/>
      <c r="AR97" s="1024"/>
      <c r="AS97" s="1024"/>
      <c r="AT97" s="1024"/>
      <c r="AU97" s="1024"/>
      <c r="AV97" s="1025"/>
      <c r="AW97" s="41"/>
    </row>
    <row r="98" spans="1:76" s="65" customFormat="1" ht="21.95" customHeight="1">
      <c r="B98" s="523" t="s">
        <v>233</v>
      </c>
      <c r="C98" s="524"/>
      <c r="D98" s="524"/>
      <c r="E98" s="524"/>
      <c r="F98" s="524"/>
      <c r="G98" s="524"/>
      <c r="H98" s="524"/>
      <c r="I98" s="524"/>
      <c r="J98" s="524"/>
      <c r="K98" s="524"/>
      <c r="L98" s="524"/>
      <c r="M98" s="524"/>
      <c r="N98" s="524"/>
      <c r="O98" s="524"/>
      <c r="P98" s="524"/>
      <c r="Q98" s="524"/>
      <c r="R98" s="524"/>
      <c r="S98" s="524"/>
      <c r="T98" s="524"/>
      <c r="U98" s="524"/>
      <c r="V98" s="524"/>
      <c r="W98" s="522" t="s">
        <v>211</v>
      </c>
      <c r="X98" s="522"/>
      <c r="Y98" s="522"/>
      <c r="Z98" s="522" t="s">
        <v>205</v>
      </c>
      <c r="AA98" s="522"/>
      <c r="AB98" s="522"/>
      <c r="AC98" s="524" t="s">
        <v>238</v>
      </c>
      <c r="AD98" s="524"/>
      <c r="AE98" s="524"/>
      <c r="AF98" s="524"/>
      <c r="AG98" s="524"/>
      <c r="AH98" s="524"/>
      <c r="AI98" s="524"/>
      <c r="AJ98" s="524"/>
      <c r="AK98" s="1026"/>
      <c r="AL98" s="1027" t="s">
        <v>192</v>
      </c>
      <c r="AM98" s="1028"/>
      <c r="AN98" s="1028"/>
      <c r="AO98" s="1028" t="s">
        <v>193</v>
      </c>
      <c r="AP98" s="1028"/>
      <c r="AQ98" s="1028"/>
      <c r="AR98" s="1028"/>
      <c r="AS98" s="1029" t="s">
        <v>59</v>
      </c>
      <c r="AT98" s="1029"/>
      <c r="AU98" s="1029"/>
      <c r="AV98" s="1030"/>
      <c r="AW98" s="41"/>
    </row>
    <row r="99" spans="1:76" s="65" customFormat="1" ht="21.95" customHeight="1">
      <c r="B99" s="526" t="s">
        <v>204</v>
      </c>
      <c r="C99" s="522"/>
      <c r="D99" s="522"/>
      <c r="E99" s="522" t="s">
        <v>229</v>
      </c>
      <c r="F99" s="522"/>
      <c r="G99" s="522"/>
      <c r="H99" s="522" t="s">
        <v>231</v>
      </c>
      <c r="I99" s="522"/>
      <c r="J99" s="522"/>
      <c r="K99" s="522" t="s">
        <v>237</v>
      </c>
      <c r="L99" s="522"/>
      <c r="M99" s="522"/>
      <c r="N99" s="524" t="s">
        <v>234</v>
      </c>
      <c r="O99" s="524"/>
      <c r="P99" s="524"/>
      <c r="Q99" s="522" t="s">
        <v>213</v>
      </c>
      <c r="R99" s="522"/>
      <c r="S99" s="522"/>
      <c r="T99" s="522" t="s">
        <v>212</v>
      </c>
      <c r="U99" s="522"/>
      <c r="V99" s="522"/>
      <c r="W99" s="522"/>
      <c r="X99" s="522"/>
      <c r="Y99" s="522"/>
      <c r="Z99" s="522"/>
      <c r="AA99" s="522"/>
      <c r="AB99" s="522"/>
      <c r="AC99" s="524"/>
      <c r="AD99" s="524"/>
      <c r="AE99" s="524"/>
      <c r="AF99" s="524"/>
      <c r="AG99" s="524"/>
      <c r="AH99" s="524"/>
      <c r="AI99" s="524"/>
      <c r="AJ99" s="524"/>
      <c r="AK99" s="1026"/>
      <c r="AL99" s="1034" t="s">
        <v>198</v>
      </c>
      <c r="AM99" s="1035"/>
      <c r="AN99" s="1035"/>
      <c r="AO99" s="1035" t="s">
        <v>220</v>
      </c>
      <c r="AP99" s="1035"/>
      <c r="AQ99" s="1035"/>
      <c r="AR99" s="1035"/>
      <c r="AS99" s="800" t="s">
        <v>220</v>
      </c>
      <c r="AT99" s="800"/>
      <c r="AU99" s="800"/>
      <c r="AV99" s="801"/>
      <c r="AW99" s="41"/>
    </row>
    <row r="100" spans="1:76" s="65" customFormat="1" ht="30" customHeight="1" thickBot="1">
      <c r="B100" s="526"/>
      <c r="C100" s="522"/>
      <c r="D100" s="522"/>
      <c r="E100" s="522"/>
      <c r="F100" s="522"/>
      <c r="G100" s="522"/>
      <c r="H100" s="522"/>
      <c r="I100" s="522"/>
      <c r="J100" s="522"/>
      <c r="K100" s="522"/>
      <c r="L100" s="522"/>
      <c r="M100" s="522"/>
      <c r="N100" s="522"/>
      <c r="O100" s="522"/>
      <c r="P100" s="522"/>
      <c r="Q100" s="522"/>
      <c r="R100" s="522"/>
      <c r="S100" s="522"/>
      <c r="T100" s="522"/>
      <c r="U100" s="522"/>
      <c r="V100" s="522"/>
      <c r="W100" s="522"/>
      <c r="X100" s="522"/>
      <c r="Y100" s="522"/>
      <c r="Z100" s="522"/>
      <c r="AA100" s="522"/>
      <c r="AB100" s="522"/>
      <c r="AC100" s="522"/>
      <c r="AD100" s="522"/>
      <c r="AE100" s="522"/>
      <c r="AF100" s="522"/>
      <c r="AG100" s="522"/>
      <c r="AH100" s="522"/>
      <c r="AI100" s="522"/>
      <c r="AJ100" s="522"/>
      <c r="AK100" s="493"/>
      <c r="AL100" s="1031"/>
      <c r="AM100" s="1032"/>
      <c r="AN100" s="1032"/>
      <c r="AO100" s="1032"/>
      <c r="AP100" s="1032"/>
      <c r="AQ100" s="1032"/>
      <c r="AR100" s="1032"/>
      <c r="AS100" s="1032"/>
      <c r="AT100" s="1032"/>
      <c r="AU100" s="1032"/>
      <c r="AV100" s="1033"/>
      <c r="AW100" s="41"/>
    </row>
    <row r="101" spans="1:76" ht="20.100000000000001" customHeight="1">
      <c r="A101" s="65"/>
      <c r="B101" s="528" t="s">
        <v>214</v>
      </c>
      <c r="C101" s="529"/>
      <c r="D101" s="529"/>
      <c r="E101" s="522"/>
      <c r="F101" s="522"/>
      <c r="G101" s="522"/>
      <c r="H101" s="522"/>
      <c r="I101" s="522"/>
      <c r="J101" s="522"/>
      <c r="K101" s="522"/>
      <c r="L101" s="522"/>
      <c r="M101" s="522"/>
      <c r="N101" s="522"/>
      <c r="O101" s="522"/>
      <c r="P101" s="522"/>
      <c r="Q101" s="522"/>
      <c r="R101" s="522"/>
      <c r="S101" s="522"/>
      <c r="T101" s="522"/>
      <c r="U101" s="522"/>
      <c r="V101" s="522"/>
      <c r="W101" s="522"/>
      <c r="X101" s="522"/>
      <c r="Y101" s="522"/>
      <c r="Z101" s="522"/>
      <c r="AA101" s="522"/>
      <c r="AB101" s="522"/>
      <c r="AC101" s="522"/>
      <c r="AD101" s="522"/>
      <c r="AE101" s="522"/>
      <c r="AF101" s="522"/>
      <c r="AG101" s="522"/>
      <c r="AH101" s="522"/>
      <c r="AI101" s="522"/>
      <c r="AJ101" s="522"/>
      <c r="AK101" s="522"/>
      <c r="AL101" s="1018"/>
      <c r="AM101" s="1018"/>
      <c r="AN101" s="1018"/>
      <c r="AO101" s="1018"/>
      <c r="AP101" s="1018"/>
      <c r="AQ101" s="1018"/>
      <c r="AR101" s="1018"/>
      <c r="AS101" s="1018"/>
      <c r="AT101" s="1018"/>
      <c r="AU101" s="1018"/>
      <c r="AV101" s="1045"/>
      <c r="AW101" s="41"/>
      <c r="AX101" s="46"/>
      <c r="AY101" s="56"/>
      <c r="BX101" s="55"/>
    </row>
    <row r="102" spans="1:76" ht="20.100000000000001" customHeight="1" thickBot="1">
      <c r="B102" s="530"/>
      <c r="C102" s="531"/>
      <c r="D102" s="531"/>
      <c r="E102" s="1032"/>
      <c r="F102" s="1032"/>
      <c r="G102" s="1032"/>
      <c r="H102" s="1032"/>
      <c r="I102" s="1032"/>
      <c r="J102" s="1032"/>
      <c r="K102" s="1032"/>
      <c r="L102" s="1032"/>
      <c r="M102" s="1032"/>
      <c r="N102" s="1032"/>
      <c r="O102" s="1032"/>
      <c r="P102" s="1032"/>
      <c r="Q102" s="1032"/>
      <c r="R102" s="1032"/>
      <c r="S102" s="1032"/>
      <c r="T102" s="1032"/>
      <c r="U102" s="1032"/>
      <c r="V102" s="1032"/>
      <c r="W102" s="1032"/>
      <c r="X102" s="1032"/>
      <c r="Y102" s="1032"/>
      <c r="Z102" s="1032"/>
      <c r="AA102" s="1032"/>
      <c r="AB102" s="1032"/>
      <c r="AC102" s="1032"/>
      <c r="AD102" s="1032"/>
      <c r="AE102" s="1032"/>
      <c r="AF102" s="1032"/>
      <c r="AG102" s="1032"/>
      <c r="AH102" s="1032"/>
      <c r="AI102" s="1032"/>
      <c r="AJ102" s="1032"/>
      <c r="AK102" s="1032"/>
      <c r="AL102" s="1032"/>
      <c r="AM102" s="1032"/>
      <c r="AN102" s="1032"/>
      <c r="AO102" s="1032"/>
      <c r="AP102" s="1032"/>
      <c r="AQ102" s="1032"/>
      <c r="AR102" s="1032"/>
      <c r="AS102" s="1032"/>
      <c r="AT102" s="1032"/>
      <c r="AU102" s="1032"/>
      <c r="AV102" s="1033"/>
      <c r="AW102" s="36"/>
      <c r="AX102" s="46"/>
      <c r="AY102" s="56"/>
      <c r="BX102" s="55"/>
    </row>
    <row r="103" spans="1:76">
      <c r="AW103" s="36"/>
    </row>
    <row r="1938" spans="13:13">
      <c r="M1938" s="74" t="s">
        <v>491</v>
      </c>
    </row>
  </sheetData>
  <mergeCells count="888">
    <mergeCell ref="AW18:AW24"/>
    <mergeCell ref="K99:M99"/>
    <mergeCell ref="N99:P99"/>
    <mergeCell ref="Q99:S99"/>
    <mergeCell ref="T99:V99"/>
    <mergeCell ref="AL100:AN100"/>
    <mergeCell ref="AO100:AR100"/>
    <mergeCell ref="AS100:AV100"/>
    <mergeCell ref="B101:D102"/>
    <mergeCell ref="E101:AV102"/>
    <mergeCell ref="T100:V100"/>
    <mergeCell ref="W100:Y100"/>
    <mergeCell ref="Z100:AB100"/>
    <mergeCell ref="AC100:AE100"/>
    <mergeCell ref="AF100:AH100"/>
    <mergeCell ref="AI100:AK100"/>
    <mergeCell ref="B100:D100"/>
    <mergeCell ref="E100:G100"/>
    <mergeCell ref="H100:J100"/>
    <mergeCell ref="K100:M100"/>
    <mergeCell ref="N100:P100"/>
    <mergeCell ref="Q100:S100"/>
    <mergeCell ref="AO97:AR97"/>
    <mergeCell ref="AS97:AV97"/>
    <mergeCell ref="B98:V98"/>
    <mergeCell ref="W98:Y99"/>
    <mergeCell ref="Z98:AB99"/>
    <mergeCell ref="AC98:AK98"/>
    <mergeCell ref="AL98:AN98"/>
    <mergeCell ref="AO98:AR98"/>
    <mergeCell ref="AS98:AV98"/>
    <mergeCell ref="B99:D99"/>
    <mergeCell ref="W97:Y97"/>
    <mergeCell ref="Z97:AB97"/>
    <mergeCell ref="AC97:AE97"/>
    <mergeCell ref="AF97:AH97"/>
    <mergeCell ref="AI97:AK97"/>
    <mergeCell ref="AL97:AN97"/>
    <mergeCell ref="AC99:AE99"/>
    <mergeCell ref="AF99:AH99"/>
    <mergeCell ref="AI99:AK99"/>
    <mergeCell ref="AL99:AN99"/>
    <mergeCell ref="AO99:AR99"/>
    <mergeCell ref="AS99:AV99"/>
    <mergeCell ref="E99:G99"/>
    <mergeCell ref="H99:J99"/>
    <mergeCell ref="B97:D97"/>
    <mergeCell ref="E97:G97"/>
    <mergeCell ref="H97:J97"/>
    <mergeCell ref="K97:M97"/>
    <mergeCell ref="N97:P97"/>
    <mergeCell ref="Q97:S97"/>
    <mergeCell ref="T97:V97"/>
    <mergeCell ref="T96:V96"/>
    <mergeCell ref="W96:Y96"/>
    <mergeCell ref="B95:D96"/>
    <mergeCell ref="E95:J95"/>
    <mergeCell ref="K95:P95"/>
    <mergeCell ref="Q95:AB95"/>
    <mergeCell ref="E96:G96"/>
    <mergeCell ref="H96:J96"/>
    <mergeCell ref="K96:M96"/>
    <mergeCell ref="N96:P96"/>
    <mergeCell ref="Q96:S96"/>
    <mergeCell ref="S93:U93"/>
    <mergeCell ref="V93:X93"/>
    <mergeCell ref="Y93:AA93"/>
    <mergeCell ref="AB93:AD93"/>
    <mergeCell ref="AE93:AG93"/>
    <mergeCell ref="AH93:AJ93"/>
    <mergeCell ref="D93:F93"/>
    <mergeCell ref="G93:I93"/>
    <mergeCell ref="J93:L93"/>
    <mergeCell ref="M93:O93"/>
    <mergeCell ref="P93:R93"/>
    <mergeCell ref="AB92:AD92"/>
    <mergeCell ref="AE92:AG92"/>
    <mergeCell ref="AH92:AJ92"/>
    <mergeCell ref="AE90:AG90"/>
    <mergeCell ref="AN91:AP91"/>
    <mergeCell ref="AQ91:AR91"/>
    <mergeCell ref="AL96:AN96"/>
    <mergeCell ref="AO96:AR96"/>
    <mergeCell ref="AS96:AV96"/>
    <mergeCell ref="Z96:AB96"/>
    <mergeCell ref="AC96:AE96"/>
    <mergeCell ref="AF96:AH96"/>
    <mergeCell ref="AI96:AK96"/>
    <mergeCell ref="AC95:AV95"/>
    <mergeCell ref="AN92:AP92"/>
    <mergeCell ref="AQ92:AR92"/>
    <mergeCell ref="AS92:AT92"/>
    <mergeCell ref="AU92:AV92"/>
    <mergeCell ref="AK93:AM93"/>
    <mergeCell ref="AN93:AP93"/>
    <mergeCell ref="AQ93:AR93"/>
    <mergeCell ref="AS93:AT93"/>
    <mergeCell ref="AU93:AV93"/>
    <mergeCell ref="B94:AV94"/>
    <mergeCell ref="AS91:AT91"/>
    <mergeCell ref="AU91:AV91"/>
    <mergeCell ref="B92:C93"/>
    <mergeCell ref="D92:F92"/>
    <mergeCell ref="G92:I92"/>
    <mergeCell ref="J92:L92"/>
    <mergeCell ref="M92:O92"/>
    <mergeCell ref="P92:R92"/>
    <mergeCell ref="V91:X91"/>
    <mergeCell ref="Y91:AA91"/>
    <mergeCell ref="AB91:AD91"/>
    <mergeCell ref="AE91:AG91"/>
    <mergeCell ref="AH91:AJ91"/>
    <mergeCell ref="AK91:AM91"/>
    <mergeCell ref="D91:F91"/>
    <mergeCell ref="G91:I91"/>
    <mergeCell ref="J91:L91"/>
    <mergeCell ref="M91:O91"/>
    <mergeCell ref="P91:R91"/>
    <mergeCell ref="S91:U91"/>
    <mergeCell ref="AK92:AM92"/>
    <mergeCell ref="S92:U92"/>
    <mergeCell ref="V92:X92"/>
    <mergeCell ref="Y92:AA92"/>
    <mergeCell ref="AS89:AT89"/>
    <mergeCell ref="AU89:AV89"/>
    <mergeCell ref="B90:C91"/>
    <mergeCell ref="D90:F90"/>
    <mergeCell ref="G90:I90"/>
    <mergeCell ref="J90:L90"/>
    <mergeCell ref="M90:O90"/>
    <mergeCell ref="S89:U89"/>
    <mergeCell ref="V89:X89"/>
    <mergeCell ref="Y89:AA89"/>
    <mergeCell ref="AB89:AD89"/>
    <mergeCell ref="AE89:AG89"/>
    <mergeCell ref="AH89:AJ89"/>
    <mergeCell ref="AH90:AJ90"/>
    <mergeCell ref="AK90:AM90"/>
    <mergeCell ref="AN90:AP90"/>
    <mergeCell ref="AQ90:AR90"/>
    <mergeCell ref="AS90:AT90"/>
    <mergeCell ref="AU90:AV90"/>
    <mergeCell ref="P90:R90"/>
    <mergeCell ref="S90:U90"/>
    <mergeCell ref="V90:X90"/>
    <mergeCell ref="Y90:AA90"/>
    <mergeCell ref="AB90:AD90"/>
    <mergeCell ref="S88:U88"/>
    <mergeCell ref="V88:X88"/>
    <mergeCell ref="Y88:AA88"/>
    <mergeCell ref="AB88:AD88"/>
    <mergeCell ref="AE88:AG88"/>
    <mergeCell ref="AH88:AJ88"/>
    <mergeCell ref="AK89:AM89"/>
    <mergeCell ref="AN89:AP89"/>
    <mergeCell ref="AQ89:AR89"/>
    <mergeCell ref="AN87:AP87"/>
    <mergeCell ref="AQ87:AV87"/>
    <mergeCell ref="B88:C89"/>
    <mergeCell ref="D88:F88"/>
    <mergeCell ref="G88:I88"/>
    <mergeCell ref="J88:L88"/>
    <mergeCell ref="M88:O88"/>
    <mergeCell ref="P88:R88"/>
    <mergeCell ref="P87:R87"/>
    <mergeCell ref="S87:U87"/>
    <mergeCell ref="V87:X87"/>
    <mergeCell ref="Y87:AA87"/>
    <mergeCell ref="AB87:AD87"/>
    <mergeCell ref="AE87:AG87"/>
    <mergeCell ref="AK88:AM88"/>
    <mergeCell ref="AN88:AP88"/>
    <mergeCell ref="AQ88:AR88"/>
    <mergeCell ref="AS88:AT88"/>
    <mergeCell ref="AU88:AV88"/>
    <mergeCell ref="D89:F89"/>
    <mergeCell ref="G89:I89"/>
    <mergeCell ref="J89:L89"/>
    <mergeCell ref="M89:O89"/>
    <mergeCell ref="P89:R89"/>
    <mergeCell ref="AK86:AM86"/>
    <mergeCell ref="AN86:AP86"/>
    <mergeCell ref="AQ86:AR86"/>
    <mergeCell ref="AS86:AT86"/>
    <mergeCell ref="AU86:AV86"/>
    <mergeCell ref="B87:C87"/>
    <mergeCell ref="D87:F87"/>
    <mergeCell ref="G87:I87"/>
    <mergeCell ref="J87:L87"/>
    <mergeCell ref="M87:O87"/>
    <mergeCell ref="S86:U86"/>
    <mergeCell ref="V86:X86"/>
    <mergeCell ref="Y86:AA86"/>
    <mergeCell ref="AB86:AD86"/>
    <mergeCell ref="AE86:AG86"/>
    <mergeCell ref="AH86:AJ86"/>
    <mergeCell ref="B86:C86"/>
    <mergeCell ref="D86:F86"/>
    <mergeCell ref="G86:I86"/>
    <mergeCell ref="J86:L86"/>
    <mergeCell ref="M86:O86"/>
    <mergeCell ref="P86:R86"/>
    <mergeCell ref="AH87:AJ87"/>
    <mergeCell ref="AK87:AM87"/>
    <mergeCell ref="B84:AV84"/>
    <mergeCell ref="B85:C85"/>
    <mergeCell ref="D85:I85"/>
    <mergeCell ref="J85:O85"/>
    <mergeCell ref="P85:U85"/>
    <mergeCell ref="V85:AA85"/>
    <mergeCell ref="AB85:AD85"/>
    <mergeCell ref="AE85:AJ85"/>
    <mergeCell ref="AK85:AP85"/>
    <mergeCell ref="AQ85:AV85"/>
    <mergeCell ref="Y83:AA83"/>
    <mergeCell ref="AB83:AF83"/>
    <mergeCell ref="AG83:AI83"/>
    <mergeCell ref="AJ83:AN83"/>
    <mergeCell ref="AO83:AQ83"/>
    <mergeCell ref="AR83:AV83"/>
    <mergeCell ref="B83:D83"/>
    <mergeCell ref="E83:H83"/>
    <mergeCell ref="I83:K83"/>
    <mergeCell ref="L83:P83"/>
    <mergeCell ref="Q83:S83"/>
    <mergeCell ref="T83:X83"/>
    <mergeCell ref="AS81:AV81"/>
    <mergeCell ref="B82:H82"/>
    <mergeCell ref="I82:T82"/>
    <mergeCell ref="U82:AF82"/>
    <mergeCell ref="AG82:AJ82"/>
    <mergeCell ref="AK82:AN82"/>
    <mergeCell ref="AO82:AR82"/>
    <mergeCell ref="AS82:AV82"/>
    <mergeCell ref="B81:H81"/>
    <mergeCell ref="I81:T81"/>
    <mergeCell ref="U81:AF81"/>
    <mergeCell ref="AG81:AJ81"/>
    <mergeCell ref="AK81:AN81"/>
    <mergeCell ref="AO81:AR81"/>
    <mergeCell ref="AM78:AM80"/>
    <mergeCell ref="AN78:AP78"/>
    <mergeCell ref="AQ78:AS78"/>
    <mergeCell ref="AT78:AV78"/>
    <mergeCell ref="AE79:AG79"/>
    <mergeCell ref="AH79:AL79"/>
    <mergeCell ref="AN79:AP80"/>
    <mergeCell ref="AQ79:AS80"/>
    <mergeCell ref="AT79:AV80"/>
    <mergeCell ref="AE80:AG80"/>
    <mergeCell ref="B74:D74"/>
    <mergeCell ref="B78:AD80"/>
    <mergeCell ref="AH80:AL80"/>
    <mergeCell ref="M75:N75"/>
    <mergeCell ref="O75:P75"/>
    <mergeCell ref="Q75:R75"/>
    <mergeCell ref="S75:T75"/>
    <mergeCell ref="U75:V75"/>
    <mergeCell ref="W75:X75"/>
    <mergeCell ref="B75:D75"/>
    <mergeCell ref="E75:F75"/>
    <mergeCell ref="G75:H75"/>
    <mergeCell ref="I75:J75"/>
    <mergeCell ref="K75:L75"/>
    <mergeCell ref="M74:N74"/>
    <mergeCell ref="O74:P74"/>
    <mergeCell ref="Q74:R74"/>
    <mergeCell ref="S74:T74"/>
    <mergeCell ref="E74:F74"/>
    <mergeCell ref="G74:H74"/>
    <mergeCell ref="I74:J74"/>
    <mergeCell ref="K74:L74"/>
    <mergeCell ref="M73:N73"/>
    <mergeCell ref="O73:P73"/>
    <mergeCell ref="Q73:R73"/>
    <mergeCell ref="S73:T73"/>
    <mergeCell ref="AW70:AW76"/>
    <mergeCell ref="AE73:AF73"/>
    <mergeCell ref="AG73:AH73"/>
    <mergeCell ref="U73:V73"/>
    <mergeCell ref="W73:X73"/>
    <mergeCell ref="Y74:Z74"/>
    <mergeCell ref="AA74:AB74"/>
    <mergeCell ref="AC74:AD74"/>
    <mergeCell ref="AE74:AF74"/>
    <mergeCell ref="AG74:AH74"/>
    <mergeCell ref="U74:V74"/>
    <mergeCell ref="W74:X74"/>
    <mergeCell ref="Y75:Z75"/>
    <mergeCell ref="AA75:AB75"/>
    <mergeCell ref="AC75:AD75"/>
    <mergeCell ref="AE75:AF75"/>
    <mergeCell ref="AG75:AH75"/>
    <mergeCell ref="B71:D72"/>
    <mergeCell ref="E71:P71"/>
    <mergeCell ref="Q71:Z71"/>
    <mergeCell ref="AA71:AH71"/>
    <mergeCell ref="AI71:AM71"/>
    <mergeCell ref="AN71:AO71"/>
    <mergeCell ref="AP71:AT71"/>
    <mergeCell ref="AU71:AV71"/>
    <mergeCell ref="E72:F72"/>
    <mergeCell ref="G72:H72"/>
    <mergeCell ref="I72:J72"/>
    <mergeCell ref="K72:L72"/>
    <mergeCell ref="M72:N72"/>
    <mergeCell ref="O72:P72"/>
    <mergeCell ref="Q72:R72"/>
    <mergeCell ref="S72:T72"/>
    <mergeCell ref="AG72:AH72"/>
    <mergeCell ref="AI72:AM72"/>
    <mergeCell ref="AN72:AO72"/>
    <mergeCell ref="AP72:AT72"/>
    <mergeCell ref="AU72:AV72"/>
    <mergeCell ref="B73:D73"/>
    <mergeCell ref="E73:F73"/>
    <mergeCell ref="A69:A76"/>
    <mergeCell ref="B69:AH70"/>
    <mergeCell ref="AI69:AM69"/>
    <mergeCell ref="AN69:AO69"/>
    <mergeCell ref="AP69:AT69"/>
    <mergeCell ref="AU69:AV69"/>
    <mergeCell ref="AI70:AM70"/>
    <mergeCell ref="AN70:AO70"/>
    <mergeCell ref="AP70:AT70"/>
    <mergeCell ref="AU70:AV70"/>
    <mergeCell ref="G73:H73"/>
    <mergeCell ref="I73:J73"/>
    <mergeCell ref="K73:L73"/>
    <mergeCell ref="U72:V72"/>
    <mergeCell ref="W72:X72"/>
    <mergeCell ref="Y72:Z72"/>
    <mergeCell ref="AA72:AB72"/>
    <mergeCell ref="AC72:AD72"/>
    <mergeCell ref="AE72:AF72"/>
    <mergeCell ref="Y73:Z73"/>
    <mergeCell ref="AA73:AB73"/>
    <mergeCell ref="AC73:AD73"/>
    <mergeCell ref="AW65:AW69"/>
    <mergeCell ref="AI66:AO66"/>
    <mergeCell ref="AP66:AV66"/>
    <mergeCell ref="B67:D68"/>
    <mergeCell ref="E67:J67"/>
    <mergeCell ref="K67:M68"/>
    <mergeCell ref="N67:R67"/>
    <mergeCell ref="S67:U68"/>
    <mergeCell ref="V67:Z67"/>
    <mergeCell ref="AA67:AC68"/>
    <mergeCell ref="AD67:AH67"/>
    <mergeCell ref="AI67:AM67"/>
    <mergeCell ref="AN67:AO67"/>
    <mergeCell ref="AP67:AT67"/>
    <mergeCell ref="AU67:AV67"/>
    <mergeCell ref="E68:J68"/>
    <mergeCell ref="N68:R68"/>
    <mergeCell ref="V68:Z68"/>
    <mergeCell ref="AD68:AH68"/>
    <mergeCell ref="AI68:AM68"/>
    <mergeCell ref="AN68:AO68"/>
    <mergeCell ref="AP68:AT68"/>
    <mergeCell ref="AU68:AV68"/>
    <mergeCell ref="AI63:AV63"/>
    <mergeCell ref="A64:A68"/>
    <mergeCell ref="B64:G64"/>
    <mergeCell ref="H64:R64"/>
    <mergeCell ref="V64:AB64"/>
    <mergeCell ref="AC64:AH64"/>
    <mergeCell ref="AI64:AJ64"/>
    <mergeCell ref="AK64:AO64"/>
    <mergeCell ref="AP64:AQ64"/>
    <mergeCell ref="AR64:AV64"/>
    <mergeCell ref="B65:G66"/>
    <mergeCell ref="H65:R66"/>
    <mergeCell ref="S65:X66"/>
    <mergeCell ref="Y65:AH66"/>
    <mergeCell ref="AI65:AV65"/>
    <mergeCell ref="AW59:AW62"/>
    <mergeCell ref="B60:C63"/>
    <mergeCell ref="D60:G61"/>
    <mergeCell ref="H60:K61"/>
    <mergeCell ref="L60:N60"/>
    <mergeCell ref="P60:R61"/>
    <mergeCell ref="S60:AB60"/>
    <mergeCell ref="AC60:AD60"/>
    <mergeCell ref="AE60:AH60"/>
    <mergeCell ref="L61:N61"/>
    <mergeCell ref="AC61:AD61"/>
    <mergeCell ref="AE61:AH61"/>
    <mergeCell ref="D62:G63"/>
    <mergeCell ref="H62:K62"/>
    <mergeCell ref="L62:O62"/>
    <mergeCell ref="P62:R63"/>
    <mergeCell ref="S62:AB62"/>
    <mergeCell ref="AC62:AD62"/>
    <mergeCell ref="AE62:AH62"/>
    <mergeCell ref="H63:K63"/>
    <mergeCell ref="L63:O63"/>
    <mergeCell ref="S63:AB63"/>
    <mergeCell ref="AC63:AD63"/>
    <mergeCell ref="AE63:AH63"/>
    <mergeCell ref="A58:A61"/>
    <mergeCell ref="B58:AH58"/>
    <mergeCell ref="AI58:AV62"/>
    <mergeCell ref="B59:C59"/>
    <mergeCell ref="D59:G59"/>
    <mergeCell ref="H59:M59"/>
    <mergeCell ref="N59:U59"/>
    <mergeCell ref="V59:AA59"/>
    <mergeCell ref="AB59:AH59"/>
    <mergeCell ref="S61:AB61"/>
    <mergeCell ref="B57:H57"/>
    <mergeCell ref="I57:T57"/>
    <mergeCell ref="U57:AF57"/>
    <mergeCell ref="AG57:AJ57"/>
    <mergeCell ref="AK57:AP57"/>
    <mergeCell ref="AQ57:AV57"/>
    <mergeCell ref="B56:H56"/>
    <mergeCell ref="I56:T56"/>
    <mergeCell ref="U56:AF56"/>
    <mergeCell ref="AG56:AJ56"/>
    <mergeCell ref="AK56:AP56"/>
    <mergeCell ref="AQ56:AV56"/>
    <mergeCell ref="AT53:AV53"/>
    <mergeCell ref="C54:E55"/>
    <mergeCell ref="F54:H55"/>
    <mergeCell ref="I54:K55"/>
    <mergeCell ref="AN54:AP55"/>
    <mergeCell ref="AQ54:AS55"/>
    <mergeCell ref="AT54:AV55"/>
    <mergeCell ref="B49:D50"/>
    <mergeCell ref="E49:AV50"/>
    <mergeCell ref="B53:B55"/>
    <mergeCell ref="C53:E53"/>
    <mergeCell ref="F53:H53"/>
    <mergeCell ref="I53:K53"/>
    <mergeCell ref="L53:AL55"/>
    <mergeCell ref="AM53:AM55"/>
    <mergeCell ref="AN53:AP53"/>
    <mergeCell ref="AQ53:AS53"/>
    <mergeCell ref="AC48:AE48"/>
    <mergeCell ref="AF48:AH48"/>
    <mergeCell ref="AI48:AK48"/>
    <mergeCell ref="AL48:AN48"/>
    <mergeCell ref="AO48:AR48"/>
    <mergeCell ref="AS48:AV48"/>
    <mergeCell ref="AS47:AV47"/>
    <mergeCell ref="B48:D48"/>
    <mergeCell ref="E48:G48"/>
    <mergeCell ref="H48:J48"/>
    <mergeCell ref="K48:M48"/>
    <mergeCell ref="N48:P48"/>
    <mergeCell ref="Q48:S48"/>
    <mergeCell ref="T48:V48"/>
    <mergeCell ref="W48:Y48"/>
    <mergeCell ref="Z48:AB48"/>
    <mergeCell ref="T47:V47"/>
    <mergeCell ref="AC47:AE47"/>
    <mergeCell ref="AF47:AH47"/>
    <mergeCell ref="AI47:AK47"/>
    <mergeCell ref="AL47:AN47"/>
    <mergeCell ref="AO47:AR47"/>
    <mergeCell ref="B47:D47"/>
    <mergeCell ref="E47:G47"/>
    <mergeCell ref="H47:J47"/>
    <mergeCell ref="K47:M47"/>
    <mergeCell ref="N47:P47"/>
    <mergeCell ref="Q47:S47"/>
    <mergeCell ref="AL45:AN45"/>
    <mergeCell ref="AO45:AR45"/>
    <mergeCell ref="AS45:AV45"/>
    <mergeCell ref="B46:V46"/>
    <mergeCell ref="W46:Y47"/>
    <mergeCell ref="Z46:AB47"/>
    <mergeCell ref="AC46:AK46"/>
    <mergeCell ref="AL46:AN46"/>
    <mergeCell ref="AO46:AR46"/>
    <mergeCell ref="AS46:AV46"/>
    <mergeCell ref="T45:V45"/>
    <mergeCell ref="W45:Y45"/>
    <mergeCell ref="Z45:AB45"/>
    <mergeCell ref="AC45:AE45"/>
    <mergeCell ref="AF45:AH45"/>
    <mergeCell ref="AI45:AK45"/>
    <mergeCell ref="B45:D45"/>
    <mergeCell ref="E45:G45"/>
    <mergeCell ref="H45:J45"/>
    <mergeCell ref="K45:M45"/>
    <mergeCell ref="N45:P45"/>
    <mergeCell ref="Q45:S45"/>
    <mergeCell ref="AC44:AE44"/>
    <mergeCell ref="AF44:AH44"/>
    <mergeCell ref="AI44:AK44"/>
    <mergeCell ref="AL44:AN44"/>
    <mergeCell ref="AO44:AR44"/>
    <mergeCell ref="AS44:AV44"/>
    <mergeCell ref="K44:M44"/>
    <mergeCell ref="N44:P44"/>
    <mergeCell ref="Q44:S44"/>
    <mergeCell ref="T44:V44"/>
    <mergeCell ref="W44:Y44"/>
    <mergeCell ref="Z44:AB44"/>
    <mergeCell ref="B42:AV42"/>
    <mergeCell ref="B43:D44"/>
    <mergeCell ref="E43:J43"/>
    <mergeCell ref="K43:P43"/>
    <mergeCell ref="Q43:AB43"/>
    <mergeCell ref="AC43:AV43"/>
    <mergeCell ref="E44:G44"/>
    <mergeCell ref="H44:J44"/>
    <mergeCell ref="AB41:AD41"/>
    <mergeCell ref="AE41:AG41"/>
    <mergeCell ref="AH41:AJ41"/>
    <mergeCell ref="AK41:AM41"/>
    <mergeCell ref="AN41:AP41"/>
    <mergeCell ref="AQ41:AR41"/>
    <mergeCell ref="B40:C41"/>
    <mergeCell ref="V40:X40"/>
    <mergeCell ref="Y40:AA40"/>
    <mergeCell ref="AS40:AT40"/>
    <mergeCell ref="AU40:AV40"/>
    <mergeCell ref="D41:F41"/>
    <mergeCell ref="G41:I41"/>
    <mergeCell ref="J41:L41"/>
    <mergeCell ref="M41:O41"/>
    <mergeCell ref="P41:R41"/>
    <mergeCell ref="S41:U41"/>
    <mergeCell ref="V41:X41"/>
    <mergeCell ref="Y41:AA41"/>
    <mergeCell ref="AB40:AD40"/>
    <mergeCell ref="AE40:AG40"/>
    <mergeCell ref="AH40:AJ40"/>
    <mergeCell ref="AK40:AM40"/>
    <mergeCell ref="AN40:AP40"/>
    <mergeCell ref="AQ40:AR40"/>
    <mergeCell ref="AS41:AT41"/>
    <mergeCell ref="AU41:AV41"/>
    <mergeCell ref="D40:F40"/>
    <mergeCell ref="G40:I40"/>
    <mergeCell ref="J40:L40"/>
    <mergeCell ref="M40:O40"/>
    <mergeCell ref="P40:R40"/>
    <mergeCell ref="S40:U40"/>
    <mergeCell ref="AW38:AW44"/>
    <mergeCell ref="D39:F39"/>
    <mergeCell ref="G39:I39"/>
    <mergeCell ref="J39:L39"/>
    <mergeCell ref="M39:O39"/>
    <mergeCell ref="P39:R39"/>
    <mergeCell ref="S39:U39"/>
    <mergeCell ref="V39:X39"/>
    <mergeCell ref="Y39:AA39"/>
    <mergeCell ref="AB39:AD39"/>
    <mergeCell ref="AH38:AJ38"/>
    <mergeCell ref="AK38:AM38"/>
    <mergeCell ref="AN38:AP38"/>
    <mergeCell ref="AQ38:AR38"/>
    <mergeCell ref="AS38:AT38"/>
    <mergeCell ref="AU38:AV38"/>
    <mergeCell ref="AE38:AG38"/>
    <mergeCell ref="AU39:AV39"/>
    <mergeCell ref="AE39:AG39"/>
    <mergeCell ref="AS37:AT37"/>
    <mergeCell ref="AU37:AV37"/>
    <mergeCell ref="AE37:AG37"/>
    <mergeCell ref="AH37:AJ37"/>
    <mergeCell ref="AH39:AJ39"/>
    <mergeCell ref="AK39:AM39"/>
    <mergeCell ref="AN39:AP39"/>
    <mergeCell ref="AQ39:AR39"/>
    <mergeCell ref="AS39:AT39"/>
    <mergeCell ref="AK37:AM37"/>
    <mergeCell ref="AN37:AP37"/>
    <mergeCell ref="AQ37:AR37"/>
    <mergeCell ref="P35:R35"/>
    <mergeCell ref="S35:U35"/>
    <mergeCell ref="D37:F37"/>
    <mergeCell ref="G37:I37"/>
    <mergeCell ref="V35:X35"/>
    <mergeCell ref="J37:L37"/>
    <mergeCell ref="M37:O37"/>
    <mergeCell ref="P38:R38"/>
    <mergeCell ref="S38:U38"/>
    <mergeCell ref="V38:X38"/>
    <mergeCell ref="B38:C39"/>
    <mergeCell ref="D38:F38"/>
    <mergeCell ref="G38:I38"/>
    <mergeCell ref="J38:L38"/>
    <mergeCell ref="M38:O38"/>
    <mergeCell ref="S37:U37"/>
    <mergeCell ref="V37:X37"/>
    <mergeCell ref="Y37:AA37"/>
    <mergeCell ref="AB37:AD37"/>
    <mergeCell ref="P37:R37"/>
    <mergeCell ref="B36:C37"/>
    <mergeCell ref="D36:F36"/>
    <mergeCell ref="G36:I36"/>
    <mergeCell ref="J36:L36"/>
    <mergeCell ref="M36:O36"/>
    <mergeCell ref="P36:R36"/>
    <mergeCell ref="Y38:AA38"/>
    <mergeCell ref="AB38:AD38"/>
    <mergeCell ref="Y35:AA35"/>
    <mergeCell ref="AB35:AD35"/>
    <mergeCell ref="AE35:AG35"/>
    <mergeCell ref="AK36:AM36"/>
    <mergeCell ref="AN36:AP36"/>
    <mergeCell ref="AQ36:AR36"/>
    <mergeCell ref="S36:U36"/>
    <mergeCell ref="V36:X36"/>
    <mergeCell ref="Y36:AA36"/>
    <mergeCell ref="AB36:AD36"/>
    <mergeCell ref="AE36:AG36"/>
    <mergeCell ref="AH36:AJ36"/>
    <mergeCell ref="AK35:AM35"/>
    <mergeCell ref="AN35:AP35"/>
    <mergeCell ref="AQ35:AV35"/>
    <mergeCell ref="AS36:AT36"/>
    <mergeCell ref="AU36:AV36"/>
    <mergeCell ref="AW33:AW37"/>
    <mergeCell ref="B34:C34"/>
    <mergeCell ref="D34:F34"/>
    <mergeCell ref="G34:I34"/>
    <mergeCell ref="J34:L34"/>
    <mergeCell ref="M34:O34"/>
    <mergeCell ref="P34:R34"/>
    <mergeCell ref="AK34:AM34"/>
    <mergeCell ref="AN34:AP34"/>
    <mergeCell ref="AQ34:AR34"/>
    <mergeCell ref="AS34:AT34"/>
    <mergeCell ref="AU34:AV34"/>
    <mergeCell ref="B35:C35"/>
    <mergeCell ref="D35:F35"/>
    <mergeCell ref="G35:I35"/>
    <mergeCell ref="J35:L35"/>
    <mergeCell ref="M35:O35"/>
    <mergeCell ref="S34:U34"/>
    <mergeCell ref="V34:X34"/>
    <mergeCell ref="Y34:AA34"/>
    <mergeCell ref="AB34:AD34"/>
    <mergeCell ref="AE34:AG34"/>
    <mergeCell ref="AH34:AJ34"/>
    <mergeCell ref="AH35:AJ35"/>
    <mergeCell ref="AJ31:AN31"/>
    <mergeCell ref="AO31:AQ31"/>
    <mergeCell ref="AR31:AV31"/>
    <mergeCell ref="B32:AV32"/>
    <mergeCell ref="B33:C33"/>
    <mergeCell ref="D33:I33"/>
    <mergeCell ref="J33:O33"/>
    <mergeCell ref="P33:U33"/>
    <mergeCell ref="V33:AA33"/>
    <mergeCell ref="AB33:AD33"/>
    <mergeCell ref="AE33:AJ33"/>
    <mergeCell ref="AK33:AP33"/>
    <mergeCell ref="AQ33:AV33"/>
    <mergeCell ref="B31:D31"/>
    <mergeCell ref="E31:H31"/>
    <mergeCell ref="I31:K31"/>
    <mergeCell ref="L31:P31"/>
    <mergeCell ref="Q31:S31"/>
    <mergeCell ref="T31:X31"/>
    <mergeCell ref="Y31:AA31"/>
    <mergeCell ref="AB31:AF31"/>
    <mergeCell ref="AG31:AI31"/>
    <mergeCell ref="AW27:AW30"/>
    <mergeCell ref="AE28:AG28"/>
    <mergeCell ref="AH28:AL28"/>
    <mergeCell ref="B29:H29"/>
    <mergeCell ref="I29:T29"/>
    <mergeCell ref="U29:AF29"/>
    <mergeCell ref="AG29:AJ29"/>
    <mergeCell ref="AK29:AN29"/>
    <mergeCell ref="AO29:AR29"/>
    <mergeCell ref="AS29:AV29"/>
    <mergeCell ref="AS30:AV30"/>
    <mergeCell ref="B30:H30"/>
    <mergeCell ref="I30:T30"/>
    <mergeCell ref="U30:AF30"/>
    <mergeCell ref="AG30:AJ30"/>
    <mergeCell ref="AK30:AN30"/>
    <mergeCell ref="AO30:AR30"/>
    <mergeCell ref="AN26:AP26"/>
    <mergeCell ref="AQ26:AS26"/>
    <mergeCell ref="AT26:AV26"/>
    <mergeCell ref="AE27:AG27"/>
    <mergeCell ref="AH27:AL27"/>
    <mergeCell ref="AN27:AP28"/>
    <mergeCell ref="AQ27:AS28"/>
    <mergeCell ref="AT27:AV28"/>
    <mergeCell ref="AA24:AB24"/>
    <mergeCell ref="AC24:AD24"/>
    <mergeCell ref="AE24:AF24"/>
    <mergeCell ref="AG24:AH24"/>
    <mergeCell ref="B26:AD28"/>
    <mergeCell ref="AM26:AM28"/>
    <mergeCell ref="O24:P24"/>
    <mergeCell ref="Q24:R24"/>
    <mergeCell ref="S24:T24"/>
    <mergeCell ref="U24:V24"/>
    <mergeCell ref="W24:X24"/>
    <mergeCell ref="Y24:Z24"/>
    <mergeCell ref="B24:D24"/>
    <mergeCell ref="E24:F24"/>
    <mergeCell ref="G24:H24"/>
    <mergeCell ref="I24:J24"/>
    <mergeCell ref="K24:L24"/>
    <mergeCell ref="M24:N24"/>
    <mergeCell ref="O23:P23"/>
    <mergeCell ref="Q23:R23"/>
    <mergeCell ref="S23:T23"/>
    <mergeCell ref="B23:D23"/>
    <mergeCell ref="E23:F23"/>
    <mergeCell ref="G23:H23"/>
    <mergeCell ref="I23:J23"/>
    <mergeCell ref="K23:L23"/>
    <mergeCell ref="M23:N23"/>
    <mergeCell ref="AA23:AB23"/>
    <mergeCell ref="AC23:AD23"/>
    <mergeCell ref="AE23:AF23"/>
    <mergeCell ref="AG23:AH23"/>
    <mergeCell ref="U23:V23"/>
    <mergeCell ref="W23:X23"/>
    <mergeCell ref="Y23:Z23"/>
    <mergeCell ref="AN21:AO21"/>
    <mergeCell ref="AP21:AT21"/>
    <mergeCell ref="U21:V21"/>
    <mergeCell ref="AI21:AM21"/>
    <mergeCell ref="U22:V22"/>
    <mergeCell ref="W22:X22"/>
    <mergeCell ref="Y22:Z22"/>
    <mergeCell ref="AC21:AD21"/>
    <mergeCell ref="AE21:AF21"/>
    <mergeCell ref="AG21:AH21"/>
    <mergeCell ref="AA22:AB22"/>
    <mergeCell ref="AC22:AD22"/>
    <mergeCell ref="AE22:AF22"/>
    <mergeCell ref="AG22:AH22"/>
    <mergeCell ref="W21:X21"/>
    <mergeCell ref="Y21:Z21"/>
    <mergeCell ref="AA21:AB21"/>
    <mergeCell ref="O22:P22"/>
    <mergeCell ref="Q22:R22"/>
    <mergeCell ref="S22:T22"/>
    <mergeCell ref="O21:P21"/>
    <mergeCell ref="Q21:R21"/>
    <mergeCell ref="S21:T21"/>
    <mergeCell ref="B22:D22"/>
    <mergeCell ref="E22:F22"/>
    <mergeCell ref="G22:H22"/>
    <mergeCell ref="I22:J22"/>
    <mergeCell ref="K22:L22"/>
    <mergeCell ref="M22:N22"/>
    <mergeCell ref="A18:A24"/>
    <mergeCell ref="B18:AH19"/>
    <mergeCell ref="AI18:AM18"/>
    <mergeCell ref="AN18:AO18"/>
    <mergeCell ref="AP18:AT18"/>
    <mergeCell ref="AU18:AV18"/>
    <mergeCell ref="AN20:AO20"/>
    <mergeCell ref="AP20:AT20"/>
    <mergeCell ref="AI19:AM19"/>
    <mergeCell ref="AN19:AO19"/>
    <mergeCell ref="AP19:AT19"/>
    <mergeCell ref="AU19:AV19"/>
    <mergeCell ref="B20:D21"/>
    <mergeCell ref="E20:P20"/>
    <mergeCell ref="Q20:Z20"/>
    <mergeCell ref="AA20:AH20"/>
    <mergeCell ref="AI20:AM20"/>
    <mergeCell ref="AU20:AV20"/>
    <mergeCell ref="E21:F21"/>
    <mergeCell ref="G21:H21"/>
    <mergeCell ref="I21:J21"/>
    <mergeCell ref="K21:L21"/>
    <mergeCell ref="M21:N21"/>
    <mergeCell ref="AU21:AV21"/>
    <mergeCell ref="AW13:AW17"/>
    <mergeCell ref="B14:G15"/>
    <mergeCell ref="H14:R15"/>
    <mergeCell ref="S14:X15"/>
    <mergeCell ref="Y14:AH15"/>
    <mergeCell ref="AI14:AV14"/>
    <mergeCell ref="AI15:AO15"/>
    <mergeCell ref="AP15:AV15"/>
    <mergeCell ref="B16:D17"/>
    <mergeCell ref="E16:J16"/>
    <mergeCell ref="AI16:AM16"/>
    <mergeCell ref="AN16:AO16"/>
    <mergeCell ref="AP16:AT16"/>
    <mergeCell ref="AU16:AV16"/>
    <mergeCell ref="E17:J17"/>
    <mergeCell ref="N17:R17"/>
    <mergeCell ref="V17:Z17"/>
    <mergeCell ref="AD17:AH17"/>
    <mergeCell ref="AI17:AM17"/>
    <mergeCell ref="AN17:AO17"/>
    <mergeCell ref="K16:M17"/>
    <mergeCell ref="N16:R16"/>
    <mergeCell ref="S16:U17"/>
    <mergeCell ref="V16:Z16"/>
    <mergeCell ref="AE12:AH12"/>
    <mergeCell ref="D11:G12"/>
    <mergeCell ref="H11:K11"/>
    <mergeCell ref="L11:O11"/>
    <mergeCell ref="P11:R12"/>
    <mergeCell ref="S11:AB11"/>
    <mergeCell ref="AC11:AD11"/>
    <mergeCell ref="AI12:AV12"/>
    <mergeCell ref="A13:A17"/>
    <mergeCell ref="B13:G13"/>
    <mergeCell ref="H13:R13"/>
    <mergeCell ref="V13:AB13"/>
    <mergeCell ref="AC13:AH13"/>
    <mergeCell ref="AI13:AJ13"/>
    <mergeCell ref="AK13:AO13"/>
    <mergeCell ref="AP13:AQ13"/>
    <mergeCell ref="AR13:AV13"/>
    <mergeCell ref="AA16:AC17"/>
    <mergeCell ref="AD16:AH16"/>
    <mergeCell ref="AP17:AT17"/>
    <mergeCell ref="AU17:AV17"/>
    <mergeCell ref="BK7:BL7"/>
    <mergeCell ref="BM7:BM8"/>
    <mergeCell ref="BN7:BN8"/>
    <mergeCell ref="BO7:BS7"/>
    <mergeCell ref="BT7:BX7"/>
    <mergeCell ref="B8:C8"/>
    <mergeCell ref="D8:G8"/>
    <mergeCell ref="H8:M8"/>
    <mergeCell ref="N8:U8"/>
    <mergeCell ref="V8:AA8"/>
    <mergeCell ref="BB7:BC7"/>
    <mergeCell ref="BD7:BE7"/>
    <mergeCell ref="BF7:BG7"/>
    <mergeCell ref="BH7:BH8"/>
    <mergeCell ref="BI7:BI8"/>
    <mergeCell ref="BJ7:BJ8"/>
    <mergeCell ref="A7:A10"/>
    <mergeCell ref="B7:AH7"/>
    <mergeCell ref="AI7:AV11"/>
    <mergeCell ref="AW7:AW10"/>
    <mergeCell ref="AY7:AY8"/>
    <mergeCell ref="AZ7:BA7"/>
    <mergeCell ref="AB8:AH8"/>
    <mergeCell ref="B9:C12"/>
    <mergeCell ref="D9:G10"/>
    <mergeCell ref="H9:K10"/>
    <mergeCell ref="L9:N9"/>
    <mergeCell ref="P9:R10"/>
    <mergeCell ref="S9:AB9"/>
    <mergeCell ref="AC9:AD9"/>
    <mergeCell ref="AE9:AH9"/>
    <mergeCell ref="L10:N10"/>
    <mergeCell ref="S10:AB10"/>
    <mergeCell ref="AC10:AD10"/>
    <mergeCell ref="AE10:AH10"/>
    <mergeCell ref="AE11:AH11"/>
    <mergeCell ref="H12:K12"/>
    <mergeCell ref="L12:O12"/>
    <mergeCell ref="S12:AB12"/>
    <mergeCell ref="AC12:AD12"/>
    <mergeCell ref="B6:H6"/>
    <mergeCell ref="I6:T6"/>
    <mergeCell ref="U6:AF6"/>
    <mergeCell ref="AG6:AJ6"/>
    <mergeCell ref="AK6:AP6"/>
    <mergeCell ref="AQ6:AV6"/>
    <mergeCell ref="B5:H5"/>
    <mergeCell ref="I5:T5"/>
    <mergeCell ref="U5:AF5"/>
    <mergeCell ref="AG5:AJ5"/>
    <mergeCell ref="AK5:AP5"/>
    <mergeCell ref="AQ5:AV5"/>
    <mergeCell ref="B2:B4"/>
    <mergeCell ref="C2:E2"/>
    <mergeCell ref="F2:H2"/>
    <mergeCell ref="I2:K2"/>
    <mergeCell ref="L2:AL4"/>
    <mergeCell ref="AM2:AM4"/>
    <mergeCell ref="AN2:AP2"/>
    <mergeCell ref="AQ2:AS2"/>
    <mergeCell ref="AT2:AV2"/>
    <mergeCell ref="C3:E4"/>
    <mergeCell ref="F3:H4"/>
    <mergeCell ref="I3:K4"/>
    <mergeCell ref="AN3:AP4"/>
    <mergeCell ref="AQ3:AS4"/>
    <mergeCell ref="AT3:AV4"/>
  </mergeCells>
  <phoneticPr fontId="15" type="noConversion"/>
  <dataValidations count="5">
    <dataValidation type="list" allowBlank="1" showInputMessage="1" showErrorMessage="1" sqref="N8:U8 N59:U59">
      <formula1>$AY$2:$AY$4</formula1>
    </dataValidation>
    <dataValidation type="list" allowBlank="1" showInputMessage="1" showErrorMessage="1" sqref="AB8:AH8 AB59:AH59">
      <formula1>$AX$2:$AX$11</formula1>
    </dataValidation>
    <dataValidation type="list" allowBlank="1" showInputMessage="1" showErrorMessage="1" sqref="H9:K10 H60:K61">
      <formula1>$BJ$2:$BJ$6</formula1>
    </dataValidation>
    <dataValidation type="list" allowBlank="1" showInputMessage="1" showErrorMessage="1" sqref="D8:G8 D59:G59">
      <formula1>$BE$2:$BE$4</formula1>
    </dataValidation>
    <dataValidation type="list" allowBlank="1" showInputMessage="1" showErrorMessage="1" sqref="I6 I57">
      <formula1>$AY$9:$AY$25</formula1>
    </dataValidation>
  </dataValidations>
  <printOptions horizontalCentered="1"/>
  <pageMargins left="0.19685039370078741" right="0.19685039370078741" top="0.39370078740157483" bottom="0.19685039370078741" header="0.11811023622047245" footer="0.11811023622047245"/>
  <pageSetup paperSize="9" scale="77" fitToHeight="0" orientation="landscape" r:id="rId1"/>
  <headerFooter>
    <oddFooter>&amp;C&amp;"-,굵게"&amp;12머티리얼즈파크(주)</oddFooter>
  </headerFooter>
  <rowBreaks count="3" manualBreakCount="3">
    <brk id="24" max="48" man="1"/>
    <brk id="51" max="48" man="1"/>
    <brk id="76" max="48" man="1"/>
  </rowBreaks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B8EB6CE1-C5DC-4ACC-9530-A18C6E1EDC6F}">
            <xm:f>NOT(ISERROR(SEARCH($I$6,AY9)))</xm:f>
            <xm:f>$I$6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AY9:AY23</xm:sqref>
        </x14:conditionalFormatting>
        <x14:conditionalFormatting xmlns:xm="http://schemas.microsoft.com/office/excel/2006/main">
          <x14:cfRule type="containsText" priority="1" operator="containsText" id="{7B74DA7D-41DC-4F99-B012-68836986F1DB}">
            <xm:f>NOT(ISERROR(SEARCH($I$6,AY65)))</xm:f>
            <xm:f>$I$6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AY65:AY71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>
      <selection activeCell="B7" sqref="B7:AH7"/>
    </sheetView>
  </sheetViews>
  <sheetFormatPr defaultRowHeight="16.5"/>
  <sheetData/>
  <phoneticPr fontId="15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>
      <selection activeCell="B7" sqref="B7:AH7"/>
    </sheetView>
  </sheetViews>
  <sheetFormatPr defaultRowHeight="16.5"/>
  <sheetData/>
  <phoneticPr fontId="15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"/>
  <sheetViews>
    <sheetView workbookViewId="0">
      <selection activeCell="B7" sqref="B7:AH7"/>
    </sheetView>
  </sheetViews>
  <sheetFormatPr defaultRowHeight="16.5"/>
  <sheetData/>
  <phoneticPr fontId="15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"/>
  <sheetViews>
    <sheetView workbookViewId="0">
      <selection activeCell="B7" sqref="B7:AH7"/>
    </sheetView>
  </sheetViews>
  <sheetFormatPr defaultRowHeight="16.5"/>
  <sheetData/>
  <phoneticPr fontId="15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"/>
  <sheetViews>
    <sheetView workbookViewId="0">
      <selection activeCell="B7" sqref="B7:AH7"/>
    </sheetView>
  </sheetViews>
  <sheetFormatPr defaultRowHeight="16.5"/>
  <sheetData/>
  <phoneticPr fontId="15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"/>
  <sheetViews>
    <sheetView workbookViewId="0">
      <selection activeCell="B7" sqref="B7:AH7"/>
    </sheetView>
  </sheetViews>
  <sheetFormatPr defaultRowHeight="16.5"/>
  <sheetData/>
  <phoneticPr fontId="15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"/>
  <sheetViews>
    <sheetView workbookViewId="0">
      <selection activeCell="B7" sqref="B7:AH7"/>
    </sheetView>
  </sheetViews>
  <sheetFormatPr defaultRowHeight="16.5"/>
  <sheetData/>
  <phoneticPr fontId="15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>
      <selection activeCell="B7" sqref="B7:AH7"/>
    </sheetView>
  </sheetViews>
  <sheetFormatPr defaultRowHeight="16.5"/>
  <sheetData/>
  <phoneticPr fontId="15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>
      <selection activeCell="B7" sqref="B7:AH7"/>
    </sheetView>
  </sheetViews>
  <sheetFormatPr defaultRowHeight="16.5"/>
  <sheetData/>
  <phoneticPr fontId="1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CI53"/>
  <sheetViews>
    <sheetView view="pageBreakPreview" topLeftCell="D28" zoomScale="50" zoomScaleNormal="100" zoomScaleSheetLayoutView="50" workbookViewId="0">
      <selection activeCell="F33" sqref="F33:O33"/>
    </sheetView>
  </sheetViews>
  <sheetFormatPr defaultRowHeight="16.5"/>
  <cols>
    <col min="1" max="1" width="0.875" customWidth="1"/>
    <col min="2" max="60" width="5.625" customWidth="1"/>
    <col min="61" max="61" width="4.5" customWidth="1"/>
    <col min="62" max="62" width="62.5" customWidth="1"/>
    <col min="63" max="64" width="12.625" bestFit="1" customWidth="1"/>
    <col min="65" max="66" width="11.625" bestFit="1" customWidth="1"/>
    <col min="67" max="68" width="10.125" bestFit="1" customWidth="1"/>
    <col min="69" max="70" width="12.625" bestFit="1" customWidth="1"/>
    <col min="71" max="72" width="11.875" bestFit="1" customWidth="1"/>
    <col min="73" max="75" width="19.875" bestFit="1" customWidth="1"/>
    <col min="76" max="76" width="15.625" bestFit="1" customWidth="1"/>
    <col min="77" max="77" width="18.125" bestFit="1" customWidth="1"/>
    <col min="78" max="87" width="15.625" customWidth="1"/>
  </cols>
  <sheetData>
    <row r="1" spans="2:87" ht="3.75" customHeight="1" thickBot="1"/>
    <row r="2" spans="2:87" ht="39.950000000000003" customHeight="1">
      <c r="B2" s="190" t="s">
        <v>67</v>
      </c>
      <c r="C2" s="193" t="s">
        <v>10</v>
      </c>
      <c r="D2" s="193"/>
      <c r="E2" s="193"/>
      <c r="F2" s="193" t="s">
        <v>19</v>
      </c>
      <c r="G2" s="193"/>
      <c r="H2" s="193"/>
      <c r="I2" s="193" t="s">
        <v>68</v>
      </c>
      <c r="J2" s="193"/>
      <c r="K2" s="193"/>
      <c r="L2" s="194" t="s">
        <v>3</v>
      </c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194"/>
      <c r="AA2" s="194"/>
      <c r="AB2" s="194"/>
      <c r="AC2" s="194"/>
      <c r="AD2" s="194"/>
      <c r="AE2" s="194"/>
      <c r="AF2" s="194"/>
      <c r="AG2" s="194"/>
      <c r="AH2" s="194"/>
      <c r="AI2" s="194"/>
      <c r="AJ2" s="194"/>
      <c r="AK2" s="194"/>
      <c r="AL2" s="194"/>
      <c r="AM2" s="194"/>
      <c r="AN2" s="194"/>
      <c r="AO2" s="194"/>
      <c r="AP2" s="194"/>
      <c r="AQ2" s="194"/>
      <c r="AR2" s="194"/>
      <c r="AS2" s="194"/>
      <c r="AT2" s="194"/>
      <c r="AU2" s="194"/>
      <c r="AV2" s="194"/>
      <c r="AW2" s="194"/>
      <c r="AX2" s="195"/>
      <c r="AY2" s="200" t="s">
        <v>18</v>
      </c>
      <c r="AZ2" s="203" t="s">
        <v>10</v>
      </c>
      <c r="BA2" s="204"/>
      <c r="BB2" s="204"/>
      <c r="BC2" s="205" t="s">
        <v>19</v>
      </c>
      <c r="BD2" s="206"/>
      <c r="BE2" s="207"/>
      <c r="BF2" s="204" t="s">
        <v>20</v>
      </c>
      <c r="BG2" s="204"/>
      <c r="BH2" s="208"/>
    </row>
    <row r="3" spans="2:87" ht="39.950000000000003" customHeight="1">
      <c r="B3" s="191"/>
      <c r="C3" s="209"/>
      <c r="D3" s="209"/>
      <c r="E3" s="209"/>
      <c r="F3" s="209"/>
      <c r="G3" s="209"/>
      <c r="H3" s="209"/>
      <c r="I3" s="211"/>
      <c r="J3" s="211"/>
      <c r="K3" s="211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6"/>
      <c r="AJ3" s="196"/>
      <c r="AK3" s="196"/>
      <c r="AL3" s="196"/>
      <c r="AM3" s="196"/>
      <c r="AN3" s="196"/>
      <c r="AO3" s="196"/>
      <c r="AP3" s="196"/>
      <c r="AQ3" s="196"/>
      <c r="AR3" s="196"/>
      <c r="AS3" s="196"/>
      <c r="AT3" s="196"/>
      <c r="AU3" s="196"/>
      <c r="AV3" s="196"/>
      <c r="AW3" s="196"/>
      <c r="AX3" s="197"/>
      <c r="AY3" s="201"/>
      <c r="AZ3" s="213"/>
      <c r="BA3" s="213"/>
      <c r="BB3" s="213"/>
      <c r="BC3" s="215"/>
      <c r="BD3" s="215"/>
      <c r="BE3" s="215"/>
      <c r="BF3" s="215"/>
      <c r="BG3" s="215"/>
      <c r="BH3" s="217"/>
    </row>
    <row r="4" spans="2:87" ht="39.950000000000003" customHeight="1" thickBot="1">
      <c r="B4" s="192"/>
      <c r="C4" s="210"/>
      <c r="D4" s="210"/>
      <c r="E4" s="210"/>
      <c r="F4" s="210"/>
      <c r="G4" s="210"/>
      <c r="H4" s="210"/>
      <c r="I4" s="212"/>
      <c r="J4" s="212"/>
      <c r="K4" s="212"/>
      <c r="L4" s="198"/>
      <c r="M4" s="198"/>
      <c r="N4" s="198"/>
      <c r="O4" s="198"/>
      <c r="P4" s="198"/>
      <c r="Q4" s="198"/>
      <c r="R4" s="198"/>
      <c r="S4" s="198"/>
      <c r="T4" s="198"/>
      <c r="U4" s="198"/>
      <c r="V4" s="198"/>
      <c r="W4" s="198"/>
      <c r="X4" s="198"/>
      <c r="Y4" s="198"/>
      <c r="Z4" s="198"/>
      <c r="AA4" s="198"/>
      <c r="AB4" s="198"/>
      <c r="AC4" s="198"/>
      <c r="AD4" s="198"/>
      <c r="AE4" s="198"/>
      <c r="AF4" s="198"/>
      <c r="AG4" s="198"/>
      <c r="AH4" s="198"/>
      <c r="AI4" s="198"/>
      <c r="AJ4" s="198"/>
      <c r="AK4" s="198"/>
      <c r="AL4" s="198"/>
      <c r="AM4" s="198"/>
      <c r="AN4" s="198"/>
      <c r="AO4" s="198"/>
      <c r="AP4" s="198"/>
      <c r="AQ4" s="198"/>
      <c r="AR4" s="198"/>
      <c r="AS4" s="198"/>
      <c r="AT4" s="198"/>
      <c r="AU4" s="198"/>
      <c r="AV4" s="198"/>
      <c r="AW4" s="198"/>
      <c r="AX4" s="199"/>
      <c r="AY4" s="202"/>
      <c r="AZ4" s="214"/>
      <c r="BA4" s="214"/>
      <c r="BB4" s="214"/>
      <c r="BC4" s="216"/>
      <c r="BD4" s="216"/>
      <c r="BE4" s="216"/>
      <c r="BF4" s="216"/>
      <c r="BG4" s="216"/>
      <c r="BH4" s="218"/>
    </row>
    <row r="5" spans="2:87" ht="50.1" customHeight="1" thickBot="1">
      <c r="B5" s="227" t="s">
        <v>14</v>
      </c>
      <c r="C5" s="233"/>
      <c r="D5" s="233"/>
      <c r="E5" s="234"/>
      <c r="F5" s="235" t="s">
        <v>15</v>
      </c>
      <c r="G5" s="233"/>
      <c r="H5" s="233"/>
      <c r="I5" s="233"/>
      <c r="J5" s="233"/>
      <c r="K5" s="233"/>
      <c r="L5" s="228"/>
      <c r="M5" s="228"/>
      <c r="N5" s="228"/>
      <c r="O5" s="229"/>
      <c r="P5" s="236" t="s">
        <v>83</v>
      </c>
      <c r="Q5" s="237"/>
      <c r="R5" s="237"/>
      <c r="S5" s="237"/>
      <c r="T5" s="237"/>
      <c r="U5" s="237"/>
      <c r="V5" s="237"/>
      <c r="W5" s="237"/>
      <c r="X5" s="237"/>
      <c r="Y5" s="237"/>
      <c r="Z5" s="238"/>
      <c r="AA5" s="227" t="s">
        <v>16</v>
      </c>
      <c r="AB5" s="228"/>
      <c r="AC5" s="228"/>
      <c r="AD5" s="228"/>
      <c r="AE5" s="228"/>
      <c r="AF5" s="228"/>
      <c r="AG5" s="228"/>
      <c r="AH5" s="228"/>
      <c r="AI5" s="228"/>
      <c r="AJ5" s="228"/>
      <c r="AK5" s="228"/>
      <c r="AL5" s="229"/>
      <c r="AM5" s="239" t="s">
        <v>122</v>
      </c>
      <c r="AN5" s="240"/>
      <c r="AO5" s="240"/>
      <c r="AP5" s="240"/>
      <c r="AQ5" s="240"/>
      <c r="AR5" s="240"/>
      <c r="AS5" s="240"/>
      <c r="AT5" s="240"/>
      <c r="AU5" s="241"/>
      <c r="AV5" s="242" t="s">
        <v>12</v>
      </c>
      <c r="AW5" s="243"/>
      <c r="AX5" s="243"/>
      <c r="AY5" s="219"/>
      <c r="AZ5" s="244"/>
      <c r="BA5" s="3"/>
      <c r="BB5" s="4" t="s">
        <v>123</v>
      </c>
      <c r="BC5" s="5"/>
      <c r="BD5" s="5" t="s">
        <v>13</v>
      </c>
      <c r="BE5" s="219">
        <v>42079</v>
      </c>
      <c r="BF5" s="219"/>
      <c r="BG5" s="219"/>
      <c r="BH5" s="220"/>
    </row>
    <row r="6" spans="2:87" ht="50.1" customHeight="1" thickBot="1">
      <c r="B6" s="221" t="s">
        <v>11</v>
      </c>
      <c r="C6" s="222"/>
      <c r="D6" s="222"/>
      <c r="E6" s="223"/>
      <c r="F6" s="405" t="s">
        <v>90</v>
      </c>
      <c r="G6" s="406"/>
      <c r="H6" s="406"/>
      <c r="I6" s="406"/>
      <c r="J6" s="406"/>
      <c r="K6" s="406"/>
      <c r="L6" s="406"/>
      <c r="M6" s="406"/>
      <c r="N6" s="406"/>
      <c r="O6" s="407"/>
      <c r="P6" s="224" t="s">
        <v>126</v>
      </c>
      <c r="Q6" s="225"/>
      <c r="R6" s="225"/>
      <c r="S6" s="225"/>
      <c r="T6" s="225"/>
      <c r="U6" s="225"/>
      <c r="V6" s="225"/>
      <c r="W6" s="225"/>
      <c r="X6" s="225"/>
      <c r="Y6" s="225"/>
      <c r="Z6" s="226"/>
      <c r="AA6" s="227" t="s">
        <v>17</v>
      </c>
      <c r="AB6" s="228"/>
      <c r="AC6" s="228"/>
      <c r="AD6" s="228"/>
      <c r="AE6" s="228"/>
      <c r="AF6" s="228"/>
      <c r="AG6" s="228"/>
      <c r="AH6" s="228"/>
      <c r="AI6" s="228"/>
      <c r="AJ6" s="228"/>
      <c r="AK6" s="228"/>
      <c r="AL6" s="229"/>
      <c r="AM6" s="230" t="s">
        <v>6</v>
      </c>
      <c r="AN6" s="231"/>
      <c r="AO6" s="231"/>
      <c r="AP6" s="231"/>
      <c r="AQ6" s="231"/>
      <c r="AR6" s="231"/>
      <c r="AS6" s="231"/>
      <c r="AT6" s="231"/>
      <c r="AU6" s="231"/>
      <c r="AV6" s="231"/>
      <c r="AW6" s="231"/>
      <c r="AX6" s="231"/>
      <c r="AY6" s="231"/>
      <c r="AZ6" s="231"/>
      <c r="BA6" s="231"/>
      <c r="BB6" s="231"/>
      <c r="BC6" s="231"/>
      <c r="BD6" s="231"/>
      <c r="BE6" s="231"/>
      <c r="BF6" s="231"/>
      <c r="BG6" s="231"/>
      <c r="BH6" s="232"/>
    </row>
    <row r="7" spans="2:87" ht="50.1" customHeight="1" thickBot="1">
      <c r="B7" s="254" t="s">
        <v>21</v>
      </c>
      <c r="C7" s="255"/>
      <c r="D7" s="255"/>
      <c r="E7" s="255"/>
      <c r="F7" s="255"/>
      <c r="G7" s="255"/>
      <c r="H7" s="255"/>
      <c r="I7" s="255"/>
      <c r="J7" s="255"/>
      <c r="K7" s="255"/>
      <c r="L7" s="255"/>
      <c r="M7" s="255"/>
      <c r="N7" s="255"/>
      <c r="O7" s="255"/>
      <c r="P7" s="255"/>
      <c r="Q7" s="255"/>
      <c r="R7" s="255"/>
      <c r="S7" s="255"/>
      <c r="T7" s="255"/>
      <c r="U7" s="255"/>
      <c r="V7" s="255"/>
      <c r="W7" s="255"/>
      <c r="X7" s="255"/>
      <c r="Y7" s="255"/>
      <c r="Z7" s="256"/>
      <c r="AA7" s="257" t="s">
        <v>0</v>
      </c>
      <c r="AB7" s="258"/>
      <c r="AC7" s="258"/>
      <c r="AD7" s="258"/>
      <c r="AE7" s="258"/>
      <c r="AF7" s="258"/>
      <c r="AG7" s="258"/>
      <c r="AH7" s="258"/>
      <c r="AI7" s="258"/>
      <c r="AJ7" s="258"/>
      <c r="AK7" s="258"/>
      <c r="AL7" s="258"/>
      <c r="AM7" s="258"/>
      <c r="AN7" s="258"/>
      <c r="AO7" s="258"/>
      <c r="AP7" s="258"/>
      <c r="AQ7" s="258"/>
      <c r="AR7" s="258"/>
      <c r="AS7" s="259"/>
      <c r="AT7" s="260" t="s">
        <v>22</v>
      </c>
      <c r="AU7" s="255"/>
      <c r="AV7" s="255"/>
      <c r="AW7" s="255"/>
      <c r="AX7" s="255"/>
      <c r="AY7" s="255"/>
      <c r="AZ7" s="255"/>
      <c r="BA7" s="255"/>
      <c r="BB7" s="255"/>
      <c r="BC7" s="255"/>
      <c r="BD7" s="255"/>
      <c r="BE7" s="255"/>
      <c r="BF7" s="255"/>
      <c r="BG7" s="255"/>
      <c r="BH7" s="256"/>
      <c r="BJ7" s="469" t="s">
        <v>104</v>
      </c>
      <c r="BK7" s="252" t="s">
        <v>51</v>
      </c>
      <c r="BL7" s="252"/>
      <c r="BM7" s="252" t="s">
        <v>52</v>
      </c>
      <c r="BN7" s="252"/>
      <c r="BO7" s="252" t="s">
        <v>53</v>
      </c>
      <c r="BP7" s="252"/>
      <c r="BQ7" s="252" t="s">
        <v>54</v>
      </c>
      <c r="BR7" s="252"/>
      <c r="BS7" s="252" t="s">
        <v>55</v>
      </c>
      <c r="BT7" s="253" t="s">
        <v>56</v>
      </c>
      <c r="BU7" s="245" t="s">
        <v>57</v>
      </c>
      <c r="BV7" s="245" t="s">
        <v>58</v>
      </c>
      <c r="BW7" s="245"/>
      <c r="BX7" s="245" t="s">
        <v>59</v>
      </c>
      <c r="BY7" s="246" t="s">
        <v>49</v>
      </c>
      <c r="BZ7" s="247" t="s">
        <v>27</v>
      </c>
      <c r="CA7" s="247"/>
      <c r="CB7" s="247"/>
      <c r="CC7" s="247"/>
      <c r="CD7" s="247"/>
      <c r="CE7" s="247" t="s">
        <v>109</v>
      </c>
      <c r="CF7" s="247"/>
      <c r="CG7" s="247"/>
      <c r="CH7" s="247"/>
      <c r="CI7" s="247"/>
    </row>
    <row r="8" spans="2:87" ht="50.1" customHeight="1">
      <c r="B8" s="248" t="s">
        <v>23</v>
      </c>
      <c r="C8" s="249"/>
      <c r="D8" s="249"/>
      <c r="E8" s="250"/>
      <c r="F8" s="251" t="s">
        <v>77</v>
      </c>
      <c r="G8" s="249"/>
      <c r="H8" s="249"/>
      <c r="I8" s="249"/>
      <c r="J8" s="250"/>
      <c r="K8" s="251" t="s">
        <v>24</v>
      </c>
      <c r="L8" s="249"/>
      <c r="M8" s="250"/>
      <c r="N8" s="251" t="s">
        <v>25</v>
      </c>
      <c r="O8" s="250"/>
      <c r="P8" s="251" t="s">
        <v>88</v>
      </c>
      <c r="Q8" s="249"/>
      <c r="R8" s="250"/>
      <c r="S8" s="251" t="s">
        <v>26</v>
      </c>
      <c r="T8" s="249"/>
      <c r="U8" s="250"/>
      <c r="V8" s="251" t="s">
        <v>89</v>
      </c>
      <c r="W8" s="249"/>
      <c r="X8" s="249"/>
      <c r="Y8" s="249"/>
      <c r="Z8" s="263"/>
      <c r="AA8" s="264" t="s">
        <v>27</v>
      </c>
      <c r="AB8" s="265"/>
      <c r="AC8" s="265"/>
      <c r="AD8" s="266"/>
      <c r="AE8" s="267" t="s">
        <v>28</v>
      </c>
      <c r="AF8" s="265"/>
      <c r="AG8" s="266"/>
      <c r="AH8" s="267" t="s">
        <v>29</v>
      </c>
      <c r="AI8" s="265"/>
      <c r="AJ8" s="266"/>
      <c r="AK8" s="267" t="s">
        <v>30</v>
      </c>
      <c r="AL8" s="265"/>
      <c r="AM8" s="266"/>
      <c r="AN8" s="267" t="s">
        <v>2</v>
      </c>
      <c r="AO8" s="265"/>
      <c r="AP8" s="266"/>
      <c r="AQ8" s="267" t="s">
        <v>31</v>
      </c>
      <c r="AR8" s="265"/>
      <c r="AS8" s="268"/>
      <c r="AT8" s="269"/>
      <c r="AU8" s="270"/>
      <c r="AV8" s="270"/>
      <c r="AW8" s="270"/>
      <c r="AX8" s="270"/>
      <c r="AY8" s="270"/>
      <c r="AZ8" s="270"/>
      <c r="BA8" s="270"/>
      <c r="BB8" s="270"/>
      <c r="BC8" s="270"/>
      <c r="BD8" s="270"/>
      <c r="BE8" s="270"/>
      <c r="BF8" s="270"/>
      <c r="BG8" s="270"/>
      <c r="BH8" s="271"/>
      <c r="BJ8" s="470"/>
      <c r="BK8" s="6" t="s">
        <v>60</v>
      </c>
      <c r="BL8" s="6" t="s">
        <v>61</v>
      </c>
      <c r="BM8" s="6" t="s">
        <v>60</v>
      </c>
      <c r="BN8" s="6" t="s">
        <v>61</v>
      </c>
      <c r="BO8" s="6" t="s">
        <v>60</v>
      </c>
      <c r="BP8" s="6" t="s">
        <v>61</v>
      </c>
      <c r="BQ8" s="6" t="s">
        <v>60</v>
      </c>
      <c r="BR8" s="6" t="s">
        <v>61</v>
      </c>
      <c r="BS8" s="252"/>
      <c r="BT8" s="253"/>
      <c r="BU8" s="245"/>
      <c r="BV8" s="7" t="s">
        <v>62</v>
      </c>
      <c r="BW8" s="7" t="s">
        <v>63</v>
      </c>
      <c r="BX8" s="245"/>
      <c r="BY8" s="246"/>
      <c r="BZ8" s="15" t="s">
        <v>28</v>
      </c>
      <c r="CA8" s="15" t="s">
        <v>29</v>
      </c>
      <c r="CB8" s="15" t="s">
        <v>30</v>
      </c>
      <c r="CC8" s="15" t="s">
        <v>2</v>
      </c>
      <c r="CD8" s="15" t="s">
        <v>31</v>
      </c>
      <c r="CE8" s="15" t="s">
        <v>28</v>
      </c>
      <c r="CF8" s="15" t="s">
        <v>29</v>
      </c>
      <c r="CG8" s="15" t="s">
        <v>107</v>
      </c>
      <c r="CH8" s="15" t="s">
        <v>108</v>
      </c>
      <c r="CI8" s="15" t="s">
        <v>31</v>
      </c>
    </row>
    <row r="9" spans="2:87" ht="50.1" customHeight="1">
      <c r="B9" s="275" t="s">
        <v>34</v>
      </c>
      <c r="C9" s="278" t="s">
        <v>36</v>
      </c>
      <c r="D9" s="279"/>
      <c r="E9" s="282" t="s">
        <v>73</v>
      </c>
      <c r="F9" s="283"/>
      <c r="G9" s="283"/>
      <c r="H9" s="283"/>
      <c r="I9" s="283"/>
      <c r="J9" s="471"/>
      <c r="K9" s="278" t="s">
        <v>33</v>
      </c>
      <c r="L9" s="286"/>
      <c r="M9" s="279"/>
      <c r="N9" s="288"/>
      <c r="O9" s="288"/>
      <c r="P9" s="288"/>
      <c r="Q9" s="288"/>
      <c r="R9" s="288"/>
      <c r="S9" s="288"/>
      <c r="T9" s="288"/>
      <c r="U9" s="288"/>
      <c r="V9" s="288"/>
      <c r="W9" s="288"/>
      <c r="X9" s="288"/>
      <c r="Y9" s="288"/>
      <c r="Z9" s="289"/>
      <c r="AA9" s="290" t="s">
        <v>115</v>
      </c>
      <c r="AB9" s="290"/>
      <c r="AC9" s="290"/>
      <c r="AD9" s="291"/>
      <c r="AE9" s="292" t="str">
        <f>VLOOKUP(F6, BJ9:CI14,17,0)</f>
        <v>120/120</v>
      </c>
      <c r="AF9" s="292"/>
      <c r="AG9" s="292"/>
      <c r="AH9" s="292" t="str">
        <f>VLOOKUP(F6, BJ9:CI14,18,0)</f>
        <v>120/115</v>
      </c>
      <c r="AI9" s="292"/>
      <c r="AJ9" s="292"/>
      <c r="AK9" s="292" t="str">
        <f>VLOOKUP(F6, BJ9:CI14,19,0)</f>
        <v>190/190</v>
      </c>
      <c r="AL9" s="292"/>
      <c r="AM9" s="292"/>
      <c r="AN9" s="292" t="str">
        <f>VLOOKUP(F6, BJ9:CI14,20,0)</f>
        <v>240/240</v>
      </c>
      <c r="AO9" s="292"/>
      <c r="AP9" s="292"/>
      <c r="AQ9" s="292" t="str">
        <f>VLOOKUP(F6, BJ9:CI14,21,0)</f>
        <v>150/150</v>
      </c>
      <c r="AR9" s="292"/>
      <c r="AS9" s="292"/>
      <c r="AT9" s="272"/>
      <c r="AU9" s="273"/>
      <c r="AV9" s="273"/>
      <c r="AW9" s="273"/>
      <c r="AX9" s="273"/>
      <c r="AY9" s="273"/>
      <c r="AZ9" s="273"/>
      <c r="BA9" s="273"/>
      <c r="BB9" s="273"/>
      <c r="BC9" s="273"/>
      <c r="BD9" s="273"/>
      <c r="BE9" s="273"/>
      <c r="BF9" s="273"/>
      <c r="BG9" s="273"/>
      <c r="BH9" s="274"/>
      <c r="BJ9" s="8" t="s">
        <v>74</v>
      </c>
      <c r="BK9" s="17" t="s">
        <v>92</v>
      </c>
      <c r="BL9" s="17" t="s">
        <v>92</v>
      </c>
      <c r="BM9" s="17" t="s">
        <v>93</v>
      </c>
      <c r="BN9" s="17" t="s">
        <v>93</v>
      </c>
      <c r="BO9" s="17" t="s">
        <v>79</v>
      </c>
      <c r="BP9" s="17" t="s">
        <v>79</v>
      </c>
      <c r="BQ9" s="17" t="s">
        <v>94</v>
      </c>
      <c r="BR9" s="17" t="s">
        <v>94</v>
      </c>
      <c r="BS9" s="17" t="s">
        <v>95</v>
      </c>
      <c r="BT9" s="17" t="s">
        <v>96</v>
      </c>
      <c r="BU9" s="18" t="s">
        <v>100</v>
      </c>
      <c r="BV9" s="18" t="s">
        <v>101</v>
      </c>
      <c r="BW9" s="18" t="s">
        <v>101</v>
      </c>
      <c r="BX9" s="19" t="s">
        <v>105</v>
      </c>
      <c r="BY9" s="19" t="s">
        <v>48</v>
      </c>
      <c r="BZ9" s="16" t="s">
        <v>118</v>
      </c>
      <c r="CA9" s="16" t="s">
        <v>119</v>
      </c>
      <c r="CB9" s="16" t="s">
        <v>120</v>
      </c>
      <c r="CC9" s="16" t="s">
        <v>121</v>
      </c>
      <c r="CD9" s="16" t="s">
        <v>110</v>
      </c>
      <c r="CE9" s="16">
        <v>0</v>
      </c>
      <c r="CF9" s="16">
        <v>1.2</v>
      </c>
      <c r="CG9" s="16">
        <v>2.5</v>
      </c>
      <c r="CH9" s="16">
        <v>4.7</v>
      </c>
      <c r="CI9" s="16">
        <v>3.5</v>
      </c>
    </row>
    <row r="10" spans="2:87" ht="50.1" customHeight="1">
      <c r="B10" s="276"/>
      <c r="C10" s="280"/>
      <c r="D10" s="281"/>
      <c r="E10" s="284"/>
      <c r="F10" s="285"/>
      <c r="G10" s="285"/>
      <c r="H10" s="285"/>
      <c r="I10" s="285"/>
      <c r="J10" s="472"/>
      <c r="K10" s="280"/>
      <c r="L10" s="287"/>
      <c r="M10" s="281"/>
      <c r="N10" s="288"/>
      <c r="O10" s="288"/>
      <c r="P10" s="288"/>
      <c r="Q10" s="288"/>
      <c r="R10" s="288"/>
      <c r="S10" s="288"/>
      <c r="T10" s="288"/>
      <c r="U10" s="288"/>
      <c r="V10" s="288"/>
      <c r="W10" s="288"/>
      <c r="X10" s="288"/>
      <c r="Y10" s="288"/>
      <c r="Z10" s="289"/>
      <c r="AA10" s="293" t="s">
        <v>116</v>
      </c>
      <c r="AB10" s="293"/>
      <c r="AC10" s="293"/>
      <c r="AD10" s="294"/>
      <c r="AE10" s="295" t="s">
        <v>111</v>
      </c>
      <c r="AF10" s="296"/>
      <c r="AG10" s="297"/>
      <c r="AH10" s="295" t="s">
        <v>111</v>
      </c>
      <c r="AI10" s="296"/>
      <c r="AJ10" s="297"/>
      <c r="AK10" s="295" t="s">
        <v>111</v>
      </c>
      <c r="AL10" s="296"/>
      <c r="AM10" s="297"/>
      <c r="AN10" s="295" t="s">
        <v>111</v>
      </c>
      <c r="AO10" s="296"/>
      <c r="AP10" s="297"/>
      <c r="AQ10" s="295" t="s">
        <v>111</v>
      </c>
      <c r="AR10" s="296"/>
      <c r="AS10" s="297"/>
      <c r="AT10" s="272"/>
      <c r="AU10" s="273"/>
      <c r="AV10" s="273"/>
      <c r="AW10" s="273"/>
      <c r="AX10" s="273"/>
      <c r="AY10" s="273"/>
      <c r="AZ10" s="273"/>
      <c r="BA10" s="273"/>
      <c r="BB10" s="273"/>
      <c r="BC10" s="273"/>
      <c r="BD10" s="273"/>
      <c r="BE10" s="273"/>
      <c r="BF10" s="273"/>
      <c r="BG10" s="273"/>
      <c r="BH10" s="274"/>
      <c r="BJ10" s="8" t="s">
        <v>102</v>
      </c>
      <c r="BK10" s="17" t="s">
        <v>92</v>
      </c>
      <c r="BL10" s="17" t="s">
        <v>92</v>
      </c>
      <c r="BM10" s="17" t="s">
        <v>93</v>
      </c>
      <c r="BN10" s="17" t="s">
        <v>93</v>
      </c>
      <c r="BO10" s="17" t="s">
        <v>79</v>
      </c>
      <c r="BP10" s="17" t="s">
        <v>79</v>
      </c>
      <c r="BQ10" s="17" t="s">
        <v>94</v>
      </c>
      <c r="BR10" s="17" t="s">
        <v>94</v>
      </c>
      <c r="BS10" s="17" t="s">
        <v>95</v>
      </c>
      <c r="BT10" s="17" t="s">
        <v>96</v>
      </c>
      <c r="BU10" s="18" t="s">
        <v>86</v>
      </c>
      <c r="BV10" s="18" t="s">
        <v>87</v>
      </c>
      <c r="BW10" s="18" t="s">
        <v>87</v>
      </c>
      <c r="BX10" s="19" t="s">
        <v>105</v>
      </c>
      <c r="BY10" s="19" t="s">
        <v>48</v>
      </c>
      <c r="BZ10" s="16" t="s">
        <v>118</v>
      </c>
      <c r="CA10" s="16" t="s">
        <v>119</v>
      </c>
      <c r="CB10" s="16" t="s">
        <v>120</v>
      </c>
      <c r="CC10" s="16" t="s">
        <v>121</v>
      </c>
      <c r="CD10" s="16" t="s">
        <v>110</v>
      </c>
      <c r="CE10" s="16">
        <v>0</v>
      </c>
      <c r="CF10" s="16">
        <v>1.2</v>
      </c>
      <c r="CG10" s="16">
        <v>2.5</v>
      </c>
      <c r="CH10" s="16">
        <v>4.7</v>
      </c>
      <c r="CI10" s="16">
        <v>3.5</v>
      </c>
    </row>
    <row r="11" spans="2:87" ht="50.1" customHeight="1">
      <c r="B11" s="276"/>
      <c r="C11" s="278" t="s">
        <v>35</v>
      </c>
      <c r="D11" s="279"/>
      <c r="E11" s="300" t="s">
        <v>37</v>
      </c>
      <c r="F11" s="293"/>
      <c r="G11" s="294"/>
      <c r="H11" s="473" t="s">
        <v>38</v>
      </c>
      <c r="I11" s="474"/>
      <c r="J11" s="475"/>
      <c r="K11" s="278" t="s">
        <v>124</v>
      </c>
      <c r="L11" s="286"/>
      <c r="M11" s="279"/>
      <c r="N11" s="301"/>
      <c r="O11" s="301"/>
      <c r="P11" s="301"/>
      <c r="Q11" s="301"/>
      <c r="R11" s="301"/>
      <c r="S11" s="301"/>
      <c r="T11" s="301"/>
      <c r="U11" s="301"/>
      <c r="V11" s="301"/>
      <c r="W11" s="301"/>
      <c r="X11" s="301"/>
      <c r="Y11" s="301"/>
      <c r="Z11" s="302"/>
      <c r="AA11" s="303" t="s">
        <v>114</v>
      </c>
      <c r="AB11" s="303"/>
      <c r="AC11" s="303"/>
      <c r="AD11" s="304"/>
      <c r="AE11" s="305"/>
      <c r="AF11" s="303"/>
      <c r="AG11" s="304"/>
      <c r="AH11" s="306"/>
      <c r="AI11" s="307"/>
      <c r="AJ11" s="308"/>
      <c r="AK11" s="306"/>
      <c r="AL11" s="307"/>
      <c r="AM11" s="308"/>
      <c r="AN11" s="306"/>
      <c r="AO11" s="307"/>
      <c r="AP11" s="308"/>
      <c r="AQ11" s="306"/>
      <c r="AR11" s="307"/>
      <c r="AS11" s="309"/>
      <c r="AT11" s="272"/>
      <c r="AU11" s="273"/>
      <c r="AV11" s="273"/>
      <c r="AW11" s="273"/>
      <c r="AX11" s="273"/>
      <c r="AY11" s="273"/>
      <c r="AZ11" s="273"/>
      <c r="BA11" s="273"/>
      <c r="BB11" s="273"/>
      <c r="BC11" s="273"/>
      <c r="BD11" s="273"/>
      <c r="BE11" s="273"/>
      <c r="BF11" s="273"/>
      <c r="BG11" s="273"/>
      <c r="BH11" s="274"/>
      <c r="BJ11" s="8" t="s">
        <v>75</v>
      </c>
      <c r="BK11" s="17" t="s">
        <v>78</v>
      </c>
      <c r="BL11" s="17" t="s">
        <v>78</v>
      </c>
      <c r="BM11" s="17" t="s">
        <v>84</v>
      </c>
      <c r="BN11" s="17" t="s">
        <v>84</v>
      </c>
      <c r="BO11" s="17" t="s">
        <v>79</v>
      </c>
      <c r="BP11" s="17" t="s">
        <v>79</v>
      </c>
      <c r="BQ11" s="17" t="s">
        <v>85</v>
      </c>
      <c r="BR11" s="17" t="s">
        <v>85</v>
      </c>
      <c r="BS11" s="17" t="s">
        <v>80</v>
      </c>
      <c r="BT11" s="17" t="s">
        <v>81</v>
      </c>
      <c r="BU11" s="18" t="s">
        <v>86</v>
      </c>
      <c r="BV11" s="18" t="s">
        <v>87</v>
      </c>
      <c r="BW11" s="18" t="s">
        <v>87</v>
      </c>
      <c r="BX11" s="19" t="s">
        <v>105</v>
      </c>
      <c r="BY11" s="19" t="s">
        <v>48</v>
      </c>
      <c r="BZ11" s="16"/>
      <c r="CA11" s="16"/>
      <c r="CB11" s="16"/>
      <c r="CC11" s="16"/>
      <c r="CD11" s="16"/>
      <c r="CE11" s="16"/>
      <c r="CF11" s="16"/>
      <c r="CG11" s="16"/>
      <c r="CH11" s="16"/>
      <c r="CI11" s="16"/>
    </row>
    <row r="12" spans="2:87" ht="50.1" customHeight="1" thickBot="1">
      <c r="B12" s="277"/>
      <c r="C12" s="298"/>
      <c r="D12" s="299"/>
      <c r="E12" s="310" t="s">
        <v>98</v>
      </c>
      <c r="F12" s="311"/>
      <c r="G12" s="476"/>
      <c r="H12" s="477" t="s">
        <v>99</v>
      </c>
      <c r="I12" s="478"/>
      <c r="J12" s="479"/>
      <c r="K12" s="280"/>
      <c r="L12" s="287"/>
      <c r="M12" s="281"/>
      <c r="N12" s="301"/>
      <c r="O12" s="301"/>
      <c r="P12" s="301"/>
      <c r="Q12" s="301"/>
      <c r="R12" s="301"/>
      <c r="S12" s="301"/>
      <c r="T12" s="301"/>
      <c r="U12" s="301"/>
      <c r="V12" s="301"/>
      <c r="W12" s="301"/>
      <c r="X12" s="301"/>
      <c r="Y12" s="301"/>
      <c r="Z12" s="302"/>
      <c r="AA12" s="312" t="s">
        <v>32</v>
      </c>
      <c r="AB12" s="312"/>
      <c r="AC12" s="312"/>
      <c r="AD12" s="313"/>
      <c r="AE12" s="314" t="s">
        <v>28</v>
      </c>
      <c r="AF12" s="315"/>
      <c r="AG12" s="316"/>
      <c r="AH12" s="314" t="s">
        <v>29</v>
      </c>
      <c r="AI12" s="315"/>
      <c r="AJ12" s="316"/>
      <c r="AK12" s="314" t="s">
        <v>30</v>
      </c>
      <c r="AL12" s="315"/>
      <c r="AM12" s="316"/>
      <c r="AN12" s="314" t="s">
        <v>2</v>
      </c>
      <c r="AO12" s="315"/>
      <c r="AP12" s="316"/>
      <c r="AQ12" s="314" t="s">
        <v>31</v>
      </c>
      <c r="AR12" s="315"/>
      <c r="AS12" s="317"/>
      <c r="AT12" s="272"/>
      <c r="AU12" s="273"/>
      <c r="AV12" s="273"/>
      <c r="AW12" s="273"/>
      <c r="AX12" s="273"/>
      <c r="AY12" s="273"/>
      <c r="AZ12" s="273"/>
      <c r="BA12" s="273"/>
      <c r="BB12" s="273"/>
      <c r="BC12" s="273"/>
      <c r="BD12" s="273"/>
      <c r="BE12" s="273"/>
      <c r="BF12" s="273"/>
      <c r="BG12" s="273"/>
      <c r="BH12" s="274"/>
      <c r="BJ12" s="8" t="s">
        <v>76</v>
      </c>
      <c r="BK12" s="17" t="s">
        <v>78</v>
      </c>
      <c r="BL12" s="17" t="s">
        <v>78</v>
      </c>
      <c r="BM12" s="17" t="s">
        <v>84</v>
      </c>
      <c r="BN12" s="17" t="s">
        <v>84</v>
      </c>
      <c r="BO12" s="17" t="s">
        <v>79</v>
      </c>
      <c r="BP12" s="17" t="s">
        <v>79</v>
      </c>
      <c r="BQ12" s="17" t="s">
        <v>85</v>
      </c>
      <c r="BR12" s="17" t="s">
        <v>85</v>
      </c>
      <c r="BS12" s="17" t="s">
        <v>80</v>
      </c>
      <c r="BT12" s="17" t="s">
        <v>81</v>
      </c>
      <c r="BU12" s="18" t="s">
        <v>86</v>
      </c>
      <c r="BV12" s="18" t="s">
        <v>87</v>
      </c>
      <c r="BW12" s="18" t="s">
        <v>87</v>
      </c>
      <c r="BX12" s="19" t="s">
        <v>105</v>
      </c>
      <c r="BY12" s="19" t="s">
        <v>48</v>
      </c>
      <c r="BZ12" s="16"/>
      <c r="CA12" s="16"/>
      <c r="CB12" s="16"/>
      <c r="CC12" s="16"/>
      <c r="CD12" s="16"/>
      <c r="CE12" s="16"/>
      <c r="CF12" s="16"/>
      <c r="CG12" s="16"/>
      <c r="CH12" s="16"/>
      <c r="CI12" s="16"/>
    </row>
    <row r="13" spans="2:87" ht="50.1" customHeight="1">
      <c r="B13" s="248" t="s">
        <v>39</v>
      </c>
      <c r="C13" s="249"/>
      <c r="D13" s="249"/>
      <c r="E13" s="249"/>
      <c r="F13" s="250"/>
      <c r="G13" s="482" t="s">
        <v>71</v>
      </c>
      <c r="H13" s="341"/>
      <c r="I13" s="341"/>
      <c r="J13" s="341"/>
      <c r="K13" s="341"/>
      <c r="L13" s="341"/>
      <c r="M13" s="342"/>
      <c r="N13" s="343" t="s">
        <v>40</v>
      </c>
      <c r="O13" s="344"/>
      <c r="P13" s="344"/>
      <c r="Q13" s="344"/>
      <c r="R13" s="345"/>
      <c r="S13" s="346"/>
      <c r="T13" s="347"/>
      <c r="U13" s="347"/>
      <c r="V13" s="347"/>
      <c r="W13" s="347"/>
      <c r="X13" s="347"/>
      <c r="Y13" s="347"/>
      <c r="Z13" s="348"/>
      <c r="AA13" s="290" t="s">
        <v>117</v>
      </c>
      <c r="AB13" s="290"/>
      <c r="AC13" s="290"/>
      <c r="AD13" s="291"/>
      <c r="AE13" s="349">
        <f>VLOOKUP(F6, BJ9:CI14,22,0)</f>
        <v>0</v>
      </c>
      <c r="AF13" s="290"/>
      <c r="AG13" s="291"/>
      <c r="AH13" s="318">
        <f>VLOOKUP(F6, BJ9:CI14,23,0)</f>
        <v>1.2</v>
      </c>
      <c r="AI13" s="319"/>
      <c r="AJ13" s="350"/>
      <c r="AK13" s="318">
        <f>VLOOKUP(F6, BJ9:CI14,24,0)</f>
        <v>2.5</v>
      </c>
      <c r="AL13" s="319"/>
      <c r="AM13" s="350"/>
      <c r="AN13" s="318">
        <f>VLOOKUP(F6, BJ9:CI14,25,0)</f>
        <v>4.7</v>
      </c>
      <c r="AO13" s="319"/>
      <c r="AP13" s="350"/>
      <c r="AQ13" s="318">
        <f>VLOOKUP(F6, BJ9:CI14,26,0)</f>
        <v>3.5</v>
      </c>
      <c r="AR13" s="319"/>
      <c r="AS13" s="320"/>
      <c r="AT13" s="272"/>
      <c r="AU13" s="273"/>
      <c r="AV13" s="273"/>
      <c r="AW13" s="273"/>
      <c r="AX13" s="273"/>
      <c r="AY13" s="273"/>
      <c r="AZ13" s="273"/>
      <c r="BA13" s="273"/>
      <c r="BB13" s="273"/>
      <c r="BC13" s="273"/>
      <c r="BD13" s="273"/>
      <c r="BE13" s="273"/>
      <c r="BF13" s="273"/>
      <c r="BG13" s="273"/>
      <c r="BH13" s="274"/>
      <c r="BJ13" s="8" t="s">
        <v>103</v>
      </c>
      <c r="BK13" s="17" t="s">
        <v>92</v>
      </c>
      <c r="BL13" s="17" t="s">
        <v>92</v>
      </c>
      <c r="BM13" s="17" t="s">
        <v>106</v>
      </c>
      <c r="BN13" s="17" t="s">
        <v>93</v>
      </c>
      <c r="BO13" s="17" t="s">
        <v>79</v>
      </c>
      <c r="BP13" s="17" t="s">
        <v>79</v>
      </c>
      <c r="BQ13" s="17" t="s">
        <v>94</v>
      </c>
      <c r="BR13" s="17" t="s">
        <v>94</v>
      </c>
      <c r="BS13" s="17" t="s">
        <v>95</v>
      </c>
      <c r="BT13" s="17" t="s">
        <v>96</v>
      </c>
      <c r="BU13" s="18" t="s">
        <v>86</v>
      </c>
      <c r="BV13" s="18" t="s">
        <v>87</v>
      </c>
      <c r="BW13" s="18" t="s">
        <v>87</v>
      </c>
      <c r="BX13" s="19" t="s">
        <v>105</v>
      </c>
      <c r="BY13" s="19" t="s">
        <v>48</v>
      </c>
      <c r="BZ13" s="16"/>
      <c r="CA13" s="16"/>
      <c r="CB13" s="16"/>
      <c r="CC13" s="16"/>
      <c r="CD13" s="16"/>
      <c r="CE13" s="16"/>
      <c r="CF13" s="16"/>
      <c r="CG13" s="16"/>
      <c r="CH13" s="16"/>
      <c r="CI13" s="16"/>
    </row>
    <row r="14" spans="2:87" ht="50.1" customHeight="1">
      <c r="B14" s="321" t="s">
        <v>4</v>
      </c>
      <c r="C14" s="322"/>
      <c r="D14" s="322"/>
      <c r="E14" s="322"/>
      <c r="F14" s="323"/>
      <c r="G14" s="480" t="s">
        <v>97</v>
      </c>
      <c r="H14" s="328"/>
      <c r="I14" s="328"/>
      <c r="J14" s="328"/>
      <c r="K14" s="328"/>
      <c r="L14" s="328"/>
      <c r="M14" s="329"/>
      <c r="N14" s="332" t="s">
        <v>7</v>
      </c>
      <c r="O14" s="322"/>
      <c r="P14" s="322"/>
      <c r="Q14" s="322"/>
      <c r="R14" s="323"/>
      <c r="S14" s="334"/>
      <c r="T14" s="335"/>
      <c r="U14" s="335"/>
      <c r="V14" s="335"/>
      <c r="W14" s="335"/>
      <c r="X14" s="335"/>
      <c r="Y14" s="335"/>
      <c r="Z14" s="336"/>
      <c r="AA14" s="340" t="s">
        <v>116</v>
      </c>
      <c r="AB14" s="293"/>
      <c r="AC14" s="293"/>
      <c r="AD14" s="294"/>
      <c r="AE14" s="295" t="s">
        <v>112</v>
      </c>
      <c r="AF14" s="296"/>
      <c r="AG14" s="297"/>
      <c r="AH14" s="295" t="s">
        <v>112</v>
      </c>
      <c r="AI14" s="296"/>
      <c r="AJ14" s="297"/>
      <c r="AK14" s="295" t="s">
        <v>112</v>
      </c>
      <c r="AL14" s="296"/>
      <c r="AM14" s="297"/>
      <c r="AN14" s="295" t="s">
        <v>112</v>
      </c>
      <c r="AO14" s="296"/>
      <c r="AP14" s="297"/>
      <c r="AQ14" s="295" t="s">
        <v>112</v>
      </c>
      <c r="AR14" s="296"/>
      <c r="AS14" s="297"/>
      <c r="AT14" s="272"/>
      <c r="AU14" s="273"/>
      <c r="AV14" s="273"/>
      <c r="AW14" s="273"/>
      <c r="AX14" s="273"/>
      <c r="AY14" s="273"/>
      <c r="AZ14" s="273"/>
      <c r="BA14" s="273"/>
      <c r="BB14" s="273"/>
      <c r="BC14" s="273"/>
      <c r="BD14" s="273"/>
      <c r="BE14" s="273"/>
      <c r="BF14" s="273"/>
      <c r="BG14" s="273"/>
      <c r="BH14" s="274"/>
      <c r="BJ14" s="8" t="s">
        <v>82</v>
      </c>
      <c r="BK14" s="17" t="s">
        <v>92</v>
      </c>
      <c r="BL14" s="17" t="s">
        <v>92</v>
      </c>
      <c r="BM14" s="17" t="s">
        <v>93</v>
      </c>
      <c r="BN14" s="17" t="s">
        <v>93</v>
      </c>
      <c r="BO14" s="17" t="s">
        <v>79</v>
      </c>
      <c r="BP14" s="17" t="s">
        <v>79</v>
      </c>
      <c r="BQ14" s="17" t="s">
        <v>94</v>
      </c>
      <c r="BR14" s="17" t="s">
        <v>94</v>
      </c>
      <c r="BS14" s="17" t="s">
        <v>95</v>
      </c>
      <c r="BT14" s="17" t="s">
        <v>96</v>
      </c>
      <c r="BU14" s="18" t="s">
        <v>86</v>
      </c>
      <c r="BV14" s="18" t="s">
        <v>87</v>
      </c>
      <c r="BW14" s="18" t="s">
        <v>87</v>
      </c>
      <c r="BX14" s="19" t="s">
        <v>105</v>
      </c>
      <c r="BY14" s="19" t="s">
        <v>48</v>
      </c>
      <c r="BZ14" s="16"/>
      <c r="CA14" s="16"/>
      <c r="CB14" s="16"/>
      <c r="CC14" s="16"/>
      <c r="CD14" s="16"/>
      <c r="CE14" s="16"/>
      <c r="CF14" s="16"/>
      <c r="CG14" s="16"/>
      <c r="CH14" s="16"/>
      <c r="CI14" s="16"/>
    </row>
    <row r="15" spans="2:87" ht="50.1" customHeight="1" thickBot="1">
      <c r="B15" s="324"/>
      <c r="C15" s="325"/>
      <c r="D15" s="325"/>
      <c r="E15" s="325"/>
      <c r="F15" s="411"/>
      <c r="G15" s="481"/>
      <c r="H15" s="412"/>
      <c r="I15" s="412"/>
      <c r="J15" s="412"/>
      <c r="K15" s="412"/>
      <c r="L15" s="412"/>
      <c r="M15" s="413"/>
      <c r="N15" s="414"/>
      <c r="O15" s="325"/>
      <c r="P15" s="325"/>
      <c r="Q15" s="325"/>
      <c r="R15" s="411"/>
      <c r="S15" s="415"/>
      <c r="T15" s="416"/>
      <c r="U15" s="416"/>
      <c r="V15" s="416"/>
      <c r="W15" s="416"/>
      <c r="X15" s="416"/>
      <c r="Y15" s="416"/>
      <c r="Z15" s="417"/>
      <c r="AA15" s="430" t="s">
        <v>113</v>
      </c>
      <c r="AB15" s="431"/>
      <c r="AC15" s="431"/>
      <c r="AD15" s="432"/>
      <c r="AE15" s="433"/>
      <c r="AF15" s="434"/>
      <c r="AG15" s="435"/>
      <c r="AH15" s="358"/>
      <c r="AI15" s="359"/>
      <c r="AJ15" s="360"/>
      <c r="AK15" s="436"/>
      <c r="AL15" s="437"/>
      <c r="AM15" s="438"/>
      <c r="AN15" s="436"/>
      <c r="AO15" s="437"/>
      <c r="AP15" s="438"/>
      <c r="AQ15" s="436"/>
      <c r="AR15" s="437"/>
      <c r="AS15" s="439"/>
      <c r="AT15" s="408"/>
      <c r="AU15" s="409"/>
      <c r="AV15" s="409"/>
      <c r="AW15" s="409"/>
      <c r="AX15" s="409"/>
      <c r="AY15" s="409"/>
      <c r="AZ15" s="409"/>
      <c r="BA15" s="409"/>
      <c r="BB15" s="409"/>
      <c r="BC15" s="409"/>
      <c r="BD15" s="409"/>
      <c r="BE15" s="409"/>
      <c r="BF15" s="409"/>
      <c r="BG15" s="409"/>
      <c r="BH15" s="410"/>
      <c r="BJ15" s="9"/>
    </row>
    <row r="16" spans="2:87" ht="39.950000000000003" customHeight="1">
      <c r="B16" s="375" t="s">
        <v>69</v>
      </c>
      <c r="C16" s="376"/>
      <c r="D16" s="467"/>
      <c r="E16" s="467"/>
      <c r="F16" s="467"/>
      <c r="G16" s="467"/>
      <c r="H16" s="467"/>
      <c r="I16" s="467"/>
      <c r="J16" s="467"/>
      <c r="K16" s="467"/>
      <c r="L16" s="418" t="s">
        <v>41</v>
      </c>
      <c r="M16" s="419"/>
      <c r="N16" s="420"/>
      <c r="O16" s="418"/>
      <c r="P16" s="419"/>
      <c r="Q16" s="419"/>
      <c r="R16" s="420"/>
      <c r="S16" s="418" t="s">
        <v>42</v>
      </c>
      <c r="T16" s="419"/>
      <c r="U16" s="420"/>
      <c r="V16" s="418"/>
      <c r="W16" s="419"/>
      <c r="X16" s="419"/>
      <c r="Y16" s="420"/>
      <c r="Z16" s="376" t="s">
        <v>43</v>
      </c>
      <c r="AA16" s="376"/>
      <c r="AB16" s="376"/>
      <c r="AC16" s="444"/>
      <c r="AD16" s="445"/>
      <c r="AE16" s="445"/>
      <c r="AF16" s="446"/>
      <c r="AG16" s="376" t="s">
        <v>44</v>
      </c>
      <c r="AH16" s="376"/>
      <c r="AI16" s="376"/>
      <c r="AJ16" s="376"/>
      <c r="AK16" s="450" t="s">
        <v>70</v>
      </c>
      <c r="AL16" s="450"/>
      <c r="AM16" s="450"/>
      <c r="AN16" s="450"/>
      <c r="AO16" s="450"/>
      <c r="AP16" s="450"/>
      <c r="AQ16" s="450"/>
      <c r="AR16" s="450"/>
      <c r="AS16" s="450"/>
      <c r="AT16" s="376" t="s">
        <v>45</v>
      </c>
      <c r="AU16" s="376"/>
      <c r="AV16" s="376"/>
      <c r="AW16" s="376"/>
      <c r="AX16" s="376"/>
      <c r="AY16" s="376"/>
      <c r="AZ16" s="376"/>
      <c r="BA16" s="376"/>
      <c r="BB16" s="376"/>
      <c r="BC16" s="376"/>
      <c r="BD16" s="376"/>
      <c r="BE16" s="376"/>
      <c r="BF16" s="376"/>
      <c r="BG16" s="376"/>
      <c r="BH16" s="452"/>
      <c r="BJ16" s="9"/>
    </row>
    <row r="17" spans="1:62" ht="20.100000000000001" customHeight="1">
      <c r="B17" s="466"/>
      <c r="C17" s="363"/>
      <c r="D17" s="468"/>
      <c r="E17" s="468"/>
      <c r="F17" s="468"/>
      <c r="G17" s="468"/>
      <c r="H17" s="468"/>
      <c r="I17" s="468"/>
      <c r="J17" s="468"/>
      <c r="K17" s="468"/>
      <c r="L17" s="421"/>
      <c r="M17" s="422"/>
      <c r="N17" s="423"/>
      <c r="O17" s="427"/>
      <c r="P17" s="428"/>
      <c r="Q17" s="428"/>
      <c r="R17" s="429"/>
      <c r="S17" s="421"/>
      <c r="T17" s="422"/>
      <c r="U17" s="423"/>
      <c r="V17" s="427"/>
      <c r="W17" s="428"/>
      <c r="X17" s="428"/>
      <c r="Y17" s="429"/>
      <c r="Z17" s="363"/>
      <c r="AA17" s="363"/>
      <c r="AB17" s="363"/>
      <c r="AC17" s="447"/>
      <c r="AD17" s="448"/>
      <c r="AE17" s="448"/>
      <c r="AF17" s="449"/>
      <c r="AG17" s="363"/>
      <c r="AH17" s="363"/>
      <c r="AI17" s="363"/>
      <c r="AJ17" s="363"/>
      <c r="AK17" s="451"/>
      <c r="AL17" s="451"/>
      <c r="AM17" s="451"/>
      <c r="AN17" s="451"/>
      <c r="AO17" s="451"/>
      <c r="AP17" s="451"/>
      <c r="AQ17" s="451"/>
      <c r="AR17" s="451"/>
      <c r="AS17" s="451"/>
      <c r="AT17" s="363"/>
      <c r="AU17" s="363"/>
      <c r="AV17" s="363"/>
      <c r="AW17" s="363"/>
      <c r="AX17" s="363"/>
      <c r="AY17" s="363"/>
      <c r="AZ17" s="363"/>
      <c r="BA17" s="363"/>
      <c r="BB17" s="363"/>
      <c r="BC17" s="363"/>
      <c r="BD17" s="363"/>
      <c r="BE17" s="363"/>
      <c r="BF17" s="363"/>
      <c r="BG17" s="363"/>
      <c r="BH17" s="441"/>
      <c r="BJ17" s="9"/>
    </row>
    <row r="18" spans="1:62" ht="20.100000000000001" customHeight="1">
      <c r="B18" s="466"/>
      <c r="C18" s="363"/>
      <c r="D18" s="453"/>
      <c r="E18" s="453"/>
      <c r="F18" s="453"/>
      <c r="G18" s="453"/>
      <c r="H18" s="453"/>
      <c r="I18" s="453"/>
      <c r="J18" s="453"/>
      <c r="K18" s="453"/>
      <c r="L18" s="421"/>
      <c r="M18" s="422"/>
      <c r="N18" s="423"/>
      <c r="O18" s="455"/>
      <c r="P18" s="456"/>
      <c r="Q18" s="456"/>
      <c r="R18" s="457"/>
      <c r="S18" s="421"/>
      <c r="T18" s="422"/>
      <c r="U18" s="423"/>
      <c r="V18" s="455"/>
      <c r="W18" s="456"/>
      <c r="X18" s="456"/>
      <c r="Y18" s="457"/>
      <c r="Z18" s="363"/>
      <c r="AA18" s="363"/>
      <c r="AB18" s="363"/>
      <c r="AC18" s="458"/>
      <c r="AD18" s="459"/>
      <c r="AE18" s="459"/>
      <c r="AF18" s="460"/>
      <c r="AG18" s="363"/>
      <c r="AH18" s="363"/>
      <c r="AI18" s="363"/>
      <c r="AJ18" s="363"/>
      <c r="AK18" s="464" t="s">
        <v>72</v>
      </c>
      <c r="AL18" s="464"/>
      <c r="AM18" s="464"/>
      <c r="AN18" s="464"/>
      <c r="AO18" s="464"/>
      <c r="AP18" s="464"/>
      <c r="AQ18" s="464"/>
      <c r="AR18" s="464"/>
      <c r="AS18" s="464"/>
      <c r="AT18" s="362" t="s">
        <v>46</v>
      </c>
      <c r="AU18" s="362"/>
      <c r="AV18" s="362"/>
      <c r="AW18" s="363"/>
      <c r="AX18" s="363"/>
      <c r="AY18" s="363"/>
      <c r="AZ18" s="363"/>
      <c r="BA18" s="362" t="s">
        <v>47</v>
      </c>
      <c r="BB18" s="362"/>
      <c r="BC18" s="362"/>
      <c r="BD18" s="362"/>
      <c r="BE18" s="363"/>
      <c r="BF18" s="363"/>
      <c r="BG18" s="363"/>
      <c r="BH18" s="441"/>
      <c r="BJ18" s="9"/>
    </row>
    <row r="19" spans="1:62" ht="39.950000000000003" customHeight="1" thickBot="1">
      <c r="B19" s="377"/>
      <c r="C19" s="378"/>
      <c r="D19" s="454"/>
      <c r="E19" s="454"/>
      <c r="F19" s="454"/>
      <c r="G19" s="454"/>
      <c r="H19" s="454"/>
      <c r="I19" s="454"/>
      <c r="J19" s="454"/>
      <c r="K19" s="454"/>
      <c r="L19" s="424"/>
      <c r="M19" s="425"/>
      <c r="N19" s="426"/>
      <c r="O19" s="424"/>
      <c r="P19" s="425"/>
      <c r="Q19" s="425"/>
      <c r="R19" s="426"/>
      <c r="S19" s="424"/>
      <c r="T19" s="425"/>
      <c r="U19" s="426"/>
      <c r="V19" s="424"/>
      <c r="W19" s="425"/>
      <c r="X19" s="425"/>
      <c r="Y19" s="426"/>
      <c r="Z19" s="378"/>
      <c r="AA19" s="378"/>
      <c r="AB19" s="378"/>
      <c r="AC19" s="461"/>
      <c r="AD19" s="462"/>
      <c r="AE19" s="462"/>
      <c r="AF19" s="463"/>
      <c r="AG19" s="378"/>
      <c r="AH19" s="378"/>
      <c r="AI19" s="378"/>
      <c r="AJ19" s="378"/>
      <c r="AK19" s="465"/>
      <c r="AL19" s="465"/>
      <c r="AM19" s="465"/>
      <c r="AN19" s="465"/>
      <c r="AO19" s="465"/>
      <c r="AP19" s="465"/>
      <c r="AQ19" s="465"/>
      <c r="AR19" s="465"/>
      <c r="AS19" s="465"/>
      <c r="AT19" s="440"/>
      <c r="AU19" s="440"/>
      <c r="AV19" s="440"/>
      <c r="AW19" s="378"/>
      <c r="AX19" s="378"/>
      <c r="AY19" s="378"/>
      <c r="AZ19" s="378"/>
      <c r="BA19" s="440"/>
      <c r="BB19" s="440"/>
      <c r="BC19" s="440"/>
      <c r="BD19" s="440"/>
      <c r="BE19" s="378"/>
      <c r="BF19" s="378"/>
      <c r="BG19" s="378"/>
      <c r="BH19" s="442"/>
      <c r="BJ19" s="10"/>
    </row>
    <row r="20" spans="1:62" ht="50.1" customHeight="1" thickBot="1">
      <c r="A20" s="2" t="s">
        <v>1</v>
      </c>
      <c r="B20" s="364" t="s">
        <v>8</v>
      </c>
      <c r="C20" s="365"/>
      <c r="D20" s="365"/>
      <c r="E20" s="365"/>
      <c r="F20" s="365"/>
      <c r="G20" s="365"/>
      <c r="H20" s="365"/>
      <c r="I20" s="365"/>
      <c r="J20" s="365"/>
      <c r="K20" s="365"/>
      <c r="L20" s="365"/>
      <c r="M20" s="365"/>
      <c r="N20" s="365"/>
      <c r="O20" s="365"/>
      <c r="P20" s="365"/>
      <c r="Q20" s="365"/>
      <c r="R20" s="365"/>
      <c r="S20" s="365"/>
      <c r="T20" s="365"/>
      <c r="U20" s="365"/>
      <c r="V20" s="365"/>
      <c r="W20" s="365"/>
      <c r="X20" s="365"/>
      <c r="Y20" s="365"/>
      <c r="Z20" s="365"/>
      <c r="AA20" s="365"/>
      <c r="AB20" s="365"/>
      <c r="AC20" s="365"/>
      <c r="AD20" s="365"/>
      <c r="AE20" s="365"/>
      <c r="AF20" s="365"/>
      <c r="AG20" s="365"/>
      <c r="AH20" s="365"/>
      <c r="AI20" s="365"/>
      <c r="AJ20" s="365"/>
      <c r="AK20" s="365"/>
      <c r="AL20" s="365"/>
      <c r="AM20" s="365"/>
      <c r="AN20" s="365"/>
      <c r="AO20" s="365"/>
      <c r="AP20" s="365"/>
      <c r="AQ20" s="365"/>
      <c r="AR20" s="365"/>
      <c r="AS20" s="365"/>
      <c r="AT20" s="365"/>
      <c r="AU20" s="365"/>
      <c r="AV20" s="365"/>
      <c r="AW20" s="365"/>
      <c r="AX20" s="365"/>
      <c r="AY20" s="365"/>
      <c r="AZ20" s="365"/>
      <c r="BA20" s="365"/>
      <c r="BB20" s="365"/>
      <c r="BC20" s="365"/>
      <c r="BD20" s="365"/>
      <c r="BE20" s="365"/>
      <c r="BF20" s="365"/>
      <c r="BG20" s="365"/>
      <c r="BH20" s="443"/>
      <c r="BJ20" s="10"/>
    </row>
    <row r="21" spans="1:62" ht="50.1" customHeight="1">
      <c r="B21" s="368" t="s">
        <v>50</v>
      </c>
      <c r="C21" s="369"/>
      <c r="D21" s="372" t="s">
        <v>51</v>
      </c>
      <c r="E21" s="372"/>
      <c r="F21" s="372"/>
      <c r="G21" s="372"/>
      <c r="H21" s="372" t="s">
        <v>52</v>
      </c>
      <c r="I21" s="372"/>
      <c r="J21" s="372"/>
      <c r="K21" s="372"/>
      <c r="L21" s="372" t="s">
        <v>53</v>
      </c>
      <c r="M21" s="372"/>
      <c r="N21" s="372"/>
      <c r="O21" s="372"/>
      <c r="P21" s="372" t="s">
        <v>54</v>
      </c>
      <c r="Q21" s="372"/>
      <c r="R21" s="372"/>
      <c r="S21" s="372"/>
      <c r="T21" s="372" t="s">
        <v>55</v>
      </c>
      <c r="U21" s="372"/>
      <c r="V21" s="381" t="s">
        <v>56</v>
      </c>
      <c r="W21" s="381"/>
      <c r="X21" s="382" t="s">
        <v>57</v>
      </c>
      <c r="Y21" s="382"/>
      <c r="Z21" s="382"/>
      <c r="AA21" s="382" t="s">
        <v>58</v>
      </c>
      <c r="AB21" s="382"/>
      <c r="AC21" s="382"/>
      <c r="AD21" s="382"/>
      <c r="AE21" s="382"/>
      <c r="AF21" s="382"/>
      <c r="AG21" s="382" t="s">
        <v>59</v>
      </c>
      <c r="AH21" s="382"/>
      <c r="AI21" s="382"/>
      <c r="AJ21" s="383" t="s">
        <v>49</v>
      </c>
      <c r="AK21" s="383"/>
      <c r="AL21" s="383"/>
      <c r="AM21" s="379" t="s">
        <v>9</v>
      </c>
      <c r="AN21" s="379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2"/>
      <c r="BI21" s="1"/>
      <c r="BJ21" s="10"/>
    </row>
    <row r="22" spans="1:62" ht="50.1" customHeight="1">
      <c r="B22" s="370"/>
      <c r="C22" s="371"/>
      <c r="D22" s="252" t="s">
        <v>60</v>
      </c>
      <c r="E22" s="252"/>
      <c r="F22" s="252" t="s">
        <v>61</v>
      </c>
      <c r="G22" s="252"/>
      <c r="H22" s="252" t="s">
        <v>60</v>
      </c>
      <c r="I22" s="252"/>
      <c r="J22" s="252" t="s">
        <v>61</v>
      </c>
      <c r="K22" s="252"/>
      <c r="L22" s="252" t="s">
        <v>60</v>
      </c>
      <c r="M22" s="252"/>
      <c r="N22" s="252" t="s">
        <v>61</v>
      </c>
      <c r="O22" s="252"/>
      <c r="P22" s="252" t="s">
        <v>60</v>
      </c>
      <c r="Q22" s="252"/>
      <c r="R22" s="252" t="s">
        <v>61</v>
      </c>
      <c r="S22" s="252"/>
      <c r="T22" s="252"/>
      <c r="U22" s="252"/>
      <c r="V22" s="253"/>
      <c r="W22" s="253"/>
      <c r="X22" s="245"/>
      <c r="Y22" s="245"/>
      <c r="Z22" s="245"/>
      <c r="AA22" s="253" t="s">
        <v>62</v>
      </c>
      <c r="AB22" s="253"/>
      <c r="AC22" s="253"/>
      <c r="AD22" s="253" t="s">
        <v>63</v>
      </c>
      <c r="AE22" s="253"/>
      <c r="AF22" s="253"/>
      <c r="AG22" s="245"/>
      <c r="AH22" s="245"/>
      <c r="AI22" s="245"/>
      <c r="AJ22" s="384"/>
      <c r="AK22" s="384"/>
      <c r="AL22" s="384"/>
      <c r="AM22" s="380"/>
      <c r="AN22" s="380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2"/>
      <c r="BI22" s="1"/>
      <c r="BJ22" s="10"/>
    </row>
    <row r="23" spans="1:62" ht="90" customHeight="1">
      <c r="B23" s="391" t="s">
        <v>91</v>
      </c>
      <c r="C23" s="392"/>
      <c r="D23" s="385" t="str">
        <f>VLOOKUP(F6, BJ9:BY14,2,0)</f>
        <v>4.0±0.5</v>
      </c>
      <c r="E23" s="385"/>
      <c r="F23" s="385" t="str">
        <f>VLOOKUP(F6, BJ9:BZ14,3,0)</f>
        <v>4.0±0.5</v>
      </c>
      <c r="G23" s="385"/>
      <c r="H23" s="385" t="str">
        <f>VLOOKUP(F6, BJ9:CA14,4,0)</f>
        <v>39±0.5</v>
      </c>
      <c r="I23" s="385"/>
      <c r="J23" s="385" t="str">
        <f>VLOOKUP(F6, BJ9:CA14,5,0)</f>
        <v>39±0.5</v>
      </c>
      <c r="K23" s="385"/>
      <c r="L23" s="385" t="str">
        <f>VLOOKUP(F6, BJ9:CB14,6,0)</f>
        <v>5±0.5</v>
      </c>
      <c r="M23" s="385"/>
      <c r="N23" s="385" t="str">
        <f>VLOOKUP(F6, BJ9:CC14,7,0)</f>
        <v>5±0.5</v>
      </c>
      <c r="O23" s="385"/>
      <c r="P23" s="385" t="str">
        <f>VLOOKUP(F6, BJ9:BZ14,8,0)</f>
        <v>9.5±0.5</v>
      </c>
      <c r="Q23" s="385"/>
      <c r="R23" s="385" t="str">
        <f>VLOOKUP(F6, BJ9:BY14,9,0)</f>
        <v>9.5±0.5</v>
      </c>
      <c r="S23" s="385"/>
      <c r="T23" s="385" t="str">
        <f>VLOOKUP(F6, BJ9:BY14,10,0)</f>
        <v>65±0.5</v>
      </c>
      <c r="U23" s="385"/>
      <c r="V23" s="385" t="str">
        <f>VLOOKUP(F6, BJ9:BY14,11,0)</f>
        <v>55±0.3</v>
      </c>
      <c r="W23" s="385"/>
      <c r="X23" s="385" t="str">
        <f>VLOOKUP(F6, BJ9:BY14,12,0)</f>
        <v>0.400±0.015</v>
      </c>
      <c r="Y23" s="385"/>
      <c r="Z23" s="385"/>
      <c r="AA23" s="385" t="str">
        <f>VLOOKUP(F6, BJ9:BY14,13,0)</f>
        <v>0.600±0.015</v>
      </c>
      <c r="AB23" s="385"/>
      <c r="AC23" s="385"/>
      <c r="AD23" s="386" t="str">
        <f>VLOOKUP(F6, BJ9:BY14,14,0)</f>
        <v>0.600±0.015</v>
      </c>
      <c r="AE23" s="386"/>
      <c r="AF23" s="386"/>
      <c r="AG23" s="386" t="str">
        <f>VLOOKUP(F6, BJ9:BY14,15,0)</f>
        <v>MAX. 0.5</v>
      </c>
      <c r="AH23" s="386"/>
      <c r="AI23" s="386"/>
      <c r="AJ23" s="387" t="str">
        <f>VLOOKUP(F6, BJ9:BY14,16,0)</f>
        <v>MAX.0.015</v>
      </c>
      <c r="AK23" s="387"/>
      <c r="AL23" s="387"/>
      <c r="AM23" s="380"/>
      <c r="AN23" s="380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2"/>
      <c r="BI23" s="1"/>
      <c r="BJ23" s="1"/>
    </row>
    <row r="24" spans="1:62" ht="90" customHeight="1">
      <c r="B24" s="388" t="s">
        <v>64</v>
      </c>
      <c r="C24" s="389"/>
      <c r="D24" s="390"/>
      <c r="E24" s="390"/>
      <c r="F24" s="390"/>
      <c r="G24" s="390"/>
      <c r="H24" s="390"/>
      <c r="I24" s="390"/>
      <c r="J24" s="390"/>
      <c r="K24" s="390"/>
      <c r="L24" s="390"/>
      <c r="M24" s="390"/>
      <c r="N24" s="390"/>
      <c r="O24" s="390"/>
      <c r="P24" s="390"/>
      <c r="Q24" s="390"/>
      <c r="R24" s="390"/>
      <c r="S24" s="390"/>
      <c r="T24" s="390"/>
      <c r="U24" s="390"/>
      <c r="V24" s="390"/>
      <c r="W24" s="390"/>
      <c r="X24" s="393"/>
      <c r="Y24" s="393"/>
      <c r="Z24" s="393"/>
      <c r="AA24" s="390"/>
      <c r="AB24" s="390"/>
      <c r="AC24" s="390"/>
      <c r="AD24" s="390"/>
      <c r="AE24" s="390"/>
      <c r="AF24" s="390"/>
      <c r="AG24" s="390"/>
      <c r="AH24" s="390"/>
      <c r="AI24" s="390"/>
      <c r="AJ24" s="394" t="s">
        <v>5</v>
      </c>
      <c r="AK24" s="394"/>
      <c r="AL24" s="394"/>
      <c r="AM24" s="394"/>
      <c r="AN24" s="394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2"/>
      <c r="BI24" s="1"/>
      <c r="BJ24" s="1"/>
    </row>
    <row r="25" spans="1:62" ht="90" customHeight="1">
      <c r="B25" s="398" t="s">
        <v>65</v>
      </c>
      <c r="C25" s="399"/>
      <c r="D25" s="396"/>
      <c r="E25" s="396"/>
      <c r="F25" s="396"/>
      <c r="G25" s="396"/>
      <c r="H25" s="396"/>
      <c r="I25" s="396"/>
      <c r="J25" s="396"/>
      <c r="K25" s="396"/>
      <c r="L25" s="395"/>
      <c r="M25" s="395"/>
      <c r="N25" s="395"/>
      <c r="O25" s="395"/>
      <c r="P25" s="395"/>
      <c r="Q25" s="395"/>
      <c r="R25" s="395"/>
      <c r="S25" s="395"/>
      <c r="T25" s="396"/>
      <c r="U25" s="396"/>
      <c r="V25" s="397"/>
      <c r="W25" s="397"/>
      <c r="X25" s="393"/>
      <c r="Y25" s="393"/>
      <c r="Z25" s="393"/>
      <c r="AA25" s="390"/>
      <c r="AB25" s="390"/>
      <c r="AC25" s="390"/>
      <c r="AD25" s="390"/>
      <c r="AE25" s="390"/>
      <c r="AF25" s="390"/>
      <c r="AG25" s="390"/>
      <c r="AH25" s="390"/>
      <c r="AI25" s="390"/>
      <c r="AJ25" s="394" t="s">
        <v>5</v>
      </c>
      <c r="AK25" s="394"/>
      <c r="AL25" s="394"/>
      <c r="AM25" s="394"/>
      <c r="AN25" s="394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2"/>
      <c r="BI25" s="1"/>
      <c r="BJ25" s="1"/>
    </row>
    <row r="26" spans="1:62" ht="90" customHeight="1" thickBot="1">
      <c r="B26" s="403" t="s">
        <v>66</v>
      </c>
      <c r="C26" s="404"/>
      <c r="D26" s="401"/>
      <c r="E26" s="401"/>
      <c r="F26" s="401"/>
      <c r="G26" s="401"/>
      <c r="H26" s="401"/>
      <c r="I26" s="401"/>
      <c r="J26" s="401"/>
      <c r="K26" s="401"/>
      <c r="L26" s="401"/>
      <c r="M26" s="401"/>
      <c r="N26" s="401"/>
      <c r="O26" s="401"/>
      <c r="P26" s="401"/>
      <c r="Q26" s="401"/>
      <c r="R26" s="401"/>
      <c r="S26" s="401"/>
      <c r="T26" s="401"/>
      <c r="U26" s="401"/>
      <c r="V26" s="401"/>
      <c r="W26" s="401"/>
      <c r="X26" s="400"/>
      <c r="Y26" s="400"/>
      <c r="Z26" s="400"/>
      <c r="AA26" s="401"/>
      <c r="AB26" s="401"/>
      <c r="AC26" s="401"/>
      <c r="AD26" s="401"/>
      <c r="AE26" s="401"/>
      <c r="AF26" s="401"/>
      <c r="AG26" s="401"/>
      <c r="AH26" s="401"/>
      <c r="AI26" s="401"/>
      <c r="AJ26" s="402" t="s">
        <v>5</v>
      </c>
      <c r="AK26" s="402"/>
      <c r="AL26" s="402"/>
      <c r="AM26" s="402"/>
      <c r="AN26" s="402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4"/>
      <c r="BI26" s="1"/>
      <c r="BJ26" s="1"/>
    </row>
    <row r="28" spans="1:62" ht="3.75" customHeight="1" thickBot="1"/>
    <row r="29" spans="1:62" ht="39.950000000000003" customHeight="1">
      <c r="B29" s="190" t="s">
        <v>67</v>
      </c>
      <c r="C29" s="193" t="s">
        <v>10</v>
      </c>
      <c r="D29" s="193"/>
      <c r="E29" s="193"/>
      <c r="F29" s="193" t="s">
        <v>19</v>
      </c>
      <c r="G29" s="193"/>
      <c r="H29" s="193"/>
      <c r="I29" s="193" t="s">
        <v>68</v>
      </c>
      <c r="J29" s="193"/>
      <c r="K29" s="193"/>
      <c r="L29" s="194" t="s">
        <v>3</v>
      </c>
      <c r="M29" s="194"/>
      <c r="N29" s="194"/>
      <c r="O29" s="194"/>
      <c r="P29" s="194"/>
      <c r="Q29" s="194"/>
      <c r="R29" s="194"/>
      <c r="S29" s="194"/>
      <c r="T29" s="194"/>
      <c r="U29" s="194"/>
      <c r="V29" s="194"/>
      <c r="W29" s="194"/>
      <c r="X29" s="194"/>
      <c r="Y29" s="194"/>
      <c r="Z29" s="194"/>
      <c r="AA29" s="194"/>
      <c r="AB29" s="194"/>
      <c r="AC29" s="194"/>
      <c r="AD29" s="194"/>
      <c r="AE29" s="194"/>
      <c r="AF29" s="194"/>
      <c r="AG29" s="194"/>
      <c r="AH29" s="194"/>
      <c r="AI29" s="194"/>
      <c r="AJ29" s="194"/>
      <c r="AK29" s="194"/>
      <c r="AL29" s="194"/>
      <c r="AM29" s="194"/>
      <c r="AN29" s="194"/>
      <c r="AO29" s="194"/>
      <c r="AP29" s="194"/>
      <c r="AQ29" s="194"/>
      <c r="AR29" s="194"/>
      <c r="AS29" s="194"/>
      <c r="AT29" s="194"/>
      <c r="AU29" s="194"/>
      <c r="AV29" s="194"/>
      <c r="AW29" s="194"/>
      <c r="AX29" s="195"/>
      <c r="AY29" s="200" t="s">
        <v>18</v>
      </c>
      <c r="AZ29" s="203" t="s">
        <v>10</v>
      </c>
      <c r="BA29" s="204"/>
      <c r="BB29" s="204"/>
      <c r="BC29" s="205" t="s">
        <v>19</v>
      </c>
      <c r="BD29" s="206"/>
      <c r="BE29" s="207"/>
      <c r="BF29" s="204" t="s">
        <v>20</v>
      </c>
      <c r="BG29" s="204"/>
      <c r="BH29" s="208"/>
    </row>
    <row r="30" spans="1:62" ht="39.950000000000003" customHeight="1">
      <c r="B30" s="191"/>
      <c r="C30" s="209"/>
      <c r="D30" s="209"/>
      <c r="E30" s="209"/>
      <c r="F30" s="209"/>
      <c r="G30" s="209"/>
      <c r="H30" s="209"/>
      <c r="I30" s="211"/>
      <c r="J30" s="211"/>
      <c r="K30" s="211"/>
      <c r="L30" s="196"/>
      <c r="M30" s="196"/>
      <c r="N30" s="196"/>
      <c r="O30" s="196"/>
      <c r="P30" s="196"/>
      <c r="Q30" s="196"/>
      <c r="R30" s="196"/>
      <c r="S30" s="196"/>
      <c r="T30" s="196"/>
      <c r="U30" s="196"/>
      <c r="V30" s="196"/>
      <c r="W30" s="196"/>
      <c r="X30" s="196"/>
      <c r="Y30" s="196"/>
      <c r="Z30" s="196"/>
      <c r="AA30" s="196"/>
      <c r="AB30" s="196"/>
      <c r="AC30" s="196"/>
      <c r="AD30" s="196"/>
      <c r="AE30" s="196"/>
      <c r="AF30" s="196"/>
      <c r="AG30" s="196"/>
      <c r="AH30" s="196"/>
      <c r="AI30" s="196"/>
      <c r="AJ30" s="196"/>
      <c r="AK30" s="196"/>
      <c r="AL30" s="196"/>
      <c r="AM30" s="196"/>
      <c r="AN30" s="196"/>
      <c r="AO30" s="196"/>
      <c r="AP30" s="196"/>
      <c r="AQ30" s="196"/>
      <c r="AR30" s="196"/>
      <c r="AS30" s="196"/>
      <c r="AT30" s="196"/>
      <c r="AU30" s="196"/>
      <c r="AV30" s="196"/>
      <c r="AW30" s="196"/>
      <c r="AX30" s="197"/>
      <c r="AY30" s="201"/>
      <c r="AZ30" s="213"/>
      <c r="BA30" s="213"/>
      <c r="BB30" s="213"/>
      <c r="BC30" s="215"/>
      <c r="BD30" s="215"/>
      <c r="BE30" s="215"/>
      <c r="BF30" s="215"/>
      <c r="BG30" s="215"/>
      <c r="BH30" s="217"/>
    </row>
    <row r="31" spans="1:62" ht="39.950000000000003" customHeight="1" thickBot="1">
      <c r="B31" s="192"/>
      <c r="C31" s="210"/>
      <c r="D31" s="210"/>
      <c r="E31" s="210"/>
      <c r="F31" s="210"/>
      <c r="G31" s="210"/>
      <c r="H31" s="210"/>
      <c r="I31" s="212"/>
      <c r="J31" s="212"/>
      <c r="K31" s="212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9"/>
      <c r="AY31" s="202"/>
      <c r="AZ31" s="214"/>
      <c r="BA31" s="214"/>
      <c r="BB31" s="214"/>
      <c r="BC31" s="216"/>
      <c r="BD31" s="216"/>
      <c r="BE31" s="216"/>
      <c r="BF31" s="216"/>
      <c r="BG31" s="216"/>
      <c r="BH31" s="218"/>
    </row>
    <row r="32" spans="1:62" ht="50.1" customHeight="1" thickBot="1">
      <c r="B32" s="227" t="s">
        <v>14</v>
      </c>
      <c r="C32" s="233"/>
      <c r="D32" s="233"/>
      <c r="E32" s="234"/>
      <c r="F32" s="235" t="s">
        <v>15</v>
      </c>
      <c r="G32" s="233"/>
      <c r="H32" s="233"/>
      <c r="I32" s="233"/>
      <c r="J32" s="233"/>
      <c r="K32" s="233"/>
      <c r="L32" s="228"/>
      <c r="M32" s="228"/>
      <c r="N32" s="228"/>
      <c r="O32" s="229"/>
      <c r="P32" s="236" t="s">
        <v>83</v>
      </c>
      <c r="Q32" s="237"/>
      <c r="R32" s="237"/>
      <c r="S32" s="237"/>
      <c r="T32" s="237"/>
      <c r="U32" s="237"/>
      <c r="V32" s="237"/>
      <c r="W32" s="237"/>
      <c r="X32" s="237"/>
      <c r="Y32" s="237"/>
      <c r="Z32" s="238"/>
      <c r="AA32" s="227" t="s">
        <v>16</v>
      </c>
      <c r="AB32" s="228"/>
      <c r="AC32" s="228"/>
      <c r="AD32" s="228"/>
      <c r="AE32" s="228"/>
      <c r="AF32" s="228"/>
      <c r="AG32" s="228"/>
      <c r="AH32" s="228"/>
      <c r="AI32" s="228"/>
      <c r="AJ32" s="228"/>
      <c r="AK32" s="228"/>
      <c r="AL32" s="229"/>
      <c r="AM32" s="239" t="s">
        <v>122</v>
      </c>
      <c r="AN32" s="240"/>
      <c r="AO32" s="240"/>
      <c r="AP32" s="240"/>
      <c r="AQ32" s="240"/>
      <c r="AR32" s="240"/>
      <c r="AS32" s="240"/>
      <c r="AT32" s="240"/>
      <c r="AU32" s="241"/>
      <c r="AV32" s="242" t="s">
        <v>12</v>
      </c>
      <c r="AW32" s="243"/>
      <c r="AX32" s="243"/>
      <c r="AY32" s="219"/>
      <c r="AZ32" s="244"/>
      <c r="BA32" s="3"/>
      <c r="BB32" s="4" t="s">
        <v>123</v>
      </c>
      <c r="BC32" s="5"/>
      <c r="BD32" s="5" t="s">
        <v>13</v>
      </c>
      <c r="BE32" s="219">
        <v>42079</v>
      </c>
      <c r="BF32" s="219"/>
      <c r="BG32" s="219"/>
      <c r="BH32" s="220"/>
    </row>
    <row r="33" spans="1:87" ht="50.1" customHeight="1" thickBot="1">
      <c r="B33" s="221" t="s">
        <v>11</v>
      </c>
      <c r="C33" s="222"/>
      <c r="D33" s="222"/>
      <c r="E33" s="223"/>
      <c r="F33" s="405" t="s">
        <v>90</v>
      </c>
      <c r="G33" s="406"/>
      <c r="H33" s="406"/>
      <c r="I33" s="406"/>
      <c r="J33" s="406"/>
      <c r="K33" s="406"/>
      <c r="L33" s="406"/>
      <c r="M33" s="406"/>
      <c r="N33" s="406"/>
      <c r="O33" s="407"/>
      <c r="P33" s="224" t="s">
        <v>129</v>
      </c>
      <c r="Q33" s="225"/>
      <c r="R33" s="225"/>
      <c r="S33" s="225"/>
      <c r="T33" s="225"/>
      <c r="U33" s="225"/>
      <c r="V33" s="225"/>
      <c r="W33" s="225"/>
      <c r="X33" s="225"/>
      <c r="Y33" s="225"/>
      <c r="Z33" s="226"/>
      <c r="AA33" s="227" t="s">
        <v>17</v>
      </c>
      <c r="AB33" s="228"/>
      <c r="AC33" s="228"/>
      <c r="AD33" s="228"/>
      <c r="AE33" s="228"/>
      <c r="AF33" s="228"/>
      <c r="AG33" s="228"/>
      <c r="AH33" s="228"/>
      <c r="AI33" s="228"/>
      <c r="AJ33" s="228"/>
      <c r="AK33" s="228"/>
      <c r="AL33" s="229"/>
      <c r="AM33" s="230" t="s">
        <v>6</v>
      </c>
      <c r="AN33" s="231"/>
      <c r="AO33" s="231"/>
      <c r="AP33" s="231"/>
      <c r="AQ33" s="231"/>
      <c r="AR33" s="231"/>
      <c r="AS33" s="231"/>
      <c r="AT33" s="231"/>
      <c r="AU33" s="231"/>
      <c r="AV33" s="231"/>
      <c r="AW33" s="231"/>
      <c r="AX33" s="231"/>
      <c r="AY33" s="231"/>
      <c r="AZ33" s="231"/>
      <c r="BA33" s="231"/>
      <c r="BB33" s="231"/>
      <c r="BC33" s="231"/>
      <c r="BD33" s="231"/>
      <c r="BE33" s="231"/>
      <c r="BF33" s="231"/>
      <c r="BG33" s="231"/>
      <c r="BH33" s="232"/>
    </row>
    <row r="34" spans="1:87" ht="50.1" customHeight="1" thickBot="1">
      <c r="B34" s="254" t="s">
        <v>21</v>
      </c>
      <c r="C34" s="255"/>
      <c r="D34" s="255"/>
      <c r="E34" s="255"/>
      <c r="F34" s="255"/>
      <c r="G34" s="255"/>
      <c r="H34" s="255"/>
      <c r="I34" s="255"/>
      <c r="J34" s="255"/>
      <c r="K34" s="255"/>
      <c r="L34" s="255"/>
      <c r="M34" s="255"/>
      <c r="N34" s="255"/>
      <c r="O34" s="255"/>
      <c r="P34" s="255"/>
      <c r="Q34" s="255"/>
      <c r="R34" s="255"/>
      <c r="S34" s="255"/>
      <c r="T34" s="255"/>
      <c r="U34" s="255"/>
      <c r="V34" s="255"/>
      <c r="W34" s="255"/>
      <c r="X34" s="255"/>
      <c r="Y34" s="255"/>
      <c r="Z34" s="256"/>
      <c r="AA34" s="257" t="s">
        <v>0</v>
      </c>
      <c r="AB34" s="258"/>
      <c r="AC34" s="258"/>
      <c r="AD34" s="258"/>
      <c r="AE34" s="258"/>
      <c r="AF34" s="258"/>
      <c r="AG34" s="258"/>
      <c r="AH34" s="258"/>
      <c r="AI34" s="258"/>
      <c r="AJ34" s="258"/>
      <c r="AK34" s="258"/>
      <c r="AL34" s="258"/>
      <c r="AM34" s="258"/>
      <c r="AN34" s="258"/>
      <c r="AO34" s="258"/>
      <c r="AP34" s="258"/>
      <c r="AQ34" s="258"/>
      <c r="AR34" s="258"/>
      <c r="AS34" s="259"/>
      <c r="AT34" s="260" t="s">
        <v>22</v>
      </c>
      <c r="AU34" s="255"/>
      <c r="AV34" s="255"/>
      <c r="AW34" s="255"/>
      <c r="AX34" s="255"/>
      <c r="AY34" s="255"/>
      <c r="AZ34" s="255"/>
      <c r="BA34" s="255"/>
      <c r="BB34" s="255"/>
      <c r="BC34" s="255"/>
      <c r="BD34" s="255"/>
      <c r="BE34" s="255"/>
      <c r="BF34" s="255"/>
      <c r="BG34" s="255"/>
      <c r="BH34" s="256"/>
      <c r="BJ34" s="469" t="s">
        <v>104</v>
      </c>
      <c r="BK34" s="252" t="s">
        <v>51</v>
      </c>
      <c r="BL34" s="252"/>
      <c r="BM34" s="252" t="s">
        <v>52</v>
      </c>
      <c r="BN34" s="252"/>
      <c r="BO34" s="252" t="s">
        <v>53</v>
      </c>
      <c r="BP34" s="252"/>
      <c r="BQ34" s="252" t="s">
        <v>54</v>
      </c>
      <c r="BR34" s="252"/>
      <c r="BS34" s="252" t="s">
        <v>55</v>
      </c>
      <c r="BT34" s="253" t="s">
        <v>56</v>
      </c>
      <c r="BU34" s="245" t="s">
        <v>57</v>
      </c>
      <c r="BV34" s="245" t="s">
        <v>58</v>
      </c>
      <c r="BW34" s="245"/>
      <c r="BX34" s="245" t="s">
        <v>59</v>
      </c>
      <c r="BY34" s="246" t="s">
        <v>49</v>
      </c>
      <c r="BZ34" s="247" t="s">
        <v>27</v>
      </c>
      <c r="CA34" s="247"/>
      <c r="CB34" s="247"/>
      <c r="CC34" s="247"/>
      <c r="CD34" s="247"/>
      <c r="CE34" s="247" t="s">
        <v>109</v>
      </c>
      <c r="CF34" s="247"/>
      <c r="CG34" s="247"/>
      <c r="CH34" s="247"/>
      <c r="CI34" s="247"/>
    </row>
    <row r="35" spans="1:87" ht="50.1" customHeight="1">
      <c r="B35" s="248" t="s">
        <v>23</v>
      </c>
      <c r="C35" s="249"/>
      <c r="D35" s="249"/>
      <c r="E35" s="250"/>
      <c r="F35" s="251" t="s">
        <v>77</v>
      </c>
      <c r="G35" s="249"/>
      <c r="H35" s="249"/>
      <c r="I35" s="249"/>
      <c r="J35" s="250"/>
      <c r="K35" s="251" t="s">
        <v>24</v>
      </c>
      <c r="L35" s="249"/>
      <c r="M35" s="250"/>
      <c r="N35" s="251" t="s">
        <v>25</v>
      </c>
      <c r="O35" s="250"/>
      <c r="P35" s="251" t="s">
        <v>88</v>
      </c>
      <c r="Q35" s="249"/>
      <c r="R35" s="250"/>
      <c r="S35" s="251" t="s">
        <v>26</v>
      </c>
      <c r="T35" s="249"/>
      <c r="U35" s="250"/>
      <c r="V35" s="251" t="s">
        <v>89</v>
      </c>
      <c r="W35" s="249"/>
      <c r="X35" s="249"/>
      <c r="Y35" s="249"/>
      <c r="Z35" s="263"/>
      <c r="AA35" s="264" t="s">
        <v>27</v>
      </c>
      <c r="AB35" s="265"/>
      <c r="AC35" s="265"/>
      <c r="AD35" s="266"/>
      <c r="AE35" s="267" t="s">
        <v>28</v>
      </c>
      <c r="AF35" s="265"/>
      <c r="AG35" s="266"/>
      <c r="AH35" s="267" t="s">
        <v>29</v>
      </c>
      <c r="AI35" s="265"/>
      <c r="AJ35" s="266"/>
      <c r="AK35" s="267" t="s">
        <v>30</v>
      </c>
      <c r="AL35" s="265"/>
      <c r="AM35" s="266"/>
      <c r="AN35" s="267" t="s">
        <v>2</v>
      </c>
      <c r="AO35" s="265"/>
      <c r="AP35" s="266"/>
      <c r="AQ35" s="267" t="s">
        <v>31</v>
      </c>
      <c r="AR35" s="265"/>
      <c r="AS35" s="268"/>
      <c r="AT35" s="269"/>
      <c r="AU35" s="270"/>
      <c r="AV35" s="270"/>
      <c r="AW35" s="270"/>
      <c r="AX35" s="270"/>
      <c r="AY35" s="270"/>
      <c r="AZ35" s="270"/>
      <c r="BA35" s="270"/>
      <c r="BB35" s="270"/>
      <c r="BC35" s="270"/>
      <c r="BD35" s="270"/>
      <c r="BE35" s="270"/>
      <c r="BF35" s="270"/>
      <c r="BG35" s="270"/>
      <c r="BH35" s="271"/>
      <c r="BJ35" s="470"/>
      <c r="BK35" s="6" t="s">
        <v>60</v>
      </c>
      <c r="BL35" s="6" t="s">
        <v>61</v>
      </c>
      <c r="BM35" s="6" t="s">
        <v>60</v>
      </c>
      <c r="BN35" s="6" t="s">
        <v>61</v>
      </c>
      <c r="BO35" s="6" t="s">
        <v>60</v>
      </c>
      <c r="BP35" s="6" t="s">
        <v>61</v>
      </c>
      <c r="BQ35" s="6" t="s">
        <v>60</v>
      </c>
      <c r="BR35" s="6" t="s">
        <v>61</v>
      </c>
      <c r="BS35" s="252"/>
      <c r="BT35" s="253"/>
      <c r="BU35" s="245"/>
      <c r="BV35" s="7" t="s">
        <v>62</v>
      </c>
      <c r="BW35" s="7" t="s">
        <v>63</v>
      </c>
      <c r="BX35" s="245"/>
      <c r="BY35" s="246"/>
      <c r="BZ35" s="15" t="s">
        <v>28</v>
      </c>
      <c r="CA35" s="15" t="s">
        <v>29</v>
      </c>
      <c r="CB35" s="15" t="s">
        <v>30</v>
      </c>
      <c r="CC35" s="15" t="s">
        <v>2</v>
      </c>
      <c r="CD35" s="15" t="s">
        <v>31</v>
      </c>
      <c r="CE35" s="15" t="s">
        <v>28</v>
      </c>
      <c r="CF35" s="15" t="s">
        <v>29</v>
      </c>
      <c r="CG35" s="15" t="s">
        <v>107</v>
      </c>
      <c r="CH35" s="15" t="s">
        <v>108</v>
      </c>
      <c r="CI35" s="15" t="s">
        <v>31</v>
      </c>
    </row>
    <row r="36" spans="1:87" ht="50.1" customHeight="1">
      <c r="B36" s="275" t="s">
        <v>34</v>
      </c>
      <c r="C36" s="278" t="s">
        <v>36</v>
      </c>
      <c r="D36" s="279"/>
      <c r="E36" s="282" t="s">
        <v>73</v>
      </c>
      <c r="F36" s="283"/>
      <c r="G36" s="283"/>
      <c r="H36" s="283"/>
      <c r="I36" s="283"/>
      <c r="J36" s="471"/>
      <c r="K36" s="278" t="s">
        <v>33</v>
      </c>
      <c r="L36" s="286"/>
      <c r="M36" s="279"/>
      <c r="N36" s="288"/>
      <c r="O36" s="288"/>
      <c r="P36" s="288"/>
      <c r="Q36" s="288"/>
      <c r="R36" s="288"/>
      <c r="S36" s="288"/>
      <c r="T36" s="288"/>
      <c r="U36" s="288"/>
      <c r="V36" s="288"/>
      <c r="W36" s="288"/>
      <c r="X36" s="288"/>
      <c r="Y36" s="288"/>
      <c r="Z36" s="289"/>
      <c r="AA36" s="290" t="s">
        <v>115</v>
      </c>
      <c r="AB36" s="290"/>
      <c r="AC36" s="290"/>
      <c r="AD36" s="291"/>
      <c r="AE36" s="292" t="str">
        <f>VLOOKUP(F33, BJ36:CI41,17,0)</f>
        <v>120/120</v>
      </c>
      <c r="AF36" s="292"/>
      <c r="AG36" s="292"/>
      <c r="AH36" s="292" t="str">
        <f>VLOOKUP(F33, BJ36:CI41,18,0)</f>
        <v>120/115</v>
      </c>
      <c r="AI36" s="292"/>
      <c r="AJ36" s="292"/>
      <c r="AK36" s="292" t="str">
        <f>VLOOKUP(F33, BJ36:CI41,19,0)</f>
        <v>190/190</v>
      </c>
      <c r="AL36" s="292"/>
      <c r="AM36" s="292"/>
      <c r="AN36" s="292" t="str">
        <f>VLOOKUP(F33, BJ36:CI41,20,0)</f>
        <v>240/240</v>
      </c>
      <c r="AO36" s="292"/>
      <c r="AP36" s="292"/>
      <c r="AQ36" s="292" t="str">
        <f>VLOOKUP(F33, BJ36:CI41,21,0)</f>
        <v>150/150</v>
      </c>
      <c r="AR36" s="292"/>
      <c r="AS36" s="292"/>
      <c r="AT36" s="272"/>
      <c r="AU36" s="273"/>
      <c r="AV36" s="273"/>
      <c r="AW36" s="273"/>
      <c r="AX36" s="273"/>
      <c r="AY36" s="273"/>
      <c r="AZ36" s="273"/>
      <c r="BA36" s="273"/>
      <c r="BB36" s="273"/>
      <c r="BC36" s="273"/>
      <c r="BD36" s="273"/>
      <c r="BE36" s="273"/>
      <c r="BF36" s="273"/>
      <c r="BG36" s="273"/>
      <c r="BH36" s="274"/>
      <c r="BJ36" s="8" t="s">
        <v>74</v>
      </c>
      <c r="BK36" s="17" t="s">
        <v>92</v>
      </c>
      <c r="BL36" s="17" t="s">
        <v>92</v>
      </c>
      <c r="BM36" s="17" t="s">
        <v>93</v>
      </c>
      <c r="BN36" s="17" t="s">
        <v>93</v>
      </c>
      <c r="BO36" s="17" t="s">
        <v>79</v>
      </c>
      <c r="BP36" s="17" t="s">
        <v>79</v>
      </c>
      <c r="BQ36" s="17" t="s">
        <v>94</v>
      </c>
      <c r="BR36" s="17" t="s">
        <v>94</v>
      </c>
      <c r="BS36" s="17" t="s">
        <v>95</v>
      </c>
      <c r="BT36" s="17" t="s">
        <v>96</v>
      </c>
      <c r="BU36" s="18" t="s">
        <v>100</v>
      </c>
      <c r="BV36" s="18" t="s">
        <v>101</v>
      </c>
      <c r="BW36" s="18" t="s">
        <v>101</v>
      </c>
      <c r="BX36" s="19" t="s">
        <v>105</v>
      </c>
      <c r="BY36" s="19" t="s">
        <v>48</v>
      </c>
      <c r="BZ36" s="16" t="s">
        <v>118</v>
      </c>
      <c r="CA36" s="16" t="s">
        <v>119</v>
      </c>
      <c r="CB36" s="16" t="s">
        <v>120</v>
      </c>
      <c r="CC36" s="16" t="s">
        <v>121</v>
      </c>
      <c r="CD36" s="16" t="s">
        <v>110</v>
      </c>
      <c r="CE36" s="16">
        <v>0</v>
      </c>
      <c r="CF36" s="16">
        <v>1.2</v>
      </c>
      <c r="CG36" s="16">
        <v>2.5</v>
      </c>
      <c r="CH36" s="16">
        <v>4.7</v>
      </c>
      <c r="CI36" s="16">
        <v>3.5</v>
      </c>
    </row>
    <row r="37" spans="1:87" ht="50.1" customHeight="1">
      <c r="B37" s="276"/>
      <c r="C37" s="280"/>
      <c r="D37" s="281"/>
      <c r="E37" s="284"/>
      <c r="F37" s="285"/>
      <c r="G37" s="285"/>
      <c r="H37" s="285"/>
      <c r="I37" s="285"/>
      <c r="J37" s="472"/>
      <c r="K37" s="280"/>
      <c r="L37" s="287"/>
      <c r="M37" s="281"/>
      <c r="N37" s="288"/>
      <c r="O37" s="288"/>
      <c r="P37" s="288"/>
      <c r="Q37" s="288"/>
      <c r="R37" s="288"/>
      <c r="S37" s="288"/>
      <c r="T37" s="288"/>
      <c r="U37" s="288"/>
      <c r="V37" s="288"/>
      <c r="W37" s="288"/>
      <c r="X37" s="288"/>
      <c r="Y37" s="288"/>
      <c r="Z37" s="289"/>
      <c r="AA37" s="293" t="s">
        <v>116</v>
      </c>
      <c r="AB37" s="293"/>
      <c r="AC37" s="293"/>
      <c r="AD37" s="294"/>
      <c r="AE37" s="295" t="s">
        <v>111</v>
      </c>
      <c r="AF37" s="296"/>
      <c r="AG37" s="297"/>
      <c r="AH37" s="295" t="s">
        <v>111</v>
      </c>
      <c r="AI37" s="296"/>
      <c r="AJ37" s="297"/>
      <c r="AK37" s="295" t="s">
        <v>111</v>
      </c>
      <c r="AL37" s="296"/>
      <c r="AM37" s="297"/>
      <c r="AN37" s="295" t="s">
        <v>111</v>
      </c>
      <c r="AO37" s="296"/>
      <c r="AP37" s="297"/>
      <c r="AQ37" s="295" t="s">
        <v>111</v>
      </c>
      <c r="AR37" s="296"/>
      <c r="AS37" s="297"/>
      <c r="AT37" s="272"/>
      <c r="AU37" s="273"/>
      <c r="AV37" s="273"/>
      <c r="AW37" s="273"/>
      <c r="AX37" s="273"/>
      <c r="AY37" s="273"/>
      <c r="AZ37" s="273"/>
      <c r="BA37" s="273"/>
      <c r="BB37" s="273"/>
      <c r="BC37" s="273"/>
      <c r="BD37" s="273"/>
      <c r="BE37" s="273"/>
      <c r="BF37" s="273"/>
      <c r="BG37" s="273"/>
      <c r="BH37" s="274"/>
      <c r="BJ37" s="8" t="s">
        <v>102</v>
      </c>
      <c r="BK37" s="17" t="s">
        <v>92</v>
      </c>
      <c r="BL37" s="17" t="s">
        <v>92</v>
      </c>
      <c r="BM37" s="17" t="s">
        <v>93</v>
      </c>
      <c r="BN37" s="17" t="s">
        <v>93</v>
      </c>
      <c r="BO37" s="17" t="s">
        <v>79</v>
      </c>
      <c r="BP37" s="17" t="s">
        <v>79</v>
      </c>
      <c r="BQ37" s="17" t="s">
        <v>94</v>
      </c>
      <c r="BR37" s="17" t="s">
        <v>94</v>
      </c>
      <c r="BS37" s="17" t="s">
        <v>95</v>
      </c>
      <c r="BT37" s="17" t="s">
        <v>96</v>
      </c>
      <c r="BU37" s="18" t="s">
        <v>86</v>
      </c>
      <c r="BV37" s="18" t="s">
        <v>87</v>
      </c>
      <c r="BW37" s="18" t="s">
        <v>87</v>
      </c>
      <c r="BX37" s="19" t="s">
        <v>105</v>
      </c>
      <c r="BY37" s="19" t="s">
        <v>48</v>
      </c>
      <c r="BZ37" s="16" t="s">
        <v>118</v>
      </c>
      <c r="CA37" s="16" t="s">
        <v>119</v>
      </c>
      <c r="CB37" s="16" t="s">
        <v>120</v>
      </c>
      <c r="CC37" s="16" t="s">
        <v>121</v>
      </c>
      <c r="CD37" s="16" t="s">
        <v>110</v>
      </c>
      <c r="CE37" s="16">
        <v>0</v>
      </c>
      <c r="CF37" s="16">
        <v>1.2</v>
      </c>
      <c r="CG37" s="16">
        <v>2.5</v>
      </c>
      <c r="CH37" s="16">
        <v>4.7</v>
      </c>
      <c r="CI37" s="16">
        <v>3.5</v>
      </c>
    </row>
    <row r="38" spans="1:87" ht="50.1" customHeight="1">
      <c r="B38" s="276"/>
      <c r="C38" s="278" t="s">
        <v>35</v>
      </c>
      <c r="D38" s="279"/>
      <c r="E38" s="300" t="s">
        <v>37</v>
      </c>
      <c r="F38" s="293"/>
      <c r="G38" s="294"/>
      <c r="H38" s="473" t="s">
        <v>38</v>
      </c>
      <c r="I38" s="474"/>
      <c r="J38" s="475"/>
      <c r="K38" s="278" t="s">
        <v>124</v>
      </c>
      <c r="L38" s="286"/>
      <c r="M38" s="279"/>
      <c r="N38" s="301"/>
      <c r="O38" s="301"/>
      <c r="P38" s="301"/>
      <c r="Q38" s="301"/>
      <c r="R38" s="301"/>
      <c r="S38" s="301"/>
      <c r="T38" s="301"/>
      <c r="U38" s="301"/>
      <c r="V38" s="301"/>
      <c r="W38" s="301"/>
      <c r="X38" s="301"/>
      <c r="Y38" s="301"/>
      <c r="Z38" s="302"/>
      <c r="AA38" s="303" t="s">
        <v>114</v>
      </c>
      <c r="AB38" s="303"/>
      <c r="AC38" s="303"/>
      <c r="AD38" s="304"/>
      <c r="AE38" s="305"/>
      <c r="AF38" s="303"/>
      <c r="AG38" s="304"/>
      <c r="AH38" s="306"/>
      <c r="AI38" s="307"/>
      <c r="AJ38" s="308"/>
      <c r="AK38" s="306"/>
      <c r="AL38" s="307"/>
      <c r="AM38" s="308"/>
      <c r="AN38" s="306"/>
      <c r="AO38" s="307"/>
      <c r="AP38" s="308"/>
      <c r="AQ38" s="306"/>
      <c r="AR38" s="307"/>
      <c r="AS38" s="309"/>
      <c r="AT38" s="272"/>
      <c r="AU38" s="273"/>
      <c r="AV38" s="273"/>
      <c r="AW38" s="273"/>
      <c r="AX38" s="273"/>
      <c r="AY38" s="273"/>
      <c r="AZ38" s="273"/>
      <c r="BA38" s="273"/>
      <c r="BB38" s="273"/>
      <c r="BC38" s="273"/>
      <c r="BD38" s="273"/>
      <c r="BE38" s="273"/>
      <c r="BF38" s="273"/>
      <c r="BG38" s="273"/>
      <c r="BH38" s="274"/>
      <c r="BJ38" s="8" t="s">
        <v>75</v>
      </c>
      <c r="BK38" s="17" t="s">
        <v>78</v>
      </c>
      <c r="BL38" s="17" t="s">
        <v>78</v>
      </c>
      <c r="BM38" s="17" t="s">
        <v>84</v>
      </c>
      <c r="BN38" s="17" t="s">
        <v>84</v>
      </c>
      <c r="BO38" s="17" t="s">
        <v>79</v>
      </c>
      <c r="BP38" s="17" t="s">
        <v>79</v>
      </c>
      <c r="BQ38" s="17" t="s">
        <v>85</v>
      </c>
      <c r="BR38" s="17" t="s">
        <v>85</v>
      </c>
      <c r="BS38" s="17" t="s">
        <v>80</v>
      </c>
      <c r="BT38" s="17" t="s">
        <v>81</v>
      </c>
      <c r="BU38" s="18" t="s">
        <v>86</v>
      </c>
      <c r="BV38" s="18" t="s">
        <v>87</v>
      </c>
      <c r="BW38" s="18" t="s">
        <v>87</v>
      </c>
      <c r="BX38" s="19" t="s">
        <v>105</v>
      </c>
      <c r="BY38" s="19" t="s">
        <v>48</v>
      </c>
      <c r="BZ38" s="16"/>
      <c r="CA38" s="16"/>
      <c r="CB38" s="16"/>
      <c r="CC38" s="16"/>
      <c r="CD38" s="16"/>
      <c r="CE38" s="16"/>
      <c r="CF38" s="16"/>
      <c r="CG38" s="16"/>
      <c r="CH38" s="16"/>
      <c r="CI38" s="16"/>
    </row>
    <row r="39" spans="1:87" ht="50.1" customHeight="1" thickBot="1">
      <c r="B39" s="277"/>
      <c r="C39" s="298"/>
      <c r="D39" s="299"/>
      <c r="E39" s="310" t="s">
        <v>98</v>
      </c>
      <c r="F39" s="311"/>
      <c r="G39" s="476"/>
      <c r="H39" s="477" t="s">
        <v>99</v>
      </c>
      <c r="I39" s="478"/>
      <c r="J39" s="479"/>
      <c r="K39" s="280"/>
      <c r="L39" s="287"/>
      <c r="M39" s="281"/>
      <c r="N39" s="301"/>
      <c r="O39" s="301"/>
      <c r="P39" s="301"/>
      <c r="Q39" s="301"/>
      <c r="R39" s="301"/>
      <c r="S39" s="301"/>
      <c r="T39" s="301"/>
      <c r="U39" s="301"/>
      <c r="V39" s="301"/>
      <c r="W39" s="301"/>
      <c r="X39" s="301"/>
      <c r="Y39" s="301"/>
      <c r="Z39" s="302"/>
      <c r="AA39" s="312" t="s">
        <v>32</v>
      </c>
      <c r="AB39" s="312"/>
      <c r="AC39" s="312"/>
      <c r="AD39" s="313"/>
      <c r="AE39" s="314" t="s">
        <v>28</v>
      </c>
      <c r="AF39" s="315"/>
      <c r="AG39" s="316"/>
      <c r="AH39" s="314" t="s">
        <v>29</v>
      </c>
      <c r="AI39" s="315"/>
      <c r="AJ39" s="316"/>
      <c r="AK39" s="314" t="s">
        <v>30</v>
      </c>
      <c r="AL39" s="315"/>
      <c r="AM39" s="316"/>
      <c r="AN39" s="314" t="s">
        <v>2</v>
      </c>
      <c r="AO39" s="315"/>
      <c r="AP39" s="316"/>
      <c r="AQ39" s="314" t="s">
        <v>31</v>
      </c>
      <c r="AR39" s="315"/>
      <c r="AS39" s="317"/>
      <c r="AT39" s="272"/>
      <c r="AU39" s="273"/>
      <c r="AV39" s="273"/>
      <c r="AW39" s="273"/>
      <c r="AX39" s="273"/>
      <c r="AY39" s="273"/>
      <c r="AZ39" s="273"/>
      <c r="BA39" s="273"/>
      <c r="BB39" s="273"/>
      <c r="BC39" s="273"/>
      <c r="BD39" s="273"/>
      <c r="BE39" s="273"/>
      <c r="BF39" s="273"/>
      <c r="BG39" s="273"/>
      <c r="BH39" s="274"/>
      <c r="BJ39" s="8" t="s">
        <v>76</v>
      </c>
      <c r="BK39" s="17" t="s">
        <v>78</v>
      </c>
      <c r="BL39" s="17" t="s">
        <v>78</v>
      </c>
      <c r="BM39" s="17" t="s">
        <v>84</v>
      </c>
      <c r="BN39" s="17" t="s">
        <v>84</v>
      </c>
      <c r="BO39" s="17" t="s">
        <v>79</v>
      </c>
      <c r="BP39" s="17" t="s">
        <v>79</v>
      </c>
      <c r="BQ39" s="17" t="s">
        <v>85</v>
      </c>
      <c r="BR39" s="17" t="s">
        <v>85</v>
      </c>
      <c r="BS39" s="17" t="s">
        <v>80</v>
      </c>
      <c r="BT39" s="17" t="s">
        <v>81</v>
      </c>
      <c r="BU39" s="18" t="s">
        <v>86</v>
      </c>
      <c r="BV39" s="18" t="s">
        <v>87</v>
      </c>
      <c r="BW39" s="18" t="s">
        <v>87</v>
      </c>
      <c r="BX39" s="19" t="s">
        <v>105</v>
      </c>
      <c r="BY39" s="19" t="s">
        <v>48</v>
      </c>
      <c r="BZ39" s="16"/>
      <c r="CA39" s="16"/>
      <c r="CB39" s="16"/>
      <c r="CC39" s="16"/>
      <c r="CD39" s="16"/>
      <c r="CE39" s="16"/>
      <c r="CF39" s="16"/>
      <c r="CG39" s="16"/>
      <c r="CH39" s="16"/>
      <c r="CI39" s="16"/>
    </row>
    <row r="40" spans="1:87" ht="50.1" customHeight="1">
      <c r="B40" s="248" t="s">
        <v>39</v>
      </c>
      <c r="C40" s="249"/>
      <c r="D40" s="249"/>
      <c r="E40" s="249"/>
      <c r="F40" s="250"/>
      <c r="G40" s="482" t="s">
        <v>71</v>
      </c>
      <c r="H40" s="341"/>
      <c r="I40" s="341"/>
      <c r="J40" s="341"/>
      <c r="K40" s="341"/>
      <c r="L40" s="341"/>
      <c r="M40" s="342"/>
      <c r="N40" s="343" t="s">
        <v>40</v>
      </c>
      <c r="O40" s="344"/>
      <c r="P40" s="344"/>
      <c r="Q40" s="344"/>
      <c r="R40" s="345"/>
      <c r="S40" s="346"/>
      <c r="T40" s="347"/>
      <c r="U40" s="347"/>
      <c r="V40" s="347"/>
      <c r="W40" s="347"/>
      <c r="X40" s="347"/>
      <c r="Y40" s="347"/>
      <c r="Z40" s="348"/>
      <c r="AA40" s="290" t="s">
        <v>117</v>
      </c>
      <c r="AB40" s="290"/>
      <c r="AC40" s="290"/>
      <c r="AD40" s="291"/>
      <c r="AE40" s="349">
        <f>VLOOKUP(F33, BJ36:CI41,22,0)</f>
        <v>0</v>
      </c>
      <c r="AF40" s="290"/>
      <c r="AG40" s="291"/>
      <c r="AH40" s="318">
        <f>VLOOKUP(F33, BJ36:CI41,23,0)</f>
        <v>1.2</v>
      </c>
      <c r="AI40" s="319"/>
      <c r="AJ40" s="350"/>
      <c r="AK40" s="318">
        <f>VLOOKUP(F33, BJ36:CI41,24,0)</f>
        <v>2.5</v>
      </c>
      <c r="AL40" s="319"/>
      <c r="AM40" s="350"/>
      <c r="AN40" s="318">
        <f>VLOOKUP(F33, BJ36:CI41,25,0)</f>
        <v>4.7</v>
      </c>
      <c r="AO40" s="319"/>
      <c r="AP40" s="350"/>
      <c r="AQ40" s="318">
        <f>VLOOKUP(F33, BJ36:CI41,26,0)</f>
        <v>3.5</v>
      </c>
      <c r="AR40" s="319"/>
      <c r="AS40" s="320"/>
      <c r="AT40" s="272"/>
      <c r="AU40" s="273"/>
      <c r="AV40" s="273"/>
      <c r="AW40" s="273"/>
      <c r="AX40" s="273"/>
      <c r="AY40" s="273"/>
      <c r="AZ40" s="273"/>
      <c r="BA40" s="273"/>
      <c r="BB40" s="273"/>
      <c r="BC40" s="273"/>
      <c r="BD40" s="273"/>
      <c r="BE40" s="273"/>
      <c r="BF40" s="273"/>
      <c r="BG40" s="273"/>
      <c r="BH40" s="274"/>
      <c r="BJ40" s="8" t="s">
        <v>103</v>
      </c>
      <c r="BK40" s="17" t="s">
        <v>92</v>
      </c>
      <c r="BL40" s="17" t="s">
        <v>92</v>
      </c>
      <c r="BM40" s="17" t="s">
        <v>106</v>
      </c>
      <c r="BN40" s="17" t="s">
        <v>93</v>
      </c>
      <c r="BO40" s="17" t="s">
        <v>79</v>
      </c>
      <c r="BP40" s="17" t="s">
        <v>79</v>
      </c>
      <c r="BQ40" s="17" t="s">
        <v>94</v>
      </c>
      <c r="BR40" s="17" t="s">
        <v>94</v>
      </c>
      <c r="BS40" s="17" t="s">
        <v>95</v>
      </c>
      <c r="BT40" s="17" t="s">
        <v>96</v>
      </c>
      <c r="BU40" s="18" t="s">
        <v>86</v>
      </c>
      <c r="BV40" s="18" t="s">
        <v>87</v>
      </c>
      <c r="BW40" s="18" t="s">
        <v>87</v>
      </c>
      <c r="BX40" s="19" t="s">
        <v>105</v>
      </c>
      <c r="BY40" s="19" t="s">
        <v>48</v>
      </c>
      <c r="BZ40" s="16"/>
      <c r="CA40" s="16"/>
      <c r="CB40" s="16"/>
      <c r="CC40" s="16"/>
      <c r="CD40" s="16"/>
      <c r="CE40" s="16"/>
      <c r="CF40" s="16"/>
      <c r="CG40" s="16"/>
      <c r="CH40" s="16"/>
      <c r="CI40" s="16"/>
    </row>
    <row r="41" spans="1:87" ht="50.1" customHeight="1">
      <c r="B41" s="321" t="s">
        <v>4</v>
      </c>
      <c r="C41" s="322"/>
      <c r="D41" s="322"/>
      <c r="E41" s="322"/>
      <c r="F41" s="323"/>
      <c r="G41" s="480" t="s">
        <v>97</v>
      </c>
      <c r="H41" s="328"/>
      <c r="I41" s="328"/>
      <c r="J41" s="328"/>
      <c r="K41" s="328"/>
      <c r="L41" s="328"/>
      <c r="M41" s="329"/>
      <c r="N41" s="332" t="s">
        <v>7</v>
      </c>
      <c r="O41" s="322"/>
      <c r="P41" s="322"/>
      <c r="Q41" s="322"/>
      <c r="R41" s="323"/>
      <c r="S41" s="334"/>
      <c r="T41" s="335"/>
      <c r="U41" s="335"/>
      <c r="V41" s="335"/>
      <c r="W41" s="335"/>
      <c r="X41" s="335"/>
      <c r="Y41" s="335"/>
      <c r="Z41" s="336"/>
      <c r="AA41" s="293" t="s">
        <v>116</v>
      </c>
      <c r="AB41" s="293"/>
      <c r="AC41" s="293"/>
      <c r="AD41" s="294"/>
      <c r="AE41" s="295" t="s">
        <v>112</v>
      </c>
      <c r="AF41" s="296"/>
      <c r="AG41" s="297"/>
      <c r="AH41" s="295" t="s">
        <v>112</v>
      </c>
      <c r="AI41" s="296"/>
      <c r="AJ41" s="297"/>
      <c r="AK41" s="295" t="s">
        <v>112</v>
      </c>
      <c r="AL41" s="296"/>
      <c r="AM41" s="297"/>
      <c r="AN41" s="295" t="s">
        <v>112</v>
      </c>
      <c r="AO41" s="296"/>
      <c r="AP41" s="297"/>
      <c r="AQ41" s="295" t="s">
        <v>112</v>
      </c>
      <c r="AR41" s="296"/>
      <c r="AS41" s="297"/>
      <c r="AT41" s="272"/>
      <c r="AU41" s="273"/>
      <c r="AV41" s="273"/>
      <c r="AW41" s="273"/>
      <c r="AX41" s="273"/>
      <c r="AY41" s="273"/>
      <c r="AZ41" s="273"/>
      <c r="BA41" s="273"/>
      <c r="BB41" s="273"/>
      <c r="BC41" s="273"/>
      <c r="BD41" s="273"/>
      <c r="BE41" s="273"/>
      <c r="BF41" s="273"/>
      <c r="BG41" s="273"/>
      <c r="BH41" s="274"/>
      <c r="BJ41" s="8" t="s">
        <v>82</v>
      </c>
      <c r="BK41" s="17" t="s">
        <v>92</v>
      </c>
      <c r="BL41" s="17" t="s">
        <v>92</v>
      </c>
      <c r="BM41" s="17" t="s">
        <v>93</v>
      </c>
      <c r="BN41" s="17" t="s">
        <v>93</v>
      </c>
      <c r="BO41" s="17" t="s">
        <v>79</v>
      </c>
      <c r="BP41" s="17" t="s">
        <v>79</v>
      </c>
      <c r="BQ41" s="17" t="s">
        <v>94</v>
      </c>
      <c r="BR41" s="17" t="s">
        <v>94</v>
      </c>
      <c r="BS41" s="17" t="s">
        <v>95</v>
      </c>
      <c r="BT41" s="17" t="s">
        <v>96</v>
      </c>
      <c r="BU41" s="18" t="s">
        <v>86</v>
      </c>
      <c r="BV41" s="18" t="s">
        <v>87</v>
      </c>
      <c r="BW41" s="18" t="s">
        <v>87</v>
      </c>
      <c r="BX41" s="19" t="s">
        <v>105</v>
      </c>
      <c r="BY41" s="19" t="s">
        <v>48</v>
      </c>
      <c r="BZ41" s="16"/>
      <c r="CA41" s="16"/>
      <c r="CB41" s="16"/>
      <c r="CC41" s="16"/>
      <c r="CD41" s="16"/>
      <c r="CE41" s="16"/>
      <c r="CF41" s="16"/>
      <c r="CG41" s="16"/>
      <c r="CH41" s="16"/>
      <c r="CI41" s="16"/>
    </row>
    <row r="42" spans="1:87" ht="50.1" customHeight="1" thickBot="1">
      <c r="B42" s="324"/>
      <c r="C42" s="325"/>
      <c r="D42" s="325"/>
      <c r="E42" s="325"/>
      <c r="F42" s="411"/>
      <c r="G42" s="481"/>
      <c r="H42" s="412"/>
      <c r="I42" s="412"/>
      <c r="J42" s="412"/>
      <c r="K42" s="412"/>
      <c r="L42" s="412"/>
      <c r="M42" s="413"/>
      <c r="N42" s="414"/>
      <c r="O42" s="325"/>
      <c r="P42" s="325"/>
      <c r="Q42" s="325"/>
      <c r="R42" s="411"/>
      <c r="S42" s="415"/>
      <c r="T42" s="416"/>
      <c r="U42" s="416"/>
      <c r="V42" s="416"/>
      <c r="W42" s="416"/>
      <c r="X42" s="416"/>
      <c r="Y42" s="416"/>
      <c r="Z42" s="417"/>
      <c r="AA42" s="430" t="s">
        <v>113</v>
      </c>
      <c r="AB42" s="431"/>
      <c r="AC42" s="431"/>
      <c r="AD42" s="432"/>
      <c r="AE42" s="433"/>
      <c r="AF42" s="434"/>
      <c r="AG42" s="435"/>
      <c r="AH42" s="358"/>
      <c r="AI42" s="359"/>
      <c r="AJ42" s="360"/>
      <c r="AK42" s="436"/>
      <c r="AL42" s="437"/>
      <c r="AM42" s="438"/>
      <c r="AN42" s="436"/>
      <c r="AO42" s="437"/>
      <c r="AP42" s="438"/>
      <c r="AQ42" s="436"/>
      <c r="AR42" s="437"/>
      <c r="AS42" s="439"/>
      <c r="AT42" s="408"/>
      <c r="AU42" s="409"/>
      <c r="AV42" s="409"/>
      <c r="AW42" s="409"/>
      <c r="AX42" s="409"/>
      <c r="AY42" s="409"/>
      <c r="AZ42" s="409"/>
      <c r="BA42" s="409"/>
      <c r="BB42" s="409"/>
      <c r="BC42" s="409"/>
      <c r="BD42" s="409"/>
      <c r="BE42" s="409"/>
      <c r="BF42" s="409"/>
      <c r="BG42" s="409"/>
      <c r="BH42" s="410"/>
      <c r="BJ42" s="9"/>
    </row>
    <row r="43" spans="1:87" ht="39.950000000000003" customHeight="1">
      <c r="B43" s="375" t="s">
        <v>69</v>
      </c>
      <c r="C43" s="376"/>
      <c r="D43" s="467"/>
      <c r="E43" s="467"/>
      <c r="F43" s="467"/>
      <c r="G43" s="467"/>
      <c r="H43" s="467"/>
      <c r="I43" s="467"/>
      <c r="J43" s="467"/>
      <c r="K43" s="467"/>
      <c r="L43" s="418" t="s">
        <v>41</v>
      </c>
      <c r="M43" s="419"/>
      <c r="N43" s="420"/>
      <c r="O43" s="418"/>
      <c r="P43" s="419"/>
      <c r="Q43" s="419"/>
      <c r="R43" s="420"/>
      <c r="S43" s="418" t="s">
        <v>42</v>
      </c>
      <c r="T43" s="419"/>
      <c r="U43" s="420"/>
      <c r="V43" s="418"/>
      <c r="W43" s="419"/>
      <c r="X43" s="419"/>
      <c r="Y43" s="420"/>
      <c r="Z43" s="376" t="s">
        <v>43</v>
      </c>
      <c r="AA43" s="376"/>
      <c r="AB43" s="376"/>
      <c r="AC43" s="444"/>
      <c r="AD43" s="445"/>
      <c r="AE43" s="445"/>
      <c r="AF43" s="446"/>
      <c r="AG43" s="376" t="s">
        <v>44</v>
      </c>
      <c r="AH43" s="376"/>
      <c r="AI43" s="376"/>
      <c r="AJ43" s="376"/>
      <c r="AK43" s="450" t="s">
        <v>70</v>
      </c>
      <c r="AL43" s="450"/>
      <c r="AM43" s="450"/>
      <c r="AN43" s="450"/>
      <c r="AO43" s="450"/>
      <c r="AP43" s="450"/>
      <c r="AQ43" s="450"/>
      <c r="AR43" s="450"/>
      <c r="AS43" s="450"/>
      <c r="AT43" s="376" t="s">
        <v>45</v>
      </c>
      <c r="AU43" s="376"/>
      <c r="AV43" s="376"/>
      <c r="AW43" s="376"/>
      <c r="AX43" s="376"/>
      <c r="AY43" s="376"/>
      <c r="AZ43" s="376"/>
      <c r="BA43" s="376"/>
      <c r="BB43" s="376"/>
      <c r="BC43" s="376"/>
      <c r="BD43" s="376"/>
      <c r="BE43" s="376"/>
      <c r="BF43" s="376"/>
      <c r="BG43" s="376"/>
      <c r="BH43" s="452"/>
      <c r="BJ43" s="9"/>
    </row>
    <row r="44" spans="1:87" ht="20.100000000000001" customHeight="1">
      <c r="B44" s="466"/>
      <c r="C44" s="363"/>
      <c r="D44" s="468"/>
      <c r="E44" s="468"/>
      <c r="F44" s="468"/>
      <c r="G44" s="468"/>
      <c r="H44" s="468"/>
      <c r="I44" s="468"/>
      <c r="J44" s="468"/>
      <c r="K44" s="468"/>
      <c r="L44" s="421"/>
      <c r="M44" s="422"/>
      <c r="N44" s="423"/>
      <c r="O44" s="427"/>
      <c r="P44" s="428"/>
      <c r="Q44" s="428"/>
      <c r="R44" s="429"/>
      <c r="S44" s="421"/>
      <c r="T44" s="422"/>
      <c r="U44" s="423"/>
      <c r="V44" s="427"/>
      <c r="W44" s="428"/>
      <c r="X44" s="428"/>
      <c r="Y44" s="429"/>
      <c r="Z44" s="363"/>
      <c r="AA44" s="363"/>
      <c r="AB44" s="363"/>
      <c r="AC44" s="447"/>
      <c r="AD44" s="448"/>
      <c r="AE44" s="448"/>
      <c r="AF44" s="449"/>
      <c r="AG44" s="363"/>
      <c r="AH44" s="363"/>
      <c r="AI44" s="363"/>
      <c r="AJ44" s="363"/>
      <c r="AK44" s="451"/>
      <c r="AL44" s="451"/>
      <c r="AM44" s="451"/>
      <c r="AN44" s="451"/>
      <c r="AO44" s="451"/>
      <c r="AP44" s="451"/>
      <c r="AQ44" s="451"/>
      <c r="AR44" s="451"/>
      <c r="AS44" s="451"/>
      <c r="AT44" s="363"/>
      <c r="AU44" s="363"/>
      <c r="AV44" s="363"/>
      <c r="AW44" s="363"/>
      <c r="AX44" s="363"/>
      <c r="AY44" s="363"/>
      <c r="AZ44" s="363"/>
      <c r="BA44" s="363"/>
      <c r="BB44" s="363"/>
      <c r="BC44" s="363"/>
      <c r="BD44" s="363"/>
      <c r="BE44" s="363"/>
      <c r="BF44" s="363"/>
      <c r="BG44" s="363"/>
      <c r="BH44" s="441"/>
      <c r="BJ44" s="9"/>
    </row>
    <row r="45" spans="1:87" ht="20.100000000000001" customHeight="1">
      <c r="B45" s="466"/>
      <c r="C45" s="363"/>
      <c r="D45" s="453"/>
      <c r="E45" s="453"/>
      <c r="F45" s="453"/>
      <c r="G45" s="453"/>
      <c r="H45" s="453"/>
      <c r="I45" s="453"/>
      <c r="J45" s="453"/>
      <c r="K45" s="453"/>
      <c r="L45" s="421"/>
      <c r="M45" s="422"/>
      <c r="N45" s="423"/>
      <c r="O45" s="455"/>
      <c r="P45" s="456"/>
      <c r="Q45" s="456"/>
      <c r="R45" s="457"/>
      <c r="S45" s="421"/>
      <c r="T45" s="422"/>
      <c r="U45" s="423"/>
      <c r="V45" s="455"/>
      <c r="W45" s="456"/>
      <c r="X45" s="456"/>
      <c r="Y45" s="457"/>
      <c r="Z45" s="363"/>
      <c r="AA45" s="363"/>
      <c r="AB45" s="363"/>
      <c r="AC45" s="458"/>
      <c r="AD45" s="459"/>
      <c r="AE45" s="459"/>
      <c r="AF45" s="460"/>
      <c r="AG45" s="363"/>
      <c r="AH45" s="363"/>
      <c r="AI45" s="363"/>
      <c r="AJ45" s="363"/>
      <c r="AK45" s="464" t="s">
        <v>72</v>
      </c>
      <c r="AL45" s="464"/>
      <c r="AM45" s="464"/>
      <c r="AN45" s="464"/>
      <c r="AO45" s="464"/>
      <c r="AP45" s="464"/>
      <c r="AQ45" s="464"/>
      <c r="AR45" s="464"/>
      <c r="AS45" s="464"/>
      <c r="AT45" s="362" t="s">
        <v>46</v>
      </c>
      <c r="AU45" s="362"/>
      <c r="AV45" s="362"/>
      <c r="AW45" s="363"/>
      <c r="AX45" s="363"/>
      <c r="AY45" s="363"/>
      <c r="AZ45" s="363"/>
      <c r="BA45" s="362" t="s">
        <v>47</v>
      </c>
      <c r="BB45" s="362"/>
      <c r="BC45" s="362"/>
      <c r="BD45" s="362"/>
      <c r="BE45" s="363"/>
      <c r="BF45" s="363"/>
      <c r="BG45" s="363"/>
      <c r="BH45" s="441"/>
      <c r="BJ45" s="9"/>
    </row>
    <row r="46" spans="1:87" ht="39.950000000000003" customHeight="1" thickBot="1">
      <c r="B46" s="377"/>
      <c r="C46" s="378"/>
      <c r="D46" s="454"/>
      <c r="E46" s="454"/>
      <c r="F46" s="454"/>
      <c r="G46" s="454"/>
      <c r="H46" s="454"/>
      <c r="I46" s="454"/>
      <c r="J46" s="454"/>
      <c r="K46" s="454"/>
      <c r="L46" s="424"/>
      <c r="M46" s="425"/>
      <c r="N46" s="426"/>
      <c r="O46" s="424"/>
      <c r="P46" s="425"/>
      <c r="Q46" s="425"/>
      <c r="R46" s="426"/>
      <c r="S46" s="424"/>
      <c r="T46" s="425"/>
      <c r="U46" s="426"/>
      <c r="V46" s="424"/>
      <c r="W46" s="425"/>
      <c r="X46" s="425"/>
      <c r="Y46" s="426"/>
      <c r="Z46" s="378"/>
      <c r="AA46" s="378"/>
      <c r="AB46" s="378"/>
      <c r="AC46" s="461"/>
      <c r="AD46" s="462"/>
      <c r="AE46" s="462"/>
      <c r="AF46" s="463"/>
      <c r="AG46" s="378"/>
      <c r="AH46" s="378"/>
      <c r="AI46" s="378"/>
      <c r="AJ46" s="378"/>
      <c r="AK46" s="465"/>
      <c r="AL46" s="465"/>
      <c r="AM46" s="465"/>
      <c r="AN46" s="465"/>
      <c r="AO46" s="465"/>
      <c r="AP46" s="465"/>
      <c r="AQ46" s="465"/>
      <c r="AR46" s="465"/>
      <c r="AS46" s="465"/>
      <c r="AT46" s="440"/>
      <c r="AU46" s="440"/>
      <c r="AV46" s="440"/>
      <c r="AW46" s="378"/>
      <c r="AX46" s="378"/>
      <c r="AY46" s="378"/>
      <c r="AZ46" s="378"/>
      <c r="BA46" s="440"/>
      <c r="BB46" s="440"/>
      <c r="BC46" s="440"/>
      <c r="BD46" s="440"/>
      <c r="BE46" s="378"/>
      <c r="BF46" s="378"/>
      <c r="BG46" s="378"/>
      <c r="BH46" s="442"/>
      <c r="BJ46" s="10"/>
    </row>
    <row r="47" spans="1:87" ht="50.1" customHeight="1" thickBot="1">
      <c r="A47" s="2" t="s">
        <v>1</v>
      </c>
      <c r="B47" s="364" t="s">
        <v>8</v>
      </c>
      <c r="C47" s="365"/>
      <c r="D47" s="365"/>
      <c r="E47" s="365"/>
      <c r="F47" s="365"/>
      <c r="G47" s="365"/>
      <c r="H47" s="365"/>
      <c r="I47" s="365"/>
      <c r="J47" s="365"/>
      <c r="K47" s="365"/>
      <c r="L47" s="365"/>
      <c r="M47" s="365"/>
      <c r="N47" s="365"/>
      <c r="O47" s="365"/>
      <c r="P47" s="365"/>
      <c r="Q47" s="365"/>
      <c r="R47" s="365"/>
      <c r="S47" s="365"/>
      <c r="T47" s="365"/>
      <c r="U47" s="365"/>
      <c r="V47" s="365"/>
      <c r="W47" s="365"/>
      <c r="X47" s="365"/>
      <c r="Y47" s="365"/>
      <c r="Z47" s="365"/>
      <c r="AA47" s="365"/>
      <c r="AB47" s="365"/>
      <c r="AC47" s="365"/>
      <c r="AD47" s="365"/>
      <c r="AE47" s="365"/>
      <c r="AF47" s="365"/>
      <c r="AG47" s="365"/>
      <c r="AH47" s="365"/>
      <c r="AI47" s="365"/>
      <c r="AJ47" s="365"/>
      <c r="AK47" s="365"/>
      <c r="AL47" s="365"/>
      <c r="AM47" s="365"/>
      <c r="AN47" s="365"/>
      <c r="AO47" s="365"/>
      <c r="AP47" s="365"/>
      <c r="AQ47" s="365"/>
      <c r="AR47" s="365"/>
      <c r="AS47" s="365"/>
      <c r="AT47" s="365"/>
      <c r="AU47" s="365"/>
      <c r="AV47" s="365"/>
      <c r="AW47" s="365"/>
      <c r="AX47" s="365"/>
      <c r="AY47" s="365"/>
      <c r="AZ47" s="365"/>
      <c r="BA47" s="365"/>
      <c r="BB47" s="365"/>
      <c r="BC47" s="365"/>
      <c r="BD47" s="365"/>
      <c r="BE47" s="365"/>
      <c r="BF47" s="365"/>
      <c r="BG47" s="365"/>
      <c r="BH47" s="443"/>
      <c r="BJ47" s="10"/>
    </row>
    <row r="48" spans="1:87" ht="50.1" customHeight="1">
      <c r="B48" s="368" t="s">
        <v>50</v>
      </c>
      <c r="C48" s="369"/>
      <c r="D48" s="372" t="s">
        <v>51</v>
      </c>
      <c r="E48" s="372"/>
      <c r="F48" s="372"/>
      <c r="G48" s="372"/>
      <c r="H48" s="372" t="s">
        <v>52</v>
      </c>
      <c r="I48" s="372"/>
      <c r="J48" s="372"/>
      <c r="K48" s="372"/>
      <c r="L48" s="372" t="s">
        <v>53</v>
      </c>
      <c r="M48" s="372"/>
      <c r="N48" s="372"/>
      <c r="O48" s="372"/>
      <c r="P48" s="372" t="s">
        <v>54</v>
      </c>
      <c r="Q48" s="372"/>
      <c r="R48" s="372"/>
      <c r="S48" s="372"/>
      <c r="T48" s="372" t="s">
        <v>55</v>
      </c>
      <c r="U48" s="372"/>
      <c r="V48" s="381" t="s">
        <v>56</v>
      </c>
      <c r="W48" s="381"/>
      <c r="X48" s="382" t="s">
        <v>57</v>
      </c>
      <c r="Y48" s="382"/>
      <c r="Z48" s="382"/>
      <c r="AA48" s="382" t="s">
        <v>58</v>
      </c>
      <c r="AB48" s="382"/>
      <c r="AC48" s="382"/>
      <c r="AD48" s="382"/>
      <c r="AE48" s="382"/>
      <c r="AF48" s="382"/>
      <c r="AG48" s="382" t="s">
        <v>59</v>
      </c>
      <c r="AH48" s="382"/>
      <c r="AI48" s="382"/>
      <c r="AJ48" s="383" t="s">
        <v>49</v>
      </c>
      <c r="AK48" s="383"/>
      <c r="AL48" s="383"/>
      <c r="AM48" s="379" t="s">
        <v>9</v>
      </c>
      <c r="AN48" s="379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2"/>
      <c r="BI48" s="1"/>
      <c r="BJ48" s="10"/>
    </row>
    <row r="49" spans="2:62" ht="50.1" customHeight="1">
      <c r="B49" s="370"/>
      <c r="C49" s="371"/>
      <c r="D49" s="252" t="s">
        <v>60</v>
      </c>
      <c r="E49" s="252"/>
      <c r="F49" s="252" t="s">
        <v>61</v>
      </c>
      <c r="G49" s="252"/>
      <c r="H49" s="252" t="s">
        <v>60</v>
      </c>
      <c r="I49" s="252"/>
      <c r="J49" s="252" t="s">
        <v>61</v>
      </c>
      <c r="K49" s="252"/>
      <c r="L49" s="252" t="s">
        <v>60</v>
      </c>
      <c r="M49" s="252"/>
      <c r="N49" s="252" t="s">
        <v>61</v>
      </c>
      <c r="O49" s="252"/>
      <c r="P49" s="252" t="s">
        <v>60</v>
      </c>
      <c r="Q49" s="252"/>
      <c r="R49" s="252" t="s">
        <v>61</v>
      </c>
      <c r="S49" s="252"/>
      <c r="T49" s="252"/>
      <c r="U49" s="252"/>
      <c r="V49" s="253"/>
      <c r="W49" s="253"/>
      <c r="X49" s="245"/>
      <c r="Y49" s="245"/>
      <c r="Z49" s="245"/>
      <c r="AA49" s="253" t="s">
        <v>62</v>
      </c>
      <c r="AB49" s="253"/>
      <c r="AC49" s="253"/>
      <c r="AD49" s="253" t="s">
        <v>63</v>
      </c>
      <c r="AE49" s="253"/>
      <c r="AF49" s="253"/>
      <c r="AG49" s="245"/>
      <c r="AH49" s="245"/>
      <c r="AI49" s="245"/>
      <c r="AJ49" s="384"/>
      <c r="AK49" s="384"/>
      <c r="AL49" s="384"/>
      <c r="AM49" s="380"/>
      <c r="AN49" s="380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2"/>
      <c r="BI49" s="1"/>
      <c r="BJ49" s="10"/>
    </row>
    <row r="50" spans="2:62" ht="90" customHeight="1">
      <c r="B50" s="391" t="s">
        <v>91</v>
      </c>
      <c r="C50" s="392"/>
      <c r="D50" s="385" t="str">
        <f>VLOOKUP(F33, BJ36:BY41,2,0)</f>
        <v>4.0±0.5</v>
      </c>
      <c r="E50" s="385"/>
      <c r="F50" s="385" t="str">
        <f>VLOOKUP(F33, BJ36:BZ41,3,0)</f>
        <v>4.0±0.5</v>
      </c>
      <c r="G50" s="385"/>
      <c r="H50" s="385" t="str">
        <f>VLOOKUP(F33, BJ36:CA41,4,0)</f>
        <v>39±0.5</v>
      </c>
      <c r="I50" s="385"/>
      <c r="J50" s="385" t="str">
        <f>VLOOKUP(F33, BJ36:CA41,5,0)</f>
        <v>39±0.5</v>
      </c>
      <c r="K50" s="385"/>
      <c r="L50" s="385" t="str">
        <f>VLOOKUP(F33, BJ36:CB41,6,0)</f>
        <v>5±0.5</v>
      </c>
      <c r="M50" s="385"/>
      <c r="N50" s="385" t="str">
        <f>VLOOKUP(F33, BJ36:CC41,7,0)</f>
        <v>5±0.5</v>
      </c>
      <c r="O50" s="385"/>
      <c r="P50" s="385" t="str">
        <f>VLOOKUP(F33, BJ36:BZ41,8,0)</f>
        <v>9.5±0.5</v>
      </c>
      <c r="Q50" s="385"/>
      <c r="R50" s="385" t="str">
        <f>VLOOKUP(F33, BJ36:BY41,9,0)</f>
        <v>9.5±0.5</v>
      </c>
      <c r="S50" s="385"/>
      <c r="T50" s="385" t="str">
        <f>VLOOKUP(F33, BJ36:BY41,10,0)</f>
        <v>65±0.5</v>
      </c>
      <c r="U50" s="385"/>
      <c r="V50" s="385" t="str">
        <f>VLOOKUP(F33, BJ36:BY41,11,0)</f>
        <v>55±0.3</v>
      </c>
      <c r="W50" s="385"/>
      <c r="X50" s="385" t="str">
        <f>VLOOKUP(F33, BJ36:BY41,12,0)</f>
        <v>0.400±0.015</v>
      </c>
      <c r="Y50" s="385"/>
      <c r="Z50" s="385"/>
      <c r="AA50" s="385" t="str">
        <f>VLOOKUP(F33, BJ36:BY41,13,0)</f>
        <v>0.600±0.015</v>
      </c>
      <c r="AB50" s="385"/>
      <c r="AC50" s="385"/>
      <c r="AD50" s="386" t="str">
        <f>VLOOKUP(F33, BJ36:BY41,14,0)</f>
        <v>0.600±0.015</v>
      </c>
      <c r="AE50" s="386"/>
      <c r="AF50" s="386"/>
      <c r="AG50" s="386" t="str">
        <f>VLOOKUP(F33, BJ36:BY41,15,0)</f>
        <v>MAX. 0.5</v>
      </c>
      <c r="AH50" s="386"/>
      <c r="AI50" s="386"/>
      <c r="AJ50" s="387" t="str">
        <f>VLOOKUP(F33, BJ36:BY41,16,0)</f>
        <v>MAX.0.015</v>
      </c>
      <c r="AK50" s="387"/>
      <c r="AL50" s="387"/>
      <c r="AM50" s="380"/>
      <c r="AN50" s="380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2"/>
      <c r="BI50" s="1"/>
      <c r="BJ50" s="1"/>
    </row>
    <row r="51" spans="2:62" ht="90" customHeight="1">
      <c r="B51" s="388" t="s">
        <v>64</v>
      </c>
      <c r="C51" s="389"/>
      <c r="D51" s="390"/>
      <c r="E51" s="390"/>
      <c r="F51" s="390"/>
      <c r="G51" s="390"/>
      <c r="H51" s="390"/>
      <c r="I51" s="390"/>
      <c r="J51" s="390"/>
      <c r="K51" s="390"/>
      <c r="L51" s="390"/>
      <c r="M51" s="390"/>
      <c r="N51" s="390"/>
      <c r="O51" s="390"/>
      <c r="P51" s="390"/>
      <c r="Q51" s="390"/>
      <c r="R51" s="390"/>
      <c r="S51" s="390"/>
      <c r="T51" s="390"/>
      <c r="U51" s="390"/>
      <c r="V51" s="390"/>
      <c r="W51" s="390"/>
      <c r="X51" s="393"/>
      <c r="Y51" s="393"/>
      <c r="Z51" s="393"/>
      <c r="AA51" s="390"/>
      <c r="AB51" s="390"/>
      <c r="AC51" s="390"/>
      <c r="AD51" s="390"/>
      <c r="AE51" s="390"/>
      <c r="AF51" s="390"/>
      <c r="AG51" s="390"/>
      <c r="AH51" s="390"/>
      <c r="AI51" s="390"/>
      <c r="AJ51" s="394" t="s">
        <v>5</v>
      </c>
      <c r="AK51" s="394"/>
      <c r="AL51" s="394"/>
      <c r="AM51" s="394"/>
      <c r="AN51" s="394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2"/>
      <c r="BI51" s="1"/>
      <c r="BJ51" s="1"/>
    </row>
    <row r="52" spans="2:62" ht="90" customHeight="1">
      <c r="B52" s="398" t="s">
        <v>65</v>
      </c>
      <c r="C52" s="399"/>
      <c r="D52" s="396"/>
      <c r="E52" s="396"/>
      <c r="F52" s="396"/>
      <c r="G52" s="396"/>
      <c r="H52" s="396"/>
      <c r="I52" s="396"/>
      <c r="J52" s="396"/>
      <c r="K52" s="396"/>
      <c r="L52" s="395"/>
      <c r="M52" s="395"/>
      <c r="N52" s="395"/>
      <c r="O52" s="395"/>
      <c r="P52" s="395"/>
      <c r="Q52" s="395"/>
      <c r="R52" s="395"/>
      <c r="S52" s="395"/>
      <c r="T52" s="396"/>
      <c r="U52" s="396"/>
      <c r="V52" s="397"/>
      <c r="W52" s="397"/>
      <c r="X52" s="393"/>
      <c r="Y52" s="393"/>
      <c r="Z52" s="393"/>
      <c r="AA52" s="390"/>
      <c r="AB52" s="390"/>
      <c r="AC52" s="390"/>
      <c r="AD52" s="390"/>
      <c r="AE52" s="390"/>
      <c r="AF52" s="390"/>
      <c r="AG52" s="390"/>
      <c r="AH52" s="390"/>
      <c r="AI52" s="390"/>
      <c r="AJ52" s="394" t="s">
        <v>5</v>
      </c>
      <c r="AK52" s="394"/>
      <c r="AL52" s="394"/>
      <c r="AM52" s="394"/>
      <c r="AN52" s="394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2"/>
      <c r="BI52" s="1"/>
      <c r="BJ52" s="1"/>
    </row>
    <row r="53" spans="2:62" ht="90" customHeight="1" thickBot="1">
      <c r="B53" s="403" t="s">
        <v>66</v>
      </c>
      <c r="C53" s="404"/>
      <c r="D53" s="401"/>
      <c r="E53" s="401"/>
      <c r="F53" s="401"/>
      <c r="G53" s="401"/>
      <c r="H53" s="401"/>
      <c r="I53" s="401"/>
      <c r="J53" s="401"/>
      <c r="K53" s="401"/>
      <c r="L53" s="401"/>
      <c r="M53" s="401"/>
      <c r="N53" s="401"/>
      <c r="O53" s="401"/>
      <c r="P53" s="401"/>
      <c r="Q53" s="401"/>
      <c r="R53" s="401"/>
      <c r="S53" s="401"/>
      <c r="T53" s="401"/>
      <c r="U53" s="401"/>
      <c r="V53" s="401"/>
      <c r="W53" s="401"/>
      <c r="X53" s="400"/>
      <c r="Y53" s="400"/>
      <c r="Z53" s="400"/>
      <c r="AA53" s="401"/>
      <c r="AB53" s="401"/>
      <c r="AC53" s="401"/>
      <c r="AD53" s="401"/>
      <c r="AE53" s="401"/>
      <c r="AF53" s="401"/>
      <c r="AG53" s="401"/>
      <c r="AH53" s="401"/>
      <c r="AI53" s="401"/>
      <c r="AJ53" s="402" t="s">
        <v>5</v>
      </c>
      <c r="AK53" s="402"/>
      <c r="AL53" s="402"/>
      <c r="AM53" s="402"/>
      <c r="AN53" s="402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4"/>
      <c r="BI53" s="1"/>
      <c r="BJ53" s="1"/>
    </row>
  </sheetData>
  <mergeCells count="464">
    <mergeCell ref="AD53:AF53"/>
    <mergeCell ref="AG53:AI53"/>
    <mergeCell ref="AJ53:AL53"/>
    <mergeCell ref="AM53:AN53"/>
    <mergeCell ref="L53:M53"/>
    <mergeCell ref="N53:O53"/>
    <mergeCell ref="P53:Q53"/>
    <mergeCell ref="R53:S53"/>
    <mergeCell ref="T53:U53"/>
    <mergeCell ref="V53:W53"/>
    <mergeCell ref="AA52:AC52"/>
    <mergeCell ref="AD52:AF52"/>
    <mergeCell ref="AG52:AI52"/>
    <mergeCell ref="AJ52:AL52"/>
    <mergeCell ref="AM52:AN52"/>
    <mergeCell ref="B53:C53"/>
    <mergeCell ref="D53:E53"/>
    <mergeCell ref="F53:G53"/>
    <mergeCell ref="H53:I53"/>
    <mergeCell ref="J53:K53"/>
    <mergeCell ref="N52:O52"/>
    <mergeCell ref="P52:Q52"/>
    <mergeCell ref="R52:S52"/>
    <mergeCell ref="T52:U52"/>
    <mergeCell ref="V52:W52"/>
    <mergeCell ref="X52:Z52"/>
    <mergeCell ref="B52:C52"/>
    <mergeCell ref="D52:E52"/>
    <mergeCell ref="F52:G52"/>
    <mergeCell ref="H52:I52"/>
    <mergeCell ref="J52:K52"/>
    <mergeCell ref="L52:M52"/>
    <mergeCell ref="X53:Z53"/>
    <mergeCell ref="AA53:AC53"/>
    <mergeCell ref="AD51:AF51"/>
    <mergeCell ref="AG51:AI51"/>
    <mergeCell ref="AJ51:AL51"/>
    <mergeCell ref="AM51:AN51"/>
    <mergeCell ref="L51:M51"/>
    <mergeCell ref="N51:O51"/>
    <mergeCell ref="P51:Q51"/>
    <mergeCell ref="R51:S51"/>
    <mergeCell ref="T51:U51"/>
    <mergeCell ref="V51:W51"/>
    <mergeCell ref="AA50:AC50"/>
    <mergeCell ref="AD50:AF50"/>
    <mergeCell ref="AG50:AI50"/>
    <mergeCell ref="AJ50:AL50"/>
    <mergeCell ref="AM50:AN50"/>
    <mergeCell ref="B51:C51"/>
    <mergeCell ref="D51:E51"/>
    <mergeCell ref="F51:G51"/>
    <mergeCell ref="H51:I51"/>
    <mergeCell ref="J51:K51"/>
    <mergeCell ref="N50:O50"/>
    <mergeCell ref="P50:Q50"/>
    <mergeCell ref="R50:S50"/>
    <mergeCell ref="T50:U50"/>
    <mergeCell ref="V50:W50"/>
    <mergeCell ref="X50:Z50"/>
    <mergeCell ref="B50:C50"/>
    <mergeCell ref="D50:E50"/>
    <mergeCell ref="F50:G50"/>
    <mergeCell ref="H50:I50"/>
    <mergeCell ref="J50:K50"/>
    <mergeCell ref="L50:M50"/>
    <mergeCell ref="X51:Z51"/>
    <mergeCell ref="AA51:AC51"/>
    <mergeCell ref="AM48:AN49"/>
    <mergeCell ref="D49:E49"/>
    <mergeCell ref="F49:G49"/>
    <mergeCell ref="H49:I49"/>
    <mergeCell ref="J49:K49"/>
    <mergeCell ref="L49:M49"/>
    <mergeCell ref="N49:O49"/>
    <mergeCell ref="P49:Q49"/>
    <mergeCell ref="R49:S49"/>
    <mergeCell ref="AA49:AC49"/>
    <mergeCell ref="T48:U49"/>
    <mergeCell ref="V48:W49"/>
    <mergeCell ref="X48:Z49"/>
    <mergeCell ref="AA48:AF48"/>
    <mergeCell ref="AG48:AI49"/>
    <mergeCell ref="AJ48:AL49"/>
    <mergeCell ref="AD49:AF49"/>
    <mergeCell ref="AT45:AV46"/>
    <mergeCell ref="AW45:AZ46"/>
    <mergeCell ref="BA45:BD46"/>
    <mergeCell ref="BE45:BH46"/>
    <mergeCell ref="B47:BH47"/>
    <mergeCell ref="B48:C49"/>
    <mergeCell ref="D48:G48"/>
    <mergeCell ref="H48:K48"/>
    <mergeCell ref="L48:O48"/>
    <mergeCell ref="P48:S48"/>
    <mergeCell ref="Z43:AB46"/>
    <mergeCell ref="AC43:AF44"/>
    <mergeCell ref="AG43:AJ46"/>
    <mergeCell ref="AK43:AS44"/>
    <mergeCell ref="AT43:BH44"/>
    <mergeCell ref="D45:K46"/>
    <mergeCell ref="O45:R46"/>
    <mergeCell ref="V45:Y46"/>
    <mergeCell ref="AC45:AF46"/>
    <mergeCell ref="AK45:AS46"/>
    <mergeCell ref="B43:C46"/>
    <mergeCell ref="D43:K44"/>
    <mergeCell ref="L43:N46"/>
    <mergeCell ref="O43:R44"/>
    <mergeCell ref="S43:U46"/>
    <mergeCell ref="V43:Y44"/>
    <mergeCell ref="AN41:AP41"/>
    <mergeCell ref="AQ41:AS41"/>
    <mergeCell ref="AA42:AD42"/>
    <mergeCell ref="AE42:AG42"/>
    <mergeCell ref="AH42:AJ42"/>
    <mergeCell ref="AK42:AM42"/>
    <mergeCell ref="AN42:AP42"/>
    <mergeCell ref="AQ42:AS42"/>
    <mergeCell ref="AQ40:AS40"/>
    <mergeCell ref="B41:F42"/>
    <mergeCell ref="G41:M42"/>
    <mergeCell ref="N41:R42"/>
    <mergeCell ref="S41:Z42"/>
    <mergeCell ref="AA41:AD41"/>
    <mergeCell ref="AE41:AG41"/>
    <mergeCell ref="AH41:AJ41"/>
    <mergeCell ref="AK41:AM41"/>
    <mergeCell ref="B40:F40"/>
    <mergeCell ref="G40:M40"/>
    <mergeCell ref="N40:R40"/>
    <mergeCell ref="S40:Z40"/>
    <mergeCell ref="AA40:AD40"/>
    <mergeCell ref="AE40:AG40"/>
    <mergeCell ref="AH40:AJ40"/>
    <mergeCell ref="AK40:AM40"/>
    <mergeCell ref="AN40:AP40"/>
    <mergeCell ref="AN38:AP38"/>
    <mergeCell ref="AQ38:AS38"/>
    <mergeCell ref="E39:G39"/>
    <mergeCell ref="H39:J39"/>
    <mergeCell ref="N39:Z39"/>
    <mergeCell ref="AA39:AD39"/>
    <mergeCell ref="AE39:AG39"/>
    <mergeCell ref="AH39:AJ39"/>
    <mergeCell ref="AK39:AM39"/>
    <mergeCell ref="AN39:AP39"/>
    <mergeCell ref="AQ39:AS39"/>
    <mergeCell ref="C38:D39"/>
    <mergeCell ref="E38:G38"/>
    <mergeCell ref="H38:J38"/>
    <mergeCell ref="K38:M39"/>
    <mergeCell ref="N38:Z38"/>
    <mergeCell ref="AA38:AD38"/>
    <mergeCell ref="AE38:AG38"/>
    <mergeCell ref="AH38:AJ38"/>
    <mergeCell ref="AK38:AM38"/>
    <mergeCell ref="AK35:AM35"/>
    <mergeCell ref="AN35:AP35"/>
    <mergeCell ref="AQ35:AS35"/>
    <mergeCell ref="AT35:BH42"/>
    <mergeCell ref="B36:B39"/>
    <mergeCell ref="C36:D37"/>
    <mergeCell ref="E36:J37"/>
    <mergeCell ref="K36:M37"/>
    <mergeCell ref="N36:Z36"/>
    <mergeCell ref="AA36:AD36"/>
    <mergeCell ref="AE35:AG35"/>
    <mergeCell ref="AH35:AJ35"/>
    <mergeCell ref="AE36:AG36"/>
    <mergeCell ref="AH36:AJ36"/>
    <mergeCell ref="AK36:AM36"/>
    <mergeCell ref="AN36:AP36"/>
    <mergeCell ref="AQ36:AS36"/>
    <mergeCell ref="N37:Z37"/>
    <mergeCell ref="AA37:AD37"/>
    <mergeCell ref="AE37:AG37"/>
    <mergeCell ref="AH37:AJ37"/>
    <mergeCell ref="AK37:AM37"/>
    <mergeCell ref="AN37:AP37"/>
    <mergeCell ref="AQ37:AS37"/>
    <mergeCell ref="BX34:BX35"/>
    <mergeCell ref="BY34:BY35"/>
    <mergeCell ref="BZ34:CD34"/>
    <mergeCell ref="CE34:CI34"/>
    <mergeCell ref="B35:E35"/>
    <mergeCell ref="F35:J35"/>
    <mergeCell ref="K35:M35"/>
    <mergeCell ref="N35:O35"/>
    <mergeCell ref="P35:R35"/>
    <mergeCell ref="S35:U35"/>
    <mergeCell ref="BO34:BP34"/>
    <mergeCell ref="BQ34:BR34"/>
    <mergeCell ref="BS34:BS35"/>
    <mergeCell ref="BT34:BT35"/>
    <mergeCell ref="BU34:BU35"/>
    <mergeCell ref="BV34:BW34"/>
    <mergeCell ref="B34:Z34"/>
    <mergeCell ref="AA34:AS34"/>
    <mergeCell ref="AT34:BH34"/>
    <mergeCell ref="BJ34:BJ35"/>
    <mergeCell ref="BK34:BL34"/>
    <mergeCell ref="BM34:BN34"/>
    <mergeCell ref="V35:Z35"/>
    <mergeCell ref="AA35:AD35"/>
    <mergeCell ref="BE32:BH32"/>
    <mergeCell ref="B33:E33"/>
    <mergeCell ref="F33:O33"/>
    <mergeCell ref="P33:Z33"/>
    <mergeCell ref="AA33:AL33"/>
    <mergeCell ref="AM33:BH33"/>
    <mergeCell ref="B32:E32"/>
    <mergeCell ref="F32:O32"/>
    <mergeCell ref="P32:Z32"/>
    <mergeCell ref="AA32:AL32"/>
    <mergeCell ref="AM32:AU32"/>
    <mergeCell ref="AV32:AZ32"/>
    <mergeCell ref="AZ29:BB29"/>
    <mergeCell ref="BC29:BE29"/>
    <mergeCell ref="BF29:BH29"/>
    <mergeCell ref="C30:E31"/>
    <mergeCell ref="F30:H31"/>
    <mergeCell ref="I30:K31"/>
    <mergeCell ref="AZ30:BB31"/>
    <mergeCell ref="BC30:BE31"/>
    <mergeCell ref="BF30:BH31"/>
    <mergeCell ref="B29:B31"/>
    <mergeCell ref="C29:E29"/>
    <mergeCell ref="F29:H29"/>
    <mergeCell ref="I29:K29"/>
    <mergeCell ref="L29:AX31"/>
    <mergeCell ref="AY29:AY31"/>
    <mergeCell ref="X26:Z26"/>
    <mergeCell ref="AA26:AC26"/>
    <mergeCell ref="AD26:AF26"/>
    <mergeCell ref="AG26:AI26"/>
    <mergeCell ref="AJ26:AL26"/>
    <mergeCell ref="AM26:AN26"/>
    <mergeCell ref="L26:M26"/>
    <mergeCell ref="N26:O26"/>
    <mergeCell ref="P26:Q26"/>
    <mergeCell ref="R26:S26"/>
    <mergeCell ref="T26:U26"/>
    <mergeCell ref="V26:W26"/>
    <mergeCell ref="AA25:AC25"/>
    <mergeCell ref="AD25:AF25"/>
    <mergeCell ref="AG25:AI25"/>
    <mergeCell ref="AJ25:AL25"/>
    <mergeCell ref="AM25:AN25"/>
    <mergeCell ref="B26:C26"/>
    <mergeCell ref="D26:E26"/>
    <mergeCell ref="F26:G26"/>
    <mergeCell ref="H26:I26"/>
    <mergeCell ref="J26:K26"/>
    <mergeCell ref="N25:O25"/>
    <mergeCell ref="P25:Q25"/>
    <mergeCell ref="R25:S25"/>
    <mergeCell ref="T25:U25"/>
    <mergeCell ref="V25:W25"/>
    <mergeCell ref="X25:Z25"/>
    <mergeCell ref="B25:C25"/>
    <mergeCell ref="D25:E25"/>
    <mergeCell ref="F25:G25"/>
    <mergeCell ref="H25:I25"/>
    <mergeCell ref="J25:K25"/>
    <mergeCell ref="L25:M25"/>
    <mergeCell ref="AD24:AF24"/>
    <mergeCell ref="AG24:AI24"/>
    <mergeCell ref="AJ24:AL24"/>
    <mergeCell ref="AM24:AN24"/>
    <mergeCell ref="L24:M24"/>
    <mergeCell ref="N24:O24"/>
    <mergeCell ref="P24:Q24"/>
    <mergeCell ref="R24:S24"/>
    <mergeCell ref="T24:U24"/>
    <mergeCell ref="V24:W24"/>
    <mergeCell ref="AA23:AC23"/>
    <mergeCell ref="AD23:AF23"/>
    <mergeCell ref="AG23:AI23"/>
    <mergeCell ref="AJ23:AL23"/>
    <mergeCell ref="AM23:AN23"/>
    <mergeCell ref="B24:C24"/>
    <mergeCell ref="D24:E24"/>
    <mergeCell ref="F24:G24"/>
    <mergeCell ref="H24:I24"/>
    <mergeCell ref="J24:K24"/>
    <mergeCell ref="N23:O23"/>
    <mergeCell ref="P23:Q23"/>
    <mergeCell ref="R23:S23"/>
    <mergeCell ref="T23:U23"/>
    <mergeCell ref="V23:W23"/>
    <mergeCell ref="X23:Z23"/>
    <mergeCell ref="B23:C23"/>
    <mergeCell ref="D23:E23"/>
    <mergeCell ref="F23:G23"/>
    <mergeCell ref="H23:I23"/>
    <mergeCell ref="J23:K23"/>
    <mergeCell ref="L23:M23"/>
    <mergeCell ref="X24:Z24"/>
    <mergeCell ref="AA24:AC24"/>
    <mergeCell ref="AM21:AN22"/>
    <mergeCell ref="D22:E22"/>
    <mergeCell ref="F22:G22"/>
    <mergeCell ref="H22:I22"/>
    <mergeCell ref="J22:K22"/>
    <mergeCell ref="L22:M22"/>
    <mergeCell ref="N22:O22"/>
    <mergeCell ref="P22:Q22"/>
    <mergeCell ref="R22:S22"/>
    <mergeCell ref="AA22:AC22"/>
    <mergeCell ref="T21:U22"/>
    <mergeCell ref="V21:W22"/>
    <mergeCell ref="X21:Z22"/>
    <mergeCell ref="AA21:AF21"/>
    <mergeCell ref="AG21:AI22"/>
    <mergeCell ref="AJ21:AL22"/>
    <mergeCell ref="AD22:AF22"/>
    <mergeCell ref="AT18:AV19"/>
    <mergeCell ref="AW18:AZ19"/>
    <mergeCell ref="BA18:BD19"/>
    <mergeCell ref="BE18:BH19"/>
    <mergeCell ref="B20:BH20"/>
    <mergeCell ref="B21:C22"/>
    <mergeCell ref="D21:G21"/>
    <mergeCell ref="H21:K21"/>
    <mergeCell ref="L21:O21"/>
    <mergeCell ref="P21:S21"/>
    <mergeCell ref="Z16:AB19"/>
    <mergeCell ref="AC16:AF17"/>
    <mergeCell ref="AG16:AJ19"/>
    <mergeCell ref="AK16:AS17"/>
    <mergeCell ref="AT16:BH17"/>
    <mergeCell ref="D18:K19"/>
    <mergeCell ref="O18:R19"/>
    <mergeCell ref="V18:Y19"/>
    <mergeCell ref="AC18:AF19"/>
    <mergeCell ref="AK18:AS19"/>
    <mergeCell ref="B16:C19"/>
    <mergeCell ref="D16:K17"/>
    <mergeCell ref="L16:N19"/>
    <mergeCell ref="O16:R17"/>
    <mergeCell ref="S16:U19"/>
    <mergeCell ref="V16:Y17"/>
    <mergeCell ref="AN14:AP14"/>
    <mergeCell ref="AQ14:AS14"/>
    <mergeCell ref="AA15:AD15"/>
    <mergeCell ref="AE15:AG15"/>
    <mergeCell ref="AH15:AJ15"/>
    <mergeCell ref="AK15:AM15"/>
    <mergeCell ref="AN15:AP15"/>
    <mergeCell ref="AQ15:AS15"/>
    <mergeCell ref="AQ13:AS13"/>
    <mergeCell ref="B14:F15"/>
    <mergeCell ref="G14:M15"/>
    <mergeCell ref="N14:R15"/>
    <mergeCell ref="S14:Z15"/>
    <mergeCell ref="AA14:AD14"/>
    <mergeCell ref="AE14:AG14"/>
    <mergeCell ref="AH14:AJ14"/>
    <mergeCell ref="AK14:AM14"/>
    <mergeCell ref="B13:F13"/>
    <mergeCell ref="G13:M13"/>
    <mergeCell ref="N13:R13"/>
    <mergeCell ref="S13:Z13"/>
    <mergeCell ref="AA13:AD13"/>
    <mergeCell ref="AE13:AG13"/>
    <mergeCell ref="AH13:AJ13"/>
    <mergeCell ref="AK13:AM13"/>
    <mergeCell ref="AN13:AP13"/>
    <mergeCell ref="AN11:AP11"/>
    <mergeCell ref="AQ11:AS11"/>
    <mergeCell ref="E12:G12"/>
    <mergeCell ref="H12:J12"/>
    <mergeCell ref="N12:Z12"/>
    <mergeCell ref="AA12:AD12"/>
    <mergeCell ref="AE12:AG12"/>
    <mergeCell ref="AH12:AJ12"/>
    <mergeCell ref="AK12:AM12"/>
    <mergeCell ref="AN12:AP12"/>
    <mergeCell ref="AQ12:AS12"/>
    <mergeCell ref="C11:D12"/>
    <mergeCell ref="E11:G11"/>
    <mergeCell ref="H11:J11"/>
    <mergeCell ref="K11:M12"/>
    <mergeCell ref="N11:Z11"/>
    <mergeCell ref="AA11:AD11"/>
    <mergeCell ref="AE11:AG11"/>
    <mergeCell ref="AH11:AJ11"/>
    <mergeCell ref="AK11:AM11"/>
    <mergeCell ref="AK8:AM8"/>
    <mergeCell ref="AN8:AP8"/>
    <mergeCell ref="AQ8:AS8"/>
    <mergeCell ref="AT8:BH15"/>
    <mergeCell ref="B9:B12"/>
    <mergeCell ref="C9:D10"/>
    <mergeCell ref="E9:J10"/>
    <mergeCell ref="K9:M10"/>
    <mergeCell ref="N9:Z9"/>
    <mergeCell ref="AA9:AD9"/>
    <mergeCell ref="AE8:AG8"/>
    <mergeCell ref="AH8:AJ8"/>
    <mergeCell ref="AE9:AG9"/>
    <mergeCell ref="AH9:AJ9"/>
    <mergeCell ref="AK9:AM9"/>
    <mergeCell ref="AN9:AP9"/>
    <mergeCell ref="AQ9:AS9"/>
    <mergeCell ref="N10:Z10"/>
    <mergeCell ref="AA10:AD10"/>
    <mergeCell ref="AE10:AG10"/>
    <mergeCell ref="AH10:AJ10"/>
    <mergeCell ref="AK10:AM10"/>
    <mergeCell ref="AN10:AP10"/>
    <mergeCell ref="AQ10:AS10"/>
    <mergeCell ref="BX7:BX8"/>
    <mergeCell ref="BY7:BY8"/>
    <mergeCell ref="BZ7:CD7"/>
    <mergeCell ref="CE7:CI7"/>
    <mergeCell ref="B8:E8"/>
    <mergeCell ref="F8:J8"/>
    <mergeCell ref="K8:M8"/>
    <mergeCell ref="N8:O8"/>
    <mergeCell ref="P8:R8"/>
    <mergeCell ref="S8:U8"/>
    <mergeCell ref="BO7:BP7"/>
    <mergeCell ref="BQ7:BR7"/>
    <mergeCell ref="BS7:BS8"/>
    <mergeCell ref="BT7:BT8"/>
    <mergeCell ref="BU7:BU8"/>
    <mergeCell ref="BV7:BW7"/>
    <mergeCell ref="B7:Z7"/>
    <mergeCell ref="AA7:AS7"/>
    <mergeCell ref="AT7:BH7"/>
    <mergeCell ref="BJ7:BJ8"/>
    <mergeCell ref="BK7:BL7"/>
    <mergeCell ref="BM7:BN7"/>
    <mergeCell ref="V8:Z8"/>
    <mergeCell ref="AA8:AD8"/>
    <mergeCell ref="BE5:BH5"/>
    <mergeCell ref="B6:E6"/>
    <mergeCell ref="F6:O6"/>
    <mergeCell ref="P6:Z6"/>
    <mergeCell ref="AA6:AL6"/>
    <mergeCell ref="AM6:BH6"/>
    <mergeCell ref="B5:E5"/>
    <mergeCell ref="F5:O5"/>
    <mergeCell ref="P5:Z5"/>
    <mergeCell ref="AA5:AL5"/>
    <mergeCell ref="AM5:AU5"/>
    <mergeCell ref="AV5:AZ5"/>
    <mergeCell ref="B2:B4"/>
    <mergeCell ref="C2:E2"/>
    <mergeCell ref="F2:H2"/>
    <mergeCell ref="I2:K2"/>
    <mergeCell ref="L2:AX4"/>
    <mergeCell ref="AY2:AY4"/>
    <mergeCell ref="AZ2:BB2"/>
    <mergeCell ref="BC2:BE2"/>
    <mergeCell ref="BF2:BH2"/>
    <mergeCell ref="C3:E4"/>
    <mergeCell ref="F3:H4"/>
    <mergeCell ref="I3:K4"/>
    <mergeCell ref="AZ3:BB4"/>
    <mergeCell ref="BC3:BE4"/>
    <mergeCell ref="BF3:BH4"/>
  </mergeCells>
  <phoneticPr fontId="15" type="noConversion"/>
  <dataValidations count="1">
    <dataValidation type="list" allowBlank="1" showInputMessage="1" showErrorMessage="1" sqref="F6:O6 F33:O33">
      <formula1>$BJ$9:$BJ$18</formula1>
    </dataValidation>
  </dataValidations>
  <printOptions horizontalCentered="1"/>
  <pageMargins left="0.31496062992125984" right="0.31496062992125984" top="0.55118110236220474" bottom="0.35433070866141736" header="0.31496062992125984" footer="0.31496062992125984"/>
  <pageSetup paperSize="9" scale="39" orientation="landscape" r:id="rId1"/>
  <headerFooter>
    <oddFooter>&amp;L&amp;"-,굵게"&amp;12            QPR-706-5(R0)&amp;C&amp;"-,굵게"&amp;12솔브레인엘티케이(주)</oddFooter>
  </headerFooter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>
      <selection activeCell="B7" sqref="B7:AH7"/>
    </sheetView>
  </sheetViews>
  <sheetFormatPr defaultRowHeight="16.5"/>
  <sheetData/>
  <phoneticPr fontId="15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>
      <selection activeCell="B7" sqref="B7:AH7"/>
    </sheetView>
  </sheetViews>
  <sheetFormatPr defaultRowHeight="16.5"/>
  <sheetData/>
  <phoneticPr fontId="15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6.5"/>
  <sheetData/>
  <phoneticPr fontId="15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6.5"/>
  <sheetData/>
  <phoneticPr fontId="1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CI53"/>
  <sheetViews>
    <sheetView view="pageBreakPreview" topLeftCell="A31" zoomScale="50" zoomScaleNormal="100" zoomScaleSheetLayoutView="50" workbookViewId="0">
      <selection activeCell="F33" sqref="F33:O33"/>
    </sheetView>
  </sheetViews>
  <sheetFormatPr defaultRowHeight="16.5"/>
  <cols>
    <col min="1" max="1" width="0.875" customWidth="1"/>
    <col min="2" max="60" width="5.625" customWidth="1"/>
    <col min="61" max="61" width="4.5" customWidth="1"/>
    <col min="62" max="62" width="62.5" customWidth="1"/>
    <col min="63" max="64" width="12.625" bestFit="1" customWidth="1"/>
    <col min="65" max="66" width="11.625" bestFit="1" customWidth="1"/>
    <col min="67" max="68" width="10.125" bestFit="1" customWidth="1"/>
    <col min="69" max="70" width="12.625" bestFit="1" customWidth="1"/>
    <col min="71" max="72" width="11.875" bestFit="1" customWidth="1"/>
    <col min="73" max="75" width="19.875" bestFit="1" customWidth="1"/>
    <col min="76" max="76" width="15.625" bestFit="1" customWidth="1"/>
    <col min="77" max="77" width="18.125" bestFit="1" customWidth="1"/>
    <col min="78" max="87" width="15.625" customWidth="1"/>
  </cols>
  <sheetData>
    <row r="1" spans="2:87" ht="3.75" customHeight="1" thickBot="1"/>
    <row r="2" spans="2:87" ht="39.950000000000003" customHeight="1">
      <c r="B2" s="190" t="s">
        <v>67</v>
      </c>
      <c r="C2" s="193" t="s">
        <v>10</v>
      </c>
      <c r="D2" s="193"/>
      <c r="E2" s="193"/>
      <c r="F2" s="193" t="s">
        <v>19</v>
      </c>
      <c r="G2" s="193"/>
      <c r="H2" s="193"/>
      <c r="I2" s="193" t="s">
        <v>68</v>
      </c>
      <c r="J2" s="193"/>
      <c r="K2" s="193"/>
      <c r="L2" s="194" t="s">
        <v>3</v>
      </c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194"/>
      <c r="AA2" s="194"/>
      <c r="AB2" s="194"/>
      <c r="AC2" s="194"/>
      <c r="AD2" s="194"/>
      <c r="AE2" s="194"/>
      <c r="AF2" s="194"/>
      <c r="AG2" s="194"/>
      <c r="AH2" s="194"/>
      <c r="AI2" s="194"/>
      <c r="AJ2" s="194"/>
      <c r="AK2" s="194"/>
      <c r="AL2" s="194"/>
      <c r="AM2" s="194"/>
      <c r="AN2" s="194"/>
      <c r="AO2" s="194"/>
      <c r="AP2" s="194"/>
      <c r="AQ2" s="194"/>
      <c r="AR2" s="194"/>
      <c r="AS2" s="194"/>
      <c r="AT2" s="194"/>
      <c r="AU2" s="194"/>
      <c r="AV2" s="194"/>
      <c r="AW2" s="194"/>
      <c r="AX2" s="195"/>
      <c r="AY2" s="200" t="s">
        <v>18</v>
      </c>
      <c r="AZ2" s="203" t="s">
        <v>10</v>
      </c>
      <c r="BA2" s="204"/>
      <c r="BB2" s="204"/>
      <c r="BC2" s="205" t="s">
        <v>19</v>
      </c>
      <c r="BD2" s="206"/>
      <c r="BE2" s="207"/>
      <c r="BF2" s="204" t="s">
        <v>20</v>
      </c>
      <c r="BG2" s="204"/>
      <c r="BH2" s="208"/>
    </row>
    <row r="3" spans="2:87" ht="39.950000000000003" customHeight="1">
      <c r="B3" s="191"/>
      <c r="C3" s="209"/>
      <c r="D3" s="209"/>
      <c r="E3" s="209"/>
      <c r="F3" s="209"/>
      <c r="G3" s="209"/>
      <c r="H3" s="209"/>
      <c r="I3" s="211"/>
      <c r="J3" s="211"/>
      <c r="K3" s="211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6"/>
      <c r="AJ3" s="196"/>
      <c r="AK3" s="196"/>
      <c r="AL3" s="196"/>
      <c r="AM3" s="196"/>
      <c r="AN3" s="196"/>
      <c r="AO3" s="196"/>
      <c r="AP3" s="196"/>
      <c r="AQ3" s="196"/>
      <c r="AR3" s="196"/>
      <c r="AS3" s="196"/>
      <c r="AT3" s="196"/>
      <c r="AU3" s="196"/>
      <c r="AV3" s="196"/>
      <c r="AW3" s="196"/>
      <c r="AX3" s="197"/>
      <c r="AY3" s="201"/>
      <c r="AZ3" s="213"/>
      <c r="BA3" s="213"/>
      <c r="BB3" s="213"/>
      <c r="BC3" s="215"/>
      <c r="BD3" s="215"/>
      <c r="BE3" s="215"/>
      <c r="BF3" s="215"/>
      <c r="BG3" s="215"/>
      <c r="BH3" s="217"/>
    </row>
    <row r="4" spans="2:87" ht="39.950000000000003" customHeight="1" thickBot="1">
      <c r="B4" s="192"/>
      <c r="C4" s="210"/>
      <c r="D4" s="210"/>
      <c r="E4" s="210"/>
      <c r="F4" s="210"/>
      <c r="G4" s="210"/>
      <c r="H4" s="210"/>
      <c r="I4" s="212"/>
      <c r="J4" s="212"/>
      <c r="K4" s="212"/>
      <c r="L4" s="198"/>
      <c r="M4" s="198"/>
      <c r="N4" s="198"/>
      <c r="O4" s="198"/>
      <c r="P4" s="198"/>
      <c r="Q4" s="198"/>
      <c r="R4" s="198"/>
      <c r="S4" s="198"/>
      <c r="T4" s="198"/>
      <c r="U4" s="198"/>
      <c r="V4" s="198"/>
      <c r="W4" s="198"/>
      <c r="X4" s="198"/>
      <c r="Y4" s="198"/>
      <c r="Z4" s="198"/>
      <c r="AA4" s="198"/>
      <c r="AB4" s="198"/>
      <c r="AC4" s="198"/>
      <c r="AD4" s="198"/>
      <c r="AE4" s="198"/>
      <c r="AF4" s="198"/>
      <c r="AG4" s="198"/>
      <c r="AH4" s="198"/>
      <c r="AI4" s="198"/>
      <c r="AJ4" s="198"/>
      <c r="AK4" s="198"/>
      <c r="AL4" s="198"/>
      <c r="AM4" s="198"/>
      <c r="AN4" s="198"/>
      <c r="AO4" s="198"/>
      <c r="AP4" s="198"/>
      <c r="AQ4" s="198"/>
      <c r="AR4" s="198"/>
      <c r="AS4" s="198"/>
      <c r="AT4" s="198"/>
      <c r="AU4" s="198"/>
      <c r="AV4" s="198"/>
      <c r="AW4" s="198"/>
      <c r="AX4" s="199"/>
      <c r="AY4" s="202"/>
      <c r="AZ4" s="214"/>
      <c r="BA4" s="214"/>
      <c r="BB4" s="214"/>
      <c r="BC4" s="216"/>
      <c r="BD4" s="216"/>
      <c r="BE4" s="216"/>
      <c r="BF4" s="216"/>
      <c r="BG4" s="216"/>
      <c r="BH4" s="218"/>
    </row>
    <row r="5" spans="2:87" ht="50.1" customHeight="1" thickBot="1">
      <c r="B5" s="227" t="s">
        <v>14</v>
      </c>
      <c r="C5" s="233"/>
      <c r="D5" s="233"/>
      <c r="E5" s="234"/>
      <c r="F5" s="235" t="s">
        <v>15</v>
      </c>
      <c r="G5" s="233"/>
      <c r="H5" s="233"/>
      <c r="I5" s="233"/>
      <c r="J5" s="233"/>
      <c r="K5" s="233"/>
      <c r="L5" s="228"/>
      <c r="M5" s="228"/>
      <c r="N5" s="228"/>
      <c r="O5" s="229"/>
      <c r="P5" s="236" t="s">
        <v>83</v>
      </c>
      <c r="Q5" s="237"/>
      <c r="R5" s="237"/>
      <c r="S5" s="237"/>
      <c r="T5" s="237"/>
      <c r="U5" s="237"/>
      <c r="V5" s="237"/>
      <c r="W5" s="237"/>
      <c r="X5" s="237"/>
      <c r="Y5" s="237"/>
      <c r="Z5" s="238"/>
      <c r="AA5" s="227" t="s">
        <v>16</v>
      </c>
      <c r="AB5" s="228"/>
      <c r="AC5" s="228"/>
      <c r="AD5" s="228"/>
      <c r="AE5" s="228"/>
      <c r="AF5" s="228"/>
      <c r="AG5" s="228"/>
      <c r="AH5" s="228"/>
      <c r="AI5" s="228"/>
      <c r="AJ5" s="228"/>
      <c r="AK5" s="228"/>
      <c r="AL5" s="229"/>
      <c r="AM5" s="239" t="s">
        <v>122</v>
      </c>
      <c r="AN5" s="240"/>
      <c r="AO5" s="240"/>
      <c r="AP5" s="240"/>
      <c r="AQ5" s="240"/>
      <c r="AR5" s="240"/>
      <c r="AS5" s="240"/>
      <c r="AT5" s="240"/>
      <c r="AU5" s="241"/>
      <c r="AV5" s="242" t="s">
        <v>12</v>
      </c>
      <c r="AW5" s="243"/>
      <c r="AX5" s="243"/>
      <c r="AY5" s="219"/>
      <c r="AZ5" s="244"/>
      <c r="BA5" s="3"/>
      <c r="BB5" s="4" t="s">
        <v>123</v>
      </c>
      <c r="BC5" s="5"/>
      <c r="BD5" s="5" t="s">
        <v>13</v>
      </c>
      <c r="BE5" s="219">
        <v>42079</v>
      </c>
      <c r="BF5" s="219"/>
      <c r="BG5" s="219"/>
      <c r="BH5" s="220"/>
    </row>
    <row r="6" spans="2:87" ht="50.1" customHeight="1" thickBot="1">
      <c r="B6" s="221" t="s">
        <v>11</v>
      </c>
      <c r="C6" s="222"/>
      <c r="D6" s="222"/>
      <c r="E6" s="223"/>
      <c r="F6" s="405" t="s">
        <v>90</v>
      </c>
      <c r="G6" s="406"/>
      <c r="H6" s="406"/>
      <c r="I6" s="406"/>
      <c r="J6" s="406"/>
      <c r="K6" s="406"/>
      <c r="L6" s="406"/>
      <c r="M6" s="406"/>
      <c r="N6" s="406"/>
      <c r="O6" s="407"/>
      <c r="P6" s="224" t="s">
        <v>127</v>
      </c>
      <c r="Q6" s="225"/>
      <c r="R6" s="225"/>
      <c r="S6" s="225"/>
      <c r="T6" s="225"/>
      <c r="U6" s="225"/>
      <c r="V6" s="225"/>
      <c r="W6" s="225"/>
      <c r="X6" s="225"/>
      <c r="Y6" s="225"/>
      <c r="Z6" s="226"/>
      <c r="AA6" s="227" t="s">
        <v>17</v>
      </c>
      <c r="AB6" s="228"/>
      <c r="AC6" s="228"/>
      <c r="AD6" s="228"/>
      <c r="AE6" s="228"/>
      <c r="AF6" s="228"/>
      <c r="AG6" s="228"/>
      <c r="AH6" s="228"/>
      <c r="AI6" s="228"/>
      <c r="AJ6" s="228"/>
      <c r="AK6" s="228"/>
      <c r="AL6" s="229"/>
      <c r="AM6" s="230" t="s">
        <v>6</v>
      </c>
      <c r="AN6" s="231"/>
      <c r="AO6" s="231"/>
      <c r="AP6" s="231"/>
      <c r="AQ6" s="231"/>
      <c r="AR6" s="231"/>
      <c r="AS6" s="231"/>
      <c r="AT6" s="231"/>
      <c r="AU6" s="231"/>
      <c r="AV6" s="231"/>
      <c r="AW6" s="231"/>
      <c r="AX6" s="231"/>
      <c r="AY6" s="231"/>
      <c r="AZ6" s="231"/>
      <c r="BA6" s="231"/>
      <c r="BB6" s="231"/>
      <c r="BC6" s="231"/>
      <c r="BD6" s="231"/>
      <c r="BE6" s="231"/>
      <c r="BF6" s="231"/>
      <c r="BG6" s="231"/>
      <c r="BH6" s="232"/>
    </row>
    <row r="7" spans="2:87" ht="50.1" customHeight="1" thickBot="1">
      <c r="B7" s="254" t="s">
        <v>21</v>
      </c>
      <c r="C7" s="255"/>
      <c r="D7" s="255"/>
      <c r="E7" s="255"/>
      <c r="F7" s="255"/>
      <c r="G7" s="255"/>
      <c r="H7" s="255"/>
      <c r="I7" s="255"/>
      <c r="J7" s="255"/>
      <c r="K7" s="255"/>
      <c r="L7" s="255"/>
      <c r="M7" s="255"/>
      <c r="N7" s="255"/>
      <c r="O7" s="255"/>
      <c r="P7" s="255"/>
      <c r="Q7" s="255"/>
      <c r="R7" s="255"/>
      <c r="S7" s="255"/>
      <c r="T7" s="255"/>
      <c r="U7" s="255"/>
      <c r="V7" s="255"/>
      <c r="W7" s="255"/>
      <c r="X7" s="255"/>
      <c r="Y7" s="255"/>
      <c r="Z7" s="256"/>
      <c r="AA7" s="257" t="s">
        <v>0</v>
      </c>
      <c r="AB7" s="258"/>
      <c r="AC7" s="258"/>
      <c r="AD7" s="258"/>
      <c r="AE7" s="258"/>
      <c r="AF7" s="258"/>
      <c r="AG7" s="258"/>
      <c r="AH7" s="258"/>
      <c r="AI7" s="258"/>
      <c r="AJ7" s="258"/>
      <c r="AK7" s="258"/>
      <c r="AL7" s="258"/>
      <c r="AM7" s="258"/>
      <c r="AN7" s="258"/>
      <c r="AO7" s="258"/>
      <c r="AP7" s="258"/>
      <c r="AQ7" s="258"/>
      <c r="AR7" s="258"/>
      <c r="AS7" s="259"/>
      <c r="AT7" s="260" t="s">
        <v>22</v>
      </c>
      <c r="AU7" s="255"/>
      <c r="AV7" s="255"/>
      <c r="AW7" s="255"/>
      <c r="AX7" s="255"/>
      <c r="AY7" s="255"/>
      <c r="AZ7" s="255"/>
      <c r="BA7" s="255"/>
      <c r="BB7" s="255"/>
      <c r="BC7" s="255"/>
      <c r="BD7" s="255"/>
      <c r="BE7" s="255"/>
      <c r="BF7" s="255"/>
      <c r="BG7" s="255"/>
      <c r="BH7" s="256"/>
      <c r="BJ7" s="469" t="s">
        <v>104</v>
      </c>
      <c r="BK7" s="252" t="s">
        <v>51</v>
      </c>
      <c r="BL7" s="252"/>
      <c r="BM7" s="252" t="s">
        <v>52</v>
      </c>
      <c r="BN7" s="252"/>
      <c r="BO7" s="252" t="s">
        <v>53</v>
      </c>
      <c r="BP7" s="252"/>
      <c r="BQ7" s="252" t="s">
        <v>54</v>
      </c>
      <c r="BR7" s="252"/>
      <c r="BS7" s="252" t="s">
        <v>55</v>
      </c>
      <c r="BT7" s="253" t="s">
        <v>56</v>
      </c>
      <c r="BU7" s="245" t="s">
        <v>57</v>
      </c>
      <c r="BV7" s="245" t="s">
        <v>58</v>
      </c>
      <c r="BW7" s="245"/>
      <c r="BX7" s="245" t="s">
        <v>59</v>
      </c>
      <c r="BY7" s="246" t="s">
        <v>49</v>
      </c>
      <c r="BZ7" s="247" t="s">
        <v>27</v>
      </c>
      <c r="CA7" s="247"/>
      <c r="CB7" s="247"/>
      <c r="CC7" s="247"/>
      <c r="CD7" s="247"/>
      <c r="CE7" s="247" t="s">
        <v>109</v>
      </c>
      <c r="CF7" s="247"/>
      <c r="CG7" s="247"/>
      <c r="CH7" s="247"/>
      <c r="CI7" s="247"/>
    </row>
    <row r="8" spans="2:87" ht="50.1" customHeight="1">
      <c r="B8" s="248" t="s">
        <v>23</v>
      </c>
      <c r="C8" s="249"/>
      <c r="D8" s="249"/>
      <c r="E8" s="250"/>
      <c r="F8" s="251" t="s">
        <v>77</v>
      </c>
      <c r="G8" s="249"/>
      <c r="H8" s="249"/>
      <c r="I8" s="249"/>
      <c r="J8" s="250"/>
      <c r="K8" s="251" t="s">
        <v>24</v>
      </c>
      <c r="L8" s="249"/>
      <c r="M8" s="250"/>
      <c r="N8" s="251" t="s">
        <v>25</v>
      </c>
      <c r="O8" s="250"/>
      <c r="P8" s="251" t="s">
        <v>88</v>
      </c>
      <c r="Q8" s="249"/>
      <c r="R8" s="250"/>
      <c r="S8" s="251" t="s">
        <v>26</v>
      </c>
      <c r="T8" s="249"/>
      <c r="U8" s="250"/>
      <c r="V8" s="251" t="s">
        <v>89</v>
      </c>
      <c r="W8" s="249"/>
      <c r="X8" s="249"/>
      <c r="Y8" s="249"/>
      <c r="Z8" s="263"/>
      <c r="AA8" s="264" t="s">
        <v>27</v>
      </c>
      <c r="AB8" s="265"/>
      <c r="AC8" s="265"/>
      <c r="AD8" s="266"/>
      <c r="AE8" s="267" t="s">
        <v>28</v>
      </c>
      <c r="AF8" s="265"/>
      <c r="AG8" s="266"/>
      <c r="AH8" s="267" t="s">
        <v>29</v>
      </c>
      <c r="AI8" s="265"/>
      <c r="AJ8" s="266"/>
      <c r="AK8" s="267" t="s">
        <v>30</v>
      </c>
      <c r="AL8" s="265"/>
      <c r="AM8" s="266"/>
      <c r="AN8" s="267" t="s">
        <v>2</v>
      </c>
      <c r="AO8" s="265"/>
      <c r="AP8" s="266"/>
      <c r="AQ8" s="267" t="s">
        <v>31</v>
      </c>
      <c r="AR8" s="265"/>
      <c r="AS8" s="268"/>
      <c r="AT8" s="269"/>
      <c r="AU8" s="270"/>
      <c r="AV8" s="270"/>
      <c r="AW8" s="270"/>
      <c r="AX8" s="270"/>
      <c r="AY8" s="270"/>
      <c r="AZ8" s="270"/>
      <c r="BA8" s="270"/>
      <c r="BB8" s="270"/>
      <c r="BC8" s="270"/>
      <c r="BD8" s="270"/>
      <c r="BE8" s="270"/>
      <c r="BF8" s="270"/>
      <c r="BG8" s="270"/>
      <c r="BH8" s="271"/>
      <c r="BJ8" s="470"/>
      <c r="BK8" s="6" t="s">
        <v>60</v>
      </c>
      <c r="BL8" s="6" t="s">
        <v>61</v>
      </c>
      <c r="BM8" s="6" t="s">
        <v>60</v>
      </c>
      <c r="BN8" s="6" t="s">
        <v>61</v>
      </c>
      <c r="BO8" s="6" t="s">
        <v>60</v>
      </c>
      <c r="BP8" s="6" t="s">
        <v>61</v>
      </c>
      <c r="BQ8" s="6" t="s">
        <v>60</v>
      </c>
      <c r="BR8" s="6" t="s">
        <v>61</v>
      </c>
      <c r="BS8" s="252"/>
      <c r="BT8" s="253"/>
      <c r="BU8" s="245"/>
      <c r="BV8" s="7" t="s">
        <v>62</v>
      </c>
      <c r="BW8" s="7" t="s">
        <v>63</v>
      </c>
      <c r="BX8" s="245"/>
      <c r="BY8" s="246"/>
      <c r="BZ8" s="15" t="s">
        <v>28</v>
      </c>
      <c r="CA8" s="15" t="s">
        <v>29</v>
      </c>
      <c r="CB8" s="15" t="s">
        <v>30</v>
      </c>
      <c r="CC8" s="15" t="s">
        <v>2</v>
      </c>
      <c r="CD8" s="15" t="s">
        <v>31</v>
      </c>
      <c r="CE8" s="15" t="s">
        <v>28</v>
      </c>
      <c r="CF8" s="15" t="s">
        <v>29</v>
      </c>
      <c r="CG8" s="15" t="s">
        <v>107</v>
      </c>
      <c r="CH8" s="15" t="s">
        <v>108</v>
      </c>
      <c r="CI8" s="15" t="s">
        <v>31</v>
      </c>
    </row>
    <row r="9" spans="2:87" ht="50.1" customHeight="1">
      <c r="B9" s="275" t="s">
        <v>34</v>
      </c>
      <c r="C9" s="278" t="s">
        <v>36</v>
      </c>
      <c r="D9" s="279"/>
      <c r="E9" s="282" t="s">
        <v>73</v>
      </c>
      <c r="F9" s="283"/>
      <c r="G9" s="283"/>
      <c r="H9" s="283"/>
      <c r="I9" s="283"/>
      <c r="J9" s="471"/>
      <c r="K9" s="278" t="s">
        <v>33</v>
      </c>
      <c r="L9" s="286"/>
      <c r="M9" s="279"/>
      <c r="N9" s="288"/>
      <c r="O9" s="288"/>
      <c r="P9" s="288"/>
      <c r="Q9" s="288"/>
      <c r="R9" s="288"/>
      <c r="S9" s="288"/>
      <c r="T9" s="288"/>
      <c r="U9" s="288"/>
      <c r="V9" s="288"/>
      <c r="W9" s="288"/>
      <c r="X9" s="288"/>
      <c r="Y9" s="288"/>
      <c r="Z9" s="289"/>
      <c r="AA9" s="290" t="s">
        <v>115</v>
      </c>
      <c r="AB9" s="290"/>
      <c r="AC9" s="290"/>
      <c r="AD9" s="291"/>
      <c r="AE9" s="292" t="str">
        <f>VLOOKUP(F6, BJ9:CI14,17,0)</f>
        <v>120/120</v>
      </c>
      <c r="AF9" s="292"/>
      <c r="AG9" s="292"/>
      <c r="AH9" s="292" t="str">
        <f>VLOOKUP(F6, BJ9:CI14,18,0)</f>
        <v>120/115</v>
      </c>
      <c r="AI9" s="292"/>
      <c r="AJ9" s="292"/>
      <c r="AK9" s="292" t="str">
        <f>VLOOKUP(F6, BJ9:CI14,19,0)</f>
        <v>190/190</v>
      </c>
      <c r="AL9" s="292"/>
      <c r="AM9" s="292"/>
      <c r="AN9" s="292" t="str">
        <f>VLOOKUP(F6, BJ9:CI14,20,0)</f>
        <v>240/240</v>
      </c>
      <c r="AO9" s="292"/>
      <c r="AP9" s="292"/>
      <c r="AQ9" s="292" t="str">
        <f>VLOOKUP(F6, BJ9:CI14,21,0)</f>
        <v>150/150</v>
      </c>
      <c r="AR9" s="292"/>
      <c r="AS9" s="292"/>
      <c r="AT9" s="272"/>
      <c r="AU9" s="273"/>
      <c r="AV9" s="273"/>
      <c r="AW9" s="273"/>
      <c r="AX9" s="273"/>
      <c r="AY9" s="273"/>
      <c r="AZ9" s="273"/>
      <c r="BA9" s="273"/>
      <c r="BB9" s="273"/>
      <c r="BC9" s="273"/>
      <c r="BD9" s="273"/>
      <c r="BE9" s="273"/>
      <c r="BF9" s="273"/>
      <c r="BG9" s="273"/>
      <c r="BH9" s="274"/>
      <c r="BJ9" s="8" t="s">
        <v>74</v>
      </c>
      <c r="BK9" s="17" t="s">
        <v>92</v>
      </c>
      <c r="BL9" s="17" t="s">
        <v>92</v>
      </c>
      <c r="BM9" s="17" t="s">
        <v>93</v>
      </c>
      <c r="BN9" s="17" t="s">
        <v>93</v>
      </c>
      <c r="BO9" s="17" t="s">
        <v>79</v>
      </c>
      <c r="BP9" s="17" t="s">
        <v>79</v>
      </c>
      <c r="BQ9" s="17" t="s">
        <v>94</v>
      </c>
      <c r="BR9" s="17" t="s">
        <v>94</v>
      </c>
      <c r="BS9" s="17" t="s">
        <v>95</v>
      </c>
      <c r="BT9" s="17" t="s">
        <v>96</v>
      </c>
      <c r="BU9" s="18" t="s">
        <v>100</v>
      </c>
      <c r="BV9" s="18" t="s">
        <v>101</v>
      </c>
      <c r="BW9" s="18" t="s">
        <v>101</v>
      </c>
      <c r="BX9" s="19" t="s">
        <v>105</v>
      </c>
      <c r="BY9" s="19" t="s">
        <v>48</v>
      </c>
      <c r="BZ9" s="16" t="s">
        <v>118</v>
      </c>
      <c r="CA9" s="16" t="s">
        <v>119</v>
      </c>
      <c r="CB9" s="16" t="s">
        <v>120</v>
      </c>
      <c r="CC9" s="16" t="s">
        <v>121</v>
      </c>
      <c r="CD9" s="16" t="s">
        <v>110</v>
      </c>
      <c r="CE9" s="16">
        <v>0</v>
      </c>
      <c r="CF9" s="16">
        <v>1.2</v>
      </c>
      <c r="CG9" s="16">
        <v>2.5</v>
      </c>
      <c r="CH9" s="16">
        <v>4.7</v>
      </c>
      <c r="CI9" s="16">
        <v>3.5</v>
      </c>
    </row>
    <row r="10" spans="2:87" ht="50.1" customHeight="1">
      <c r="B10" s="276"/>
      <c r="C10" s="280"/>
      <c r="D10" s="281"/>
      <c r="E10" s="284"/>
      <c r="F10" s="285"/>
      <c r="G10" s="285"/>
      <c r="H10" s="285"/>
      <c r="I10" s="285"/>
      <c r="J10" s="472"/>
      <c r="K10" s="280"/>
      <c r="L10" s="287"/>
      <c r="M10" s="281"/>
      <c r="N10" s="288"/>
      <c r="O10" s="288"/>
      <c r="P10" s="288"/>
      <c r="Q10" s="288"/>
      <c r="R10" s="288"/>
      <c r="S10" s="288"/>
      <c r="T10" s="288"/>
      <c r="U10" s="288"/>
      <c r="V10" s="288"/>
      <c r="W10" s="288"/>
      <c r="X10" s="288"/>
      <c r="Y10" s="288"/>
      <c r="Z10" s="289"/>
      <c r="AA10" s="293" t="s">
        <v>116</v>
      </c>
      <c r="AB10" s="293"/>
      <c r="AC10" s="293"/>
      <c r="AD10" s="294"/>
      <c r="AE10" s="295" t="s">
        <v>111</v>
      </c>
      <c r="AF10" s="296"/>
      <c r="AG10" s="297"/>
      <c r="AH10" s="295" t="s">
        <v>111</v>
      </c>
      <c r="AI10" s="296"/>
      <c r="AJ10" s="297"/>
      <c r="AK10" s="295" t="s">
        <v>111</v>
      </c>
      <c r="AL10" s="296"/>
      <c r="AM10" s="297"/>
      <c r="AN10" s="295" t="s">
        <v>111</v>
      </c>
      <c r="AO10" s="296"/>
      <c r="AP10" s="297"/>
      <c r="AQ10" s="295" t="s">
        <v>111</v>
      </c>
      <c r="AR10" s="296"/>
      <c r="AS10" s="297"/>
      <c r="AT10" s="272"/>
      <c r="AU10" s="273"/>
      <c r="AV10" s="273"/>
      <c r="AW10" s="273"/>
      <c r="AX10" s="273"/>
      <c r="AY10" s="273"/>
      <c r="AZ10" s="273"/>
      <c r="BA10" s="273"/>
      <c r="BB10" s="273"/>
      <c r="BC10" s="273"/>
      <c r="BD10" s="273"/>
      <c r="BE10" s="273"/>
      <c r="BF10" s="273"/>
      <c r="BG10" s="273"/>
      <c r="BH10" s="274"/>
      <c r="BJ10" s="8" t="s">
        <v>102</v>
      </c>
      <c r="BK10" s="17" t="s">
        <v>92</v>
      </c>
      <c r="BL10" s="17" t="s">
        <v>92</v>
      </c>
      <c r="BM10" s="17" t="s">
        <v>93</v>
      </c>
      <c r="BN10" s="17" t="s">
        <v>93</v>
      </c>
      <c r="BO10" s="17" t="s">
        <v>79</v>
      </c>
      <c r="BP10" s="17" t="s">
        <v>79</v>
      </c>
      <c r="BQ10" s="17" t="s">
        <v>94</v>
      </c>
      <c r="BR10" s="17" t="s">
        <v>94</v>
      </c>
      <c r="BS10" s="17" t="s">
        <v>95</v>
      </c>
      <c r="BT10" s="17" t="s">
        <v>96</v>
      </c>
      <c r="BU10" s="18" t="s">
        <v>86</v>
      </c>
      <c r="BV10" s="18" t="s">
        <v>87</v>
      </c>
      <c r="BW10" s="18" t="s">
        <v>87</v>
      </c>
      <c r="BX10" s="19" t="s">
        <v>105</v>
      </c>
      <c r="BY10" s="19" t="s">
        <v>48</v>
      </c>
      <c r="BZ10" s="16" t="s">
        <v>118</v>
      </c>
      <c r="CA10" s="16" t="s">
        <v>119</v>
      </c>
      <c r="CB10" s="16" t="s">
        <v>120</v>
      </c>
      <c r="CC10" s="16" t="s">
        <v>121</v>
      </c>
      <c r="CD10" s="16" t="s">
        <v>110</v>
      </c>
      <c r="CE10" s="16">
        <v>0</v>
      </c>
      <c r="CF10" s="16">
        <v>1.2</v>
      </c>
      <c r="CG10" s="16">
        <v>2.5</v>
      </c>
      <c r="CH10" s="16">
        <v>4.7</v>
      </c>
      <c r="CI10" s="16">
        <v>3.5</v>
      </c>
    </row>
    <row r="11" spans="2:87" ht="50.1" customHeight="1">
      <c r="B11" s="276"/>
      <c r="C11" s="278" t="s">
        <v>35</v>
      </c>
      <c r="D11" s="279"/>
      <c r="E11" s="300" t="s">
        <v>37</v>
      </c>
      <c r="F11" s="293"/>
      <c r="G11" s="294"/>
      <c r="H11" s="473" t="s">
        <v>38</v>
      </c>
      <c r="I11" s="474"/>
      <c r="J11" s="475"/>
      <c r="K11" s="278" t="s">
        <v>124</v>
      </c>
      <c r="L11" s="286"/>
      <c r="M11" s="279"/>
      <c r="N11" s="301"/>
      <c r="O11" s="301"/>
      <c r="P11" s="301"/>
      <c r="Q11" s="301"/>
      <c r="R11" s="301"/>
      <c r="S11" s="301"/>
      <c r="T11" s="301"/>
      <c r="U11" s="301"/>
      <c r="V11" s="301"/>
      <c r="W11" s="301"/>
      <c r="X11" s="301"/>
      <c r="Y11" s="301"/>
      <c r="Z11" s="302"/>
      <c r="AA11" s="303" t="s">
        <v>114</v>
      </c>
      <c r="AB11" s="303"/>
      <c r="AC11" s="303"/>
      <c r="AD11" s="304"/>
      <c r="AE11" s="305"/>
      <c r="AF11" s="303"/>
      <c r="AG11" s="304"/>
      <c r="AH11" s="306"/>
      <c r="AI11" s="307"/>
      <c r="AJ11" s="308"/>
      <c r="AK11" s="306"/>
      <c r="AL11" s="307"/>
      <c r="AM11" s="308"/>
      <c r="AN11" s="306"/>
      <c r="AO11" s="307"/>
      <c r="AP11" s="308"/>
      <c r="AQ11" s="306"/>
      <c r="AR11" s="307"/>
      <c r="AS11" s="309"/>
      <c r="AT11" s="272"/>
      <c r="AU11" s="273"/>
      <c r="AV11" s="273"/>
      <c r="AW11" s="273"/>
      <c r="AX11" s="273"/>
      <c r="AY11" s="273"/>
      <c r="AZ11" s="273"/>
      <c r="BA11" s="273"/>
      <c r="BB11" s="273"/>
      <c r="BC11" s="273"/>
      <c r="BD11" s="273"/>
      <c r="BE11" s="273"/>
      <c r="BF11" s="273"/>
      <c r="BG11" s="273"/>
      <c r="BH11" s="274"/>
      <c r="BJ11" s="8" t="s">
        <v>75</v>
      </c>
      <c r="BK11" s="17" t="s">
        <v>78</v>
      </c>
      <c r="BL11" s="17" t="s">
        <v>78</v>
      </c>
      <c r="BM11" s="17" t="s">
        <v>84</v>
      </c>
      <c r="BN11" s="17" t="s">
        <v>84</v>
      </c>
      <c r="BO11" s="17" t="s">
        <v>79</v>
      </c>
      <c r="BP11" s="17" t="s">
        <v>79</v>
      </c>
      <c r="BQ11" s="17" t="s">
        <v>85</v>
      </c>
      <c r="BR11" s="17" t="s">
        <v>85</v>
      </c>
      <c r="BS11" s="17" t="s">
        <v>80</v>
      </c>
      <c r="BT11" s="17" t="s">
        <v>81</v>
      </c>
      <c r="BU11" s="18" t="s">
        <v>86</v>
      </c>
      <c r="BV11" s="18" t="s">
        <v>87</v>
      </c>
      <c r="BW11" s="18" t="s">
        <v>87</v>
      </c>
      <c r="BX11" s="19" t="s">
        <v>105</v>
      </c>
      <c r="BY11" s="19" t="s">
        <v>48</v>
      </c>
      <c r="BZ11" s="16"/>
      <c r="CA11" s="16"/>
      <c r="CB11" s="16"/>
      <c r="CC11" s="16"/>
      <c r="CD11" s="16"/>
      <c r="CE11" s="16"/>
      <c r="CF11" s="16"/>
      <c r="CG11" s="16"/>
      <c r="CH11" s="16"/>
      <c r="CI11" s="16"/>
    </row>
    <row r="12" spans="2:87" ht="50.1" customHeight="1" thickBot="1">
      <c r="B12" s="277"/>
      <c r="C12" s="298"/>
      <c r="D12" s="299"/>
      <c r="E12" s="310" t="s">
        <v>98</v>
      </c>
      <c r="F12" s="311"/>
      <c r="G12" s="476"/>
      <c r="H12" s="477" t="s">
        <v>99</v>
      </c>
      <c r="I12" s="478"/>
      <c r="J12" s="479"/>
      <c r="K12" s="280"/>
      <c r="L12" s="287"/>
      <c r="M12" s="281"/>
      <c r="N12" s="301"/>
      <c r="O12" s="301"/>
      <c r="P12" s="301"/>
      <c r="Q12" s="301"/>
      <c r="R12" s="301"/>
      <c r="S12" s="301"/>
      <c r="T12" s="301"/>
      <c r="U12" s="301"/>
      <c r="V12" s="301"/>
      <c r="W12" s="301"/>
      <c r="X12" s="301"/>
      <c r="Y12" s="301"/>
      <c r="Z12" s="302"/>
      <c r="AA12" s="312" t="s">
        <v>32</v>
      </c>
      <c r="AB12" s="312"/>
      <c r="AC12" s="312"/>
      <c r="AD12" s="313"/>
      <c r="AE12" s="314" t="s">
        <v>28</v>
      </c>
      <c r="AF12" s="315"/>
      <c r="AG12" s="316"/>
      <c r="AH12" s="314" t="s">
        <v>29</v>
      </c>
      <c r="AI12" s="315"/>
      <c r="AJ12" s="316"/>
      <c r="AK12" s="314" t="s">
        <v>30</v>
      </c>
      <c r="AL12" s="315"/>
      <c r="AM12" s="316"/>
      <c r="AN12" s="314" t="s">
        <v>2</v>
      </c>
      <c r="AO12" s="315"/>
      <c r="AP12" s="316"/>
      <c r="AQ12" s="314" t="s">
        <v>31</v>
      </c>
      <c r="AR12" s="315"/>
      <c r="AS12" s="317"/>
      <c r="AT12" s="272"/>
      <c r="AU12" s="273"/>
      <c r="AV12" s="273"/>
      <c r="AW12" s="273"/>
      <c r="AX12" s="273"/>
      <c r="AY12" s="273"/>
      <c r="AZ12" s="273"/>
      <c r="BA12" s="273"/>
      <c r="BB12" s="273"/>
      <c r="BC12" s="273"/>
      <c r="BD12" s="273"/>
      <c r="BE12" s="273"/>
      <c r="BF12" s="273"/>
      <c r="BG12" s="273"/>
      <c r="BH12" s="274"/>
      <c r="BJ12" s="8" t="s">
        <v>76</v>
      </c>
      <c r="BK12" s="17" t="s">
        <v>78</v>
      </c>
      <c r="BL12" s="17" t="s">
        <v>78</v>
      </c>
      <c r="BM12" s="17" t="s">
        <v>84</v>
      </c>
      <c r="BN12" s="17" t="s">
        <v>84</v>
      </c>
      <c r="BO12" s="17" t="s">
        <v>79</v>
      </c>
      <c r="BP12" s="17" t="s">
        <v>79</v>
      </c>
      <c r="BQ12" s="17" t="s">
        <v>85</v>
      </c>
      <c r="BR12" s="17" t="s">
        <v>85</v>
      </c>
      <c r="BS12" s="17" t="s">
        <v>80</v>
      </c>
      <c r="BT12" s="17" t="s">
        <v>81</v>
      </c>
      <c r="BU12" s="18" t="s">
        <v>86</v>
      </c>
      <c r="BV12" s="18" t="s">
        <v>87</v>
      </c>
      <c r="BW12" s="18" t="s">
        <v>87</v>
      </c>
      <c r="BX12" s="19" t="s">
        <v>105</v>
      </c>
      <c r="BY12" s="19" t="s">
        <v>48</v>
      </c>
      <c r="BZ12" s="16"/>
      <c r="CA12" s="16"/>
      <c r="CB12" s="16"/>
      <c r="CC12" s="16"/>
      <c r="CD12" s="16"/>
      <c r="CE12" s="16"/>
      <c r="CF12" s="16"/>
      <c r="CG12" s="16"/>
      <c r="CH12" s="16"/>
      <c r="CI12" s="16"/>
    </row>
    <row r="13" spans="2:87" ht="50.1" customHeight="1">
      <c r="B13" s="248" t="s">
        <v>39</v>
      </c>
      <c r="C13" s="249"/>
      <c r="D13" s="249"/>
      <c r="E13" s="249"/>
      <c r="F13" s="250"/>
      <c r="G13" s="482" t="s">
        <v>71</v>
      </c>
      <c r="H13" s="341"/>
      <c r="I13" s="341"/>
      <c r="J13" s="341"/>
      <c r="K13" s="341"/>
      <c r="L13" s="341"/>
      <c r="M13" s="342"/>
      <c r="N13" s="343" t="s">
        <v>40</v>
      </c>
      <c r="O13" s="344"/>
      <c r="P13" s="344"/>
      <c r="Q13" s="344"/>
      <c r="R13" s="345"/>
      <c r="S13" s="346"/>
      <c r="T13" s="347"/>
      <c r="U13" s="347"/>
      <c r="V13" s="347"/>
      <c r="W13" s="347"/>
      <c r="X13" s="347"/>
      <c r="Y13" s="347"/>
      <c r="Z13" s="348"/>
      <c r="AA13" s="290" t="s">
        <v>117</v>
      </c>
      <c r="AB13" s="290"/>
      <c r="AC13" s="290"/>
      <c r="AD13" s="291"/>
      <c r="AE13" s="349">
        <f>VLOOKUP(F6, BJ9:CI14,22,0)</f>
        <v>0</v>
      </c>
      <c r="AF13" s="290"/>
      <c r="AG13" s="291"/>
      <c r="AH13" s="318">
        <f>VLOOKUP(F6, BJ9:CI14,23,0)</f>
        <v>1.2</v>
      </c>
      <c r="AI13" s="319"/>
      <c r="AJ13" s="350"/>
      <c r="AK13" s="318">
        <f>VLOOKUP(F6, BJ9:CI14,24,0)</f>
        <v>2.5</v>
      </c>
      <c r="AL13" s="319"/>
      <c r="AM13" s="350"/>
      <c r="AN13" s="318">
        <f>VLOOKUP(F6, BJ9:CI14,25,0)</f>
        <v>4.7</v>
      </c>
      <c r="AO13" s="319"/>
      <c r="AP13" s="350"/>
      <c r="AQ13" s="318">
        <f>VLOOKUP(F6, BJ9:CI14,26,0)</f>
        <v>3.5</v>
      </c>
      <c r="AR13" s="319"/>
      <c r="AS13" s="320"/>
      <c r="AT13" s="272"/>
      <c r="AU13" s="273"/>
      <c r="AV13" s="273"/>
      <c r="AW13" s="273"/>
      <c r="AX13" s="273"/>
      <c r="AY13" s="273"/>
      <c r="AZ13" s="273"/>
      <c r="BA13" s="273"/>
      <c r="BB13" s="273"/>
      <c r="BC13" s="273"/>
      <c r="BD13" s="273"/>
      <c r="BE13" s="273"/>
      <c r="BF13" s="273"/>
      <c r="BG13" s="273"/>
      <c r="BH13" s="274"/>
      <c r="BJ13" s="8" t="s">
        <v>103</v>
      </c>
      <c r="BK13" s="17" t="s">
        <v>92</v>
      </c>
      <c r="BL13" s="17" t="s">
        <v>92</v>
      </c>
      <c r="BM13" s="17" t="s">
        <v>106</v>
      </c>
      <c r="BN13" s="17" t="s">
        <v>93</v>
      </c>
      <c r="BO13" s="17" t="s">
        <v>79</v>
      </c>
      <c r="BP13" s="17" t="s">
        <v>79</v>
      </c>
      <c r="BQ13" s="17" t="s">
        <v>94</v>
      </c>
      <c r="BR13" s="17" t="s">
        <v>94</v>
      </c>
      <c r="BS13" s="17" t="s">
        <v>95</v>
      </c>
      <c r="BT13" s="17" t="s">
        <v>96</v>
      </c>
      <c r="BU13" s="18" t="s">
        <v>86</v>
      </c>
      <c r="BV13" s="18" t="s">
        <v>87</v>
      </c>
      <c r="BW13" s="18" t="s">
        <v>87</v>
      </c>
      <c r="BX13" s="19" t="s">
        <v>105</v>
      </c>
      <c r="BY13" s="19" t="s">
        <v>48</v>
      </c>
      <c r="BZ13" s="16"/>
      <c r="CA13" s="16"/>
      <c r="CB13" s="16"/>
      <c r="CC13" s="16"/>
      <c r="CD13" s="16"/>
      <c r="CE13" s="16"/>
      <c r="CF13" s="16"/>
      <c r="CG13" s="16"/>
      <c r="CH13" s="16"/>
      <c r="CI13" s="16"/>
    </row>
    <row r="14" spans="2:87" ht="50.1" customHeight="1">
      <c r="B14" s="321" t="s">
        <v>4</v>
      </c>
      <c r="C14" s="322"/>
      <c r="D14" s="322"/>
      <c r="E14" s="322"/>
      <c r="F14" s="323"/>
      <c r="G14" s="480" t="s">
        <v>97</v>
      </c>
      <c r="H14" s="328"/>
      <c r="I14" s="328"/>
      <c r="J14" s="328"/>
      <c r="K14" s="328"/>
      <c r="L14" s="328"/>
      <c r="M14" s="329"/>
      <c r="N14" s="332" t="s">
        <v>7</v>
      </c>
      <c r="O14" s="322"/>
      <c r="P14" s="322"/>
      <c r="Q14" s="322"/>
      <c r="R14" s="323"/>
      <c r="S14" s="334"/>
      <c r="T14" s="335"/>
      <c r="U14" s="335"/>
      <c r="V14" s="335"/>
      <c r="W14" s="335"/>
      <c r="X14" s="335"/>
      <c r="Y14" s="335"/>
      <c r="Z14" s="336"/>
      <c r="AA14" s="340" t="s">
        <v>116</v>
      </c>
      <c r="AB14" s="293"/>
      <c r="AC14" s="293"/>
      <c r="AD14" s="294"/>
      <c r="AE14" s="295" t="s">
        <v>112</v>
      </c>
      <c r="AF14" s="296"/>
      <c r="AG14" s="297"/>
      <c r="AH14" s="295" t="s">
        <v>112</v>
      </c>
      <c r="AI14" s="296"/>
      <c r="AJ14" s="297"/>
      <c r="AK14" s="295" t="s">
        <v>112</v>
      </c>
      <c r="AL14" s="296"/>
      <c r="AM14" s="297"/>
      <c r="AN14" s="295" t="s">
        <v>112</v>
      </c>
      <c r="AO14" s="296"/>
      <c r="AP14" s="297"/>
      <c r="AQ14" s="295" t="s">
        <v>112</v>
      </c>
      <c r="AR14" s="296"/>
      <c r="AS14" s="297"/>
      <c r="AT14" s="272"/>
      <c r="AU14" s="273"/>
      <c r="AV14" s="273"/>
      <c r="AW14" s="273"/>
      <c r="AX14" s="273"/>
      <c r="AY14" s="273"/>
      <c r="AZ14" s="273"/>
      <c r="BA14" s="273"/>
      <c r="BB14" s="273"/>
      <c r="BC14" s="273"/>
      <c r="BD14" s="273"/>
      <c r="BE14" s="273"/>
      <c r="BF14" s="273"/>
      <c r="BG14" s="273"/>
      <c r="BH14" s="274"/>
      <c r="BJ14" s="8" t="s">
        <v>82</v>
      </c>
      <c r="BK14" s="17" t="s">
        <v>92</v>
      </c>
      <c r="BL14" s="17" t="s">
        <v>92</v>
      </c>
      <c r="BM14" s="17" t="s">
        <v>93</v>
      </c>
      <c r="BN14" s="17" t="s">
        <v>93</v>
      </c>
      <c r="BO14" s="17" t="s">
        <v>79</v>
      </c>
      <c r="BP14" s="17" t="s">
        <v>79</v>
      </c>
      <c r="BQ14" s="17" t="s">
        <v>94</v>
      </c>
      <c r="BR14" s="17" t="s">
        <v>94</v>
      </c>
      <c r="BS14" s="17" t="s">
        <v>95</v>
      </c>
      <c r="BT14" s="17" t="s">
        <v>96</v>
      </c>
      <c r="BU14" s="18" t="s">
        <v>86</v>
      </c>
      <c r="BV14" s="18" t="s">
        <v>87</v>
      </c>
      <c r="BW14" s="18" t="s">
        <v>87</v>
      </c>
      <c r="BX14" s="19" t="s">
        <v>105</v>
      </c>
      <c r="BY14" s="19" t="s">
        <v>48</v>
      </c>
      <c r="BZ14" s="16"/>
      <c r="CA14" s="16"/>
      <c r="CB14" s="16"/>
      <c r="CC14" s="16"/>
      <c r="CD14" s="16"/>
      <c r="CE14" s="16"/>
      <c r="CF14" s="16"/>
      <c r="CG14" s="16"/>
      <c r="CH14" s="16"/>
      <c r="CI14" s="16"/>
    </row>
    <row r="15" spans="2:87" ht="50.1" customHeight="1" thickBot="1">
      <c r="B15" s="324"/>
      <c r="C15" s="325"/>
      <c r="D15" s="325"/>
      <c r="E15" s="325"/>
      <c r="F15" s="411"/>
      <c r="G15" s="481"/>
      <c r="H15" s="412"/>
      <c r="I15" s="412"/>
      <c r="J15" s="412"/>
      <c r="K15" s="412"/>
      <c r="L15" s="412"/>
      <c r="M15" s="413"/>
      <c r="N15" s="414"/>
      <c r="O15" s="325"/>
      <c r="P15" s="325"/>
      <c r="Q15" s="325"/>
      <c r="R15" s="411"/>
      <c r="S15" s="415"/>
      <c r="T15" s="416"/>
      <c r="U15" s="416"/>
      <c r="V15" s="416"/>
      <c r="W15" s="416"/>
      <c r="X15" s="416"/>
      <c r="Y15" s="416"/>
      <c r="Z15" s="417"/>
      <c r="AA15" s="430" t="s">
        <v>113</v>
      </c>
      <c r="AB15" s="431"/>
      <c r="AC15" s="431"/>
      <c r="AD15" s="432"/>
      <c r="AE15" s="433"/>
      <c r="AF15" s="434"/>
      <c r="AG15" s="435"/>
      <c r="AH15" s="358"/>
      <c r="AI15" s="359"/>
      <c r="AJ15" s="360"/>
      <c r="AK15" s="436"/>
      <c r="AL15" s="437"/>
      <c r="AM15" s="438"/>
      <c r="AN15" s="436"/>
      <c r="AO15" s="437"/>
      <c r="AP15" s="438"/>
      <c r="AQ15" s="436"/>
      <c r="AR15" s="437"/>
      <c r="AS15" s="439"/>
      <c r="AT15" s="408"/>
      <c r="AU15" s="409"/>
      <c r="AV15" s="409"/>
      <c r="AW15" s="409"/>
      <c r="AX15" s="409"/>
      <c r="AY15" s="409"/>
      <c r="AZ15" s="409"/>
      <c r="BA15" s="409"/>
      <c r="BB15" s="409"/>
      <c r="BC15" s="409"/>
      <c r="BD15" s="409"/>
      <c r="BE15" s="409"/>
      <c r="BF15" s="409"/>
      <c r="BG15" s="409"/>
      <c r="BH15" s="410"/>
      <c r="BJ15" s="9"/>
    </row>
    <row r="16" spans="2:87" ht="39.950000000000003" customHeight="1">
      <c r="B16" s="375" t="s">
        <v>69</v>
      </c>
      <c r="C16" s="376"/>
      <c r="D16" s="467"/>
      <c r="E16" s="467"/>
      <c r="F16" s="467"/>
      <c r="G16" s="467"/>
      <c r="H16" s="467"/>
      <c r="I16" s="467"/>
      <c r="J16" s="467"/>
      <c r="K16" s="467"/>
      <c r="L16" s="418" t="s">
        <v>41</v>
      </c>
      <c r="M16" s="419"/>
      <c r="N16" s="420"/>
      <c r="O16" s="418"/>
      <c r="P16" s="419"/>
      <c r="Q16" s="419"/>
      <c r="R16" s="420"/>
      <c r="S16" s="418" t="s">
        <v>42</v>
      </c>
      <c r="T16" s="419"/>
      <c r="U16" s="420"/>
      <c r="V16" s="418"/>
      <c r="W16" s="419"/>
      <c r="X16" s="419"/>
      <c r="Y16" s="420"/>
      <c r="Z16" s="376" t="s">
        <v>43</v>
      </c>
      <c r="AA16" s="376"/>
      <c r="AB16" s="376"/>
      <c r="AC16" s="444"/>
      <c r="AD16" s="445"/>
      <c r="AE16" s="445"/>
      <c r="AF16" s="446"/>
      <c r="AG16" s="376" t="s">
        <v>44</v>
      </c>
      <c r="AH16" s="376"/>
      <c r="AI16" s="376"/>
      <c r="AJ16" s="376"/>
      <c r="AK16" s="450" t="s">
        <v>70</v>
      </c>
      <c r="AL16" s="450"/>
      <c r="AM16" s="450"/>
      <c r="AN16" s="450"/>
      <c r="AO16" s="450"/>
      <c r="AP16" s="450"/>
      <c r="AQ16" s="450"/>
      <c r="AR16" s="450"/>
      <c r="AS16" s="450"/>
      <c r="AT16" s="376" t="s">
        <v>45</v>
      </c>
      <c r="AU16" s="376"/>
      <c r="AV16" s="376"/>
      <c r="AW16" s="376"/>
      <c r="AX16" s="376"/>
      <c r="AY16" s="376"/>
      <c r="AZ16" s="376"/>
      <c r="BA16" s="376"/>
      <c r="BB16" s="376"/>
      <c r="BC16" s="376"/>
      <c r="BD16" s="376"/>
      <c r="BE16" s="376"/>
      <c r="BF16" s="376"/>
      <c r="BG16" s="376"/>
      <c r="BH16" s="452"/>
      <c r="BJ16" s="9"/>
    </row>
    <row r="17" spans="1:62" ht="20.100000000000001" customHeight="1">
      <c r="B17" s="466"/>
      <c r="C17" s="363"/>
      <c r="D17" s="468"/>
      <c r="E17" s="468"/>
      <c r="F17" s="468"/>
      <c r="G17" s="468"/>
      <c r="H17" s="468"/>
      <c r="I17" s="468"/>
      <c r="J17" s="468"/>
      <c r="K17" s="468"/>
      <c r="L17" s="421"/>
      <c r="M17" s="422"/>
      <c r="N17" s="423"/>
      <c r="O17" s="427"/>
      <c r="P17" s="428"/>
      <c r="Q17" s="428"/>
      <c r="R17" s="429"/>
      <c r="S17" s="421"/>
      <c r="T17" s="422"/>
      <c r="U17" s="423"/>
      <c r="V17" s="427"/>
      <c r="W17" s="428"/>
      <c r="X17" s="428"/>
      <c r="Y17" s="429"/>
      <c r="Z17" s="363"/>
      <c r="AA17" s="363"/>
      <c r="AB17" s="363"/>
      <c r="AC17" s="447"/>
      <c r="AD17" s="448"/>
      <c r="AE17" s="448"/>
      <c r="AF17" s="449"/>
      <c r="AG17" s="363"/>
      <c r="AH17" s="363"/>
      <c r="AI17" s="363"/>
      <c r="AJ17" s="363"/>
      <c r="AK17" s="451"/>
      <c r="AL17" s="451"/>
      <c r="AM17" s="451"/>
      <c r="AN17" s="451"/>
      <c r="AO17" s="451"/>
      <c r="AP17" s="451"/>
      <c r="AQ17" s="451"/>
      <c r="AR17" s="451"/>
      <c r="AS17" s="451"/>
      <c r="AT17" s="363"/>
      <c r="AU17" s="363"/>
      <c r="AV17" s="363"/>
      <c r="AW17" s="363"/>
      <c r="AX17" s="363"/>
      <c r="AY17" s="363"/>
      <c r="AZ17" s="363"/>
      <c r="BA17" s="363"/>
      <c r="BB17" s="363"/>
      <c r="BC17" s="363"/>
      <c r="BD17" s="363"/>
      <c r="BE17" s="363"/>
      <c r="BF17" s="363"/>
      <c r="BG17" s="363"/>
      <c r="BH17" s="441"/>
      <c r="BJ17" s="9"/>
    </row>
    <row r="18" spans="1:62" ht="20.100000000000001" customHeight="1">
      <c r="B18" s="466"/>
      <c r="C18" s="363"/>
      <c r="D18" s="453"/>
      <c r="E18" s="453"/>
      <c r="F18" s="453"/>
      <c r="G18" s="453"/>
      <c r="H18" s="453"/>
      <c r="I18" s="453"/>
      <c r="J18" s="453"/>
      <c r="K18" s="453"/>
      <c r="L18" s="421"/>
      <c r="M18" s="422"/>
      <c r="N18" s="423"/>
      <c r="O18" s="455"/>
      <c r="P18" s="456"/>
      <c r="Q18" s="456"/>
      <c r="R18" s="457"/>
      <c r="S18" s="421"/>
      <c r="T18" s="422"/>
      <c r="U18" s="423"/>
      <c r="V18" s="455"/>
      <c r="W18" s="456"/>
      <c r="X18" s="456"/>
      <c r="Y18" s="457"/>
      <c r="Z18" s="363"/>
      <c r="AA18" s="363"/>
      <c r="AB18" s="363"/>
      <c r="AC18" s="458"/>
      <c r="AD18" s="459"/>
      <c r="AE18" s="459"/>
      <c r="AF18" s="460"/>
      <c r="AG18" s="363"/>
      <c r="AH18" s="363"/>
      <c r="AI18" s="363"/>
      <c r="AJ18" s="363"/>
      <c r="AK18" s="464" t="s">
        <v>72</v>
      </c>
      <c r="AL18" s="464"/>
      <c r="AM18" s="464"/>
      <c r="AN18" s="464"/>
      <c r="AO18" s="464"/>
      <c r="AP18" s="464"/>
      <c r="AQ18" s="464"/>
      <c r="AR18" s="464"/>
      <c r="AS18" s="464"/>
      <c r="AT18" s="362" t="s">
        <v>46</v>
      </c>
      <c r="AU18" s="362"/>
      <c r="AV18" s="362"/>
      <c r="AW18" s="363"/>
      <c r="AX18" s="363"/>
      <c r="AY18" s="363"/>
      <c r="AZ18" s="363"/>
      <c r="BA18" s="362" t="s">
        <v>47</v>
      </c>
      <c r="BB18" s="362"/>
      <c r="BC18" s="362"/>
      <c r="BD18" s="362"/>
      <c r="BE18" s="363"/>
      <c r="BF18" s="363"/>
      <c r="BG18" s="363"/>
      <c r="BH18" s="441"/>
      <c r="BJ18" s="9"/>
    </row>
    <row r="19" spans="1:62" ht="39.950000000000003" customHeight="1" thickBot="1">
      <c r="B19" s="377"/>
      <c r="C19" s="378"/>
      <c r="D19" s="454"/>
      <c r="E19" s="454"/>
      <c r="F19" s="454"/>
      <c r="G19" s="454"/>
      <c r="H19" s="454"/>
      <c r="I19" s="454"/>
      <c r="J19" s="454"/>
      <c r="K19" s="454"/>
      <c r="L19" s="424"/>
      <c r="M19" s="425"/>
      <c r="N19" s="426"/>
      <c r="O19" s="424"/>
      <c r="P19" s="425"/>
      <c r="Q19" s="425"/>
      <c r="R19" s="426"/>
      <c r="S19" s="424"/>
      <c r="T19" s="425"/>
      <c r="U19" s="426"/>
      <c r="V19" s="424"/>
      <c r="W19" s="425"/>
      <c r="X19" s="425"/>
      <c r="Y19" s="426"/>
      <c r="Z19" s="378"/>
      <c r="AA19" s="378"/>
      <c r="AB19" s="378"/>
      <c r="AC19" s="461"/>
      <c r="AD19" s="462"/>
      <c r="AE19" s="462"/>
      <c r="AF19" s="463"/>
      <c r="AG19" s="378"/>
      <c r="AH19" s="378"/>
      <c r="AI19" s="378"/>
      <c r="AJ19" s="378"/>
      <c r="AK19" s="465"/>
      <c r="AL19" s="465"/>
      <c r="AM19" s="465"/>
      <c r="AN19" s="465"/>
      <c r="AO19" s="465"/>
      <c r="AP19" s="465"/>
      <c r="AQ19" s="465"/>
      <c r="AR19" s="465"/>
      <c r="AS19" s="465"/>
      <c r="AT19" s="440"/>
      <c r="AU19" s="440"/>
      <c r="AV19" s="440"/>
      <c r="AW19" s="378"/>
      <c r="AX19" s="378"/>
      <c r="AY19" s="378"/>
      <c r="AZ19" s="378"/>
      <c r="BA19" s="440"/>
      <c r="BB19" s="440"/>
      <c r="BC19" s="440"/>
      <c r="BD19" s="440"/>
      <c r="BE19" s="378"/>
      <c r="BF19" s="378"/>
      <c r="BG19" s="378"/>
      <c r="BH19" s="442"/>
      <c r="BJ19" s="10"/>
    </row>
    <row r="20" spans="1:62" ht="50.1" customHeight="1" thickBot="1">
      <c r="A20" s="2" t="s">
        <v>1</v>
      </c>
      <c r="B20" s="364" t="s">
        <v>8</v>
      </c>
      <c r="C20" s="365"/>
      <c r="D20" s="365"/>
      <c r="E20" s="365"/>
      <c r="F20" s="365"/>
      <c r="G20" s="365"/>
      <c r="H20" s="365"/>
      <c r="I20" s="365"/>
      <c r="J20" s="365"/>
      <c r="K20" s="365"/>
      <c r="L20" s="365"/>
      <c r="M20" s="365"/>
      <c r="N20" s="365"/>
      <c r="O20" s="365"/>
      <c r="P20" s="365"/>
      <c r="Q20" s="365"/>
      <c r="R20" s="365"/>
      <c r="S20" s="365"/>
      <c r="T20" s="365"/>
      <c r="U20" s="365"/>
      <c r="V20" s="365"/>
      <c r="W20" s="365"/>
      <c r="X20" s="365"/>
      <c r="Y20" s="365"/>
      <c r="Z20" s="365"/>
      <c r="AA20" s="365"/>
      <c r="AB20" s="365"/>
      <c r="AC20" s="365"/>
      <c r="AD20" s="365"/>
      <c r="AE20" s="365"/>
      <c r="AF20" s="365"/>
      <c r="AG20" s="365"/>
      <c r="AH20" s="365"/>
      <c r="AI20" s="365"/>
      <c r="AJ20" s="365"/>
      <c r="AK20" s="365"/>
      <c r="AL20" s="365"/>
      <c r="AM20" s="365"/>
      <c r="AN20" s="365"/>
      <c r="AO20" s="365"/>
      <c r="AP20" s="365"/>
      <c r="AQ20" s="365"/>
      <c r="AR20" s="365"/>
      <c r="AS20" s="365"/>
      <c r="AT20" s="365"/>
      <c r="AU20" s="365"/>
      <c r="AV20" s="365"/>
      <c r="AW20" s="365"/>
      <c r="AX20" s="365"/>
      <c r="AY20" s="365"/>
      <c r="AZ20" s="365"/>
      <c r="BA20" s="365"/>
      <c r="BB20" s="365"/>
      <c r="BC20" s="365"/>
      <c r="BD20" s="365"/>
      <c r="BE20" s="365"/>
      <c r="BF20" s="365"/>
      <c r="BG20" s="365"/>
      <c r="BH20" s="443"/>
      <c r="BJ20" s="10"/>
    </row>
    <row r="21" spans="1:62" ht="50.1" customHeight="1">
      <c r="B21" s="368" t="s">
        <v>50</v>
      </c>
      <c r="C21" s="369"/>
      <c r="D21" s="372" t="s">
        <v>51</v>
      </c>
      <c r="E21" s="372"/>
      <c r="F21" s="372"/>
      <c r="G21" s="372"/>
      <c r="H21" s="372" t="s">
        <v>52</v>
      </c>
      <c r="I21" s="372"/>
      <c r="J21" s="372"/>
      <c r="K21" s="372"/>
      <c r="L21" s="372" t="s">
        <v>53</v>
      </c>
      <c r="M21" s="372"/>
      <c r="N21" s="372"/>
      <c r="O21" s="372"/>
      <c r="P21" s="372" t="s">
        <v>54</v>
      </c>
      <c r="Q21" s="372"/>
      <c r="R21" s="372"/>
      <c r="S21" s="372"/>
      <c r="T21" s="372" t="s">
        <v>55</v>
      </c>
      <c r="U21" s="372"/>
      <c r="V21" s="381" t="s">
        <v>56</v>
      </c>
      <c r="W21" s="381"/>
      <c r="X21" s="382" t="s">
        <v>57</v>
      </c>
      <c r="Y21" s="382"/>
      <c r="Z21" s="382"/>
      <c r="AA21" s="382" t="s">
        <v>58</v>
      </c>
      <c r="AB21" s="382"/>
      <c r="AC21" s="382"/>
      <c r="AD21" s="382"/>
      <c r="AE21" s="382"/>
      <c r="AF21" s="382"/>
      <c r="AG21" s="382" t="s">
        <v>59</v>
      </c>
      <c r="AH21" s="382"/>
      <c r="AI21" s="382"/>
      <c r="AJ21" s="383" t="s">
        <v>49</v>
      </c>
      <c r="AK21" s="383"/>
      <c r="AL21" s="383"/>
      <c r="AM21" s="379" t="s">
        <v>9</v>
      </c>
      <c r="AN21" s="379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2"/>
      <c r="BI21" s="1"/>
      <c r="BJ21" s="10"/>
    </row>
    <row r="22" spans="1:62" ht="50.1" customHeight="1">
      <c r="B22" s="370"/>
      <c r="C22" s="371"/>
      <c r="D22" s="252" t="s">
        <v>60</v>
      </c>
      <c r="E22" s="252"/>
      <c r="F22" s="252" t="s">
        <v>61</v>
      </c>
      <c r="G22" s="252"/>
      <c r="H22" s="252" t="s">
        <v>60</v>
      </c>
      <c r="I22" s="252"/>
      <c r="J22" s="252" t="s">
        <v>61</v>
      </c>
      <c r="K22" s="252"/>
      <c r="L22" s="252" t="s">
        <v>60</v>
      </c>
      <c r="M22" s="252"/>
      <c r="N22" s="252" t="s">
        <v>61</v>
      </c>
      <c r="O22" s="252"/>
      <c r="P22" s="252" t="s">
        <v>60</v>
      </c>
      <c r="Q22" s="252"/>
      <c r="R22" s="252" t="s">
        <v>61</v>
      </c>
      <c r="S22" s="252"/>
      <c r="T22" s="252"/>
      <c r="U22" s="252"/>
      <c r="V22" s="253"/>
      <c r="W22" s="253"/>
      <c r="X22" s="245"/>
      <c r="Y22" s="245"/>
      <c r="Z22" s="245"/>
      <c r="AA22" s="253" t="s">
        <v>62</v>
      </c>
      <c r="AB22" s="253"/>
      <c r="AC22" s="253"/>
      <c r="AD22" s="253" t="s">
        <v>63</v>
      </c>
      <c r="AE22" s="253"/>
      <c r="AF22" s="253"/>
      <c r="AG22" s="245"/>
      <c r="AH22" s="245"/>
      <c r="AI22" s="245"/>
      <c r="AJ22" s="384"/>
      <c r="AK22" s="384"/>
      <c r="AL22" s="384"/>
      <c r="AM22" s="380"/>
      <c r="AN22" s="380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2"/>
      <c r="BI22" s="1"/>
      <c r="BJ22" s="10"/>
    </row>
    <row r="23" spans="1:62" ht="90" customHeight="1">
      <c r="B23" s="391" t="s">
        <v>91</v>
      </c>
      <c r="C23" s="392"/>
      <c r="D23" s="385" t="str">
        <f>VLOOKUP(F6, BJ9:BY14,2,0)</f>
        <v>4.0±0.5</v>
      </c>
      <c r="E23" s="385"/>
      <c r="F23" s="385" t="str">
        <f>VLOOKUP(F6, BJ9:BZ14,3,0)</f>
        <v>4.0±0.5</v>
      </c>
      <c r="G23" s="385"/>
      <c r="H23" s="385" t="str">
        <f>VLOOKUP(F6, BJ9:CA14,4,0)</f>
        <v>39±0.5</v>
      </c>
      <c r="I23" s="385"/>
      <c r="J23" s="385" t="str">
        <f>VLOOKUP(F6, BJ9:CA14,5,0)</f>
        <v>39±0.5</v>
      </c>
      <c r="K23" s="385"/>
      <c r="L23" s="385" t="str">
        <f>VLOOKUP(F6, BJ9:CB14,6,0)</f>
        <v>5±0.5</v>
      </c>
      <c r="M23" s="385"/>
      <c r="N23" s="385" t="str">
        <f>VLOOKUP(F6, BJ9:CC14,7,0)</f>
        <v>5±0.5</v>
      </c>
      <c r="O23" s="385"/>
      <c r="P23" s="385" t="str">
        <f>VLOOKUP(F6, BJ9:BZ14,8,0)</f>
        <v>9.5±0.5</v>
      </c>
      <c r="Q23" s="385"/>
      <c r="R23" s="385" t="str">
        <f>VLOOKUP(F6, BJ9:BY14,9,0)</f>
        <v>9.5±0.5</v>
      </c>
      <c r="S23" s="385"/>
      <c r="T23" s="385" t="str">
        <f>VLOOKUP(F6, BJ9:BY14,10,0)</f>
        <v>65±0.5</v>
      </c>
      <c r="U23" s="385"/>
      <c r="V23" s="385" t="str">
        <f>VLOOKUP(F6, BJ9:BY14,11,0)</f>
        <v>55±0.3</v>
      </c>
      <c r="W23" s="385"/>
      <c r="X23" s="385" t="str">
        <f>VLOOKUP(F6, BJ9:BY14,12,0)</f>
        <v>0.400±0.015</v>
      </c>
      <c r="Y23" s="385"/>
      <c r="Z23" s="385"/>
      <c r="AA23" s="385" t="str">
        <f>VLOOKUP(F6, BJ9:BY14,13,0)</f>
        <v>0.600±0.015</v>
      </c>
      <c r="AB23" s="385"/>
      <c r="AC23" s="385"/>
      <c r="AD23" s="386" t="str">
        <f>VLOOKUP(F6, BJ9:BY14,14,0)</f>
        <v>0.600±0.015</v>
      </c>
      <c r="AE23" s="386"/>
      <c r="AF23" s="386"/>
      <c r="AG23" s="386" t="str">
        <f>VLOOKUP(F6, BJ9:BY14,15,0)</f>
        <v>MAX. 0.5</v>
      </c>
      <c r="AH23" s="386"/>
      <c r="AI23" s="386"/>
      <c r="AJ23" s="387" t="str">
        <f>VLOOKUP(F6, BJ9:BY14,16,0)</f>
        <v>MAX.0.015</v>
      </c>
      <c r="AK23" s="387"/>
      <c r="AL23" s="387"/>
      <c r="AM23" s="380"/>
      <c r="AN23" s="380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2"/>
      <c r="BI23" s="1"/>
      <c r="BJ23" s="1"/>
    </row>
    <row r="24" spans="1:62" ht="90" customHeight="1">
      <c r="B24" s="388" t="s">
        <v>64</v>
      </c>
      <c r="C24" s="389"/>
      <c r="D24" s="390"/>
      <c r="E24" s="390"/>
      <c r="F24" s="390"/>
      <c r="G24" s="390"/>
      <c r="H24" s="390"/>
      <c r="I24" s="390"/>
      <c r="J24" s="390"/>
      <c r="K24" s="390"/>
      <c r="L24" s="390"/>
      <c r="M24" s="390"/>
      <c r="N24" s="390"/>
      <c r="O24" s="390"/>
      <c r="P24" s="390"/>
      <c r="Q24" s="390"/>
      <c r="R24" s="390"/>
      <c r="S24" s="390"/>
      <c r="T24" s="390"/>
      <c r="U24" s="390"/>
      <c r="V24" s="390"/>
      <c r="W24" s="390"/>
      <c r="X24" s="393"/>
      <c r="Y24" s="393"/>
      <c r="Z24" s="393"/>
      <c r="AA24" s="390"/>
      <c r="AB24" s="390"/>
      <c r="AC24" s="390"/>
      <c r="AD24" s="390"/>
      <c r="AE24" s="390"/>
      <c r="AF24" s="390"/>
      <c r="AG24" s="390"/>
      <c r="AH24" s="390"/>
      <c r="AI24" s="390"/>
      <c r="AJ24" s="394" t="s">
        <v>5</v>
      </c>
      <c r="AK24" s="394"/>
      <c r="AL24" s="394"/>
      <c r="AM24" s="394"/>
      <c r="AN24" s="394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2"/>
      <c r="BI24" s="1"/>
      <c r="BJ24" s="1"/>
    </row>
    <row r="25" spans="1:62" ht="90" customHeight="1">
      <c r="B25" s="398" t="s">
        <v>65</v>
      </c>
      <c r="C25" s="399"/>
      <c r="D25" s="396"/>
      <c r="E25" s="396"/>
      <c r="F25" s="396"/>
      <c r="G25" s="396"/>
      <c r="H25" s="396"/>
      <c r="I25" s="396"/>
      <c r="J25" s="396"/>
      <c r="K25" s="396"/>
      <c r="L25" s="395"/>
      <c r="M25" s="395"/>
      <c r="N25" s="395"/>
      <c r="O25" s="395"/>
      <c r="P25" s="395"/>
      <c r="Q25" s="395"/>
      <c r="R25" s="395"/>
      <c r="S25" s="395"/>
      <c r="T25" s="396"/>
      <c r="U25" s="396"/>
      <c r="V25" s="397"/>
      <c r="W25" s="397"/>
      <c r="X25" s="393"/>
      <c r="Y25" s="393"/>
      <c r="Z25" s="393"/>
      <c r="AA25" s="390"/>
      <c r="AB25" s="390"/>
      <c r="AC25" s="390"/>
      <c r="AD25" s="390"/>
      <c r="AE25" s="390"/>
      <c r="AF25" s="390"/>
      <c r="AG25" s="390"/>
      <c r="AH25" s="390"/>
      <c r="AI25" s="390"/>
      <c r="AJ25" s="394" t="s">
        <v>5</v>
      </c>
      <c r="AK25" s="394"/>
      <c r="AL25" s="394"/>
      <c r="AM25" s="394"/>
      <c r="AN25" s="394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2"/>
      <c r="BI25" s="1"/>
      <c r="BJ25" s="1"/>
    </row>
    <row r="26" spans="1:62" ht="90" customHeight="1" thickBot="1">
      <c r="B26" s="403" t="s">
        <v>66</v>
      </c>
      <c r="C26" s="404"/>
      <c r="D26" s="401"/>
      <c r="E26" s="401"/>
      <c r="F26" s="401"/>
      <c r="G26" s="401"/>
      <c r="H26" s="401"/>
      <c r="I26" s="401"/>
      <c r="J26" s="401"/>
      <c r="K26" s="401"/>
      <c r="L26" s="401"/>
      <c r="M26" s="401"/>
      <c r="N26" s="401"/>
      <c r="O26" s="401"/>
      <c r="P26" s="401"/>
      <c r="Q26" s="401"/>
      <c r="R26" s="401"/>
      <c r="S26" s="401"/>
      <c r="T26" s="401"/>
      <c r="U26" s="401"/>
      <c r="V26" s="401"/>
      <c r="W26" s="401"/>
      <c r="X26" s="400"/>
      <c r="Y26" s="400"/>
      <c r="Z26" s="400"/>
      <c r="AA26" s="401"/>
      <c r="AB26" s="401"/>
      <c r="AC26" s="401"/>
      <c r="AD26" s="401"/>
      <c r="AE26" s="401"/>
      <c r="AF26" s="401"/>
      <c r="AG26" s="401"/>
      <c r="AH26" s="401"/>
      <c r="AI26" s="401"/>
      <c r="AJ26" s="402" t="s">
        <v>5</v>
      </c>
      <c r="AK26" s="402"/>
      <c r="AL26" s="402"/>
      <c r="AM26" s="402"/>
      <c r="AN26" s="402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4"/>
      <c r="BI26" s="1"/>
      <c r="BJ26" s="1"/>
    </row>
    <row r="28" spans="1:62" ht="3.75" customHeight="1" thickBot="1"/>
    <row r="29" spans="1:62" ht="39.950000000000003" customHeight="1">
      <c r="B29" s="190" t="s">
        <v>67</v>
      </c>
      <c r="C29" s="193" t="s">
        <v>10</v>
      </c>
      <c r="D29" s="193"/>
      <c r="E29" s="193"/>
      <c r="F29" s="193" t="s">
        <v>19</v>
      </c>
      <c r="G29" s="193"/>
      <c r="H29" s="193"/>
      <c r="I29" s="193" t="s">
        <v>68</v>
      </c>
      <c r="J29" s="193"/>
      <c r="K29" s="193"/>
      <c r="L29" s="194" t="s">
        <v>3</v>
      </c>
      <c r="M29" s="194"/>
      <c r="N29" s="194"/>
      <c r="O29" s="194"/>
      <c r="P29" s="194"/>
      <c r="Q29" s="194"/>
      <c r="R29" s="194"/>
      <c r="S29" s="194"/>
      <c r="T29" s="194"/>
      <c r="U29" s="194"/>
      <c r="V29" s="194"/>
      <c r="W29" s="194"/>
      <c r="X29" s="194"/>
      <c r="Y29" s="194"/>
      <c r="Z29" s="194"/>
      <c r="AA29" s="194"/>
      <c r="AB29" s="194"/>
      <c r="AC29" s="194"/>
      <c r="AD29" s="194"/>
      <c r="AE29" s="194"/>
      <c r="AF29" s="194"/>
      <c r="AG29" s="194"/>
      <c r="AH29" s="194"/>
      <c r="AI29" s="194"/>
      <c r="AJ29" s="194"/>
      <c r="AK29" s="194"/>
      <c r="AL29" s="194"/>
      <c r="AM29" s="194"/>
      <c r="AN29" s="194"/>
      <c r="AO29" s="194"/>
      <c r="AP29" s="194"/>
      <c r="AQ29" s="194"/>
      <c r="AR29" s="194"/>
      <c r="AS29" s="194"/>
      <c r="AT29" s="194"/>
      <c r="AU29" s="194"/>
      <c r="AV29" s="194"/>
      <c r="AW29" s="194"/>
      <c r="AX29" s="195"/>
      <c r="AY29" s="200" t="s">
        <v>18</v>
      </c>
      <c r="AZ29" s="203" t="s">
        <v>10</v>
      </c>
      <c r="BA29" s="204"/>
      <c r="BB29" s="204"/>
      <c r="BC29" s="205" t="s">
        <v>19</v>
      </c>
      <c r="BD29" s="206"/>
      <c r="BE29" s="207"/>
      <c r="BF29" s="204" t="s">
        <v>20</v>
      </c>
      <c r="BG29" s="204"/>
      <c r="BH29" s="208"/>
    </row>
    <row r="30" spans="1:62" ht="39.950000000000003" customHeight="1">
      <c r="B30" s="191"/>
      <c r="C30" s="209"/>
      <c r="D30" s="209"/>
      <c r="E30" s="209"/>
      <c r="F30" s="209"/>
      <c r="G30" s="209"/>
      <c r="H30" s="209"/>
      <c r="I30" s="211"/>
      <c r="J30" s="211"/>
      <c r="K30" s="211"/>
      <c r="L30" s="196"/>
      <c r="M30" s="196"/>
      <c r="N30" s="196"/>
      <c r="O30" s="196"/>
      <c r="P30" s="196"/>
      <c r="Q30" s="196"/>
      <c r="R30" s="196"/>
      <c r="S30" s="196"/>
      <c r="T30" s="196"/>
      <c r="U30" s="196"/>
      <c r="V30" s="196"/>
      <c r="W30" s="196"/>
      <c r="X30" s="196"/>
      <c r="Y30" s="196"/>
      <c r="Z30" s="196"/>
      <c r="AA30" s="196"/>
      <c r="AB30" s="196"/>
      <c r="AC30" s="196"/>
      <c r="AD30" s="196"/>
      <c r="AE30" s="196"/>
      <c r="AF30" s="196"/>
      <c r="AG30" s="196"/>
      <c r="AH30" s="196"/>
      <c r="AI30" s="196"/>
      <c r="AJ30" s="196"/>
      <c r="AK30" s="196"/>
      <c r="AL30" s="196"/>
      <c r="AM30" s="196"/>
      <c r="AN30" s="196"/>
      <c r="AO30" s="196"/>
      <c r="AP30" s="196"/>
      <c r="AQ30" s="196"/>
      <c r="AR30" s="196"/>
      <c r="AS30" s="196"/>
      <c r="AT30" s="196"/>
      <c r="AU30" s="196"/>
      <c r="AV30" s="196"/>
      <c r="AW30" s="196"/>
      <c r="AX30" s="197"/>
      <c r="AY30" s="201"/>
      <c r="AZ30" s="213"/>
      <c r="BA30" s="213"/>
      <c r="BB30" s="213"/>
      <c r="BC30" s="215"/>
      <c r="BD30" s="215"/>
      <c r="BE30" s="215"/>
      <c r="BF30" s="215"/>
      <c r="BG30" s="215"/>
      <c r="BH30" s="217"/>
    </row>
    <row r="31" spans="1:62" ht="39.950000000000003" customHeight="1" thickBot="1">
      <c r="B31" s="192"/>
      <c r="C31" s="210"/>
      <c r="D31" s="210"/>
      <c r="E31" s="210"/>
      <c r="F31" s="210"/>
      <c r="G31" s="210"/>
      <c r="H31" s="210"/>
      <c r="I31" s="212"/>
      <c r="J31" s="212"/>
      <c r="K31" s="212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9"/>
      <c r="AY31" s="202"/>
      <c r="AZ31" s="214"/>
      <c r="BA31" s="214"/>
      <c r="BB31" s="214"/>
      <c r="BC31" s="216"/>
      <c r="BD31" s="216"/>
      <c r="BE31" s="216"/>
      <c r="BF31" s="216"/>
      <c r="BG31" s="216"/>
      <c r="BH31" s="218"/>
    </row>
    <row r="32" spans="1:62" ht="50.1" customHeight="1" thickBot="1">
      <c r="B32" s="227" t="s">
        <v>14</v>
      </c>
      <c r="C32" s="233"/>
      <c r="D32" s="233"/>
      <c r="E32" s="234"/>
      <c r="F32" s="235" t="s">
        <v>15</v>
      </c>
      <c r="G32" s="233"/>
      <c r="H32" s="233"/>
      <c r="I32" s="233"/>
      <c r="J32" s="233"/>
      <c r="K32" s="233"/>
      <c r="L32" s="228"/>
      <c r="M32" s="228"/>
      <c r="N32" s="228"/>
      <c r="O32" s="229"/>
      <c r="P32" s="236" t="s">
        <v>83</v>
      </c>
      <c r="Q32" s="237"/>
      <c r="R32" s="237"/>
      <c r="S32" s="237"/>
      <c r="T32" s="237"/>
      <c r="U32" s="237"/>
      <c r="V32" s="237"/>
      <c r="W32" s="237"/>
      <c r="X32" s="237"/>
      <c r="Y32" s="237"/>
      <c r="Z32" s="238"/>
      <c r="AA32" s="227" t="s">
        <v>16</v>
      </c>
      <c r="AB32" s="228"/>
      <c r="AC32" s="228"/>
      <c r="AD32" s="228"/>
      <c r="AE32" s="228"/>
      <c r="AF32" s="228"/>
      <c r="AG32" s="228"/>
      <c r="AH32" s="228"/>
      <c r="AI32" s="228"/>
      <c r="AJ32" s="228"/>
      <c r="AK32" s="228"/>
      <c r="AL32" s="229"/>
      <c r="AM32" s="239" t="s">
        <v>122</v>
      </c>
      <c r="AN32" s="240"/>
      <c r="AO32" s="240"/>
      <c r="AP32" s="240"/>
      <c r="AQ32" s="240"/>
      <c r="AR32" s="240"/>
      <c r="AS32" s="240"/>
      <c r="AT32" s="240"/>
      <c r="AU32" s="241"/>
      <c r="AV32" s="242" t="s">
        <v>12</v>
      </c>
      <c r="AW32" s="243"/>
      <c r="AX32" s="243"/>
      <c r="AY32" s="219"/>
      <c r="AZ32" s="244"/>
      <c r="BA32" s="3"/>
      <c r="BB32" s="4" t="s">
        <v>123</v>
      </c>
      <c r="BC32" s="5"/>
      <c r="BD32" s="5" t="s">
        <v>13</v>
      </c>
      <c r="BE32" s="219">
        <v>42079</v>
      </c>
      <c r="BF32" s="219"/>
      <c r="BG32" s="219"/>
      <c r="BH32" s="220"/>
    </row>
    <row r="33" spans="1:87" ht="50.1" customHeight="1" thickBot="1">
      <c r="B33" s="221" t="s">
        <v>11</v>
      </c>
      <c r="C33" s="222"/>
      <c r="D33" s="222"/>
      <c r="E33" s="223"/>
      <c r="F33" s="405" t="s">
        <v>90</v>
      </c>
      <c r="G33" s="406"/>
      <c r="H33" s="406"/>
      <c r="I33" s="406"/>
      <c r="J33" s="406"/>
      <c r="K33" s="406"/>
      <c r="L33" s="406"/>
      <c r="M33" s="406"/>
      <c r="N33" s="406"/>
      <c r="O33" s="407"/>
      <c r="P33" s="224" t="s">
        <v>130</v>
      </c>
      <c r="Q33" s="225"/>
      <c r="R33" s="225"/>
      <c r="S33" s="225"/>
      <c r="T33" s="225"/>
      <c r="U33" s="225"/>
      <c r="V33" s="225"/>
      <c r="W33" s="225"/>
      <c r="X33" s="225"/>
      <c r="Y33" s="225"/>
      <c r="Z33" s="226"/>
      <c r="AA33" s="227" t="s">
        <v>17</v>
      </c>
      <c r="AB33" s="228"/>
      <c r="AC33" s="228"/>
      <c r="AD33" s="228"/>
      <c r="AE33" s="228"/>
      <c r="AF33" s="228"/>
      <c r="AG33" s="228"/>
      <c r="AH33" s="228"/>
      <c r="AI33" s="228"/>
      <c r="AJ33" s="228"/>
      <c r="AK33" s="228"/>
      <c r="AL33" s="229"/>
      <c r="AM33" s="230" t="s">
        <v>6</v>
      </c>
      <c r="AN33" s="231"/>
      <c r="AO33" s="231"/>
      <c r="AP33" s="231"/>
      <c r="AQ33" s="231"/>
      <c r="AR33" s="231"/>
      <c r="AS33" s="231"/>
      <c r="AT33" s="231"/>
      <c r="AU33" s="231"/>
      <c r="AV33" s="231"/>
      <c r="AW33" s="231"/>
      <c r="AX33" s="231"/>
      <c r="AY33" s="231"/>
      <c r="AZ33" s="231"/>
      <c r="BA33" s="231"/>
      <c r="BB33" s="231"/>
      <c r="BC33" s="231"/>
      <c r="BD33" s="231"/>
      <c r="BE33" s="231"/>
      <c r="BF33" s="231"/>
      <c r="BG33" s="231"/>
      <c r="BH33" s="232"/>
    </row>
    <row r="34" spans="1:87" ht="50.1" customHeight="1" thickBot="1">
      <c r="B34" s="254" t="s">
        <v>21</v>
      </c>
      <c r="C34" s="255"/>
      <c r="D34" s="255"/>
      <c r="E34" s="255"/>
      <c r="F34" s="255"/>
      <c r="G34" s="255"/>
      <c r="H34" s="255"/>
      <c r="I34" s="255"/>
      <c r="J34" s="255"/>
      <c r="K34" s="255"/>
      <c r="L34" s="255"/>
      <c r="M34" s="255"/>
      <c r="N34" s="255"/>
      <c r="O34" s="255"/>
      <c r="P34" s="255"/>
      <c r="Q34" s="255"/>
      <c r="R34" s="255"/>
      <c r="S34" s="255"/>
      <c r="T34" s="255"/>
      <c r="U34" s="255"/>
      <c r="V34" s="255"/>
      <c r="W34" s="255"/>
      <c r="X34" s="255"/>
      <c r="Y34" s="255"/>
      <c r="Z34" s="256"/>
      <c r="AA34" s="257" t="s">
        <v>0</v>
      </c>
      <c r="AB34" s="258"/>
      <c r="AC34" s="258"/>
      <c r="AD34" s="258"/>
      <c r="AE34" s="258"/>
      <c r="AF34" s="258"/>
      <c r="AG34" s="258"/>
      <c r="AH34" s="258"/>
      <c r="AI34" s="258"/>
      <c r="AJ34" s="258"/>
      <c r="AK34" s="258"/>
      <c r="AL34" s="258"/>
      <c r="AM34" s="258"/>
      <c r="AN34" s="258"/>
      <c r="AO34" s="258"/>
      <c r="AP34" s="258"/>
      <c r="AQ34" s="258"/>
      <c r="AR34" s="258"/>
      <c r="AS34" s="259"/>
      <c r="AT34" s="260" t="s">
        <v>22</v>
      </c>
      <c r="AU34" s="255"/>
      <c r="AV34" s="255"/>
      <c r="AW34" s="255"/>
      <c r="AX34" s="255"/>
      <c r="AY34" s="255"/>
      <c r="AZ34" s="255"/>
      <c r="BA34" s="255"/>
      <c r="BB34" s="255"/>
      <c r="BC34" s="255"/>
      <c r="BD34" s="255"/>
      <c r="BE34" s="255"/>
      <c r="BF34" s="255"/>
      <c r="BG34" s="255"/>
      <c r="BH34" s="256"/>
      <c r="BJ34" s="469" t="s">
        <v>104</v>
      </c>
      <c r="BK34" s="252" t="s">
        <v>51</v>
      </c>
      <c r="BL34" s="252"/>
      <c r="BM34" s="252" t="s">
        <v>52</v>
      </c>
      <c r="BN34" s="252"/>
      <c r="BO34" s="252" t="s">
        <v>53</v>
      </c>
      <c r="BP34" s="252"/>
      <c r="BQ34" s="252" t="s">
        <v>54</v>
      </c>
      <c r="BR34" s="252"/>
      <c r="BS34" s="252" t="s">
        <v>55</v>
      </c>
      <c r="BT34" s="253" t="s">
        <v>56</v>
      </c>
      <c r="BU34" s="245" t="s">
        <v>57</v>
      </c>
      <c r="BV34" s="245" t="s">
        <v>58</v>
      </c>
      <c r="BW34" s="245"/>
      <c r="BX34" s="245" t="s">
        <v>59</v>
      </c>
      <c r="BY34" s="246" t="s">
        <v>49</v>
      </c>
      <c r="BZ34" s="247" t="s">
        <v>27</v>
      </c>
      <c r="CA34" s="247"/>
      <c r="CB34" s="247"/>
      <c r="CC34" s="247"/>
      <c r="CD34" s="247"/>
      <c r="CE34" s="247" t="s">
        <v>109</v>
      </c>
      <c r="CF34" s="247"/>
      <c r="CG34" s="247"/>
      <c r="CH34" s="247"/>
      <c r="CI34" s="247"/>
    </row>
    <row r="35" spans="1:87" ht="50.1" customHeight="1">
      <c r="B35" s="248" t="s">
        <v>23</v>
      </c>
      <c r="C35" s="249"/>
      <c r="D35" s="249"/>
      <c r="E35" s="250"/>
      <c r="F35" s="251" t="s">
        <v>77</v>
      </c>
      <c r="G35" s="249"/>
      <c r="H35" s="249"/>
      <c r="I35" s="249"/>
      <c r="J35" s="250"/>
      <c r="K35" s="251" t="s">
        <v>24</v>
      </c>
      <c r="L35" s="249"/>
      <c r="M35" s="250"/>
      <c r="N35" s="251" t="s">
        <v>25</v>
      </c>
      <c r="O35" s="250"/>
      <c r="P35" s="251" t="s">
        <v>88</v>
      </c>
      <c r="Q35" s="249"/>
      <c r="R35" s="250"/>
      <c r="S35" s="251" t="s">
        <v>26</v>
      </c>
      <c r="T35" s="249"/>
      <c r="U35" s="250"/>
      <c r="V35" s="251" t="s">
        <v>89</v>
      </c>
      <c r="W35" s="249"/>
      <c r="X35" s="249"/>
      <c r="Y35" s="249"/>
      <c r="Z35" s="263"/>
      <c r="AA35" s="264" t="s">
        <v>27</v>
      </c>
      <c r="AB35" s="265"/>
      <c r="AC35" s="265"/>
      <c r="AD35" s="266"/>
      <c r="AE35" s="267" t="s">
        <v>28</v>
      </c>
      <c r="AF35" s="265"/>
      <c r="AG35" s="266"/>
      <c r="AH35" s="267" t="s">
        <v>29</v>
      </c>
      <c r="AI35" s="265"/>
      <c r="AJ35" s="266"/>
      <c r="AK35" s="267" t="s">
        <v>30</v>
      </c>
      <c r="AL35" s="265"/>
      <c r="AM35" s="266"/>
      <c r="AN35" s="267" t="s">
        <v>2</v>
      </c>
      <c r="AO35" s="265"/>
      <c r="AP35" s="266"/>
      <c r="AQ35" s="267" t="s">
        <v>31</v>
      </c>
      <c r="AR35" s="265"/>
      <c r="AS35" s="268"/>
      <c r="AT35" s="269"/>
      <c r="AU35" s="270"/>
      <c r="AV35" s="270"/>
      <c r="AW35" s="270"/>
      <c r="AX35" s="270"/>
      <c r="AY35" s="270"/>
      <c r="AZ35" s="270"/>
      <c r="BA35" s="270"/>
      <c r="BB35" s="270"/>
      <c r="BC35" s="270"/>
      <c r="BD35" s="270"/>
      <c r="BE35" s="270"/>
      <c r="BF35" s="270"/>
      <c r="BG35" s="270"/>
      <c r="BH35" s="271"/>
      <c r="BJ35" s="470"/>
      <c r="BK35" s="6" t="s">
        <v>60</v>
      </c>
      <c r="BL35" s="6" t="s">
        <v>61</v>
      </c>
      <c r="BM35" s="6" t="s">
        <v>60</v>
      </c>
      <c r="BN35" s="6" t="s">
        <v>61</v>
      </c>
      <c r="BO35" s="6" t="s">
        <v>60</v>
      </c>
      <c r="BP35" s="6" t="s">
        <v>61</v>
      </c>
      <c r="BQ35" s="6" t="s">
        <v>60</v>
      </c>
      <c r="BR35" s="6" t="s">
        <v>61</v>
      </c>
      <c r="BS35" s="252"/>
      <c r="BT35" s="253"/>
      <c r="BU35" s="245"/>
      <c r="BV35" s="7" t="s">
        <v>62</v>
      </c>
      <c r="BW35" s="7" t="s">
        <v>63</v>
      </c>
      <c r="BX35" s="245"/>
      <c r="BY35" s="246"/>
      <c r="BZ35" s="15" t="s">
        <v>28</v>
      </c>
      <c r="CA35" s="15" t="s">
        <v>29</v>
      </c>
      <c r="CB35" s="15" t="s">
        <v>30</v>
      </c>
      <c r="CC35" s="15" t="s">
        <v>2</v>
      </c>
      <c r="CD35" s="15" t="s">
        <v>31</v>
      </c>
      <c r="CE35" s="15" t="s">
        <v>28</v>
      </c>
      <c r="CF35" s="15" t="s">
        <v>29</v>
      </c>
      <c r="CG35" s="15" t="s">
        <v>107</v>
      </c>
      <c r="CH35" s="15" t="s">
        <v>108</v>
      </c>
      <c r="CI35" s="15" t="s">
        <v>31</v>
      </c>
    </row>
    <row r="36" spans="1:87" ht="50.1" customHeight="1">
      <c r="B36" s="275" t="s">
        <v>34</v>
      </c>
      <c r="C36" s="278" t="s">
        <v>36</v>
      </c>
      <c r="D36" s="279"/>
      <c r="E36" s="282" t="s">
        <v>73</v>
      </c>
      <c r="F36" s="283"/>
      <c r="G36" s="283"/>
      <c r="H36" s="283"/>
      <c r="I36" s="283"/>
      <c r="J36" s="471"/>
      <c r="K36" s="278" t="s">
        <v>33</v>
      </c>
      <c r="L36" s="286"/>
      <c r="M36" s="279"/>
      <c r="N36" s="288"/>
      <c r="O36" s="288"/>
      <c r="P36" s="288"/>
      <c r="Q36" s="288"/>
      <c r="R36" s="288"/>
      <c r="S36" s="288"/>
      <c r="T36" s="288"/>
      <c r="U36" s="288"/>
      <c r="V36" s="288"/>
      <c r="W36" s="288"/>
      <c r="X36" s="288"/>
      <c r="Y36" s="288"/>
      <c r="Z36" s="289"/>
      <c r="AA36" s="290" t="s">
        <v>115</v>
      </c>
      <c r="AB36" s="290"/>
      <c r="AC36" s="290"/>
      <c r="AD36" s="291"/>
      <c r="AE36" s="292" t="str">
        <f>VLOOKUP(F33, BJ36:CI41,17,0)</f>
        <v>120/120</v>
      </c>
      <c r="AF36" s="292"/>
      <c r="AG36" s="292"/>
      <c r="AH36" s="292" t="str">
        <f>VLOOKUP(F33, BJ36:CI41,18,0)</f>
        <v>120/115</v>
      </c>
      <c r="AI36" s="292"/>
      <c r="AJ36" s="292"/>
      <c r="AK36" s="292" t="str">
        <f>VLOOKUP(F33, BJ36:CI41,19,0)</f>
        <v>190/190</v>
      </c>
      <c r="AL36" s="292"/>
      <c r="AM36" s="292"/>
      <c r="AN36" s="292" t="str">
        <f>VLOOKUP(F33, BJ36:CI41,20,0)</f>
        <v>240/240</v>
      </c>
      <c r="AO36" s="292"/>
      <c r="AP36" s="292"/>
      <c r="AQ36" s="292" t="str">
        <f>VLOOKUP(F33, BJ36:CI41,21,0)</f>
        <v>150/150</v>
      </c>
      <c r="AR36" s="292"/>
      <c r="AS36" s="292"/>
      <c r="AT36" s="272"/>
      <c r="AU36" s="273"/>
      <c r="AV36" s="273"/>
      <c r="AW36" s="273"/>
      <c r="AX36" s="273"/>
      <c r="AY36" s="273"/>
      <c r="AZ36" s="273"/>
      <c r="BA36" s="273"/>
      <c r="BB36" s="273"/>
      <c r="BC36" s="273"/>
      <c r="BD36" s="273"/>
      <c r="BE36" s="273"/>
      <c r="BF36" s="273"/>
      <c r="BG36" s="273"/>
      <c r="BH36" s="274"/>
      <c r="BJ36" s="8" t="s">
        <v>74</v>
      </c>
      <c r="BK36" s="17" t="s">
        <v>92</v>
      </c>
      <c r="BL36" s="17" t="s">
        <v>92</v>
      </c>
      <c r="BM36" s="17" t="s">
        <v>93</v>
      </c>
      <c r="BN36" s="17" t="s">
        <v>93</v>
      </c>
      <c r="BO36" s="17" t="s">
        <v>79</v>
      </c>
      <c r="BP36" s="17" t="s">
        <v>79</v>
      </c>
      <c r="BQ36" s="17" t="s">
        <v>94</v>
      </c>
      <c r="BR36" s="17" t="s">
        <v>94</v>
      </c>
      <c r="BS36" s="17" t="s">
        <v>95</v>
      </c>
      <c r="BT36" s="17" t="s">
        <v>96</v>
      </c>
      <c r="BU36" s="18" t="s">
        <v>100</v>
      </c>
      <c r="BV36" s="18" t="s">
        <v>101</v>
      </c>
      <c r="BW36" s="18" t="s">
        <v>101</v>
      </c>
      <c r="BX36" s="19" t="s">
        <v>105</v>
      </c>
      <c r="BY36" s="19" t="s">
        <v>48</v>
      </c>
      <c r="BZ36" s="16" t="s">
        <v>118</v>
      </c>
      <c r="CA36" s="16" t="s">
        <v>119</v>
      </c>
      <c r="CB36" s="16" t="s">
        <v>120</v>
      </c>
      <c r="CC36" s="16" t="s">
        <v>121</v>
      </c>
      <c r="CD36" s="16" t="s">
        <v>110</v>
      </c>
      <c r="CE36" s="16">
        <v>0</v>
      </c>
      <c r="CF36" s="16">
        <v>1.2</v>
      </c>
      <c r="CG36" s="16">
        <v>2.5</v>
      </c>
      <c r="CH36" s="16">
        <v>4.7</v>
      </c>
      <c r="CI36" s="16">
        <v>3.5</v>
      </c>
    </row>
    <row r="37" spans="1:87" ht="50.1" customHeight="1">
      <c r="B37" s="276"/>
      <c r="C37" s="280"/>
      <c r="D37" s="281"/>
      <c r="E37" s="284"/>
      <c r="F37" s="285"/>
      <c r="G37" s="285"/>
      <c r="H37" s="285"/>
      <c r="I37" s="285"/>
      <c r="J37" s="472"/>
      <c r="K37" s="280"/>
      <c r="L37" s="287"/>
      <c r="M37" s="281"/>
      <c r="N37" s="288"/>
      <c r="O37" s="288"/>
      <c r="P37" s="288"/>
      <c r="Q37" s="288"/>
      <c r="R37" s="288"/>
      <c r="S37" s="288"/>
      <c r="T37" s="288"/>
      <c r="U37" s="288"/>
      <c r="V37" s="288"/>
      <c r="W37" s="288"/>
      <c r="X37" s="288"/>
      <c r="Y37" s="288"/>
      <c r="Z37" s="289"/>
      <c r="AA37" s="293" t="s">
        <v>116</v>
      </c>
      <c r="AB37" s="293"/>
      <c r="AC37" s="293"/>
      <c r="AD37" s="294"/>
      <c r="AE37" s="295" t="s">
        <v>111</v>
      </c>
      <c r="AF37" s="296"/>
      <c r="AG37" s="297"/>
      <c r="AH37" s="295" t="s">
        <v>111</v>
      </c>
      <c r="AI37" s="296"/>
      <c r="AJ37" s="297"/>
      <c r="AK37" s="295" t="s">
        <v>111</v>
      </c>
      <c r="AL37" s="296"/>
      <c r="AM37" s="297"/>
      <c r="AN37" s="295" t="s">
        <v>111</v>
      </c>
      <c r="AO37" s="296"/>
      <c r="AP37" s="297"/>
      <c r="AQ37" s="295" t="s">
        <v>111</v>
      </c>
      <c r="AR37" s="296"/>
      <c r="AS37" s="297"/>
      <c r="AT37" s="272"/>
      <c r="AU37" s="273"/>
      <c r="AV37" s="273"/>
      <c r="AW37" s="273"/>
      <c r="AX37" s="273"/>
      <c r="AY37" s="273"/>
      <c r="AZ37" s="273"/>
      <c r="BA37" s="273"/>
      <c r="BB37" s="273"/>
      <c r="BC37" s="273"/>
      <c r="BD37" s="273"/>
      <c r="BE37" s="273"/>
      <c r="BF37" s="273"/>
      <c r="BG37" s="273"/>
      <c r="BH37" s="274"/>
      <c r="BJ37" s="8" t="s">
        <v>102</v>
      </c>
      <c r="BK37" s="17" t="s">
        <v>92</v>
      </c>
      <c r="BL37" s="17" t="s">
        <v>92</v>
      </c>
      <c r="BM37" s="17" t="s">
        <v>93</v>
      </c>
      <c r="BN37" s="17" t="s">
        <v>93</v>
      </c>
      <c r="BO37" s="17" t="s">
        <v>79</v>
      </c>
      <c r="BP37" s="17" t="s">
        <v>79</v>
      </c>
      <c r="BQ37" s="17" t="s">
        <v>94</v>
      </c>
      <c r="BR37" s="17" t="s">
        <v>94</v>
      </c>
      <c r="BS37" s="17" t="s">
        <v>95</v>
      </c>
      <c r="BT37" s="17" t="s">
        <v>96</v>
      </c>
      <c r="BU37" s="18" t="s">
        <v>86</v>
      </c>
      <c r="BV37" s="18" t="s">
        <v>87</v>
      </c>
      <c r="BW37" s="18" t="s">
        <v>87</v>
      </c>
      <c r="BX37" s="19" t="s">
        <v>105</v>
      </c>
      <c r="BY37" s="19" t="s">
        <v>48</v>
      </c>
      <c r="BZ37" s="16" t="s">
        <v>118</v>
      </c>
      <c r="CA37" s="16" t="s">
        <v>119</v>
      </c>
      <c r="CB37" s="16" t="s">
        <v>120</v>
      </c>
      <c r="CC37" s="16" t="s">
        <v>121</v>
      </c>
      <c r="CD37" s="16" t="s">
        <v>110</v>
      </c>
      <c r="CE37" s="16">
        <v>0</v>
      </c>
      <c r="CF37" s="16">
        <v>1.2</v>
      </c>
      <c r="CG37" s="16">
        <v>2.5</v>
      </c>
      <c r="CH37" s="16">
        <v>4.7</v>
      </c>
      <c r="CI37" s="16">
        <v>3.5</v>
      </c>
    </row>
    <row r="38" spans="1:87" ht="50.1" customHeight="1">
      <c r="B38" s="276"/>
      <c r="C38" s="278" t="s">
        <v>35</v>
      </c>
      <c r="D38" s="279"/>
      <c r="E38" s="300" t="s">
        <v>37</v>
      </c>
      <c r="F38" s="293"/>
      <c r="G38" s="294"/>
      <c r="H38" s="473" t="s">
        <v>38</v>
      </c>
      <c r="I38" s="474"/>
      <c r="J38" s="475"/>
      <c r="K38" s="278" t="s">
        <v>124</v>
      </c>
      <c r="L38" s="286"/>
      <c r="M38" s="279"/>
      <c r="N38" s="301"/>
      <c r="O38" s="301"/>
      <c r="P38" s="301"/>
      <c r="Q38" s="301"/>
      <c r="R38" s="301"/>
      <c r="S38" s="301"/>
      <c r="T38" s="301"/>
      <c r="U38" s="301"/>
      <c r="V38" s="301"/>
      <c r="W38" s="301"/>
      <c r="X38" s="301"/>
      <c r="Y38" s="301"/>
      <c r="Z38" s="302"/>
      <c r="AA38" s="303" t="s">
        <v>114</v>
      </c>
      <c r="AB38" s="303"/>
      <c r="AC38" s="303"/>
      <c r="AD38" s="304"/>
      <c r="AE38" s="305"/>
      <c r="AF38" s="303"/>
      <c r="AG38" s="304"/>
      <c r="AH38" s="306"/>
      <c r="AI38" s="307"/>
      <c r="AJ38" s="308"/>
      <c r="AK38" s="306"/>
      <c r="AL38" s="307"/>
      <c r="AM38" s="308"/>
      <c r="AN38" s="306"/>
      <c r="AO38" s="307"/>
      <c r="AP38" s="308"/>
      <c r="AQ38" s="306"/>
      <c r="AR38" s="307"/>
      <c r="AS38" s="309"/>
      <c r="AT38" s="272"/>
      <c r="AU38" s="273"/>
      <c r="AV38" s="273"/>
      <c r="AW38" s="273"/>
      <c r="AX38" s="273"/>
      <c r="AY38" s="273"/>
      <c r="AZ38" s="273"/>
      <c r="BA38" s="273"/>
      <c r="BB38" s="273"/>
      <c r="BC38" s="273"/>
      <c r="BD38" s="273"/>
      <c r="BE38" s="273"/>
      <c r="BF38" s="273"/>
      <c r="BG38" s="273"/>
      <c r="BH38" s="274"/>
      <c r="BJ38" s="8" t="s">
        <v>75</v>
      </c>
      <c r="BK38" s="17" t="s">
        <v>78</v>
      </c>
      <c r="BL38" s="17" t="s">
        <v>78</v>
      </c>
      <c r="BM38" s="17" t="s">
        <v>84</v>
      </c>
      <c r="BN38" s="17" t="s">
        <v>84</v>
      </c>
      <c r="BO38" s="17" t="s">
        <v>79</v>
      </c>
      <c r="BP38" s="17" t="s">
        <v>79</v>
      </c>
      <c r="BQ38" s="17" t="s">
        <v>85</v>
      </c>
      <c r="BR38" s="17" t="s">
        <v>85</v>
      </c>
      <c r="BS38" s="17" t="s">
        <v>80</v>
      </c>
      <c r="BT38" s="17" t="s">
        <v>81</v>
      </c>
      <c r="BU38" s="18" t="s">
        <v>86</v>
      </c>
      <c r="BV38" s="18" t="s">
        <v>87</v>
      </c>
      <c r="BW38" s="18" t="s">
        <v>87</v>
      </c>
      <c r="BX38" s="19" t="s">
        <v>105</v>
      </c>
      <c r="BY38" s="19" t="s">
        <v>48</v>
      </c>
      <c r="BZ38" s="16"/>
      <c r="CA38" s="16"/>
      <c r="CB38" s="16"/>
      <c r="CC38" s="16"/>
      <c r="CD38" s="16"/>
      <c r="CE38" s="16"/>
      <c r="CF38" s="16"/>
      <c r="CG38" s="16"/>
      <c r="CH38" s="16"/>
      <c r="CI38" s="16"/>
    </row>
    <row r="39" spans="1:87" ht="50.1" customHeight="1" thickBot="1">
      <c r="B39" s="277"/>
      <c r="C39" s="298"/>
      <c r="D39" s="299"/>
      <c r="E39" s="310" t="s">
        <v>98</v>
      </c>
      <c r="F39" s="311"/>
      <c r="G39" s="476"/>
      <c r="H39" s="477" t="s">
        <v>99</v>
      </c>
      <c r="I39" s="478"/>
      <c r="J39" s="479"/>
      <c r="K39" s="280"/>
      <c r="L39" s="287"/>
      <c r="M39" s="281"/>
      <c r="N39" s="301"/>
      <c r="O39" s="301"/>
      <c r="P39" s="301"/>
      <c r="Q39" s="301"/>
      <c r="R39" s="301"/>
      <c r="S39" s="301"/>
      <c r="T39" s="301"/>
      <c r="U39" s="301"/>
      <c r="V39" s="301"/>
      <c r="W39" s="301"/>
      <c r="X39" s="301"/>
      <c r="Y39" s="301"/>
      <c r="Z39" s="302"/>
      <c r="AA39" s="312" t="s">
        <v>32</v>
      </c>
      <c r="AB39" s="312"/>
      <c r="AC39" s="312"/>
      <c r="AD39" s="313"/>
      <c r="AE39" s="314" t="s">
        <v>28</v>
      </c>
      <c r="AF39" s="315"/>
      <c r="AG39" s="316"/>
      <c r="AH39" s="314" t="s">
        <v>29</v>
      </c>
      <c r="AI39" s="315"/>
      <c r="AJ39" s="316"/>
      <c r="AK39" s="314" t="s">
        <v>30</v>
      </c>
      <c r="AL39" s="315"/>
      <c r="AM39" s="316"/>
      <c r="AN39" s="314" t="s">
        <v>2</v>
      </c>
      <c r="AO39" s="315"/>
      <c r="AP39" s="316"/>
      <c r="AQ39" s="314" t="s">
        <v>31</v>
      </c>
      <c r="AR39" s="315"/>
      <c r="AS39" s="317"/>
      <c r="AT39" s="272"/>
      <c r="AU39" s="273"/>
      <c r="AV39" s="273"/>
      <c r="AW39" s="273"/>
      <c r="AX39" s="273"/>
      <c r="AY39" s="273"/>
      <c r="AZ39" s="273"/>
      <c r="BA39" s="273"/>
      <c r="BB39" s="273"/>
      <c r="BC39" s="273"/>
      <c r="BD39" s="273"/>
      <c r="BE39" s="273"/>
      <c r="BF39" s="273"/>
      <c r="BG39" s="273"/>
      <c r="BH39" s="274"/>
      <c r="BJ39" s="8" t="s">
        <v>76</v>
      </c>
      <c r="BK39" s="17" t="s">
        <v>78</v>
      </c>
      <c r="BL39" s="17" t="s">
        <v>78</v>
      </c>
      <c r="BM39" s="17" t="s">
        <v>84</v>
      </c>
      <c r="BN39" s="17" t="s">
        <v>84</v>
      </c>
      <c r="BO39" s="17" t="s">
        <v>79</v>
      </c>
      <c r="BP39" s="17" t="s">
        <v>79</v>
      </c>
      <c r="BQ39" s="17" t="s">
        <v>85</v>
      </c>
      <c r="BR39" s="17" t="s">
        <v>85</v>
      </c>
      <c r="BS39" s="17" t="s">
        <v>80</v>
      </c>
      <c r="BT39" s="17" t="s">
        <v>81</v>
      </c>
      <c r="BU39" s="18" t="s">
        <v>86</v>
      </c>
      <c r="BV39" s="18" t="s">
        <v>87</v>
      </c>
      <c r="BW39" s="18" t="s">
        <v>87</v>
      </c>
      <c r="BX39" s="19" t="s">
        <v>105</v>
      </c>
      <c r="BY39" s="19" t="s">
        <v>48</v>
      </c>
      <c r="BZ39" s="16"/>
      <c r="CA39" s="16"/>
      <c r="CB39" s="16"/>
      <c r="CC39" s="16"/>
      <c r="CD39" s="16"/>
      <c r="CE39" s="16"/>
      <c r="CF39" s="16"/>
      <c r="CG39" s="16"/>
      <c r="CH39" s="16"/>
      <c r="CI39" s="16"/>
    </row>
    <row r="40" spans="1:87" ht="50.1" customHeight="1">
      <c r="B40" s="248" t="s">
        <v>39</v>
      </c>
      <c r="C40" s="249"/>
      <c r="D40" s="249"/>
      <c r="E40" s="249"/>
      <c r="F40" s="250"/>
      <c r="G40" s="482" t="s">
        <v>71</v>
      </c>
      <c r="H40" s="341"/>
      <c r="I40" s="341"/>
      <c r="J40" s="341"/>
      <c r="K40" s="341"/>
      <c r="L40" s="341"/>
      <c r="M40" s="342"/>
      <c r="N40" s="343" t="s">
        <v>40</v>
      </c>
      <c r="O40" s="344"/>
      <c r="P40" s="344"/>
      <c r="Q40" s="344"/>
      <c r="R40" s="345"/>
      <c r="S40" s="346"/>
      <c r="T40" s="347"/>
      <c r="U40" s="347"/>
      <c r="V40" s="347"/>
      <c r="W40" s="347"/>
      <c r="X40" s="347"/>
      <c r="Y40" s="347"/>
      <c r="Z40" s="348"/>
      <c r="AA40" s="290" t="s">
        <v>117</v>
      </c>
      <c r="AB40" s="290"/>
      <c r="AC40" s="290"/>
      <c r="AD40" s="291"/>
      <c r="AE40" s="349">
        <f>VLOOKUP(F33, BJ36:CI41,22,0)</f>
        <v>0</v>
      </c>
      <c r="AF40" s="290"/>
      <c r="AG40" s="291"/>
      <c r="AH40" s="318">
        <f>VLOOKUP(F33, BJ36:CI41,23,0)</f>
        <v>1.2</v>
      </c>
      <c r="AI40" s="319"/>
      <c r="AJ40" s="350"/>
      <c r="AK40" s="318">
        <f>VLOOKUP(F33, BJ36:CI41,24,0)</f>
        <v>2.5</v>
      </c>
      <c r="AL40" s="319"/>
      <c r="AM40" s="350"/>
      <c r="AN40" s="318">
        <f>VLOOKUP(F33, BJ36:CI41,25,0)</f>
        <v>4.7</v>
      </c>
      <c r="AO40" s="319"/>
      <c r="AP40" s="350"/>
      <c r="AQ40" s="318">
        <f>VLOOKUP(F33, BJ36:CI41,26,0)</f>
        <v>3.5</v>
      </c>
      <c r="AR40" s="319"/>
      <c r="AS40" s="320"/>
      <c r="AT40" s="272"/>
      <c r="AU40" s="273"/>
      <c r="AV40" s="273"/>
      <c r="AW40" s="273"/>
      <c r="AX40" s="273"/>
      <c r="AY40" s="273"/>
      <c r="AZ40" s="273"/>
      <c r="BA40" s="273"/>
      <c r="BB40" s="273"/>
      <c r="BC40" s="273"/>
      <c r="BD40" s="273"/>
      <c r="BE40" s="273"/>
      <c r="BF40" s="273"/>
      <c r="BG40" s="273"/>
      <c r="BH40" s="274"/>
      <c r="BJ40" s="8" t="s">
        <v>103</v>
      </c>
      <c r="BK40" s="17" t="s">
        <v>92</v>
      </c>
      <c r="BL40" s="17" t="s">
        <v>92</v>
      </c>
      <c r="BM40" s="17" t="s">
        <v>106</v>
      </c>
      <c r="BN40" s="17" t="s">
        <v>93</v>
      </c>
      <c r="BO40" s="17" t="s">
        <v>79</v>
      </c>
      <c r="BP40" s="17" t="s">
        <v>79</v>
      </c>
      <c r="BQ40" s="17" t="s">
        <v>94</v>
      </c>
      <c r="BR40" s="17" t="s">
        <v>94</v>
      </c>
      <c r="BS40" s="17" t="s">
        <v>95</v>
      </c>
      <c r="BT40" s="17" t="s">
        <v>96</v>
      </c>
      <c r="BU40" s="18" t="s">
        <v>86</v>
      </c>
      <c r="BV40" s="18" t="s">
        <v>87</v>
      </c>
      <c r="BW40" s="18" t="s">
        <v>87</v>
      </c>
      <c r="BX40" s="19" t="s">
        <v>105</v>
      </c>
      <c r="BY40" s="19" t="s">
        <v>48</v>
      </c>
      <c r="BZ40" s="16"/>
      <c r="CA40" s="16"/>
      <c r="CB40" s="16"/>
      <c r="CC40" s="16"/>
      <c r="CD40" s="16"/>
      <c r="CE40" s="16"/>
      <c r="CF40" s="16"/>
      <c r="CG40" s="16"/>
      <c r="CH40" s="16"/>
      <c r="CI40" s="16"/>
    </row>
    <row r="41" spans="1:87" ht="50.1" customHeight="1">
      <c r="B41" s="321" t="s">
        <v>4</v>
      </c>
      <c r="C41" s="322"/>
      <c r="D41" s="322"/>
      <c r="E41" s="322"/>
      <c r="F41" s="323"/>
      <c r="G41" s="480" t="s">
        <v>97</v>
      </c>
      <c r="H41" s="328"/>
      <c r="I41" s="328"/>
      <c r="J41" s="328"/>
      <c r="K41" s="328"/>
      <c r="L41" s="328"/>
      <c r="M41" s="329"/>
      <c r="N41" s="332" t="s">
        <v>7</v>
      </c>
      <c r="O41" s="322"/>
      <c r="P41" s="322"/>
      <c r="Q41" s="322"/>
      <c r="R41" s="323"/>
      <c r="S41" s="334"/>
      <c r="T41" s="335"/>
      <c r="U41" s="335"/>
      <c r="V41" s="335"/>
      <c r="W41" s="335"/>
      <c r="X41" s="335"/>
      <c r="Y41" s="335"/>
      <c r="Z41" s="336"/>
      <c r="AA41" s="293" t="s">
        <v>116</v>
      </c>
      <c r="AB41" s="293"/>
      <c r="AC41" s="293"/>
      <c r="AD41" s="294"/>
      <c r="AE41" s="295" t="s">
        <v>112</v>
      </c>
      <c r="AF41" s="296"/>
      <c r="AG41" s="297"/>
      <c r="AH41" s="295" t="s">
        <v>112</v>
      </c>
      <c r="AI41" s="296"/>
      <c r="AJ41" s="297"/>
      <c r="AK41" s="295" t="s">
        <v>112</v>
      </c>
      <c r="AL41" s="296"/>
      <c r="AM41" s="297"/>
      <c r="AN41" s="295" t="s">
        <v>112</v>
      </c>
      <c r="AO41" s="296"/>
      <c r="AP41" s="297"/>
      <c r="AQ41" s="295" t="s">
        <v>112</v>
      </c>
      <c r="AR41" s="296"/>
      <c r="AS41" s="297"/>
      <c r="AT41" s="272"/>
      <c r="AU41" s="273"/>
      <c r="AV41" s="273"/>
      <c r="AW41" s="273"/>
      <c r="AX41" s="273"/>
      <c r="AY41" s="273"/>
      <c r="AZ41" s="273"/>
      <c r="BA41" s="273"/>
      <c r="BB41" s="273"/>
      <c r="BC41" s="273"/>
      <c r="BD41" s="273"/>
      <c r="BE41" s="273"/>
      <c r="BF41" s="273"/>
      <c r="BG41" s="273"/>
      <c r="BH41" s="274"/>
      <c r="BJ41" s="8" t="s">
        <v>82</v>
      </c>
      <c r="BK41" s="17" t="s">
        <v>92</v>
      </c>
      <c r="BL41" s="17" t="s">
        <v>92</v>
      </c>
      <c r="BM41" s="17" t="s">
        <v>93</v>
      </c>
      <c r="BN41" s="17" t="s">
        <v>93</v>
      </c>
      <c r="BO41" s="17" t="s">
        <v>79</v>
      </c>
      <c r="BP41" s="17" t="s">
        <v>79</v>
      </c>
      <c r="BQ41" s="17" t="s">
        <v>94</v>
      </c>
      <c r="BR41" s="17" t="s">
        <v>94</v>
      </c>
      <c r="BS41" s="17" t="s">
        <v>95</v>
      </c>
      <c r="BT41" s="17" t="s">
        <v>96</v>
      </c>
      <c r="BU41" s="18" t="s">
        <v>86</v>
      </c>
      <c r="BV41" s="18" t="s">
        <v>87</v>
      </c>
      <c r="BW41" s="18" t="s">
        <v>87</v>
      </c>
      <c r="BX41" s="19" t="s">
        <v>105</v>
      </c>
      <c r="BY41" s="19" t="s">
        <v>48</v>
      </c>
      <c r="BZ41" s="16"/>
      <c r="CA41" s="16"/>
      <c r="CB41" s="16"/>
      <c r="CC41" s="16"/>
      <c r="CD41" s="16"/>
      <c r="CE41" s="16"/>
      <c r="CF41" s="16"/>
      <c r="CG41" s="16"/>
      <c r="CH41" s="16"/>
      <c r="CI41" s="16"/>
    </row>
    <row r="42" spans="1:87" ht="50.1" customHeight="1" thickBot="1">
      <c r="B42" s="324"/>
      <c r="C42" s="325"/>
      <c r="D42" s="325"/>
      <c r="E42" s="325"/>
      <c r="F42" s="411"/>
      <c r="G42" s="481"/>
      <c r="H42" s="412"/>
      <c r="I42" s="412"/>
      <c r="J42" s="412"/>
      <c r="K42" s="412"/>
      <c r="L42" s="412"/>
      <c r="M42" s="413"/>
      <c r="N42" s="414"/>
      <c r="O42" s="325"/>
      <c r="P42" s="325"/>
      <c r="Q42" s="325"/>
      <c r="R42" s="411"/>
      <c r="S42" s="415"/>
      <c r="T42" s="416"/>
      <c r="U42" s="416"/>
      <c r="V42" s="416"/>
      <c r="W42" s="416"/>
      <c r="X42" s="416"/>
      <c r="Y42" s="416"/>
      <c r="Z42" s="417"/>
      <c r="AA42" s="430" t="s">
        <v>113</v>
      </c>
      <c r="AB42" s="431"/>
      <c r="AC42" s="431"/>
      <c r="AD42" s="432"/>
      <c r="AE42" s="433"/>
      <c r="AF42" s="434"/>
      <c r="AG42" s="435"/>
      <c r="AH42" s="358"/>
      <c r="AI42" s="359"/>
      <c r="AJ42" s="360"/>
      <c r="AK42" s="436"/>
      <c r="AL42" s="437"/>
      <c r="AM42" s="438"/>
      <c r="AN42" s="436"/>
      <c r="AO42" s="437"/>
      <c r="AP42" s="438"/>
      <c r="AQ42" s="436"/>
      <c r="AR42" s="437"/>
      <c r="AS42" s="439"/>
      <c r="AT42" s="408"/>
      <c r="AU42" s="409"/>
      <c r="AV42" s="409"/>
      <c r="AW42" s="409"/>
      <c r="AX42" s="409"/>
      <c r="AY42" s="409"/>
      <c r="AZ42" s="409"/>
      <c r="BA42" s="409"/>
      <c r="BB42" s="409"/>
      <c r="BC42" s="409"/>
      <c r="BD42" s="409"/>
      <c r="BE42" s="409"/>
      <c r="BF42" s="409"/>
      <c r="BG42" s="409"/>
      <c r="BH42" s="410"/>
      <c r="BJ42" s="9"/>
    </row>
    <row r="43" spans="1:87" ht="39.950000000000003" customHeight="1">
      <c r="B43" s="375" t="s">
        <v>69</v>
      </c>
      <c r="C43" s="376"/>
      <c r="D43" s="467"/>
      <c r="E43" s="467"/>
      <c r="F43" s="467"/>
      <c r="G43" s="467"/>
      <c r="H43" s="467"/>
      <c r="I43" s="467"/>
      <c r="J43" s="467"/>
      <c r="K43" s="467"/>
      <c r="L43" s="418" t="s">
        <v>41</v>
      </c>
      <c r="M43" s="419"/>
      <c r="N43" s="420"/>
      <c r="O43" s="418"/>
      <c r="P43" s="419"/>
      <c r="Q43" s="419"/>
      <c r="R43" s="420"/>
      <c r="S43" s="418" t="s">
        <v>42</v>
      </c>
      <c r="T43" s="419"/>
      <c r="U43" s="420"/>
      <c r="V43" s="418"/>
      <c r="W43" s="419"/>
      <c r="X43" s="419"/>
      <c r="Y43" s="420"/>
      <c r="Z43" s="376" t="s">
        <v>43</v>
      </c>
      <c r="AA43" s="376"/>
      <c r="AB43" s="376"/>
      <c r="AC43" s="444"/>
      <c r="AD43" s="445"/>
      <c r="AE43" s="445"/>
      <c r="AF43" s="446"/>
      <c r="AG43" s="376" t="s">
        <v>44</v>
      </c>
      <c r="AH43" s="376"/>
      <c r="AI43" s="376"/>
      <c r="AJ43" s="376"/>
      <c r="AK43" s="450" t="s">
        <v>70</v>
      </c>
      <c r="AL43" s="450"/>
      <c r="AM43" s="450"/>
      <c r="AN43" s="450"/>
      <c r="AO43" s="450"/>
      <c r="AP43" s="450"/>
      <c r="AQ43" s="450"/>
      <c r="AR43" s="450"/>
      <c r="AS43" s="450"/>
      <c r="AT43" s="376" t="s">
        <v>45</v>
      </c>
      <c r="AU43" s="376"/>
      <c r="AV43" s="376"/>
      <c r="AW43" s="376"/>
      <c r="AX43" s="376"/>
      <c r="AY43" s="376"/>
      <c r="AZ43" s="376"/>
      <c r="BA43" s="376"/>
      <c r="BB43" s="376"/>
      <c r="BC43" s="376"/>
      <c r="BD43" s="376"/>
      <c r="BE43" s="376"/>
      <c r="BF43" s="376"/>
      <c r="BG43" s="376"/>
      <c r="BH43" s="452"/>
      <c r="BJ43" s="9"/>
    </row>
    <row r="44" spans="1:87" ht="20.100000000000001" customHeight="1">
      <c r="B44" s="466"/>
      <c r="C44" s="363"/>
      <c r="D44" s="468"/>
      <c r="E44" s="468"/>
      <c r="F44" s="468"/>
      <c r="G44" s="468"/>
      <c r="H44" s="468"/>
      <c r="I44" s="468"/>
      <c r="J44" s="468"/>
      <c r="K44" s="468"/>
      <c r="L44" s="421"/>
      <c r="M44" s="422"/>
      <c r="N44" s="423"/>
      <c r="O44" s="427"/>
      <c r="P44" s="428"/>
      <c r="Q44" s="428"/>
      <c r="R44" s="429"/>
      <c r="S44" s="421"/>
      <c r="T44" s="422"/>
      <c r="U44" s="423"/>
      <c r="V44" s="427"/>
      <c r="W44" s="428"/>
      <c r="X44" s="428"/>
      <c r="Y44" s="429"/>
      <c r="Z44" s="363"/>
      <c r="AA44" s="363"/>
      <c r="AB44" s="363"/>
      <c r="AC44" s="447"/>
      <c r="AD44" s="448"/>
      <c r="AE44" s="448"/>
      <c r="AF44" s="449"/>
      <c r="AG44" s="363"/>
      <c r="AH44" s="363"/>
      <c r="AI44" s="363"/>
      <c r="AJ44" s="363"/>
      <c r="AK44" s="451"/>
      <c r="AL44" s="451"/>
      <c r="AM44" s="451"/>
      <c r="AN44" s="451"/>
      <c r="AO44" s="451"/>
      <c r="AP44" s="451"/>
      <c r="AQ44" s="451"/>
      <c r="AR44" s="451"/>
      <c r="AS44" s="451"/>
      <c r="AT44" s="363"/>
      <c r="AU44" s="363"/>
      <c r="AV44" s="363"/>
      <c r="AW44" s="363"/>
      <c r="AX44" s="363"/>
      <c r="AY44" s="363"/>
      <c r="AZ44" s="363"/>
      <c r="BA44" s="363"/>
      <c r="BB44" s="363"/>
      <c r="BC44" s="363"/>
      <c r="BD44" s="363"/>
      <c r="BE44" s="363"/>
      <c r="BF44" s="363"/>
      <c r="BG44" s="363"/>
      <c r="BH44" s="441"/>
      <c r="BJ44" s="9"/>
    </row>
    <row r="45" spans="1:87" ht="20.100000000000001" customHeight="1">
      <c r="B45" s="466"/>
      <c r="C45" s="363"/>
      <c r="D45" s="453"/>
      <c r="E45" s="453"/>
      <c r="F45" s="453"/>
      <c r="G45" s="453"/>
      <c r="H45" s="453"/>
      <c r="I45" s="453"/>
      <c r="J45" s="453"/>
      <c r="K45" s="453"/>
      <c r="L45" s="421"/>
      <c r="M45" s="422"/>
      <c r="N45" s="423"/>
      <c r="O45" s="455"/>
      <c r="P45" s="456"/>
      <c r="Q45" s="456"/>
      <c r="R45" s="457"/>
      <c r="S45" s="421"/>
      <c r="T45" s="422"/>
      <c r="U45" s="423"/>
      <c r="V45" s="455"/>
      <c r="W45" s="456"/>
      <c r="X45" s="456"/>
      <c r="Y45" s="457"/>
      <c r="Z45" s="363"/>
      <c r="AA45" s="363"/>
      <c r="AB45" s="363"/>
      <c r="AC45" s="458"/>
      <c r="AD45" s="459"/>
      <c r="AE45" s="459"/>
      <c r="AF45" s="460"/>
      <c r="AG45" s="363"/>
      <c r="AH45" s="363"/>
      <c r="AI45" s="363"/>
      <c r="AJ45" s="363"/>
      <c r="AK45" s="464" t="s">
        <v>72</v>
      </c>
      <c r="AL45" s="464"/>
      <c r="AM45" s="464"/>
      <c r="AN45" s="464"/>
      <c r="AO45" s="464"/>
      <c r="AP45" s="464"/>
      <c r="AQ45" s="464"/>
      <c r="AR45" s="464"/>
      <c r="AS45" s="464"/>
      <c r="AT45" s="362" t="s">
        <v>46</v>
      </c>
      <c r="AU45" s="362"/>
      <c r="AV45" s="362"/>
      <c r="AW45" s="363"/>
      <c r="AX45" s="363"/>
      <c r="AY45" s="363"/>
      <c r="AZ45" s="363"/>
      <c r="BA45" s="362" t="s">
        <v>47</v>
      </c>
      <c r="BB45" s="362"/>
      <c r="BC45" s="362"/>
      <c r="BD45" s="362"/>
      <c r="BE45" s="363"/>
      <c r="BF45" s="363"/>
      <c r="BG45" s="363"/>
      <c r="BH45" s="441"/>
      <c r="BJ45" s="9"/>
    </row>
    <row r="46" spans="1:87" ht="39.950000000000003" customHeight="1" thickBot="1">
      <c r="B46" s="377"/>
      <c r="C46" s="378"/>
      <c r="D46" s="454"/>
      <c r="E46" s="454"/>
      <c r="F46" s="454"/>
      <c r="G46" s="454"/>
      <c r="H46" s="454"/>
      <c r="I46" s="454"/>
      <c r="J46" s="454"/>
      <c r="K46" s="454"/>
      <c r="L46" s="424"/>
      <c r="M46" s="425"/>
      <c r="N46" s="426"/>
      <c r="O46" s="424"/>
      <c r="P46" s="425"/>
      <c r="Q46" s="425"/>
      <c r="R46" s="426"/>
      <c r="S46" s="424"/>
      <c r="T46" s="425"/>
      <c r="U46" s="426"/>
      <c r="V46" s="424"/>
      <c r="W46" s="425"/>
      <c r="X46" s="425"/>
      <c r="Y46" s="426"/>
      <c r="Z46" s="378"/>
      <c r="AA46" s="378"/>
      <c r="AB46" s="378"/>
      <c r="AC46" s="461"/>
      <c r="AD46" s="462"/>
      <c r="AE46" s="462"/>
      <c r="AF46" s="463"/>
      <c r="AG46" s="378"/>
      <c r="AH46" s="378"/>
      <c r="AI46" s="378"/>
      <c r="AJ46" s="378"/>
      <c r="AK46" s="465"/>
      <c r="AL46" s="465"/>
      <c r="AM46" s="465"/>
      <c r="AN46" s="465"/>
      <c r="AO46" s="465"/>
      <c r="AP46" s="465"/>
      <c r="AQ46" s="465"/>
      <c r="AR46" s="465"/>
      <c r="AS46" s="465"/>
      <c r="AT46" s="440"/>
      <c r="AU46" s="440"/>
      <c r="AV46" s="440"/>
      <c r="AW46" s="378"/>
      <c r="AX46" s="378"/>
      <c r="AY46" s="378"/>
      <c r="AZ46" s="378"/>
      <c r="BA46" s="440"/>
      <c r="BB46" s="440"/>
      <c r="BC46" s="440"/>
      <c r="BD46" s="440"/>
      <c r="BE46" s="378"/>
      <c r="BF46" s="378"/>
      <c r="BG46" s="378"/>
      <c r="BH46" s="442"/>
      <c r="BJ46" s="10"/>
    </row>
    <row r="47" spans="1:87" ht="50.1" customHeight="1" thickBot="1">
      <c r="A47" s="2" t="s">
        <v>1</v>
      </c>
      <c r="B47" s="364" t="s">
        <v>8</v>
      </c>
      <c r="C47" s="365"/>
      <c r="D47" s="365"/>
      <c r="E47" s="365"/>
      <c r="F47" s="365"/>
      <c r="G47" s="365"/>
      <c r="H47" s="365"/>
      <c r="I47" s="365"/>
      <c r="J47" s="365"/>
      <c r="K47" s="365"/>
      <c r="L47" s="365"/>
      <c r="M47" s="365"/>
      <c r="N47" s="365"/>
      <c r="O47" s="365"/>
      <c r="P47" s="365"/>
      <c r="Q47" s="365"/>
      <c r="R47" s="365"/>
      <c r="S47" s="365"/>
      <c r="T47" s="365"/>
      <c r="U47" s="365"/>
      <c r="V47" s="365"/>
      <c r="W47" s="365"/>
      <c r="X47" s="365"/>
      <c r="Y47" s="365"/>
      <c r="Z47" s="365"/>
      <c r="AA47" s="365"/>
      <c r="AB47" s="365"/>
      <c r="AC47" s="365"/>
      <c r="AD47" s="365"/>
      <c r="AE47" s="365"/>
      <c r="AF47" s="365"/>
      <c r="AG47" s="365"/>
      <c r="AH47" s="365"/>
      <c r="AI47" s="365"/>
      <c r="AJ47" s="365"/>
      <c r="AK47" s="365"/>
      <c r="AL47" s="365"/>
      <c r="AM47" s="365"/>
      <c r="AN47" s="365"/>
      <c r="AO47" s="365"/>
      <c r="AP47" s="365"/>
      <c r="AQ47" s="365"/>
      <c r="AR47" s="365"/>
      <c r="AS47" s="365"/>
      <c r="AT47" s="365"/>
      <c r="AU47" s="365"/>
      <c r="AV47" s="365"/>
      <c r="AW47" s="365"/>
      <c r="AX47" s="365"/>
      <c r="AY47" s="365"/>
      <c r="AZ47" s="365"/>
      <c r="BA47" s="365"/>
      <c r="BB47" s="365"/>
      <c r="BC47" s="365"/>
      <c r="BD47" s="365"/>
      <c r="BE47" s="365"/>
      <c r="BF47" s="365"/>
      <c r="BG47" s="365"/>
      <c r="BH47" s="443"/>
      <c r="BJ47" s="10"/>
    </row>
    <row r="48" spans="1:87" ht="50.1" customHeight="1">
      <c r="B48" s="368" t="s">
        <v>50</v>
      </c>
      <c r="C48" s="369"/>
      <c r="D48" s="372" t="s">
        <v>51</v>
      </c>
      <c r="E48" s="372"/>
      <c r="F48" s="372"/>
      <c r="G48" s="372"/>
      <c r="H48" s="372" t="s">
        <v>52</v>
      </c>
      <c r="I48" s="372"/>
      <c r="J48" s="372"/>
      <c r="K48" s="372"/>
      <c r="L48" s="372" t="s">
        <v>53</v>
      </c>
      <c r="M48" s="372"/>
      <c r="N48" s="372"/>
      <c r="O48" s="372"/>
      <c r="P48" s="372" t="s">
        <v>54</v>
      </c>
      <c r="Q48" s="372"/>
      <c r="R48" s="372"/>
      <c r="S48" s="372"/>
      <c r="T48" s="372" t="s">
        <v>55</v>
      </c>
      <c r="U48" s="372"/>
      <c r="V48" s="381" t="s">
        <v>56</v>
      </c>
      <c r="W48" s="381"/>
      <c r="X48" s="382" t="s">
        <v>57</v>
      </c>
      <c r="Y48" s="382"/>
      <c r="Z48" s="382"/>
      <c r="AA48" s="382" t="s">
        <v>58</v>
      </c>
      <c r="AB48" s="382"/>
      <c r="AC48" s="382"/>
      <c r="AD48" s="382"/>
      <c r="AE48" s="382"/>
      <c r="AF48" s="382"/>
      <c r="AG48" s="382" t="s">
        <v>59</v>
      </c>
      <c r="AH48" s="382"/>
      <c r="AI48" s="382"/>
      <c r="AJ48" s="383" t="s">
        <v>49</v>
      </c>
      <c r="AK48" s="383"/>
      <c r="AL48" s="383"/>
      <c r="AM48" s="379" t="s">
        <v>9</v>
      </c>
      <c r="AN48" s="379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2"/>
      <c r="BI48" s="1"/>
      <c r="BJ48" s="10"/>
    </row>
    <row r="49" spans="2:62" ht="50.1" customHeight="1">
      <c r="B49" s="370"/>
      <c r="C49" s="371"/>
      <c r="D49" s="252" t="s">
        <v>60</v>
      </c>
      <c r="E49" s="252"/>
      <c r="F49" s="252" t="s">
        <v>61</v>
      </c>
      <c r="G49" s="252"/>
      <c r="H49" s="252" t="s">
        <v>60</v>
      </c>
      <c r="I49" s="252"/>
      <c r="J49" s="252" t="s">
        <v>61</v>
      </c>
      <c r="K49" s="252"/>
      <c r="L49" s="252" t="s">
        <v>60</v>
      </c>
      <c r="M49" s="252"/>
      <c r="N49" s="252" t="s">
        <v>61</v>
      </c>
      <c r="O49" s="252"/>
      <c r="P49" s="252" t="s">
        <v>60</v>
      </c>
      <c r="Q49" s="252"/>
      <c r="R49" s="252" t="s">
        <v>61</v>
      </c>
      <c r="S49" s="252"/>
      <c r="T49" s="252"/>
      <c r="U49" s="252"/>
      <c r="V49" s="253"/>
      <c r="W49" s="253"/>
      <c r="X49" s="245"/>
      <c r="Y49" s="245"/>
      <c r="Z49" s="245"/>
      <c r="AA49" s="253" t="s">
        <v>62</v>
      </c>
      <c r="AB49" s="253"/>
      <c r="AC49" s="253"/>
      <c r="AD49" s="253" t="s">
        <v>63</v>
      </c>
      <c r="AE49" s="253"/>
      <c r="AF49" s="253"/>
      <c r="AG49" s="245"/>
      <c r="AH49" s="245"/>
      <c r="AI49" s="245"/>
      <c r="AJ49" s="384"/>
      <c r="AK49" s="384"/>
      <c r="AL49" s="384"/>
      <c r="AM49" s="380"/>
      <c r="AN49" s="380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2"/>
      <c r="BI49" s="1"/>
      <c r="BJ49" s="10"/>
    </row>
    <row r="50" spans="2:62" ht="90" customHeight="1">
      <c r="B50" s="391" t="s">
        <v>91</v>
      </c>
      <c r="C50" s="392"/>
      <c r="D50" s="385" t="str">
        <f>VLOOKUP(F33, BJ36:BY41,2,0)</f>
        <v>4.0±0.5</v>
      </c>
      <c r="E50" s="385"/>
      <c r="F50" s="385" t="str">
        <f>VLOOKUP(F33, BJ36:BZ41,3,0)</f>
        <v>4.0±0.5</v>
      </c>
      <c r="G50" s="385"/>
      <c r="H50" s="385" t="str">
        <f>VLOOKUP(F33, BJ36:CA41,4,0)</f>
        <v>39±0.5</v>
      </c>
      <c r="I50" s="385"/>
      <c r="J50" s="385" t="str">
        <f>VLOOKUP(F33, BJ36:CA41,5,0)</f>
        <v>39±0.5</v>
      </c>
      <c r="K50" s="385"/>
      <c r="L50" s="385" t="str">
        <f>VLOOKUP(F33, BJ36:CB41,6,0)</f>
        <v>5±0.5</v>
      </c>
      <c r="M50" s="385"/>
      <c r="N50" s="385" t="str">
        <f>VLOOKUP(F33, BJ36:CC41,7,0)</f>
        <v>5±0.5</v>
      </c>
      <c r="O50" s="385"/>
      <c r="P50" s="385" t="str">
        <f>VLOOKUP(F33, BJ36:BZ41,8,0)</f>
        <v>9.5±0.5</v>
      </c>
      <c r="Q50" s="385"/>
      <c r="R50" s="385" t="str">
        <f>VLOOKUP(F33, BJ36:BY41,9,0)</f>
        <v>9.5±0.5</v>
      </c>
      <c r="S50" s="385"/>
      <c r="T50" s="385" t="str">
        <f>VLOOKUP(F33, BJ36:BY41,10,0)</f>
        <v>65±0.5</v>
      </c>
      <c r="U50" s="385"/>
      <c r="V50" s="385" t="str">
        <f>VLOOKUP(F33, BJ36:BY41,11,0)</f>
        <v>55±0.3</v>
      </c>
      <c r="W50" s="385"/>
      <c r="X50" s="385" t="str">
        <f>VLOOKUP(F33, BJ36:BY41,12,0)</f>
        <v>0.400±0.015</v>
      </c>
      <c r="Y50" s="385"/>
      <c r="Z50" s="385"/>
      <c r="AA50" s="385" t="str">
        <f>VLOOKUP(F33, BJ36:BY41,13,0)</f>
        <v>0.600±0.015</v>
      </c>
      <c r="AB50" s="385"/>
      <c r="AC50" s="385"/>
      <c r="AD50" s="386" t="str">
        <f>VLOOKUP(F33, BJ36:BY41,14,0)</f>
        <v>0.600±0.015</v>
      </c>
      <c r="AE50" s="386"/>
      <c r="AF50" s="386"/>
      <c r="AG50" s="386" t="str">
        <f>VLOOKUP(F33, BJ36:BY41,15,0)</f>
        <v>MAX. 0.5</v>
      </c>
      <c r="AH50" s="386"/>
      <c r="AI50" s="386"/>
      <c r="AJ50" s="387" t="str">
        <f>VLOOKUP(F33, BJ36:BY41,16,0)</f>
        <v>MAX.0.015</v>
      </c>
      <c r="AK50" s="387"/>
      <c r="AL50" s="387"/>
      <c r="AM50" s="380"/>
      <c r="AN50" s="380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2"/>
      <c r="BI50" s="1"/>
      <c r="BJ50" s="1"/>
    </row>
    <row r="51" spans="2:62" ht="90" customHeight="1">
      <c r="B51" s="388" t="s">
        <v>64</v>
      </c>
      <c r="C51" s="389"/>
      <c r="D51" s="390"/>
      <c r="E51" s="390"/>
      <c r="F51" s="390"/>
      <c r="G51" s="390"/>
      <c r="H51" s="390"/>
      <c r="I51" s="390"/>
      <c r="J51" s="390"/>
      <c r="K51" s="390"/>
      <c r="L51" s="390"/>
      <c r="M51" s="390"/>
      <c r="N51" s="390"/>
      <c r="O51" s="390"/>
      <c r="P51" s="390"/>
      <c r="Q51" s="390"/>
      <c r="R51" s="390"/>
      <c r="S51" s="390"/>
      <c r="T51" s="390"/>
      <c r="U51" s="390"/>
      <c r="V51" s="390"/>
      <c r="W51" s="390"/>
      <c r="X51" s="393"/>
      <c r="Y51" s="393"/>
      <c r="Z51" s="393"/>
      <c r="AA51" s="390"/>
      <c r="AB51" s="390"/>
      <c r="AC51" s="390"/>
      <c r="AD51" s="390"/>
      <c r="AE51" s="390"/>
      <c r="AF51" s="390"/>
      <c r="AG51" s="390"/>
      <c r="AH51" s="390"/>
      <c r="AI51" s="390"/>
      <c r="AJ51" s="394" t="s">
        <v>5</v>
      </c>
      <c r="AK51" s="394"/>
      <c r="AL51" s="394"/>
      <c r="AM51" s="394"/>
      <c r="AN51" s="394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2"/>
      <c r="BI51" s="1"/>
      <c r="BJ51" s="1"/>
    </row>
    <row r="52" spans="2:62" ht="90" customHeight="1">
      <c r="B52" s="398" t="s">
        <v>65</v>
      </c>
      <c r="C52" s="399"/>
      <c r="D52" s="396"/>
      <c r="E52" s="396"/>
      <c r="F52" s="396"/>
      <c r="G52" s="396"/>
      <c r="H52" s="396"/>
      <c r="I52" s="396"/>
      <c r="J52" s="396"/>
      <c r="K52" s="396"/>
      <c r="L52" s="395"/>
      <c r="M52" s="395"/>
      <c r="N52" s="395"/>
      <c r="O52" s="395"/>
      <c r="P52" s="395"/>
      <c r="Q52" s="395"/>
      <c r="R52" s="395"/>
      <c r="S52" s="395"/>
      <c r="T52" s="396"/>
      <c r="U52" s="396"/>
      <c r="V52" s="397"/>
      <c r="W52" s="397"/>
      <c r="X52" s="393"/>
      <c r="Y52" s="393"/>
      <c r="Z52" s="393"/>
      <c r="AA52" s="390"/>
      <c r="AB52" s="390"/>
      <c r="AC52" s="390"/>
      <c r="AD52" s="390"/>
      <c r="AE52" s="390"/>
      <c r="AF52" s="390"/>
      <c r="AG52" s="390"/>
      <c r="AH52" s="390"/>
      <c r="AI52" s="390"/>
      <c r="AJ52" s="394" t="s">
        <v>5</v>
      </c>
      <c r="AK52" s="394"/>
      <c r="AL52" s="394"/>
      <c r="AM52" s="394"/>
      <c r="AN52" s="394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2"/>
      <c r="BI52" s="1"/>
      <c r="BJ52" s="1"/>
    </row>
    <row r="53" spans="2:62" ht="90" customHeight="1" thickBot="1">
      <c r="B53" s="403" t="s">
        <v>66</v>
      </c>
      <c r="C53" s="404"/>
      <c r="D53" s="401"/>
      <c r="E53" s="401"/>
      <c r="F53" s="401"/>
      <c r="G53" s="401"/>
      <c r="H53" s="401"/>
      <c r="I53" s="401"/>
      <c r="J53" s="401"/>
      <c r="K53" s="401"/>
      <c r="L53" s="401"/>
      <c r="M53" s="401"/>
      <c r="N53" s="401"/>
      <c r="O53" s="401"/>
      <c r="P53" s="401"/>
      <c r="Q53" s="401"/>
      <c r="R53" s="401"/>
      <c r="S53" s="401"/>
      <c r="T53" s="401"/>
      <c r="U53" s="401"/>
      <c r="V53" s="401"/>
      <c r="W53" s="401"/>
      <c r="X53" s="400"/>
      <c r="Y53" s="400"/>
      <c r="Z53" s="400"/>
      <c r="AA53" s="401"/>
      <c r="AB53" s="401"/>
      <c r="AC53" s="401"/>
      <c r="AD53" s="401"/>
      <c r="AE53" s="401"/>
      <c r="AF53" s="401"/>
      <c r="AG53" s="401"/>
      <c r="AH53" s="401"/>
      <c r="AI53" s="401"/>
      <c r="AJ53" s="402" t="s">
        <v>5</v>
      </c>
      <c r="AK53" s="402"/>
      <c r="AL53" s="402"/>
      <c r="AM53" s="402"/>
      <c r="AN53" s="402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4"/>
      <c r="BI53" s="1"/>
      <c r="BJ53" s="1"/>
    </row>
  </sheetData>
  <mergeCells count="464">
    <mergeCell ref="AD53:AF53"/>
    <mergeCell ref="AG53:AI53"/>
    <mergeCell ref="AJ53:AL53"/>
    <mergeCell ref="AM53:AN53"/>
    <mergeCell ref="L53:M53"/>
    <mergeCell ref="N53:O53"/>
    <mergeCell ref="P53:Q53"/>
    <mergeCell ref="R53:S53"/>
    <mergeCell ref="T53:U53"/>
    <mergeCell ref="V53:W53"/>
    <mergeCell ref="AA52:AC52"/>
    <mergeCell ref="AD52:AF52"/>
    <mergeCell ref="AG52:AI52"/>
    <mergeCell ref="AJ52:AL52"/>
    <mergeCell ref="AM52:AN52"/>
    <mergeCell ref="B53:C53"/>
    <mergeCell ref="D53:E53"/>
    <mergeCell ref="F53:G53"/>
    <mergeCell ref="H53:I53"/>
    <mergeCell ref="J53:K53"/>
    <mergeCell ref="N52:O52"/>
    <mergeCell ref="P52:Q52"/>
    <mergeCell ref="R52:S52"/>
    <mergeCell ref="T52:U52"/>
    <mergeCell ref="V52:W52"/>
    <mergeCell ref="X52:Z52"/>
    <mergeCell ref="B52:C52"/>
    <mergeCell ref="D52:E52"/>
    <mergeCell ref="F52:G52"/>
    <mergeCell ref="H52:I52"/>
    <mergeCell ref="J52:K52"/>
    <mergeCell ref="L52:M52"/>
    <mergeCell ref="X53:Z53"/>
    <mergeCell ref="AA53:AC53"/>
    <mergeCell ref="AD51:AF51"/>
    <mergeCell ref="AG51:AI51"/>
    <mergeCell ref="AJ51:AL51"/>
    <mergeCell ref="AM51:AN51"/>
    <mergeCell ref="L51:M51"/>
    <mergeCell ref="N51:O51"/>
    <mergeCell ref="P51:Q51"/>
    <mergeCell ref="R51:S51"/>
    <mergeCell ref="T51:U51"/>
    <mergeCell ref="V51:W51"/>
    <mergeCell ref="AA50:AC50"/>
    <mergeCell ref="AD50:AF50"/>
    <mergeCell ref="AG50:AI50"/>
    <mergeCell ref="AJ50:AL50"/>
    <mergeCell ref="AM50:AN50"/>
    <mergeCell ref="B51:C51"/>
    <mergeCell ref="D51:E51"/>
    <mergeCell ref="F51:G51"/>
    <mergeCell ref="H51:I51"/>
    <mergeCell ref="J51:K51"/>
    <mergeCell ref="N50:O50"/>
    <mergeCell ref="P50:Q50"/>
    <mergeCell ref="R50:S50"/>
    <mergeCell ref="T50:U50"/>
    <mergeCell ref="V50:W50"/>
    <mergeCell ref="X50:Z50"/>
    <mergeCell ref="B50:C50"/>
    <mergeCell ref="D50:E50"/>
    <mergeCell ref="F50:G50"/>
    <mergeCell ref="H50:I50"/>
    <mergeCell ref="J50:K50"/>
    <mergeCell ref="L50:M50"/>
    <mergeCell ref="X51:Z51"/>
    <mergeCell ref="AA51:AC51"/>
    <mergeCell ref="AM48:AN49"/>
    <mergeCell ref="D49:E49"/>
    <mergeCell ref="F49:G49"/>
    <mergeCell ref="H49:I49"/>
    <mergeCell ref="J49:K49"/>
    <mergeCell ref="L49:M49"/>
    <mergeCell ref="N49:O49"/>
    <mergeCell ref="P49:Q49"/>
    <mergeCell ref="R49:S49"/>
    <mergeCell ref="AA49:AC49"/>
    <mergeCell ref="T48:U49"/>
    <mergeCell ref="V48:W49"/>
    <mergeCell ref="X48:Z49"/>
    <mergeCell ref="AA48:AF48"/>
    <mergeCell ref="AG48:AI49"/>
    <mergeCell ref="AJ48:AL49"/>
    <mergeCell ref="AD49:AF49"/>
    <mergeCell ref="AT45:AV46"/>
    <mergeCell ref="AW45:AZ46"/>
    <mergeCell ref="BA45:BD46"/>
    <mergeCell ref="BE45:BH46"/>
    <mergeCell ref="B47:BH47"/>
    <mergeCell ref="B48:C49"/>
    <mergeCell ref="D48:G48"/>
    <mergeCell ref="H48:K48"/>
    <mergeCell ref="L48:O48"/>
    <mergeCell ref="P48:S48"/>
    <mergeCell ref="Z43:AB46"/>
    <mergeCell ref="AC43:AF44"/>
    <mergeCell ref="AG43:AJ46"/>
    <mergeCell ref="AK43:AS44"/>
    <mergeCell ref="AT43:BH44"/>
    <mergeCell ref="D45:K46"/>
    <mergeCell ref="O45:R46"/>
    <mergeCell ref="V45:Y46"/>
    <mergeCell ref="AC45:AF46"/>
    <mergeCell ref="AK45:AS46"/>
    <mergeCell ref="B43:C46"/>
    <mergeCell ref="D43:K44"/>
    <mergeCell ref="L43:N46"/>
    <mergeCell ref="O43:R44"/>
    <mergeCell ref="S43:U46"/>
    <mergeCell ref="V43:Y44"/>
    <mergeCell ref="AN41:AP41"/>
    <mergeCell ref="AQ41:AS41"/>
    <mergeCell ref="AA42:AD42"/>
    <mergeCell ref="AE42:AG42"/>
    <mergeCell ref="AH42:AJ42"/>
    <mergeCell ref="AK42:AM42"/>
    <mergeCell ref="AN42:AP42"/>
    <mergeCell ref="AQ42:AS42"/>
    <mergeCell ref="AQ40:AS40"/>
    <mergeCell ref="B41:F42"/>
    <mergeCell ref="G41:M42"/>
    <mergeCell ref="N41:R42"/>
    <mergeCell ref="S41:Z42"/>
    <mergeCell ref="AA41:AD41"/>
    <mergeCell ref="AE41:AG41"/>
    <mergeCell ref="AH41:AJ41"/>
    <mergeCell ref="AK41:AM41"/>
    <mergeCell ref="B40:F40"/>
    <mergeCell ref="G40:M40"/>
    <mergeCell ref="N40:R40"/>
    <mergeCell ref="S40:Z40"/>
    <mergeCell ref="AA40:AD40"/>
    <mergeCell ref="AE40:AG40"/>
    <mergeCell ref="AH40:AJ40"/>
    <mergeCell ref="AK40:AM40"/>
    <mergeCell ref="AN40:AP40"/>
    <mergeCell ref="AN38:AP38"/>
    <mergeCell ref="AQ38:AS38"/>
    <mergeCell ref="E39:G39"/>
    <mergeCell ref="H39:J39"/>
    <mergeCell ref="N39:Z39"/>
    <mergeCell ref="AA39:AD39"/>
    <mergeCell ref="AE39:AG39"/>
    <mergeCell ref="AH39:AJ39"/>
    <mergeCell ref="AK39:AM39"/>
    <mergeCell ref="AN39:AP39"/>
    <mergeCell ref="AQ39:AS39"/>
    <mergeCell ref="C38:D39"/>
    <mergeCell ref="E38:G38"/>
    <mergeCell ref="H38:J38"/>
    <mergeCell ref="K38:M39"/>
    <mergeCell ref="N38:Z38"/>
    <mergeCell ref="AA38:AD38"/>
    <mergeCell ref="AE38:AG38"/>
    <mergeCell ref="AH38:AJ38"/>
    <mergeCell ref="AK38:AM38"/>
    <mergeCell ref="AK35:AM35"/>
    <mergeCell ref="AN35:AP35"/>
    <mergeCell ref="AQ35:AS35"/>
    <mergeCell ref="AT35:BH42"/>
    <mergeCell ref="B36:B39"/>
    <mergeCell ref="C36:D37"/>
    <mergeCell ref="E36:J37"/>
    <mergeCell ref="K36:M37"/>
    <mergeCell ref="N36:Z36"/>
    <mergeCell ref="AA36:AD36"/>
    <mergeCell ref="AE35:AG35"/>
    <mergeCell ref="AH35:AJ35"/>
    <mergeCell ref="AE36:AG36"/>
    <mergeCell ref="AH36:AJ36"/>
    <mergeCell ref="AK36:AM36"/>
    <mergeCell ref="AN36:AP36"/>
    <mergeCell ref="AQ36:AS36"/>
    <mergeCell ref="N37:Z37"/>
    <mergeCell ref="AA37:AD37"/>
    <mergeCell ref="AE37:AG37"/>
    <mergeCell ref="AH37:AJ37"/>
    <mergeCell ref="AK37:AM37"/>
    <mergeCell ref="AN37:AP37"/>
    <mergeCell ref="AQ37:AS37"/>
    <mergeCell ref="BX34:BX35"/>
    <mergeCell ref="BY34:BY35"/>
    <mergeCell ref="BZ34:CD34"/>
    <mergeCell ref="CE34:CI34"/>
    <mergeCell ref="B35:E35"/>
    <mergeCell ref="F35:J35"/>
    <mergeCell ref="K35:M35"/>
    <mergeCell ref="N35:O35"/>
    <mergeCell ref="P35:R35"/>
    <mergeCell ref="S35:U35"/>
    <mergeCell ref="BO34:BP34"/>
    <mergeCell ref="BQ34:BR34"/>
    <mergeCell ref="BS34:BS35"/>
    <mergeCell ref="BT34:BT35"/>
    <mergeCell ref="BU34:BU35"/>
    <mergeCell ref="BV34:BW34"/>
    <mergeCell ref="B34:Z34"/>
    <mergeCell ref="AA34:AS34"/>
    <mergeCell ref="AT34:BH34"/>
    <mergeCell ref="BJ34:BJ35"/>
    <mergeCell ref="BK34:BL34"/>
    <mergeCell ref="BM34:BN34"/>
    <mergeCell ref="V35:Z35"/>
    <mergeCell ref="AA35:AD35"/>
    <mergeCell ref="BE32:BH32"/>
    <mergeCell ref="B33:E33"/>
    <mergeCell ref="F33:O33"/>
    <mergeCell ref="P33:Z33"/>
    <mergeCell ref="AA33:AL33"/>
    <mergeCell ref="AM33:BH33"/>
    <mergeCell ref="B32:E32"/>
    <mergeCell ref="F32:O32"/>
    <mergeCell ref="P32:Z32"/>
    <mergeCell ref="AA32:AL32"/>
    <mergeCell ref="AM32:AU32"/>
    <mergeCell ref="AV32:AZ32"/>
    <mergeCell ref="AZ29:BB29"/>
    <mergeCell ref="BC29:BE29"/>
    <mergeCell ref="BF29:BH29"/>
    <mergeCell ref="C30:E31"/>
    <mergeCell ref="F30:H31"/>
    <mergeCell ref="I30:K31"/>
    <mergeCell ref="AZ30:BB31"/>
    <mergeCell ref="BC30:BE31"/>
    <mergeCell ref="BF30:BH31"/>
    <mergeCell ref="B29:B31"/>
    <mergeCell ref="C29:E29"/>
    <mergeCell ref="F29:H29"/>
    <mergeCell ref="I29:K29"/>
    <mergeCell ref="L29:AX31"/>
    <mergeCell ref="AY29:AY31"/>
    <mergeCell ref="X26:Z26"/>
    <mergeCell ref="AA26:AC26"/>
    <mergeCell ref="AD26:AF26"/>
    <mergeCell ref="AG26:AI26"/>
    <mergeCell ref="AJ26:AL26"/>
    <mergeCell ref="AM26:AN26"/>
    <mergeCell ref="L26:M26"/>
    <mergeCell ref="N26:O26"/>
    <mergeCell ref="P26:Q26"/>
    <mergeCell ref="R26:S26"/>
    <mergeCell ref="T26:U26"/>
    <mergeCell ref="V26:W26"/>
    <mergeCell ref="AA25:AC25"/>
    <mergeCell ref="AD25:AF25"/>
    <mergeCell ref="AG25:AI25"/>
    <mergeCell ref="AJ25:AL25"/>
    <mergeCell ref="AM25:AN25"/>
    <mergeCell ref="B26:C26"/>
    <mergeCell ref="D26:E26"/>
    <mergeCell ref="F26:G26"/>
    <mergeCell ref="H26:I26"/>
    <mergeCell ref="J26:K26"/>
    <mergeCell ref="N25:O25"/>
    <mergeCell ref="P25:Q25"/>
    <mergeCell ref="R25:S25"/>
    <mergeCell ref="T25:U25"/>
    <mergeCell ref="V25:W25"/>
    <mergeCell ref="X25:Z25"/>
    <mergeCell ref="B25:C25"/>
    <mergeCell ref="D25:E25"/>
    <mergeCell ref="F25:G25"/>
    <mergeCell ref="H25:I25"/>
    <mergeCell ref="J25:K25"/>
    <mergeCell ref="L25:M25"/>
    <mergeCell ref="AD24:AF24"/>
    <mergeCell ref="AG24:AI24"/>
    <mergeCell ref="AJ24:AL24"/>
    <mergeCell ref="AM24:AN24"/>
    <mergeCell ref="L24:M24"/>
    <mergeCell ref="N24:O24"/>
    <mergeCell ref="P24:Q24"/>
    <mergeCell ref="R24:S24"/>
    <mergeCell ref="T24:U24"/>
    <mergeCell ref="V24:W24"/>
    <mergeCell ref="AA23:AC23"/>
    <mergeCell ref="AD23:AF23"/>
    <mergeCell ref="AG23:AI23"/>
    <mergeCell ref="AJ23:AL23"/>
    <mergeCell ref="AM23:AN23"/>
    <mergeCell ref="B24:C24"/>
    <mergeCell ref="D24:E24"/>
    <mergeCell ref="F24:G24"/>
    <mergeCell ref="H24:I24"/>
    <mergeCell ref="J24:K24"/>
    <mergeCell ref="N23:O23"/>
    <mergeCell ref="P23:Q23"/>
    <mergeCell ref="R23:S23"/>
    <mergeCell ref="T23:U23"/>
    <mergeCell ref="V23:W23"/>
    <mergeCell ref="X23:Z23"/>
    <mergeCell ref="B23:C23"/>
    <mergeCell ref="D23:E23"/>
    <mergeCell ref="F23:G23"/>
    <mergeCell ref="H23:I23"/>
    <mergeCell ref="J23:K23"/>
    <mergeCell ref="L23:M23"/>
    <mergeCell ref="X24:Z24"/>
    <mergeCell ref="AA24:AC24"/>
    <mergeCell ref="AM21:AN22"/>
    <mergeCell ref="D22:E22"/>
    <mergeCell ref="F22:G22"/>
    <mergeCell ref="H22:I22"/>
    <mergeCell ref="J22:K22"/>
    <mergeCell ref="L22:M22"/>
    <mergeCell ref="N22:O22"/>
    <mergeCell ref="P22:Q22"/>
    <mergeCell ref="R22:S22"/>
    <mergeCell ref="AA22:AC22"/>
    <mergeCell ref="T21:U22"/>
    <mergeCell ref="V21:W22"/>
    <mergeCell ref="X21:Z22"/>
    <mergeCell ref="AA21:AF21"/>
    <mergeCell ref="AG21:AI22"/>
    <mergeCell ref="AJ21:AL22"/>
    <mergeCell ref="AD22:AF22"/>
    <mergeCell ref="AT18:AV19"/>
    <mergeCell ref="AW18:AZ19"/>
    <mergeCell ref="BA18:BD19"/>
    <mergeCell ref="BE18:BH19"/>
    <mergeCell ref="B20:BH20"/>
    <mergeCell ref="B21:C22"/>
    <mergeCell ref="D21:G21"/>
    <mergeCell ref="H21:K21"/>
    <mergeCell ref="L21:O21"/>
    <mergeCell ref="P21:S21"/>
    <mergeCell ref="Z16:AB19"/>
    <mergeCell ref="AC16:AF17"/>
    <mergeCell ref="AG16:AJ19"/>
    <mergeCell ref="AK16:AS17"/>
    <mergeCell ref="AT16:BH17"/>
    <mergeCell ref="D18:K19"/>
    <mergeCell ref="O18:R19"/>
    <mergeCell ref="V18:Y19"/>
    <mergeCell ref="AC18:AF19"/>
    <mergeCell ref="AK18:AS19"/>
    <mergeCell ref="B16:C19"/>
    <mergeCell ref="D16:K17"/>
    <mergeCell ref="L16:N19"/>
    <mergeCell ref="O16:R17"/>
    <mergeCell ref="S16:U19"/>
    <mergeCell ref="V16:Y17"/>
    <mergeCell ref="AN14:AP14"/>
    <mergeCell ref="AQ14:AS14"/>
    <mergeCell ref="AA15:AD15"/>
    <mergeCell ref="AE15:AG15"/>
    <mergeCell ref="AH15:AJ15"/>
    <mergeCell ref="AK15:AM15"/>
    <mergeCell ref="AN15:AP15"/>
    <mergeCell ref="AQ15:AS15"/>
    <mergeCell ref="AQ13:AS13"/>
    <mergeCell ref="B14:F15"/>
    <mergeCell ref="G14:M15"/>
    <mergeCell ref="N14:R15"/>
    <mergeCell ref="S14:Z15"/>
    <mergeCell ref="AA14:AD14"/>
    <mergeCell ref="AE14:AG14"/>
    <mergeCell ref="AH14:AJ14"/>
    <mergeCell ref="AK14:AM14"/>
    <mergeCell ref="B13:F13"/>
    <mergeCell ref="G13:M13"/>
    <mergeCell ref="N13:R13"/>
    <mergeCell ref="S13:Z13"/>
    <mergeCell ref="AA13:AD13"/>
    <mergeCell ref="AE13:AG13"/>
    <mergeCell ref="AH13:AJ13"/>
    <mergeCell ref="AK13:AM13"/>
    <mergeCell ref="AN13:AP13"/>
    <mergeCell ref="AN11:AP11"/>
    <mergeCell ref="AQ11:AS11"/>
    <mergeCell ref="E12:G12"/>
    <mergeCell ref="H12:J12"/>
    <mergeCell ref="N12:Z12"/>
    <mergeCell ref="AA12:AD12"/>
    <mergeCell ref="AE12:AG12"/>
    <mergeCell ref="AH12:AJ12"/>
    <mergeCell ref="AK12:AM12"/>
    <mergeCell ref="AN12:AP12"/>
    <mergeCell ref="AQ12:AS12"/>
    <mergeCell ref="C11:D12"/>
    <mergeCell ref="E11:G11"/>
    <mergeCell ref="H11:J11"/>
    <mergeCell ref="K11:M12"/>
    <mergeCell ref="N11:Z11"/>
    <mergeCell ref="AA11:AD11"/>
    <mergeCell ref="AE11:AG11"/>
    <mergeCell ref="AH11:AJ11"/>
    <mergeCell ref="AK11:AM11"/>
    <mergeCell ref="AK8:AM8"/>
    <mergeCell ref="AN8:AP8"/>
    <mergeCell ref="AQ8:AS8"/>
    <mergeCell ref="AT8:BH15"/>
    <mergeCell ref="B9:B12"/>
    <mergeCell ref="C9:D10"/>
    <mergeCell ref="E9:J10"/>
    <mergeCell ref="K9:M10"/>
    <mergeCell ref="N9:Z9"/>
    <mergeCell ref="AA9:AD9"/>
    <mergeCell ref="AE8:AG8"/>
    <mergeCell ref="AH8:AJ8"/>
    <mergeCell ref="AE9:AG9"/>
    <mergeCell ref="AH9:AJ9"/>
    <mergeCell ref="AK9:AM9"/>
    <mergeCell ref="AN9:AP9"/>
    <mergeCell ref="AQ9:AS9"/>
    <mergeCell ref="N10:Z10"/>
    <mergeCell ref="AA10:AD10"/>
    <mergeCell ref="AE10:AG10"/>
    <mergeCell ref="AH10:AJ10"/>
    <mergeCell ref="AK10:AM10"/>
    <mergeCell ref="AN10:AP10"/>
    <mergeCell ref="AQ10:AS10"/>
    <mergeCell ref="BX7:BX8"/>
    <mergeCell ref="BY7:BY8"/>
    <mergeCell ref="BZ7:CD7"/>
    <mergeCell ref="CE7:CI7"/>
    <mergeCell ref="B8:E8"/>
    <mergeCell ref="F8:J8"/>
    <mergeCell ref="K8:M8"/>
    <mergeCell ref="N8:O8"/>
    <mergeCell ref="P8:R8"/>
    <mergeCell ref="S8:U8"/>
    <mergeCell ref="BO7:BP7"/>
    <mergeCell ref="BQ7:BR7"/>
    <mergeCell ref="BS7:BS8"/>
    <mergeCell ref="BT7:BT8"/>
    <mergeCell ref="BU7:BU8"/>
    <mergeCell ref="BV7:BW7"/>
    <mergeCell ref="B7:Z7"/>
    <mergeCell ref="AA7:AS7"/>
    <mergeCell ref="AT7:BH7"/>
    <mergeCell ref="BJ7:BJ8"/>
    <mergeCell ref="BK7:BL7"/>
    <mergeCell ref="BM7:BN7"/>
    <mergeCell ref="V8:Z8"/>
    <mergeCell ref="AA8:AD8"/>
    <mergeCell ref="BE5:BH5"/>
    <mergeCell ref="B6:E6"/>
    <mergeCell ref="F6:O6"/>
    <mergeCell ref="P6:Z6"/>
    <mergeCell ref="AA6:AL6"/>
    <mergeCell ref="AM6:BH6"/>
    <mergeCell ref="B5:E5"/>
    <mergeCell ref="F5:O5"/>
    <mergeCell ref="P5:Z5"/>
    <mergeCell ref="AA5:AL5"/>
    <mergeCell ref="AM5:AU5"/>
    <mergeCell ref="AV5:AZ5"/>
    <mergeCell ref="B2:B4"/>
    <mergeCell ref="C2:E2"/>
    <mergeCell ref="F2:H2"/>
    <mergeCell ref="I2:K2"/>
    <mergeCell ref="L2:AX4"/>
    <mergeCell ref="AY2:AY4"/>
    <mergeCell ref="AZ2:BB2"/>
    <mergeCell ref="BC2:BE2"/>
    <mergeCell ref="BF2:BH2"/>
    <mergeCell ref="C3:E4"/>
    <mergeCell ref="F3:H4"/>
    <mergeCell ref="I3:K4"/>
    <mergeCell ref="AZ3:BB4"/>
    <mergeCell ref="BC3:BE4"/>
    <mergeCell ref="BF3:BH4"/>
  </mergeCells>
  <phoneticPr fontId="15" type="noConversion"/>
  <dataValidations count="1">
    <dataValidation type="list" allowBlank="1" showInputMessage="1" showErrorMessage="1" sqref="F6:O6 F33:O33">
      <formula1>$BJ$9:$BJ$18</formula1>
    </dataValidation>
  </dataValidations>
  <printOptions horizontalCentered="1"/>
  <pageMargins left="0.31496062992125984" right="0.31496062992125984" top="0.55118110236220474" bottom="0.35433070866141736" header="0.31496062992125984" footer="0.31496062992125984"/>
  <pageSetup paperSize="9" scale="39" orientation="landscape" r:id="rId1"/>
  <headerFooter>
    <oddFooter>&amp;L&amp;"-,굵게"&amp;12            QPR-706-5(R0)&amp;C&amp;"-,굵게"&amp;12솔브레인엘티케이(주)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Z107"/>
  <sheetViews>
    <sheetView view="pageBreakPreview" zoomScaleNormal="100" zoomScaleSheetLayoutView="100" workbookViewId="0">
      <selection activeCell="H12" sqref="H12:O14"/>
    </sheetView>
  </sheetViews>
  <sheetFormatPr defaultColWidth="30.625" defaultRowHeight="17.25"/>
  <cols>
    <col min="1" max="14" width="3.625" style="55" customWidth="1"/>
    <col min="15" max="16" width="5.625" style="55" customWidth="1"/>
    <col min="17" max="24" width="3.625" style="55" customWidth="1"/>
    <col min="25" max="26" width="5.625" style="55" customWidth="1"/>
    <col min="27" max="49" width="3.625" style="55" customWidth="1"/>
    <col min="50" max="50" width="10.125" style="55" customWidth="1"/>
    <col min="51" max="51" width="33.125" style="46" bestFit="1" customWidth="1"/>
    <col min="52" max="53" width="8.625" style="56" customWidth="1"/>
    <col min="54" max="55" width="9.75" style="56" customWidth="1"/>
    <col min="56" max="57" width="7" style="56" customWidth="1"/>
    <col min="58" max="59" width="8.625" style="56" customWidth="1"/>
    <col min="60" max="61" width="8.125" style="56" customWidth="1"/>
    <col min="62" max="64" width="13.375" style="56" customWidth="1"/>
    <col min="65" max="65" width="10" style="56" customWidth="1"/>
    <col min="66" max="66" width="11.75" style="56" customWidth="1"/>
    <col min="67" max="71" width="9.375" style="56" bestFit="1" customWidth="1"/>
    <col min="72" max="73" width="5.5" style="56" bestFit="1" customWidth="1"/>
    <col min="74" max="75" width="8.5" style="56" bestFit="1" customWidth="1"/>
    <col min="76" max="76" width="5.5" style="56" bestFit="1" customWidth="1"/>
    <col min="77" max="16384" width="30.625" style="55"/>
  </cols>
  <sheetData>
    <row r="1" spans="1:76" ht="3.75" customHeight="1" thickBot="1"/>
    <row r="2" spans="1:76" ht="24.95" customHeight="1">
      <c r="B2" s="714" t="s">
        <v>67</v>
      </c>
      <c r="C2" s="707" t="s">
        <v>10</v>
      </c>
      <c r="D2" s="707"/>
      <c r="E2" s="707"/>
      <c r="F2" s="707" t="s">
        <v>19</v>
      </c>
      <c r="G2" s="707"/>
      <c r="H2" s="707"/>
      <c r="I2" s="707" t="s">
        <v>68</v>
      </c>
      <c r="J2" s="707"/>
      <c r="K2" s="723"/>
      <c r="L2" s="779" t="s">
        <v>163</v>
      </c>
      <c r="M2" s="717"/>
      <c r="N2" s="717"/>
      <c r="O2" s="717"/>
      <c r="P2" s="717"/>
      <c r="Q2" s="717"/>
      <c r="R2" s="717"/>
      <c r="S2" s="717"/>
      <c r="T2" s="717"/>
      <c r="U2" s="717"/>
      <c r="V2" s="717"/>
      <c r="W2" s="717"/>
      <c r="X2" s="717"/>
      <c r="Y2" s="717"/>
      <c r="Z2" s="717"/>
      <c r="AA2" s="717"/>
      <c r="AB2" s="717"/>
      <c r="AC2" s="717"/>
      <c r="AD2" s="717"/>
      <c r="AE2" s="717"/>
      <c r="AF2" s="717"/>
      <c r="AG2" s="717"/>
      <c r="AH2" s="717"/>
      <c r="AI2" s="717"/>
      <c r="AJ2" s="717"/>
      <c r="AK2" s="717"/>
      <c r="AL2" s="780"/>
      <c r="AM2" s="714" t="s">
        <v>18</v>
      </c>
      <c r="AN2" s="707" t="s">
        <v>10</v>
      </c>
      <c r="AO2" s="707"/>
      <c r="AP2" s="707"/>
      <c r="AQ2" s="707" t="s">
        <v>19</v>
      </c>
      <c r="AR2" s="707"/>
      <c r="AS2" s="707"/>
      <c r="AT2" s="707" t="s">
        <v>20</v>
      </c>
      <c r="AU2" s="707"/>
      <c r="AV2" s="723"/>
      <c r="AW2" s="36"/>
      <c r="AX2" s="48" t="s">
        <v>547</v>
      </c>
      <c r="AY2" s="46" t="s">
        <v>89</v>
      </c>
      <c r="AZ2" s="56" t="s">
        <v>305</v>
      </c>
      <c r="BA2" s="56" t="s">
        <v>306</v>
      </c>
      <c r="BB2" s="47" t="s">
        <v>307</v>
      </c>
      <c r="BC2" s="47" t="s">
        <v>308</v>
      </c>
      <c r="BD2" s="47" t="s">
        <v>569</v>
      </c>
      <c r="BE2" s="56" t="s">
        <v>309</v>
      </c>
      <c r="BF2" s="56" t="s">
        <v>310</v>
      </c>
      <c r="BG2" s="56">
        <v>0</v>
      </c>
      <c r="BH2" s="54"/>
      <c r="BI2" s="54"/>
      <c r="BJ2" s="56" t="s">
        <v>311</v>
      </c>
      <c r="BK2" s="54"/>
      <c r="BL2" s="54"/>
      <c r="BM2" s="54"/>
      <c r="BN2" s="54"/>
      <c r="BO2" s="54"/>
      <c r="BP2" s="54"/>
      <c r="BQ2" s="54"/>
      <c r="BR2" s="54"/>
      <c r="BS2" s="54"/>
      <c r="BT2" s="54"/>
      <c r="BU2" s="54"/>
      <c r="BV2" s="54"/>
      <c r="BW2" s="54"/>
      <c r="BX2" s="54"/>
    </row>
    <row r="3" spans="1:76" ht="24.95" customHeight="1">
      <c r="B3" s="715"/>
      <c r="C3" s="661"/>
      <c r="D3" s="661"/>
      <c r="E3" s="661"/>
      <c r="F3" s="661"/>
      <c r="G3" s="661"/>
      <c r="H3" s="661"/>
      <c r="I3" s="661"/>
      <c r="J3" s="661"/>
      <c r="K3" s="712"/>
      <c r="L3" s="781"/>
      <c r="M3" s="718"/>
      <c r="N3" s="718"/>
      <c r="O3" s="718"/>
      <c r="P3" s="718"/>
      <c r="Q3" s="718"/>
      <c r="R3" s="718"/>
      <c r="S3" s="718"/>
      <c r="T3" s="718"/>
      <c r="U3" s="718"/>
      <c r="V3" s="718"/>
      <c r="W3" s="718"/>
      <c r="X3" s="718"/>
      <c r="Y3" s="718"/>
      <c r="Z3" s="718"/>
      <c r="AA3" s="718"/>
      <c r="AB3" s="718"/>
      <c r="AC3" s="718"/>
      <c r="AD3" s="718"/>
      <c r="AE3" s="718"/>
      <c r="AF3" s="718"/>
      <c r="AG3" s="718"/>
      <c r="AH3" s="718"/>
      <c r="AI3" s="718"/>
      <c r="AJ3" s="718"/>
      <c r="AK3" s="718"/>
      <c r="AL3" s="782"/>
      <c r="AM3" s="715"/>
      <c r="AN3" s="721"/>
      <c r="AO3" s="721"/>
      <c r="AP3" s="721"/>
      <c r="AQ3" s="661"/>
      <c r="AR3" s="661"/>
      <c r="AS3" s="661"/>
      <c r="AT3" s="661"/>
      <c r="AU3" s="661"/>
      <c r="AV3" s="712"/>
      <c r="AW3" s="36"/>
      <c r="AX3" s="48" t="s">
        <v>530</v>
      </c>
      <c r="AY3" s="46" t="s">
        <v>533</v>
      </c>
      <c r="AZ3" s="56" t="s">
        <v>312</v>
      </c>
      <c r="BA3" s="56" t="s">
        <v>313</v>
      </c>
      <c r="BB3" s="47" t="s">
        <v>314</v>
      </c>
      <c r="BC3" s="47" t="s">
        <v>315</v>
      </c>
      <c r="BD3" s="47" t="s">
        <v>464</v>
      </c>
      <c r="BE3" s="56" t="s">
        <v>303</v>
      </c>
      <c r="BF3" s="56" t="s">
        <v>316</v>
      </c>
      <c r="BG3" s="47">
        <v>1</v>
      </c>
      <c r="BH3" s="54"/>
      <c r="BI3" s="54"/>
      <c r="BJ3" s="56" t="s">
        <v>251</v>
      </c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</row>
    <row r="4" spans="1:76" ht="24.95" customHeight="1" thickBot="1">
      <c r="B4" s="716"/>
      <c r="C4" s="659"/>
      <c r="D4" s="659"/>
      <c r="E4" s="659"/>
      <c r="F4" s="659"/>
      <c r="G4" s="659"/>
      <c r="H4" s="659"/>
      <c r="I4" s="659"/>
      <c r="J4" s="659"/>
      <c r="K4" s="713"/>
      <c r="L4" s="783"/>
      <c r="M4" s="719"/>
      <c r="N4" s="719"/>
      <c r="O4" s="719"/>
      <c r="P4" s="719"/>
      <c r="Q4" s="719"/>
      <c r="R4" s="719"/>
      <c r="S4" s="719"/>
      <c r="T4" s="719"/>
      <c r="U4" s="719"/>
      <c r="V4" s="719"/>
      <c r="W4" s="719"/>
      <c r="X4" s="719"/>
      <c r="Y4" s="719"/>
      <c r="Z4" s="719"/>
      <c r="AA4" s="719"/>
      <c r="AB4" s="719"/>
      <c r="AC4" s="719"/>
      <c r="AD4" s="719"/>
      <c r="AE4" s="719"/>
      <c r="AF4" s="719"/>
      <c r="AG4" s="719"/>
      <c r="AH4" s="719"/>
      <c r="AI4" s="719"/>
      <c r="AJ4" s="719"/>
      <c r="AK4" s="719"/>
      <c r="AL4" s="784"/>
      <c r="AM4" s="716"/>
      <c r="AN4" s="722"/>
      <c r="AO4" s="722"/>
      <c r="AP4" s="722"/>
      <c r="AQ4" s="659"/>
      <c r="AR4" s="659"/>
      <c r="AS4" s="659"/>
      <c r="AT4" s="659"/>
      <c r="AU4" s="659"/>
      <c r="AV4" s="713"/>
      <c r="AW4" s="36"/>
      <c r="AX4" s="55" t="s">
        <v>631</v>
      </c>
      <c r="AY4" s="46" t="s">
        <v>466</v>
      </c>
      <c r="AZ4" s="56" t="s">
        <v>318</v>
      </c>
      <c r="BA4" s="56" t="s">
        <v>319</v>
      </c>
      <c r="BB4" s="47" t="s">
        <v>320</v>
      </c>
      <c r="BC4" s="54"/>
      <c r="BD4" s="47" t="s">
        <v>465</v>
      </c>
      <c r="BE4" s="56" t="s">
        <v>321</v>
      </c>
      <c r="BF4" s="54"/>
      <c r="BG4" s="47">
        <v>2</v>
      </c>
      <c r="BH4" s="54"/>
      <c r="BI4" s="54"/>
      <c r="BJ4" s="56" t="s">
        <v>255</v>
      </c>
      <c r="BK4" s="54"/>
      <c r="BL4" s="54"/>
      <c r="BM4" s="54"/>
      <c r="BN4" s="54"/>
      <c r="BO4" s="54"/>
      <c r="BP4" s="54"/>
      <c r="BQ4" s="54"/>
      <c r="BR4" s="54"/>
      <c r="BS4" s="54"/>
      <c r="BT4" s="54"/>
      <c r="BU4" s="54"/>
      <c r="BV4" s="54"/>
      <c r="BW4" s="54"/>
      <c r="BX4" s="54"/>
    </row>
    <row r="5" spans="1:76" ht="27" customHeight="1">
      <c r="B5" s="641" t="s">
        <v>14</v>
      </c>
      <c r="C5" s="609"/>
      <c r="D5" s="609"/>
      <c r="E5" s="609"/>
      <c r="F5" s="609"/>
      <c r="G5" s="609"/>
      <c r="H5" s="609"/>
      <c r="I5" s="609" t="s">
        <v>15</v>
      </c>
      <c r="J5" s="609"/>
      <c r="K5" s="609"/>
      <c r="L5" s="609"/>
      <c r="M5" s="609"/>
      <c r="N5" s="609"/>
      <c r="O5" s="609"/>
      <c r="P5" s="609"/>
      <c r="Q5" s="609"/>
      <c r="R5" s="609"/>
      <c r="S5" s="609"/>
      <c r="T5" s="609"/>
      <c r="U5" s="609" t="s">
        <v>494</v>
      </c>
      <c r="V5" s="609"/>
      <c r="W5" s="609"/>
      <c r="X5" s="609"/>
      <c r="Y5" s="609"/>
      <c r="Z5" s="609"/>
      <c r="AA5" s="609"/>
      <c r="AB5" s="609"/>
      <c r="AC5" s="609"/>
      <c r="AD5" s="609"/>
      <c r="AE5" s="609"/>
      <c r="AF5" s="609"/>
      <c r="AG5" s="609" t="s">
        <v>16</v>
      </c>
      <c r="AH5" s="609"/>
      <c r="AI5" s="609"/>
      <c r="AJ5" s="609"/>
      <c r="AK5" s="728">
        <f ca="1">TODAY()</f>
        <v>44669</v>
      </c>
      <c r="AL5" s="728"/>
      <c r="AM5" s="728"/>
      <c r="AN5" s="728"/>
      <c r="AO5" s="728"/>
      <c r="AP5" s="728"/>
      <c r="AQ5" s="729" t="s">
        <v>12</v>
      </c>
      <c r="AR5" s="729"/>
      <c r="AS5" s="729"/>
      <c r="AT5" s="729"/>
      <c r="AU5" s="729"/>
      <c r="AV5" s="730"/>
      <c r="AW5" s="36"/>
      <c r="AX5" s="55" t="s">
        <v>89</v>
      </c>
      <c r="AY5" s="46" t="s">
        <v>566</v>
      </c>
      <c r="AZ5" s="56" t="s">
        <v>323</v>
      </c>
      <c r="BA5" s="56" t="s">
        <v>324</v>
      </c>
      <c r="BB5" s="47" t="s">
        <v>325</v>
      </c>
      <c r="BC5" s="54"/>
      <c r="BD5" s="47" t="s">
        <v>568</v>
      </c>
      <c r="BE5" s="54"/>
      <c r="BF5" s="54"/>
      <c r="BG5" s="56">
        <v>3</v>
      </c>
      <c r="BH5" s="54"/>
      <c r="BI5" s="54"/>
      <c r="BJ5" s="56" t="s">
        <v>326</v>
      </c>
      <c r="BK5" s="54"/>
      <c r="BL5" s="54"/>
      <c r="BM5" s="54"/>
      <c r="BN5" s="54"/>
      <c r="BO5" s="54"/>
      <c r="BP5" s="54"/>
      <c r="BQ5" s="54"/>
      <c r="BR5" s="54"/>
      <c r="BS5" s="54"/>
      <c r="BT5" s="54"/>
      <c r="BU5" s="54"/>
      <c r="BV5" s="54"/>
      <c r="BW5" s="54"/>
      <c r="BX5" s="54"/>
    </row>
    <row r="6" spans="1:76" ht="27" customHeight="1" thickBot="1">
      <c r="B6" s="785" t="s">
        <v>11</v>
      </c>
      <c r="C6" s="786"/>
      <c r="D6" s="786"/>
      <c r="E6" s="786"/>
      <c r="F6" s="786"/>
      <c r="G6" s="786"/>
      <c r="H6" s="786"/>
      <c r="I6" s="732" t="s">
        <v>546</v>
      </c>
      <c r="J6" s="732"/>
      <c r="K6" s="732"/>
      <c r="L6" s="732"/>
      <c r="M6" s="732"/>
      <c r="N6" s="732"/>
      <c r="O6" s="732"/>
      <c r="P6" s="732"/>
      <c r="Q6" s="732"/>
      <c r="R6" s="732"/>
      <c r="S6" s="732"/>
      <c r="T6" s="732"/>
      <c r="U6" s="733" t="s">
        <v>646</v>
      </c>
      <c r="V6" s="733"/>
      <c r="W6" s="733"/>
      <c r="X6" s="733"/>
      <c r="Y6" s="733"/>
      <c r="Z6" s="733"/>
      <c r="AA6" s="733"/>
      <c r="AB6" s="733"/>
      <c r="AC6" s="733"/>
      <c r="AD6" s="733"/>
      <c r="AE6" s="733"/>
      <c r="AF6" s="733"/>
      <c r="AG6" s="724" t="s">
        <v>17</v>
      </c>
      <c r="AH6" s="724"/>
      <c r="AI6" s="724"/>
      <c r="AJ6" s="724"/>
      <c r="AK6" s="725" t="s">
        <v>174</v>
      </c>
      <c r="AL6" s="725"/>
      <c r="AM6" s="725"/>
      <c r="AN6" s="725"/>
      <c r="AO6" s="725"/>
      <c r="AP6" s="725"/>
      <c r="AQ6" s="726" t="s">
        <v>286</v>
      </c>
      <c r="AR6" s="726"/>
      <c r="AS6" s="726"/>
      <c r="AT6" s="726"/>
      <c r="AU6" s="726"/>
      <c r="AV6" s="727"/>
      <c r="AW6" s="36"/>
      <c r="AX6" s="55" t="s">
        <v>578</v>
      </c>
      <c r="AY6" s="46" t="s">
        <v>567</v>
      </c>
      <c r="AZ6" s="54"/>
      <c r="BA6" s="54"/>
      <c r="BB6" s="54"/>
      <c r="BC6" s="54"/>
      <c r="BD6" s="54"/>
      <c r="BE6" s="54"/>
      <c r="BF6" s="54"/>
      <c r="BG6" s="56">
        <v>4</v>
      </c>
      <c r="BH6" s="54"/>
      <c r="BI6" s="54"/>
      <c r="BJ6" s="54"/>
      <c r="BK6" s="54"/>
      <c r="BL6" s="54"/>
      <c r="BM6" s="54"/>
      <c r="BN6" s="54"/>
      <c r="BO6" s="54"/>
      <c r="BP6" s="54"/>
      <c r="BQ6" s="54"/>
      <c r="BR6" s="54"/>
      <c r="BS6" s="54"/>
      <c r="BT6" s="54"/>
      <c r="BU6" s="54"/>
      <c r="BV6" s="54"/>
      <c r="BW6" s="54"/>
      <c r="BX6" s="54"/>
    </row>
    <row r="7" spans="1:76" ht="27" customHeight="1" thickBot="1">
      <c r="A7" s="691" t="str">
        <f>MID(I6,1,12)</f>
        <v>(E556)0.4x45</v>
      </c>
      <c r="B7" s="692" t="s">
        <v>21</v>
      </c>
      <c r="C7" s="693"/>
      <c r="D7" s="693"/>
      <c r="E7" s="693"/>
      <c r="F7" s="693"/>
      <c r="G7" s="693"/>
      <c r="H7" s="693"/>
      <c r="I7" s="693"/>
      <c r="J7" s="693"/>
      <c r="K7" s="693"/>
      <c r="L7" s="693"/>
      <c r="M7" s="693"/>
      <c r="N7" s="693"/>
      <c r="O7" s="693"/>
      <c r="P7" s="693"/>
      <c r="Q7" s="693"/>
      <c r="R7" s="693"/>
      <c r="S7" s="693"/>
      <c r="T7" s="693"/>
      <c r="U7" s="693"/>
      <c r="V7" s="693"/>
      <c r="W7" s="693"/>
      <c r="X7" s="693"/>
      <c r="Y7" s="693"/>
      <c r="Z7" s="693"/>
      <c r="AA7" s="693"/>
      <c r="AB7" s="693"/>
      <c r="AC7" s="693"/>
      <c r="AD7" s="693"/>
      <c r="AE7" s="693"/>
      <c r="AF7" s="693"/>
      <c r="AG7" s="693"/>
      <c r="AH7" s="694"/>
      <c r="AI7" s="695" t="s">
        <v>248</v>
      </c>
      <c r="AJ7" s="696"/>
      <c r="AK7" s="696"/>
      <c r="AL7" s="696"/>
      <c r="AM7" s="696"/>
      <c r="AN7" s="696"/>
      <c r="AO7" s="696"/>
      <c r="AP7" s="696"/>
      <c r="AQ7" s="696"/>
      <c r="AR7" s="696"/>
      <c r="AS7" s="696"/>
      <c r="AT7" s="696"/>
      <c r="AU7" s="696"/>
      <c r="AV7" s="697"/>
      <c r="AW7" s="674"/>
      <c r="AX7" s="48" t="s">
        <v>633</v>
      </c>
      <c r="AY7" s="776" t="s">
        <v>328</v>
      </c>
      <c r="AZ7" s="775" t="s">
        <v>329</v>
      </c>
      <c r="BA7" s="775"/>
      <c r="BB7" s="775" t="s">
        <v>330</v>
      </c>
      <c r="BC7" s="775"/>
      <c r="BD7" s="775" t="s">
        <v>331</v>
      </c>
      <c r="BE7" s="775"/>
      <c r="BF7" s="775" t="s">
        <v>332</v>
      </c>
      <c r="BG7" s="775"/>
      <c r="BH7" s="775" t="s">
        <v>333</v>
      </c>
      <c r="BI7" s="529" t="s">
        <v>334</v>
      </c>
      <c r="BJ7" s="656" t="s">
        <v>335</v>
      </c>
      <c r="BK7" s="656" t="s">
        <v>336</v>
      </c>
      <c r="BL7" s="656"/>
      <c r="BM7" s="656" t="s">
        <v>337</v>
      </c>
      <c r="BN7" s="558" t="s">
        <v>338</v>
      </c>
      <c r="BO7" s="774" t="s">
        <v>339</v>
      </c>
      <c r="BP7" s="774"/>
      <c r="BQ7" s="774"/>
      <c r="BR7" s="774"/>
      <c r="BS7" s="774"/>
      <c r="BT7" s="774" t="s">
        <v>340</v>
      </c>
      <c r="BU7" s="774"/>
      <c r="BV7" s="774"/>
      <c r="BW7" s="774"/>
      <c r="BX7" s="774"/>
    </row>
    <row r="8" spans="1:76" ht="27" customHeight="1">
      <c r="A8" s="691"/>
      <c r="B8" s="704" t="s">
        <v>170</v>
      </c>
      <c r="C8" s="705"/>
      <c r="D8" s="706" t="s">
        <v>310</v>
      </c>
      <c r="E8" s="706"/>
      <c r="F8" s="706"/>
      <c r="G8" s="706"/>
      <c r="H8" s="707" t="s">
        <v>23</v>
      </c>
      <c r="I8" s="707"/>
      <c r="J8" s="707"/>
      <c r="K8" s="707"/>
      <c r="L8" s="707"/>
      <c r="M8" s="707"/>
      <c r="N8" s="706" t="s">
        <v>372</v>
      </c>
      <c r="O8" s="706"/>
      <c r="P8" s="706"/>
      <c r="Q8" s="706"/>
      <c r="R8" s="706"/>
      <c r="S8" s="706"/>
      <c r="T8" s="706"/>
      <c r="U8" s="706"/>
      <c r="V8" s="707" t="s">
        <v>5</v>
      </c>
      <c r="W8" s="707"/>
      <c r="X8" s="707"/>
      <c r="Y8" s="707"/>
      <c r="Z8" s="707"/>
      <c r="AA8" s="707"/>
      <c r="AB8" s="706" t="s">
        <v>372</v>
      </c>
      <c r="AC8" s="706"/>
      <c r="AD8" s="706"/>
      <c r="AE8" s="706"/>
      <c r="AF8" s="706"/>
      <c r="AG8" s="706"/>
      <c r="AH8" s="708"/>
      <c r="AI8" s="698"/>
      <c r="AJ8" s="699"/>
      <c r="AK8" s="699"/>
      <c r="AL8" s="699"/>
      <c r="AM8" s="699"/>
      <c r="AN8" s="699"/>
      <c r="AO8" s="699"/>
      <c r="AP8" s="699"/>
      <c r="AQ8" s="699"/>
      <c r="AR8" s="699"/>
      <c r="AS8" s="699"/>
      <c r="AT8" s="699"/>
      <c r="AU8" s="699"/>
      <c r="AV8" s="700"/>
      <c r="AW8" s="674"/>
      <c r="AX8" s="55" t="s">
        <v>559</v>
      </c>
      <c r="AY8" s="777"/>
      <c r="AZ8" s="89" t="s">
        <v>341</v>
      </c>
      <c r="BA8" s="89" t="s">
        <v>342</v>
      </c>
      <c r="BB8" s="89" t="s">
        <v>341</v>
      </c>
      <c r="BC8" s="89" t="s">
        <v>342</v>
      </c>
      <c r="BD8" s="89" t="s">
        <v>341</v>
      </c>
      <c r="BE8" s="89" t="s">
        <v>342</v>
      </c>
      <c r="BF8" s="89" t="s">
        <v>341</v>
      </c>
      <c r="BG8" s="89" t="s">
        <v>342</v>
      </c>
      <c r="BH8" s="775"/>
      <c r="BI8" s="529"/>
      <c r="BJ8" s="656"/>
      <c r="BK8" s="87" t="s">
        <v>343</v>
      </c>
      <c r="BL8" s="87" t="s">
        <v>344</v>
      </c>
      <c r="BM8" s="656"/>
      <c r="BN8" s="558"/>
      <c r="BO8" s="88" t="s">
        <v>345</v>
      </c>
      <c r="BP8" s="88" t="s">
        <v>346</v>
      </c>
      <c r="BQ8" s="88" t="s">
        <v>347</v>
      </c>
      <c r="BR8" s="88" t="s">
        <v>2</v>
      </c>
      <c r="BS8" s="88" t="s">
        <v>348</v>
      </c>
      <c r="BT8" s="88" t="s">
        <v>345</v>
      </c>
      <c r="BU8" s="88" t="s">
        <v>346</v>
      </c>
      <c r="BV8" s="88" t="s">
        <v>347</v>
      </c>
      <c r="BW8" s="88" t="s">
        <v>2</v>
      </c>
      <c r="BX8" s="88" t="s">
        <v>348</v>
      </c>
    </row>
    <row r="9" spans="1:76" ht="30" customHeight="1">
      <c r="A9" s="691"/>
      <c r="B9" s="675" t="s">
        <v>418</v>
      </c>
      <c r="C9" s="676"/>
      <c r="D9" s="676" t="s">
        <v>419</v>
      </c>
      <c r="E9" s="676"/>
      <c r="F9" s="676"/>
      <c r="G9" s="676"/>
      <c r="H9" s="677" t="s">
        <v>255</v>
      </c>
      <c r="I9" s="678"/>
      <c r="J9" s="678"/>
      <c r="K9" s="679"/>
      <c r="L9" s="690" t="s">
        <v>420</v>
      </c>
      <c r="M9" s="690"/>
      <c r="N9" s="529" t="s">
        <v>514</v>
      </c>
      <c r="O9" s="529"/>
      <c r="P9" s="686" t="s">
        <v>421</v>
      </c>
      <c r="Q9" s="686"/>
      <c r="R9" s="686"/>
      <c r="S9" s="686"/>
      <c r="T9" s="686"/>
      <c r="U9" s="686"/>
      <c r="V9" s="686"/>
      <c r="W9" s="686"/>
      <c r="X9" s="686"/>
      <c r="Y9" s="686"/>
      <c r="Z9" s="686"/>
      <c r="AA9" s="686"/>
      <c r="AB9" s="686"/>
      <c r="AC9" s="687" t="s">
        <v>423</v>
      </c>
      <c r="AD9" s="687"/>
      <c r="AE9" s="686"/>
      <c r="AF9" s="687"/>
      <c r="AG9" s="687"/>
      <c r="AH9" s="688"/>
      <c r="AI9" s="698"/>
      <c r="AJ9" s="699"/>
      <c r="AK9" s="699"/>
      <c r="AL9" s="699"/>
      <c r="AM9" s="699"/>
      <c r="AN9" s="699"/>
      <c r="AO9" s="699"/>
      <c r="AP9" s="699"/>
      <c r="AQ9" s="699"/>
      <c r="AR9" s="699"/>
      <c r="AS9" s="699"/>
      <c r="AT9" s="699"/>
      <c r="AU9" s="699"/>
      <c r="AV9" s="700"/>
      <c r="AW9" s="674"/>
      <c r="AX9" s="55" t="s">
        <v>580</v>
      </c>
      <c r="AY9" s="90" t="s">
        <v>349</v>
      </c>
      <c r="AZ9" s="58" t="s">
        <v>350</v>
      </c>
      <c r="BA9" s="58" t="s">
        <v>350</v>
      </c>
      <c r="BB9" s="58" t="s">
        <v>351</v>
      </c>
      <c r="BC9" s="58" t="s">
        <v>351</v>
      </c>
      <c r="BD9" s="58" t="s">
        <v>265</v>
      </c>
      <c r="BE9" s="58" t="s">
        <v>265</v>
      </c>
      <c r="BF9" s="58" t="s">
        <v>266</v>
      </c>
      <c r="BG9" s="58" t="s">
        <v>266</v>
      </c>
      <c r="BH9" s="58" t="s">
        <v>352</v>
      </c>
      <c r="BI9" s="58" t="s">
        <v>353</v>
      </c>
      <c r="BJ9" s="59" t="s">
        <v>354</v>
      </c>
      <c r="BK9" s="59" t="s">
        <v>355</v>
      </c>
      <c r="BL9" s="59" t="s">
        <v>355</v>
      </c>
      <c r="BM9" s="60" t="s">
        <v>271</v>
      </c>
      <c r="BN9" s="60" t="s">
        <v>272</v>
      </c>
      <c r="BO9" s="87">
        <v>115</v>
      </c>
      <c r="BP9" s="87">
        <v>125</v>
      </c>
      <c r="BQ9" s="87">
        <v>200</v>
      </c>
      <c r="BR9" s="87">
        <v>210</v>
      </c>
      <c r="BS9" s="87">
        <v>140</v>
      </c>
      <c r="BT9" s="61" t="s">
        <v>356</v>
      </c>
      <c r="BU9" s="87">
        <v>2</v>
      </c>
      <c r="BV9" s="87">
        <v>3</v>
      </c>
      <c r="BW9" s="87">
        <v>3.2</v>
      </c>
      <c r="BX9" s="87">
        <v>3</v>
      </c>
    </row>
    <row r="10" spans="1:76" ht="30" customHeight="1">
      <c r="A10" s="691"/>
      <c r="B10" s="675"/>
      <c r="C10" s="676"/>
      <c r="D10" s="676"/>
      <c r="E10" s="676"/>
      <c r="F10" s="676"/>
      <c r="G10" s="676"/>
      <c r="H10" s="680"/>
      <c r="I10" s="681"/>
      <c r="J10" s="681"/>
      <c r="K10" s="682"/>
      <c r="L10" s="529" t="s">
        <v>424</v>
      </c>
      <c r="M10" s="529"/>
      <c r="N10" s="690"/>
      <c r="O10" s="690"/>
      <c r="P10" s="686"/>
      <c r="Q10" s="686"/>
      <c r="R10" s="686"/>
      <c r="S10" s="778"/>
      <c r="T10" s="710"/>
      <c r="U10" s="710"/>
      <c r="V10" s="710"/>
      <c r="W10" s="710"/>
      <c r="X10" s="710"/>
      <c r="Y10" s="710"/>
      <c r="Z10" s="710"/>
      <c r="AA10" s="710"/>
      <c r="AB10" s="711"/>
      <c r="AC10" s="687" t="s">
        <v>423</v>
      </c>
      <c r="AD10" s="687"/>
      <c r="AE10" s="687"/>
      <c r="AF10" s="687"/>
      <c r="AG10" s="687"/>
      <c r="AH10" s="688"/>
      <c r="AI10" s="698"/>
      <c r="AJ10" s="699"/>
      <c r="AK10" s="699"/>
      <c r="AL10" s="699"/>
      <c r="AM10" s="699"/>
      <c r="AN10" s="699"/>
      <c r="AO10" s="699"/>
      <c r="AP10" s="699"/>
      <c r="AQ10" s="699"/>
      <c r="AR10" s="699"/>
      <c r="AS10" s="699"/>
      <c r="AT10" s="699"/>
      <c r="AU10" s="699"/>
      <c r="AV10" s="700"/>
      <c r="AW10" s="674"/>
      <c r="AX10" s="55" t="s">
        <v>531</v>
      </c>
      <c r="AY10" s="90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9"/>
      <c r="BK10" s="59"/>
      <c r="BL10" s="59"/>
      <c r="BM10" s="60"/>
      <c r="BN10" s="60"/>
      <c r="BO10" s="87"/>
      <c r="BP10" s="87"/>
      <c r="BQ10" s="87"/>
      <c r="BR10" s="87"/>
      <c r="BS10" s="87"/>
      <c r="BT10" s="61"/>
      <c r="BU10" s="87"/>
      <c r="BV10" s="87"/>
      <c r="BW10" s="87"/>
      <c r="BX10" s="87"/>
    </row>
    <row r="11" spans="1:76" ht="30" customHeight="1">
      <c r="A11" s="691"/>
      <c r="B11" s="675"/>
      <c r="C11" s="676"/>
      <c r="D11" s="676"/>
      <c r="E11" s="676"/>
      <c r="F11" s="676"/>
      <c r="G11" s="676"/>
      <c r="H11" s="683"/>
      <c r="I11" s="684"/>
      <c r="J11" s="684"/>
      <c r="K11" s="685"/>
      <c r="L11" s="529"/>
      <c r="M11" s="529"/>
      <c r="N11" s="690"/>
      <c r="O11" s="690"/>
      <c r="P11" s="686"/>
      <c r="Q11" s="686"/>
      <c r="R11" s="686"/>
      <c r="S11" s="686"/>
      <c r="T11" s="686"/>
      <c r="U11" s="686"/>
      <c r="V11" s="686"/>
      <c r="W11" s="686"/>
      <c r="X11" s="686"/>
      <c r="Y11" s="686"/>
      <c r="Z11" s="686"/>
      <c r="AA11" s="686"/>
      <c r="AB11" s="686"/>
      <c r="AC11" s="687" t="s">
        <v>423</v>
      </c>
      <c r="AD11" s="687"/>
      <c r="AE11" s="687"/>
      <c r="AF11" s="687"/>
      <c r="AG11" s="687"/>
      <c r="AH11" s="688"/>
      <c r="AI11" s="698"/>
      <c r="AJ11" s="699"/>
      <c r="AK11" s="699"/>
      <c r="AL11" s="699"/>
      <c r="AM11" s="699"/>
      <c r="AN11" s="699"/>
      <c r="AO11" s="699"/>
      <c r="AP11" s="699"/>
      <c r="AQ11" s="699"/>
      <c r="AR11" s="699"/>
      <c r="AS11" s="699"/>
      <c r="AT11" s="699"/>
      <c r="AU11" s="699"/>
      <c r="AV11" s="700"/>
      <c r="AW11" s="674"/>
      <c r="AX11" s="48" t="s">
        <v>532</v>
      </c>
      <c r="AY11" s="90" t="s">
        <v>358</v>
      </c>
      <c r="AZ11" s="58" t="s">
        <v>263</v>
      </c>
      <c r="BA11" s="58" t="s">
        <v>263</v>
      </c>
      <c r="BB11" s="58" t="s">
        <v>267</v>
      </c>
      <c r="BC11" s="58" t="s">
        <v>267</v>
      </c>
      <c r="BD11" s="58" t="s">
        <v>265</v>
      </c>
      <c r="BE11" s="58" t="s">
        <v>265</v>
      </c>
      <c r="BF11" s="58" t="s">
        <v>266</v>
      </c>
      <c r="BG11" s="58" t="s">
        <v>266</v>
      </c>
      <c r="BH11" s="58" t="s">
        <v>267</v>
      </c>
      <c r="BI11" s="58" t="s">
        <v>268</v>
      </c>
      <c r="BJ11" s="59" t="s">
        <v>354</v>
      </c>
      <c r="BK11" s="59" t="s">
        <v>355</v>
      </c>
      <c r="BL11" s="59" t="s">
        <v>355</v>
      </c>
      <c r="BM11" s="60" t="s">
        <v>271</v>
      </c>
      <c r="BN11" s="60" t="s">
        <v>272</v>
      </c>
      <c r="BO11" s="87">
        <v>120</v>
      </c>
      <c r="BP11" s="87">
        <v>120</v>
      </c>
      <c r="BQ11" s="87">
        <v>210</v>
      </c>
      <c r="BR11" s="87">
        <v>225</v>
      </c>
      <c r="BS11" s="87">
        <v>155</v>
      </c>
      <c r="BT11" s="61" t="s">
        <v>356</v>
      </c>
      <c r="BU11" s="87">
        <v>1.5</v>
      </c>
      <c r="BV11" s="87">
        <v>3</v>
      </c>
      <c r="BW11" s="87">
        <v>3</v>
      </c>
      <c r="BX11" s="87">
        <v>3</v>
      </c>
    </row>
    <row r="12" spans="1:76" ht="30" customHeight="1" thickBot="1">
      <c r="A12" s="35" t="str">
        <f>MID(U6,6,2)</f>
        <v>AL</v>
      </c>
      <c r="B12" s="675"/>
      <c r="C12" s="676"/>
      <c r="D12" s="676" t="s">
        <v>426</v>
      </c>
      <c r="E12" s="676"/>
      <c r="F12" s="676"/>
      <c r="G12" s="676"/>
      <c r="H12" s="689" t="s">
        <v>427</v>
      </c>
      <c r="I12" s="689"/>
      <c r="J12" s="689"/>
      <c r="K12" s="689"/>
      <c r="L12" s="686" t="s">
        <v>655</v>
      </c>
      <c r="M12" s="686"/>
      <c r="N12" s="686"/>
      <c r="O12" s="686"/>
      <c r="P12" s="686" t="s">
        <v>429</v>
      </c>
      <c r="Q12" s="686"/>
      <c r="R12" s="686"/>
      <c r="S12" s="686"/>
      <c r="T12" s="686"/>
      <c r="U12" s="686"/>
      <c r="V12" s="686"/>
      <c r="W12" s="686"/>
      <c r="X12" s="686"/>
      <c r="Y12" s="686"/>
      <c r="Z12" s="686"/>
      <c r="AA12" s="686"/>
      <c r="AB12" s="686"/>
      <c r="AC12" s="687" t="s">
        <v>423</v>
      </c>
      <c r="AD12" s="687"/>
      <c r="AE12" s="686"/>
      <c r="AF12" s="687"/>
      <c r="AG12" s="687"/>
      <c r="AH12" s="688"/>
      <c r="AI12" s="701"/>
      <c r="AJ12" s="702"/>
      <c r="AK12" s="702"/>
      <c r="AL12" s="702"/>
      <c r="AM12" s="702"/>
      <c r="AN12" s="702"/>
      <c r="AO12" s="702"/>
      <c r="AP12" s="702"/>
      <c r="AQ12" s="702"/>
      <c r="AR12" s="702"/>
      <c r="AS12" s="702"/>
      <c r="AT12" s="702"/>
      <c r="AU12" s="702"/>
      <c r="AV12" s="703"/>
      <c r="AW12" s="37"/>
      <c r="AX12" s="55" t="s">
        <v>576</v>
      </c>
      <c r="AY12" s="90" t="s">
        <v>359</v>
      </c>
      <c r="AZ12" s="58" t="s">
        <v>350</v>
      </c>
      <c r="BA12" s="58" t="s">
        <v>350</v>
      </c>
      <c r="BB12" s="58" t="s">
        <v>360</v>
      </c>
      <c r="BC12" s="58" t="s">
        <v>360</v>
      </c>
      <c r="BD12" s="58" t="s">
        <v>265</v>
      </c>
      <c r="BE12" s="58" t="s">
        <v>265</v>
      </c>
      <c r="BF12" s="58" t="s">
        <v>361</v>
      </c>
      <c r="BG12" s="58" t="s">
        <v>361</v>
      </c>
      <c r="BH12" s="58" t="s">
        <v>267</v>
      </c>
      <c r="BI12" s="58" t="s">
        <v>268</v>
      </c>
      <c r="BJ12" s="59" t="s">
        <v>354</v>
      </c>
      <c r="BK12" s="59" t="s">
        <v>355</v>
      </c>
      <c r="BL12" s="59" t="s">
        <v>355</v>
      </c>
      <c r="BM12" s="60" t="s">
        <v>271</v>
      </c>
      <c r="BN12" s="60" t="s">
        <v>272</v>
      </c>
      <c r="BO12" s="87">
        <v>120</v>
      </c>
      <c r="BP12" s="87">
        <v>140</v>
      </c>
      <c r="BQ12" s="87">
        <v>200</v>
      </c>
      <c r="BR12" s="87">
        <v>190</v>
      </c>
      <c r="BS12" s="87">
        <v>130</v>
      </c>
      <c r="BT12" s="61" t="s">
        <v>356</v>
      </c>
      <c r="BU12" s="87">
        <v>1.5</v>
      </c>
      <c r="BV12" s="87">
        <v>3.5</v>
      </c>
      <c r="BW12" s="87">
        <v>3.2</v>
      </c>
      <c r="BX12" s="87">
        <v>2.5</v>
      </c>
    </row>
    <row r="13" spans="1:76" ht="30" customHeight="1" thickBot="1">
      <c r="B13" s="675"/>
      <c r="C13" s="676"/>
      <c r="D13" s="676"/>
      <c r="E13" s="676"/>
      <c r="F13" s="676"/>
      <c r="G13" s="676"/>
      <c r="H13" s="689" t="s">
        <v>430</v>
      </c>
      <c r="I13" s="689"/>
      <c r="J13" s="689"/>
      <c r="K13" s="689"/>
      <c r="L13" s="686" t="s">
        <v>653</v>
      </c>
      <c r="M13" s="686"/>
      <c r="N13" s="686"/>
      <c r="O13" s="686"/>
      <c r="P13" s="686"/>
      <c r="Q13" s="686"/>
      <c r="R13" s="686"/>
      <c r="S13" s="686"/>
      <c r="T13" s="686"/>
      <c r="U13" s="686"/>
      <c r="V13" s="686"/>
      <c r="W13" s="686"/>
      <c r="X13" s="686"/>
      <c r="Y13" s="686"/>
      <c r="Z13" s="686"/>
      <c r="AA13" s="686"/>
      <c r="AB13" s="686"/>
      <c r="AC13" s="687" t="s">
        <v>423</v>
      </c>
      <c r="AD13" s="687"/>
      <c r="AE13" s="687"/>
      <c r="AF13" s="687"/>
      <c r="AG13" s="687"/>
      <c r="AH13" s="688"/>
      <c r="AI13" s="561" t="s">
        <v>291</v>
      </c>
      <c r="AJ13" s="562"/>
      <c r="AK13" s="562"/>
      <c r="AL13" s="562"/>
      <c r="AM13" s="562"/>
      <c r="AN13" s="562"/>
      <c r="AO13" s="562"/>
      <c r="AP13" s="562"/>
      <c r="AQ13" s="562"/>
      <c r="AR13" s="562"/>
      <c r="AS13" s="562"/>
      <c r="AT13" s="562"/>
      <c r="AU13" s="562"/>
      <c r="AV13" s="563"/>
      <c r="AW13" s="36"/>
      <c r="AX13" s="55" t="s">
        <v>599</v>
      </c>
      <c r="AY13" s="90" t="s">
        <v>363</v>
      </c>
      <c r="AZ13" s="58" t="s">
        <v>350</v>
      </c>
      <c r="BA13" s="58" t="s">
        <v>350</v>
      </c>
      <c r="BB13" s="58" t="s">
        <v>360</v>
      </c>
      <c r="BC13" s="58" t="s">
        <v>360</v>
      </c>
      <c r="BD13" s="58" t="s">
        <v>265</v>
      </c>
      <c r="BE13" s="58" t="s">
        <v>265</v>
      </c>
      <c r="BF13" s="58" t="s">
        <v>361</v>
      </c>
      <c r="BG13" s="58" t="s">
        <v>361</v>
      </c>
      <c r="BH13" s="58" t="s">
        <v>267</v>
      </c>
      <c r="BI13" s="58" t="s">
        <v>268</v>
      </c>
      <c r="BJ13" s="59" t="s">
        <v>269</v>
      </c>
      <c r="BK13" s="59" t="s">
        <v>270</v>
      </c>
      <c r="BL13" s="59" t="s">
        <v>270</v>
      </c>
      <c r="BM13" s="60" t="s">
        <v>271</v>
      </c>
      <c r="BN13" s="60" t="s">
        <v>272</v>
      </c>
      <c r="BO13" s="87">
        <v>120</v>
      </c>
      <c r="BP13" s="87">
        <v>140</v>
      </c>
      <c r="BQ13" s="87">
        <v>200</v>
      </c>
      <c r="BR13" s="87">
        <v>190</v>
      </c>
      <c r="BS13" s="87">
        <v>130</v>
      </c>
      <c r="BT13" s="61" t="s">
        <v>356</v>
      </c>
      <c r="BU13" s="87">
        <v>1.5</v>
      </c>
      <c r="BV13" s="87">
        <v>3.5</v>
      </c>
      <c r="BW13" s="87">
        <v>3.2</v>
      </c>
      <c r="BX13" s="87">
        <v>2.5</v>
      </c>
    </row>
    <row r="14" spans="1:76" ht="27" customHeight="1" thickBot="1">
      <c r="A14" s="654" t="str">
        <f>U6</f>
        <v>LD11AAL-211015D0</v>
      </c>
      <c r="B14" s="660" t="s">
        <v>431</v>
      </c>
      <c r="C14" s="661"/>
      <c r="D14" s="661"/>
      <c r="E14" s="661"/>
      <c r="F14" s="661"/>
      <c r="G14" s="661"/>
      <c r="H14" s="663" t="s">
        <v>654</v>
      </c>
      <c r="I14" s="664"/>
      <c r="J14" s="664"/>
      <c r="K14" s="664"/>
      <c r="L14" s="664"/>
      <c r="M14" s="664"/>
      <c r="N14" s="664"/>
      <c r="O14" s="665"/>
      <c r="P14" s="555" t="s">
        <v>432</v>
      </c>
      <c r="Q14" s="556"/>
      <c r="R14" s="557"/>
      <c r="S14" s="536" t="s">
        <v>600</v>
      </c>
      <c r="T14" s="537"/>
      <c r="U14" s="537"/>
      <c r="V14" s="537"/>
      <c r="W14" s="537"/>
      <c r="X14" s="538"/>
      <c r="Y14" s="536" t="s">
        <v>581</v>
      </c>
      <c r="Z14" s="537"/>
      <c r="AA14" s="537"/>
      <c r="AB14" s="537"/>
      <c r="AC14" s="538"/>
      <c r="AD14" s="650" t="s">
        <v>582</v>
      </c>
      <c r="AE14" s="537"/>
      <c r="AF14" s="537"/>
      <c r="AG14" s="537"/>
      <c r="AH14" s="538"/>
      <c r="AI14" s="755" t="s">
        <v>292</v>
      </c>
      <c r="AJ14" s="756"/>
      <c r="AK14" s="765"/>
      <c r="AL14" s="765"/>
      <c r="AM14" s="765"/>
      <c r="AN14" s="765"/>
      <c r="AO14" s="765"/>
      <c r="AP14" s="756" t="s">
        <v>293</v>
      </c>
      <c r="AQ14" s="756"/>
      <c r="AR14" s="765" t="s">
        <v>294</v>
      </c>
      <c r="AS14" s="765"/>
      <c r="AT14" s="765"/>
      <c r="AU14" s="765"/>
      <c r="AV14" s="766"/>
      <c r="AW14" s="653"/>
      <c r="AX14" s="55" t="s">
        <v>573</v>
      </c>
      <c r="AY14" s="90" t="s">
        <v>364</v>
      </c>
      <c r="AZ14" s="58" t="s">
        <v>365</v>
      </c>
      <c r="BA14" s="58" t="s">
        <v>365</v>
      </c>
      <c r="BB14" s="58" t="s">
        <v>366</v>
      </c>
      <c r="BC14" s="58" t="s">
        <v>366</v>
      </c>
      <c r="BD14" s="58" t="s">
        <v>367</v>
      </c>
      <c r="BE14" s="58" t="s">
        <v>367</v>
      </c>
      <c r="BF14" s="58" t="s">
        <v>368</v>
      </c>
      <c r="BG14" s="58" t="s">
        <v>368</v>
      </c>
      <c r="BH14" s="58" t="s">
        <v>360</v>
      </c>
      <c r="BI14" s="58" t="s">
        <v>369</v>
      </c>
      <c r="BJ14" s="59" t="s">
        <v>370</v>
      </c>
      <c r="BK14" s="59" t="s">
        <v>371</v>
      </c>
      <c r="BL14" s="59" t="s">
        <v>371</v>
      </c>
      <c r="BM14" s="60" t="s">
        <v>271</v>
      </c>
      <c r="BN14" s="60" t="s">
        <v>272</v>
      </c>
      <c r="BO14" s="87">
        <v>100</v>
      </c>
      <c r="BP14" s="87">
        <v>110</v>
      </c>
      <c r="BQ14" s="87">
        <v>210</v>
      </c>
      <c r="BR14" s="87">
        <v>230</v>
      </c>
      <c r="BS14" s="87">
        <v>155</v>
      </c>
      <c r="BT14" s="61" t="s">
        <v>356</v>
      </c>
      <c r="BU14" s="87">
        <v>1.5</v>
      </c>
      <c r="BV14" s="87">
        <v>2.5</v>
      </c>
      <c r="BW14" s="87">
        <v>3</v>
      </c>
      <c r="BX14" s="87">
        <v>3</v>
      </c>
    </row>
    <row r="15" spans="1:76" ht="27" customHeight="1" thickBot="1">
      <c r="A15" s="654"/>
      <c r="B15" s="660" t="s">
        <v>593</v>
      </c>
      <c r="C15" s="661"/>
      <c r="D15" s="661"/>
      <c r="E15" s="661"/>
      <c r="F15" s="661"/>
      <c r="G15" s="661"/>
      <c r="H15" s="662"/>
      <c r="I15" s="662"/>
      <c r="J15" s="662"/>
      <c r="K15" s="662"/>
      <c r="L15" s="662"/>
      <c r="M15" s="662"/>
      <c r="N15" s="662"/>
      <c r="O15" s="662"/>
      <c r="P15" s="662"/>
      <c r="Q15" s="662"/>
      <c r="R15" s="662"/>
      <c r="S15" s="661" t="s">
        <v>594</v>
      </c>
      <c r="T15" s="661"/>
      <c r="U15" s="661"/>
      <c r="V15" s="661"/>
      <c r="W15" s="661"/>
      <c r="X15" s="661"/>
      <c r="Y15" s="536" t="s">
        <v>596</v>
      </c>
      <c r="Z15" s="550"/>
      <c r="AA15" s="550"/>
      <c r="AB15" s="551"/>
      <c r="AC15" s="552" t="s">
        <v>597</v>
      </c>
      <c r="AD15" s="553"/>
      <c r="AE15" s="553"/>
      <c r="AF15" s="553"/>
      <c r="AG15" s="553"/>
      <c r="AH15" s="554"/>
      <c r="AI15" s="561" t="s">
        <v>290</v>
      </c>
      <c r="AJ15" s="562"/>
      <c r="AK15" s="562"/>
      <c r="AL15" s="562"/>
      <c r="AM15" s="562"/>
      <c r="AN15" s="562"/>
      <c r="AO15" s="562"/>
      <c r="AP15" s="562"/>
      <c r="AQ15" s="562"/>
      <c r="AR15" s="562"/>
      <c r="AS15" s="562"/>
      <c r="AT15" s="562"/>
      <c r="AU15" s="562"/>
      <c r="AV15" s="563"/>
      <c r="AW15" s="653"/>
      <c r="AY15" s="90" t="s">
        <v>373</v>
      </c>
      <c r="AZ15" s="58" t="s">
        <v>365</v>
      </c>
      <c r="BA15" s="58" t="s">
        <v>365</v>
      </c>
      <c r="BB15" s="58" t="s">
        <v>366</v>
      </c>
      <c r="BC15" s="58" t="s">
        <v>366</v>
      </c>
      <c r="BD15" s="58" t="s">
        <v>367</v>
      </c>
      <c r="BE15" s="58" t="s">
        <v>367</v>
      </c>
      <c r="BF15" s="58" t="s">
        <v>368</v>
      </c>
      <c r="BG15" s="58" t="s">
        <v>368</v>
      </c>
      <c r="BH15" s="58" t="s">
        <v>360</v>
      </c>
      <c r="BI15" s="58" t="s">
        <v>369</v>
      </c>
      <c r="BJ15" s="59" t="s">
        <v>354</v>
      </c>
      <c r="BK15" s="59" t="s">
        <v>355</v>
      </c>
      <c r="BL15" s="59" t="s">
        <v>355</v>
      </c>
      <c r="BM15" s="60" t="s">
        <v>271</v>
      </c>
      <c r="BN15" s="60" t="s">
        <v>272</v>
      </c>
      <c r="BO15" s="87">
        <v>120</v>
      </c>
      <c r="BP15" s="87">
        <v>120</v>
      </c>
      <c r="BQ15" s="87">
        <v>210</v>
      </c>
      <c r="BR15" s="87">
        <v>225</v>
      </c>
      <c r="BS15" s="87">
        <v>130</v>
      </c>
      <c r="BT15" s="61" t="s">
        <v>356</v>
      </c>
      <c r="BU15" s="87">
        <v>1.5</v>
      </c>
      <c r="BV15" s="87">
        <v>3</v>
      </c>
      <c r="BW15" s="87">
        <v>3</v>
      </c>
      <c r="BX15" s="87">
        <v>3</v>
      </c>
    </row>
    <row r="16" spans="1:76" ht="27" customHeight="1">
      <c r="A16" s="654"/>
      <c r="B16" s="660"/>
      <c r="C16" s="661"/>
      <c r="D16" s="661"/>
      <c r="E16" s="661"/>
      <c r="F16" s="661"/>
      <c r="G16" s="661"/>
      <c r="H16" s="662"/>
      <c r="I16" s="662"/>
      <c r="J16" s="662"/>
      <c r="K16" s="662"/>
      <c r="L16" s="662"/>
      <c r="M16" s="662"/>
      <c r="N16" s="662"/>
      <c r="O16" s="662"/>
      <c r="P16" s="662"/>
      <c r="Q16" s="662"/>
      <c r="R16" s="662"/>
      <c r="S16" s="661"/>
      <c r="T16" s="661"/>
      <c r="U16" s="661"/>
      <c r="V16" s="661"/>
      <c r="W16" s="661"/>
      <c r="X16" s="661"/>
      <c r="Y16" s="555" t="s">
        <v>595</v>
      </c>
      <c r="Z16" s="556"/>
      <c r="AA16" s="556"/>
      <c r="AB16" s="557"/>
      <c r="AC16" s="558"/>
      <c r="AD16" s="559"/>
      <c r="AE16" s="559"/>
      <c r="AF16" s="559"/>
      <c r="AG16" s="559"/>
      <c r="AH16" s="560"/>
      <c r="AI16" s="771" t="s">
        <v>524</v>
      </c>
      <c r="AJ16" s="772"/>
      <c r="AK16" s="772"/>
      <c r="AL16" s="772"/>
      <c r="AM16" s="772"/>
      <c r="AN16" s="772"/>
      <c r="AO16" s="773"/>
      <c r="AP16" s="771" t="s">
        <v>296</v>
      </c>
      <c r="AQ16" s="772"/>
      <c r="AR16" s="772"/>
      <c r="AS16" s="772"/>
      <c r="AT16" s="772"/>
      <c r="AU16" s="772"/>
      <c r="AV16" s="773"/>
      <c r="AW16" s="653"/>
      <c r="AY16" s="90" t="s">
        <v>374</v>
      </c>
      <c r="AZ16" s="58" t="s">
        <v>375</v>
      </c>
      <c r="BA16" s="58" t="s">
        <v>375</v>
      </c>
      <c r="BB16" s="58" t="s">
        <v>376</v>
      </c>
      <c r="BC16" s="58" t="s">
        <v>376</v>
      </c>
      <c r="BD16" s="58" t="s">
        <v>377</v>
      </c>
      <c r="BE16" s="58" t="s">
        <v>377</v>
      </c>
      <c r="BF16" s="58" t="s">
        <v>378</v>
      </c>
      <c r="BG16" s="58" t="s">
        <v>378</v>
      </c>
      <c r="BH16" s="58" t="s">
        <v>379</v>
      </c>
      <c r="BI16" s="58" t="s">
        <v>268</v>
      </c>
      <c r="BJ16" s="59" t="s">
        <v>354</v>
      </c>
      <c r="BK16" s="59" t="s">
        <v>355</v>
      </c>
      <c r="BL16" s="59" t="s">
        <v>355</v>
      </c>
      <c r="BM16" s="60" t="s">
        <v>271</v>
      </c>
      <c r="BN16" s="60" t="s">
        <v>272</v>
      </c>
      <c r="BO16" s="87">
        <v>150</v>
      </c>
      <c r="BP16" s="87">
        <v>150</v>
      </c>
      <c r="BQ16" s="87">
        <v>220</v>
      </c>
      <c r="BR16" s="87">
        <v>200</v>
      </c>
      <c r="BS16" s="87">
        <v>225</v>
      </c>
      <c r="BT16" s="61" t="s">
        <v>356</v>
      </c>
      <c r="BU16" s="87">
        <v>1.5</v>
      </c>
      <c r="BV16" s="87">
        <v>3.2</v>
      </c>
      <c r="BW16" s="87">
        <v>3</v>
      </c>
      <c r="BX16" s="87">
        <v>3.5</v>
      </c>
    </row>
    <row r="17" spans="1:76" ht="27" customHeight="1">
      <c r="A17" s="654"/>
      <c r="B17" s="655" t="s">
        <v>506</v>
      </c>
      <c r="C17" s="656"/>
      <c r="D17" s="656"/>
      <c r="E17" s="656"/>
      <c r="F17" s="656"/>
      <c r="G17" s="656"/>
      <c r="H17" s="656"/>
      <c r="I17" s="656"/>
      <c r="J17" s="656"/>
      <c r="K17" s="555" t="s">
        <v>438</v>
      </c>
      <c r="L17" s="556"/>
      <c r="M17" s="556"/>
      <c r="N17" s="556"/>
      <c r="O17" s="556"/>
      <c r="P17" s="556"/>
      <c r="Q17" s="556"/>
      <c r="R17" s="556"/>
      <c r="S17" s="556"/>
      <c r="T17" s="556"/>
      <c r="U17" s="556"/>
      <c r="V17" s="556"/>
      <c r="W17" s="556"/>
      <c r="X17" s="557"/>
      <c r="Y17" s="555" t="s">
        <v>439</v>
      </c>
      <c r="Z17" s="556"/>
      <c r="AA17" s="556"/>
      <c r="AB17" s="557"/>
      <c r="AC17" s="558" t="s">
        <v>507</v>
      </c>
      <c r="AD17" s="559"/>
      <c r="AE17" s="559"/>
      <c r="AF17" s="559"/>
      <c r="AG17" s="559"/>
      <c r="AH17" s="560"/>
      <c r="AI17" s="645" t="s">
        <v>487</v>
      </c>
      <c r="AJ17" s="646"/>
      <c r="AK17" s="646"/>
      <c r="AL17" s="646"/>
      <c r="AM17" s="630"/>
      <c r="AN17" s="769" t="s">
        <v>293</v>
      </c>
      <c r="AO17" s="770"/>
      <c r="AP17" s="645" t="s">
        <v>487</v>
      </c>
      <c r="AQ17" s="646"/>
      <c r="AR17" s="646"/>
      <c r="AS17" s="646"/>
      <c r="AT17" s="630"/>
      <c r="AU17" s="769" t="s">
        <v>293</v>
      </c>
      <c r="AV17" s="770"/>
      <c r="AW17" s="653"/>
      <c r="AX17" s="54"/>
      <c r="AY17" s="90" t="s">
        <v>380</v>
      </c>
      <c r="AZ17" s="58" t="s">
        <v>375</v>
      </c>
      <c r="BA17" s="58" t="s">
        <v>375</v>
      </c>
      <c r="BB17" s="58" t="s">
        <v>376</v>
      </c>
      <c r="BC17" s="58" t="s">
        <v>376</v>
      </c>
      <c r="BD17" s="58" t="s">
        <v>377</v>
      </c>
      <c r="BE17" s="58" t="s">
        <v>377</v>
      </c>
      <c r="BF17" s="58" t="s">
        <v>378</v>
      </c>
      <c r="BG17" s="58" t="s">
        <v>378</v>
      </c>
      <c r="BH17" s="58" t="s">
        <v>379</v>
      </c>
      <c r="BI17" s="58" t="s">
        <v>268</v>
      </c>
      <c r="BJ17" s="59" t="s">
        <v>370</v>
      </c>
      <c r="BK17" s="59" t="s">
        <v>371</v>
      </c>
      <c r="BL17" s="59" t="s">
        <v>371</v>
      </c>
      <c r="BM17" s="60" t="s">
        <v>271</v>
      </c>
      <c r="BN17" s="60" t="s">
        <v>272</v>
      </c>
      <c r="BO17" s="87">
        <v>140</v>
      </c>
      <c r="BP17" s="87">
        <v>140</v>
      </c>
      <c r="BQ17" s="87">
        <v>220</v>
      </c>
      <c r="BR17" s="87">
        <v>200</v>
      </c>
      <c r="BS17" s="87">
        <v>225</v>
      </c>
      <c r="BT17" s="61" t="s">
        <v>356</v>
      </c>
      <c r="BU17" s="87">
        <v>1</v>
      </c>
      <c r="BV17" s="87">
        <v>3.2</v>
      </c>
      <c r="BW17" s="87">
        <v>3</v>
      </c>
      <c r="BX17" s="87">
        <v>3.5</v>
      </c>
    </row>
    <row r="18" spans="1:76" ht="27" customHeight="1" thickBot="1">
      <c r="A18" s="654"/>
      <c r="B18" s="657"/>
      <c r="C18" s="658"/>
      <c r="D18" s="658"/>
      <c r="E18" s="659"/>
      <c r="F18" s="659"/>
      <c r="G18" s="659"/>
      <c r="H18" s="659"/>
      <c r="I18" s="659"/>
      <c r="J18" s="659"/>
      <c r="K18" s="651" t="s">
        <v>600</v>
      </c>
      <c r="L18" s="652"/>
      <c r="M18" s="652"/>
      <c r="N18" s="652"/>
      <c r="O18" s="652"/>
      <c r="P18" s="536" t="s">
        <v>583</v>
      </c>
      <c r="Q18" s="537"/>
      <c r="R18" s="537"/>
      <c r="S18" s="537"/>
      <c r="T18" s="538"/>
      <c r="U18" s="650" t="s">
        <v>584</v>
      </c>
      <c r="V18" s="537"/>
      <c r="W18" s="537"/>
      <c r="X18" s="538"/>
      <c r="Y18" s="767"/>
      <c r="Z18" s="767"/>
      <c r="AA18" s="767"/>
      <c r="AB18" s="768"/>
      <c r="AC18" s="759"/>
      <c r="AD18" s="760"/>
      <c r="AE18" s="761"/>
      <c r="AF18" s="762"/>
      <c r="AG18" s="763"/>
      <c r="AH18" s="764"/>
      <c r="AI18" s="496" t="s">
        <v>289</v>
      </c>
      <c r="AJ18" s="497"/>
      <c r="AK18" s="497"/>
      <c r="AL18" s="497"/>
      <c r="AM18" s="498"/>
      <c r="AN18" s="499" t="s">
        <v>300</v>
      </c>
      <c r="AO18" s="500"/>
      <c r="AP18" s="496" t="s">
        <v>289</v>
      </c>
      <c r="AQ18" s="497"/>
      <c r="AR18" s="497"/>
      <c r="AS18" s="497"/>
      <c r="AT18" s="498"/>
      <c r="AU18" s="499" t="s">
        <v>300</v>
      </c>
      <c r="AV18" s="500"/>
      <c r="AW18" s="653"/>
      <c r="AX18" s="54"/>
      <c r="AY18" s="90" t="s">
        <v>381</v>
      </c>
      <c r="AZ18" s="58" t="s">
        <v>263</v>
      </c>
      <c r="BA18" s="58" t="s">
        <v>263</v>
      </c>
      <c r="BB18" s="58" t="s">
        <v>267</v>
      </c>
      <c r="BC18" s="58" t="s">
        <v>267</v>
      </c>
      <c r="BD18" s="58" t="s">
        <v>265</v>
      </c>
      <c r="BE18" s="58" t="s">
        <v>265</v>
      </c>
      <c r="BF18" s="58" t="s">
        <v>266</v>
      </c>
      <c r="BG18" s="58" t="s">
        <v>266</v>
      </c>
      <c r="BH18" s="58" t="s">
        <v>267</v>
      </c>
      <c r="BI18" s="58" t="s">
        <v>268</v>
      </c>
      <c r="BJ18" s="59" t="s">
        <v>354</v>
      </c>
      <c r="BK18" s="59" t="s">
        <v>355</v>
      </c>
      <c r="BL18" s="59" t="s">
        <v>355</v>
      </c>
      <c r="BM18" s="60" t="s">
        <v>271</v>
      </c>
      <c r="BN18" s="60" t="s">
        <v>272</v>
      </c>
      <c r="BO18" s="87">
        <v>110</v>
      </c>
      <c r="BP18" s="87">
        <v>110</v>
      </c>
      <c r="BQ18" s="87">
        <v>200</v>
      </c>
      <c r="BR18" s="87">
        <v>200</v>
      </c>
      <c r="BS18" s="87">
        <v>150</v>
      </c>
      <c r="BT18" s="61" t="s">
        <v>356</v>
      </c>
      <c r="BU18" s="87">
        <v>2</v>
      </c>
      <c r="BV18" s="87">
        <v>3</v>
      </c>
      <c r="BW18" s="87">
        <v>3</v>
      </c>
      <c r="BX18" s="87">
        <v>3.5</v>
      </c>
    </row>
    <row r="19" spans="1:76" ht="29.25" customHeight="1">
      <c r="A19" s="666" t="str">
        <f>"*"&amp;U6&amp;"*"</f>
        <v>*LD11AAL-211015D0*</v>
      </c>
      <c r="B19" s="668" t="s">
        <v>164</v>
      </c>
      <c r="C19" s="669"/>
      <c r="D19" s="669"/>
      <c r="E19" s="669"/>
      <c r="F19" s="669"/>
      <c r="G19" s="669"/>
      <c r="H19" s="669"/>
      <c r="I19" s="669"/>
      <c r="J19" s="669"/>
      <c r="K19" s="669"/>
      <c r="L19" s="669"/>
      <c r="M19" s="669"/>
      <c r="N19" s="669"/>
      <c r="O19" s="669"/>
      <c r="P19" s="669"/>
      <c r="Q19" s="669"/>
      <c r="R19" s="669"/>
      <c r="S19" s="669"/>
      <c r="T19" s="669"/>
      <c r="U19" s="669"/>
      <c r="V19" s="669"/>
      <c r="W19" s="669"/>
      <c r="X19" s="669"/>
      <c r="Y19" s="669"/>
      <c r="Z19" s="669"/>
      <c r="AA19" s="669"/>
      <c r="AB19" s="669"/>
      <c r="AC19" s="669"/>
      <c r="AD19" s="669"/>
      <c r="AE19" s="669"/>
      <c r="AF19" s="669"/>
      <c r="AG19" s="669"/>
      <c r="AH19" s="670"/>
      <c r="AI19" s="496" t="s">
        <v>298</v>
      </c>
      <c r="AJ19" s="497"/>
      <c r="AK19" s="497"/>
      <c r="AL19" s="497"/>
      <c r="AM19" s="498"/>
      <c r="AN19" s="499" t="s">
        <v>300</v>
      </c>
      <c r="AO19" s="500"/>
      <c r="AP19" s="496" t="s">
        <v>298</v>
      </c>
      <c r="AQ19" s="497"/>
      <c r="AR19" s="497"/>
      <c r="AS19" s="497"/>
      <c r="AT19" s="498"/>
      <c r="AU19" s="499" t="s">
        <v>300</v>
      </c>
      <c r="AV19" s="500"/>
      <c r="AW19" s="647" t="str">
        <f>"*"&amp;U6&amp;"*"</f>
        <v>*LD11AAL-211015D0*</v>
      </c>
      <c r="AX19" s="54"/>
      <c r="AY19" s="90" t="s">
        <v>382</v>
      </c>
      <c r="AZ19" s="58" t="s">
        <v>375</v>
      </c>
      <c r="BA19" s="58" t="s">
        <v>375</v>
      </c>
      <c r="BB19" s="58" t="s">
        <v>383</v>
      </c>
      <c r="BC19" s="58" t="s">
        <v>383</v>
      </c>
      <c r="BD19" s="58" t="s">
        <v>265</v>
      </c>
      <c r="BE19" s="58" t="s">
        <v>265</v>
      </c>
      <c r="BF19" s="58" t="s">
        <v>361</v>
      </c>
      <c r="BG19" s="58" t="s">
        <v>361</v>
      </c>
      <c r="BH19" s="58" t="s">
        <v>267</v>
      </c>
      <c r="BI19" s="58" t="s">
        <v>268</v>
      </c>
      <c r="BJ19" s="59" t="s">
        <v>384</v>
      </c>
      <c r="BK19" s="59" t="s">
        <v>385</v>
      </c>
      <c r="BL19" s="59" t="s">
        <v>385</v>
      </c>
      <c r="BM19" s="60" t="s">
        <v>271</v>
      </c>
      <c r="BN19" s="60" t="s">
        <v>272</v>
      </c>
      <c r="BO19" s="87" t="s">
        <v>386</v>
      </c>
      <c r="BP19" s="87" t="s">
        <v>386</v>
      </c>
      <c r="BQ19" s="87">
        <v>180</v>
      </c>
      <c r="BR19" s="87">
        <v>190</v>
      </c>
      <c r="BS19" s="87">
        <v>220</v>
      </c>
      <c r="BT19" s="61" t="s">
        <v>356</v>
      </c>
      <c r="BU19" s="87">
        <v>2</v>
      </c>
      <c r="BV19" s="62">
        <v>3</v>
      </c>
      <c r="BW19" s="87">
        <v>4</v>
      </c>
      <c r="BX19" s="87">
        <v>3.5</v>
      </c>
    </row>
    <row r="20" spans="1:76" ht="29.25" customHeight="1" thickBot="1">
      <c r="A20" s="666"/>
      <c r="B20" s="671"/>
      <c r="C20" s="672"/>
      <c r="D20" s="672"/>
      <c r="E20" s="672"/>
      <c r="F20" s="672"/>
      <c r="G20" s="672"/>
      <c r="H20" s="672"/>
      <c r="I20" s="672"/>
      <c r="J20" s="672"/>
      <c r="K20" s="672"/>
      <c r="L20" s="672"/>
      <c r="M20" s="672"/>
      <c r="N20" s="672"/>
      <c r="O20" s="672"/>
      <c r="P20" s="672"/>
      <c r="Q20" s="672"/>
      <c r="R20" s="672"/>
      <c r="S20" s="672"/>
      <c r="T20" s="672"/>
      <c r="U20" s="672"/>
      <c r="V20" s="672"/>
      <c r="W20" s="672"/>
      <c r="X20" s="672"/>
      <c r="Y20" s="672"/>
      <c r="Z20" s="672"/>
      <c r="AA20" s="672"/>
      <c r="AB20" s="672"/>
      <c r="AC20" s="672"/>
      <c r="AD20" s="672"/>
      <c r="AE20" s="672"/>
      <c r="AF20" s="672"/>
      <c r="AG20" s="672"/>
      <c r="AH20" s="673"/>
      <c r="AI20" s="496" t="s">
        <v>287</v>
      </c>
      <c r="AJ20" s="497"/>
      <c r="AK20" s="497"/>
      <c r="AL20" s="497"/>
      <c r="AM20" s="498"/>
      <c r="AN20" s="499" t="s">
        <v>300</v>
      </c>
      <c r="AO20" s="500"/>
      <c r="AP20" s="496" t="s">
        <v>287</v>
      </c>
      <c r="AQ20" s="497"/>
      <c r="AR20" s="497"/>
      <c r="AS20" s="497"/>
      <c r="AT20" s="498"/>
      <c r="AU20" s="499" t="s">
        <v>300</v>
      </c>
      <c r="AV20" s="500"/>
      <c r="AW20" s="647"/>
      <c r="AX20" s="54"/>
      <c r="AY20" s="63" t="s">
        <v>536</v>
      </c>
      <c r="AZ20" s="58" t="s">
        <v>537</v>
      </c>
      <c r="BA20" s="58" t="s">
        <v>537</v>
      </c>
      <c r="BB20" s="58" t="s">
        <v>539</v>
      </c>
      <c r="BC20" s="58" t="s">
        <v>539</v>
      </c>
      <c r="BD20" s="58" t="s">
        <v>540</v>
      </c>
      <c r="BE20" s="58" t="s">
        <v>540</v>
      </c>
      <c r="BF20" s="58" t="s">
        <v>541</v>
      </c>
      <c r="BG20" s="58" t="s">
        <v>368</v>
      </c>
      <c r="BH20" s="58" t="s">
        <v>542</v>
      </c>
      <c r="BI20" s="58" t="s">
        <v>155</v>
      </c>
      <c r="BJ20" s="64" t="s">
        <v>543</v>
      </c>
      <c r="BK20" s="64" t="s">
        <v>544</v>
      </c>
      <c r="BL20" s="64" t="s">
        <v>545</v>
      </c>
      <c r="BM20" s="60" t="s">
        <v>271</v>
      </c>
      <c r="BN20" s="60" t="s">
        <v>272</v>
      </c>
      <c r="BO20" s="87">
        <v>120</v>
      </c>
      <c r="BP20" s="87">
        <v>120</v>
      </c>
      <c r="BQ20" s="87">
        <v>210</v>
      </c>
      <c r="BR20" s="87">
        <v>225</v>
      </c>
      <c r="BS20" s="87">
        <v>155</v>
      </c>
      <c r="BT20" s="61" t="s">
        <v>356</v>
      </c>
      <c r="BU20" s="87">
        <v>1.5</v>
      </c>
      <c r="BV20" s="87">
        <v>3</v>
      </c>
      <c r="BW20" s="87">
        <v>3</v>
      </c>
      <c r="BX20" s="87">
        <v>3</v>
      </c>
    </row>
    <row r="21" spans="1:76" ht="30" customHeight="1">
      <c r="A21" s="666"/>
      <c r="B21" s="757" t="s">
        <v>50</v>
      </c>
      <c r="C21" s="758"/>
      <c r="D21" s="758"/>
      <c r="E21" s="596" t="s">
        <v>27</v>
      </c>
      <c r="F21" s="597"/>
      <c r="G21" s="597"/>
      <c r="H21" s="597"/>
      <c r="I21" s="597"/>
      <c r="J21" s="597"/>
      <c r="K21" s="597"/>
      <c r="L21" s="597"/>
      <c r="M21" s="597"/>
      <c r="N21" s="597"/>
      <c r="O21" s="597"/>
      <c r="P21" s="598"/>
      <c r="Q21" s="596" t="s">
        <v>165</v>
      </c>
      <c r="R21" s="597"/>
      <c r="S21" s="597"/>
      <c r="T21" s="597"/>
      <c r="U21" s="597"/>
      <c r="V21" s="597"/>
      <c r="W21" s="597"/>
      <c r="X21" s="597"/>
      <c r="Y21" s="597"/>
      <c r="Z21" s="598"/>
      <c r="AA21" s="596" t="s">
        <v>285</v>
      </c>
      <c r="AB21" s="597"/>
      <c r="AC21" s="597"/>
      <c r="AD21" s="597"/>
      <c r="AE21" s="597"/>
      <c r="AF21" s="597"/>
      <c r="AG21" s="597"/>
      <c r="AH21" s="599"/>
      <c r="AI21" s="496" t="s">
        <v>288</v>
      </c>
      <c r="AJ21" s="497"/>
      <c r="AK21" s="497"/>
      <c r="AL21" s="497"/>
      <c r="AM21" s="498"/>
      <c r="AN21" s="499" t="s">
        <v>300</v>
      </c>
      <c r="AO21" s="500"/>
      <c r="AP21" s="496" t="s">
        <v>288</v>
      </c>
      <c r="AQ21" s="497"/>
      <c r="AR21" s="497"/>
      <c r="AS21" s="497"/>
      <c r="AT21" s="498"/>
      <c r="AU21" s="499" t="s">
        <v>300</v>
      </c>
      <c r="AV21" s="500"/>
      <c r="AW21" s="647"/>
      <c r="AX21" s="49"/>
      <c r="AY21" s="90" t="s">
        <v>388</v>
      </c>
      <c r="AZ21" s="58" t="s">
        <v>365</v>
      </c>
      <c r="BA21" s="58" t="s">
        <v>365</v>
      </c>
      <c r="BB21" s="58" t="s">
        <v>366</v>
      </c>
      <c r="BC21" s="58" t="s">
        <v>366</v>
      </c>
      <c r="BD21" s="58" t="s">
        <v>367</v>
      </c>
      <c r="BE21" s="58" t="s">
        <v>367</v>
      </c>
      <c r="BF21" s="58" t="s">
        <v>368</v>
      </c>
      <c r="BG21" s="58" t="s">
        <v>368</v>
      </c>
      <c r="BH21" s="58" t="s">
        <v>360</v>
      </c>
      <c r="BI21" s="58" t="s">
        <v>369</v>
      </c>
      <c r="BJ21" s="59" t="s">
        <v>370</v>
      </c>
      <c r="BK21" s="59" t="s">
        <v>371</v>
      </c>
      <c r="BL21" s="59" t="s">
        <v>371</v>
      </c>
      <c r="BM21" s="60" t="s">
        <v>271</v>
      </c>
      <c r="BN21" s="60" t="s">
        <v>272</v>
      </c>
      <c r="BO21" s="87">
        <v>90</v>
      </c>
      <c r="BP21" s="87" t="s">
        <v>389</v>
      </c>
      <c r="BQ21" s="87">
        <v>170</v>
      </c>
      <c r="BR21" s="87">
        <v>185</v>
      </c>
      <c r="BS21" s="87">
        <v>130</v>
      </c>
      <c r="BT21" s="61" t="s">
        <v>356</v>
      </c>
      <c r="BU21" s="87">
        <v>1.5</v>
      </c>
      <c r="BV21" s="87">
        <v>3.5</v>
      </c>
      <c r="BW21" s="87">
        <v>3.2</v>
      </c>
      <c r="BX21" s="87">
        <v>2.5</v>
      </c>
    </row>
    <row r="22" spans="1:76" ht="30" customHeight="1" thickBot="1">
      <c r="A22" s="666"/>
      <c r="B22" s="589"/>
      <c r="C22" s="590"/>
      <c r="D22" s="590"/>
      <c r="E22" s="600" t="s">
        <v>284</v>
      </c>
      <c r="F22" s="601"/>
      <c r="G22" s="600" t="s">
        <v>280</v>
      </c>
      <c r="H22" s="601"/>
      <c r="I22" s="600" t="s">
        <v>281</v>
      </c>
      <c r="J22" s="601"/>
      <c r="K22" s="600" t="s">
        <v>282</v>
      </c>
      <c r="L22" s="601"/>
      <c r="M22" s="600" t="s">
        <v>283</v>
      </c>
      <c r="N22" s="601"/>
      <c r="O22" s="148" t="s">
        <v>474</v>
      </c>
      <c r="P22" s="163" t="s">
        <v>637</v>
      </c>
      <c r="Q22" s="600" t="s">
        <v>280</v>
      </c>
      <c r="R22" s="601"/>
      <c r="S22" s="600" t="s">
        <v>281</v>
      </c>
      <c r="T22" s="601"/>
      <c r="U22" s="600" t="s">
        <v>282</v>
      </c>
      <c r="V22" s="601"/>
      <c r="W22" s="600" t="s">
        <v>283</v>
      </c>
      <c r="X22" s="601"/>
      <c r="Y22" s="148" t="s">
        <v>474</v>
      </c>
      <c r="Z22" s="163" t="s">
        <v>637</v>
      </c>
      <c r="AA22" s="602" t="s">
        <v>280</v>
      </c>
      <c r="AB22" s="602"/>
      <c r="AC22" s="600" t="s">
        <v>641</v>
      </c>
      <c r="AD22" s="601"/>
      <c r="AE22" s="600" t="s">
        <v>642</v>
      </c>
      <c r="AF22" s="601"/>
      <c r="AG22" s="648" t="s">
        <v>636</v>
      </c>
      <c r="AH22" s="649"/>
      <c r="AI22" s="78" t="s">
        <v>509</v>
      </c>
      <c r="AJ22" s="78" t="s">
        <v>510</v>
      </c>
      <c r="AK22" s="78" t="s">
        <v>511</v>
      </c>
      <c r="AL22" s="78" t="s">
        <v>512</v>
      </c>
      <c r="AM22" s="78" t="s">
        <v>513</v>
      </c>
      <c r="AN22" s="78" t="s">
        <v>535</v>
      </c>
      <c r="AO22" s="114" t="s">
        <v>534</v>
      </c>
      <c r="AP22" s="78" t="s">
        <v>509</v>
      </c>
      <c r="AQ22" s="78" t="s">
        <v>510</v>
      </c>
      <c r="AR22" s="78" t="s">
        <v>511</v>
      </c>
      <c r="AS22" s="78" t="s">
        <v>512</v>
      </c>
      <c r="AT22" s="78" t="s">
        <v>513</v>
      </c>
      <c r="AU22" s="78" t="s">
        <v>535</v>
      </c>
      <c r="AV22" s="114" t="s">
        <v>534</v>
      </c>
      <c r="AW22" s="647"/>
      <c r="AX22" s="49"/>
      <c r="AY22" s="90" t="s">
        <v>390</v>
      </c>
      <c r="AZ22" s="58" t="s">
        <v>391</v>
      </c>
      <c r="BA22" s="58" t="s">
        <v>391</v>
      </c>
      <c r="BB22" s="58" t="s">
        <v>392</v>
      </c>
      <c r="BC22" s="58" t="s">
        <v>392</v>
      </c>
      <c r="BD22" s="58" t="s">
        <v>265</v>
      </c>
      <c r="BE22" s="58" t="s">
        <v>265</v>
      </c>
      <c r="BF22" s="58" t="s">
        <v>393</v>
      </c>
      <c r="BG22" s="58" t="s">
        <v>393</v>
      </c>
      <c r="BH22" s="58" t="s">
        <v>394</v>
      </c>
      <c r="BI22" s="58" t="s">
        <v>369</v>
      </c>
      <c r="BJ22" s="59" t="s">
        <v>370</v>
      </c>
      <c r="BK22" s="59" t="s">
        <v>371</v>
      </c>
      <c r="BL22" s="59" t="s">
        <v>371</v>
      </c>
      <c r="BM22" s="60" t="s">
        <v>271</v>
      </c>
      <c r="BN22" s="60" t="s">
        <v>272</v>
      </c>
      <c r="BO22" s="87">
        <v>110</v>
      </c>
      <c r="BP22" s="87">
        <v>110</v>
      </c>
      <c r="BQ22" s="87">
        <v>200</v>
      </c>
      <c r="BR22" s="87">
        <v>200</v>
      </c>
      <c r="BS22" s="87">
        <v>150</v>
      </c>
      <c r="BT22" s="61" t="s">
        <v>356</v>
      </c>
      <c r="BU22" s="87">
        <v>2</v>
      </c>
      <c r="BV22" s="87">
        <v>3</v>
      </c>
      <c r="BW22" s="87">
        <v>3</v>
      </c>
      <c r="BX22" s="87">
        <v>3.5</v>
      </c>
    </row>
    <row r="23" spans="1:76" ht="32.1" customHeight="1" thickTop="1">
      <c r="A23" s="666"/>
      <c r="B23" s="610" t="s">
        <v>166</v>
      </c>
      <c r="C23" s="611"/>
      <c r="D23" s="611"/>
      <c r="E23" s="546">
        <v>100</v>
      </c>
      <c r="F23" s="547"/>
      <c r="G23" s="546">
        <v>90</v>
      </c>
      <c r="H23" s="547"/>
      <c r="I23" s="546">
        <v>186</v>
      </c>
      <c r="J23" s="547"/>
      <c r="K23" s="546">
        <v>206</v>
      </c>
      <c r="L23" s="547"/>
      <c r="M23" s="546">
        <v>160</v>
      </c>
      <c r="N23" s="547"/>
      <c r="O23" s="157">
        <v>163</v>
      </c>
      <c r="P23" s="147">
        <v>150</v>
      </c>
      <c r="Q23" s="546">
        <v>1.5</v>
      </c>
      <c r="R23" s="547"/>
      <c r="S23" s="546">
        <v>2</v>
      </c>
      <c r="T23" s="547"/>
      <c r="U23" s="546">
        <v>4</v>
      </c>
      <c r="V23" s="547"/>
      <c r="W23" s="546">
        <v>3</v>
      </c>
      <c r="X23" s="547"/>
      <c r="Y23" s="157">
        <v>3</v>
      </c>
      <c r="Z23" s="147">
        <v>2</v>
      </c>
      <c r="AA23" s="546">
        <v>0.5</v>
      </c>
      <c r="AB23" s="547"/>
      <c r="AC23" s="546">
        <v>0.5</v>
      </c>
      <c r="AD23" s="547"/>
      <c r="AE23" s="546">
        <v>0.3</v>
      </c>
      <c r="AF23" s="547"/>
      <c r="AG23" s="546">
        <v>0.3</v>
      </c>
      <c r="AH23" s="569"/>
      <c r="AI23" s="79"/>
      <c r="AJ23" s="80"/>
      <c r="AK23" s="80"/>
      <c r="AL23" s="80"/>
      <c r="AM23" s="80"/>
      <c r="AN23" s="80"/>
      <c r="AO23" s="115"/>
      <c r="AP23" s="79"/>
      <c r="AQ23" s="80"/>
      <c r="AR23" s="80"/>
      <c r="AS23" s="80"/>
      <c r="AT23" s="80"/>
      <c r="AU23" s="80"/>
      <c r="AV23" s="115"/>
      <c r="AW23" s="647"/>
      <c r="AX23" s="49"/>
      <c r="AY23" s="90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9"/>
      <c r="BK23" s="59"/>
      <c r="BL23" s="59"/>
      <c r="BM23" s="60"/>
      <c r="BN23" s="60"/>
      <c r="BO23" s="87"/>
      <c r="BP23" s="87"/>
      <c r="BQ23" s="87"/>
      <c r="BR23" s="87"/>
      <c r="BS23" s="87"/>
      <c r="BT23" s="61"/>
      <c r="BU23" s="87"/>
      <c r="BV23" s="87"/>
      <c r="BW23" s="87"/>
      <c r="BX23" s="87"/>
    </row>
    <row r="24" spans="1:76" ht="32.1" customHeight="1">
      <c r="A24" s="666"/>
      <c r="B24" s="587" t="s">
        <v>167</v>
      </c>
      <c r="C24" s="588"/>
      <c r="D24" s="588"/>
      <c r="E24" s="548" t="s">
        <v>471</v>
      </c>
      <c r="F24" s="545"/>
      <c r="G24" s="548" t="s">
        <v>471</v>
      </c>
      <c r="H24" s="545"/>
      <c r="I24" s="544" t="s">
        <v>470</v>
      </c>
      <c r="J24" s="545"/>
      <c r="K24" s="544" t="s">
        <v>470</v>
      </c>
      <c r="L24" s="545"/>
      <c r="M24" s="544" t="s">
        <v>470</v>
      </c>
      <c r="N24" s="545"/>
      <c r="O24" s="158" t="s">
        <v>470</v>
      </c>
      <c r="P24" s="162" t="s">
        <v>638</v>
      </c>
      <c r="Q24" s="548" t="s">
        <v>472</v>
      </c>
      <c r="R24" s="545"/>
      <c r="S24" s="548" t="s">
        <v>473</v>
      </c>
      <c r="T24" s="545"/>
      <c r="U24" s="548" t="s">
        <v>473</v>
      </c>
      <c r="V24" s="545"/>
      <c r="W24" s="548" t="s">
        <v>473</v>
      </c>
      <c r="X24" s="545"/>
      <c r="Y24" s="158" t="s">
        <v>473</v>
      </c>
      <c r="Z24" s="161" t="s">
        <v>473</v>
      </c>
      <c r="AA24" s="570" t="s">
        <v>570</v>
      </c>
      <c r="AB24" s="571"/>
      <c r="AC24" s="570" t="s">
        <v>570</v>
      </c>
      <c r="AD24" s="571"/>
      <c r="AE24" s="570" t="s">
        <v>570</v>
      </c>
      <c r="AF24" s="571"/>
      <c r="AG24" s="570" t="s">
        <v>570</v>
      </c>
      <c r="AH24" s="571"/>
      <c r="AI24" s="82"/>
      <c r="AJ24" s="77"/>
      <c r="AK24" s="77"/>
      <c r="AL24" s="77"/>
      <c r="AM24" s="77"/>
      <c r="AN24" s="77"/>
      <c r="AO24" s="108"/>
      <c r="AP24" s="82"/>
      <c r="AQ24" s="77"/>
      <c r="AR24" s="77"/>
      <c r="AS24" s="77"/>
      <c r="AT24" s="77"/>
      <c r="AU24" s="77"/>
      <c r="AV24" s="108"/>
      <c r="AW24" s="647"/>
      <c r="AX24" s="49"/>
      <c r="AY24" s="52" t="s">
        <v>250</v>
      </c>
      <c r="AZ24" s="58" t="s">
        <v>263</v>
      </c>
      <c r="BA24" s="58" t="s">
        <v>263</v>
      </c>
      <c r="BB24" s="58" t="s">
        <v>264</v>
      </c>
      <c r="BC24" s="58" t="s">
        <v>264</v>
      </c>
      <c r="BD24" s="58" t="s">
        <v>265</v>
      </c>
      <c r="BE24" s="58" t="s">
        <v>265</v>
      </c>
      <c r="BF24" s="58" t="s">
        <v>266</v>
      </c>
      <c r="BG24" s="58" t="s">
        <v>266</v>
      </c>
      <c r="BH24" s="58" t="s">
        <v>267</v>
      </c>
      <c r="BI24" s="58" t="s">
        <v>268</v>
      </c>
      <c r="BJ24" s="59" t="s">
        <v>269</v>
      </c>
      <c r="BK24" s="59" t="s">
        <v>270</v>
      </c>
      <c r="BL24" s="59" t="s">
        <v>270</v>
      </c>
      <c r="BM24" s="60" t="s">
        <v>271</v>
      </c>
      <c r="BN24" s="60" t="s">
        <v>272</v>
      </c>
      <c r="BO24" s="87" t="s">
        <v>395</v>
      </c>
      <c r="BP24" s="87">
        <v>100</v>
      </c>
      <c r="BQ24" s="87">
        <v>175</v>
      </c>
      <c r="BR24" s="87">
        <v>190</v>
      </c>
      <c r="BS24" s="87">
        <v>230</v>
      </c>
      <c r="BT24" s="61" t="s">
        <v>356</v>
      </c>
      <c r="BU24" s="87">
        <v>1.5</v>
      </c>
      <c r="BV24" s="87">
        <v>3</v>
      </c>
      <c r="BW24" s="87">
        <v>4</v>
      </c>
      <c r="BX24" s="87">
        <v>3.5</v>
      </c>
    </row>
    <row r="25" spans="1:76" ht="32.1" customHeight="1" thickBot="1">
      <c r="A25" s="666"/>
      <c r="B25" s="589" t="s">
        <v>168</v>
      </c>
      <c r="C25" s="590"/>
      <c r="D25" s="590"/>
      <c r="E25" s="572"/>
      <c r="F25" s="573"/>
      <c r="G25" s="572"/>
      <c r="H25" s="573"/>
      <c r="I25" s="572"/>
      <c r="J25" s="573"/>
      <c r="K25" s="572"/>
      <c r="L25" s="573"/>
      <c r="M25" s="572"/>
      <c r="N25" s="573"/>
      <c r="O25" s="159"/>
      <c r="P25" s="146"/>
      <c r="Q25" s="572"/>
      <c r="R25" s="573"/>
      <c r="S25" s="572"/>
      <c r="T25" s="573"/>
      <c r="U25" s="572"/>
      <c r="V25" s="573"/>
      <c r="W25" s="572"/>
      <c r="X25" s="573"/>
      <c r="Y25" s="159"/>
      <c r="Z25" s="146"/>
      <c r="AA25" s="572"/>
      <c r="AB25" s="573"/>
      <c r="AC25" s="572"/>
      <c r="AD25" s="573"/>
      <c r="AE25" s="572"/>
      <c r="AF25" s="573"/>
      <c r="AG25" s="572"/>
      <c r="AH25" s="574"/>
      <c r="AI25" s="116"/>
      <c r="AJ25" s="110"/>
      <c r="AK25" s="110"/>
      <c r="AL25" s="110"/>
      <c r="AM25" s="110"/>
      <c r="AN25" s="110"/>
      <c r="AO25" s="111"/>
      <c r="AP25" s="116"/>
      <c r="AQ25" s="110"/>
      <c r="AR25" s="110"/>
      <c r="AS25" s="110"/>
      <c r="AT25" s="110"/>
      <c r="AU25" s="110"/>
      <c r="AV25" s="111"/>
      <c r="AW25" s="647"/>
      <c r="AX25" s="49"/>
      <c r="AY25" s="52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59"/>
      <c r="BK25" s="59"/>
      <c r="BL25" s="59"/>
      <c r="BM25" s="60"/>
      <c r="BN25" s="60"/>
      <c r="BO25" s="87"/>
      <c r="BP25" s="87"/>
      <c r="BQ25" s="87"/>
      <c r="BR25" s="87"/>
      <c r="BS25" s="87"/>
      <c r="BT25" s="61"/>
      <c r="BU25" s="87"/>
      <c r="BV25" s="87"/>
      <c r="BW25" s="87"/>
      <c r="BX25" s="87"/>
    </row>
    <row r="26" spans="1:76" ht="3" customHeight="1" thickBot="1">
      <c r="AW26" s="36"/>
      <c r="AX26" s="49"/>
      <c r="AY26" s="90" t="s">
        <v>396</v>
      </c>
      <c r="AZ26" s="58" t="s">
        <v>397</v>
      </c>
      <c r="BA26" s="58" t="s">
        <v>397</v>
      </c>
      <c r="BB26" s="58" t="s">
        <v>392</v>
      </c>
      <c r="BC26" s="58" t="s">
        <v>392</v>
      </c>
      <c r="BD26" s="58" t="s">
        <v>377</v>
      </c>
      <c r="BE26" s="58" t="s">
        <v>377</v>
      </c>
      <c r="BF26" s="58" t="s">
        <v>398</v>
      </c>
      <c r="BG26" s="58" t="s">
        <v>398</v>
      </c>
      <c r="BH26" s="58" t="s">
        <v>379</v>
      </c>
      <c r="BI26" s="58" t="s">
        <v>268</v>
      </c>
      <c r="BJ26" s="59" t="s">
        <v>370</v>
      </c>
      <c r="BK26" s="59" t="s">
        <v>371</v>
      </c>
      <c r="BL26" s="59" t="s">
        <v>371</v>
      </c>
      <c r="BM26" s="60" t="s">
        <v>271</v>
      </c>
      <c r="BN26" s="60" t="s">
        <v>272</v>
      </c>
      <c r="BO26" s="87"/>
      <c r="BP26" s="87"/>
      <c r="BQ26" s="87"/>
      <c r="BR26" s="87"/>
      <c r="BS26" s="87"/>
      <c r="BT26" s="61"/>
      <c r="BU26" s="87"/>
      <c r="BV26" s="87"/>
      <c r="BW26" s="87"/>
      <c r="BX26" s="87"/>
    </row>
    <row r="27" spans="1:76" ht="20.100000000000001" customHeight="1">
      <c r="B27" s="747" t="s">
        <v>178</v>
      </c>
      <c r="C27" s="748"/>
      <c r="D27" s="748"/>
      <c r="E27" s="748"/>
      <c r="F27" s="748"/>
      <c r="G27" s="748"/>
      <c r="H27" s="748"/>
      <c r="I27" s="748"/>
      <c r="J27" s="748"/>
      <c r="K27" s="748"/>
      <c r="L27" s="748"/>
      <c r="M27" s="748"/>
      <c r="N27" s="748"/>
      <c r="O27" s="748"/>
      <c r="P27" s="748"/>
      <c r="Q27" s="748"/>
      <c r="R27" s="748"/>
      <c r="S27" s="748"/>
      <c r="T27" s="748"/>
      <c r="U27" s="748"/>
      <c r="V27" s="748"/>
      <c r="W27" s="748"/>
      <c r="X27" s="748"/>
      <c r="Y27" s="748"/>
      <c r="Z27" s="748"/>
      <c r="AA27" s="748"/>
      <c r="AB27" s="748"/>
      <c r="AC27" s="748"/>
      <c r="AD27" s="748"/>
      <c r="AE27" s="38"/>
      <c r="AF27" s="38"/>
      <c r="AG27" s="39"/>
      <c r="AH27" s="40"/>
      <c r="AI27" s="40"/>
      <c r="AJ27" s="40"/>
      <c r="AK27" s="40"/>
      <c r="AL27" s="40"/>
      <c r="AM27" s="642" t="s">
        <v>179</v>
      </c>
      <c r="AN27" s="507" t="s">
        <v>10</v>
      </c>
      <c r="AO27" s="507"/>
      <c r="AP27" s="507"/>
      <c r="AQ27" s="507" t="s">
        <v>19</v>
      </c>
      <c r="AR27" s="507"/>
      <c r="AS27" s="507"/>
      <c r="AT27" s="507" t="s">
        <v>20</v>
      </c>
      <c r="AU27" s="507"/>
      <c r="AV27" s="508"/>
      <c r="AW27" s="36"/>
      <c r="AX27" s="49"/>
      <c r="AY27" s="90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59"/>
      <c r="BK27" s="59"/>
      <c r="BL27" s="59"/>
      <c r="BM27" s="60"/>
      <c r="BN27" s="60"/>
      <c r="BO27" s="87"/>
      <c r="BP27" s="87"/>
      <c r="BQ27" s="87"/>
      <c r="BR27" s="87"/>
      <c r="BS27" s="87"/>
      <c r="BT27" s="61"/>
      <c r="BU27" s="87"/>
      <c r="BV27" s="87"/>
      <c r="BW27" s="87"/>
      <c r="BX27" s="87"/>
    </row>
    <row r="28" spans="1:76" ht="20.100000000000001" customHeight="1">
      <c r="B28" s="749"/>
      <c r="C28" s="750"/>
      <c r="D28" s="750"/>
      <c r="E28" s="750"/>
      <c r="F28" s="750"/>
      <c r="G28" s="750"/>
      <c r="H28" s="750"/>
      <c r="I28" s="750"/>
      <c r="J28" s="750"/>
      <c r="K28" s="750"/>
      <c r="L28" s="750"/>
      <c r="M28" s="750"/>
      <c r="N28" s="750"/>
      <c r="O28" s="750"/>
      <c r="P28" s="750"/>
      <c r="Q28" s="750"/>
      <c r="R28" s="750"/>
      <c r="S28" s="750"/>
      <c r="T28" s="750"/>
      <c r="U28" s="750"/>
      <c r="V28" s="750"/>
      <c r="W28" s="750"/>
      <c r="X28" s="750"/>
      <c r="Y28" s="750"/>
      <c r="Z28" s="750"/>
      <c r="AA28" s="750"/>
      <c r="AB28" s="750"/>
      <c r="AC28" s="750"/>
      <c r="AD28" s="751"/>
      <c r="AE28" s="539" t="s">
        <v>183</v>
      </c>
      <c r="AF28" s="540"/>
      <c r="AG28" s="541"/>
      <c r="AH28" s="539" t="s">
        <v>242</v>
      </c>
      <c r="AI28" s="540"/>
      <c r="AJ28" s="540"/>
      <c r="AK28" s="540"/>
      <c r="AL28" s="541"/>
      <c r="AM28" s="643"/>
      <c r="AN28" s="549"/>
      <c r="AO28" s="549"/>
      <c r="AP28" s="549"/>
      <c r="AQ28" s="549"/>
      <c r="AR28" s="549"/>
      <c r="AS28" s="549"/>
      <c r="AT28" s="549"/>
      <c r="AU28" s="549"/>
      <c r="AV28" s="633"/>
      <c r="AW28" s="674" t="str">
        <f>MID(BE27,1,10)</f>
        <v/>
      </c>
      <c r="AX28" s="49"/>
      <c r="AY28" s="90" t="s">
        <v>548</v>
      </c>
      <c r="AZ28" s="58" t="s">
        <v>397</v>
      </c>
      <c r="BA28" s="58" t="s">
        <v>397</v>
      </c>
      <c r="BB28" s="58" t="s">
        <v>392</v>
      </c>
      <c r="BC28" s="58" t="s">
        <v>392</v>
      </c>
      <c r="BD28" s="58" t="s">
        <v>377</v>
      </c>
      <c r="BE28" s="58" t="s">
        <v>377</v>
      </c>
      <c r="BF28" s="58" t="s">
        <v>398</v>
      </c>
      <c r="BG28" s="58" t="s">
        <v>398</v>
      </c>
      <c r="BH28" s="58" t="s">
        <v>379</v>
      </c>
      <c r="BI28" s="58" t="s">
        <v>268</v>
      </c>
      <c r="BJ28" s="59" t="s">
        <v>354</v>
      </c>
      <c r="BK28" s="59" t="s">
        <v>355</v>
      </c>
      <c r="BL28" s="59" t="s">
        <v>355</v>
      </c>
      <c r="BM28" s="60" t="s">
        <v>271</v>
      </c>
      <c r="BN28" s="60" t="s">
        <v>272</v>
      </c>
      <c r="BO28" s="87"/>
      <c r="BP28" s="87"/>
      <c r="BQ28" s="87"/>
      <c r="BR28" s="87"/>
      <c r="BS28" s="87"/>
      <c r="BT28" s="61"/>
      <c r="BU28" s="87"/>
      <c r="BV28" s="87"/>
      <c r="BW28" s="87"/>
      <c r="BX28" s="87"/>
    </row>
    <row r="29" spans="1:76" ht="20.100000000000001" customHeight="1" thickBot="1">
      <c r="B29" s="752"/>
      <c r="C29" s="753"/>
      <c r="D29" s="753"/>
      <c r="E29" s="753"/>
      <c r="F29" s="753"/>
      <c r="G29" s="753"/>
      <c r="H29" s="753"/>
      <c r="I29" s="753"/>
      <c r="J29" s="753"/>
      <c r="K29" s="753"/>
      <c r="L29" s="753"/>
      <c r="M29" s="753"/>
      <c r="N29" s="753"/>
      <c r="O29" s="753"/>
      <c r="P29" s="753"/>
      <c r="Q29" s="753"/>
      <c r="R29" s="753"/>
      <c r="S29" s="753"/>
      <c r="T29" s="753"/>
      <c r="U29" s="753"/>
      <c r="V29" s="753"/>
      <c r="W29" s="753"/>
      <c r="X29" s="753"/>
      <c r="Y29" s="753"/>
      <c r="Z29" s="753"/>
      <c r="AA29" s="753"/>
      <c r="AB29" s="753"/>
      <c r="AC29" s="753"/>
      <c r="AD29" s="754"/>
      <c r="AE29" s="636" t="s">
        <v>184</v>
      </c>
      <c r="AF29" s="637"/>
      <c r="AG29" s="638"/>
      <c r="AH29" s="636" t="s">
        <v>241</v>
      </c>
      <c r="AI29" s="637"/>
      <c r="AJ29" s="637"/>
      <c r="AK29" s="637"/>
      <c r="AL29" s="638"/>
      <c r="AM29" s="644"/>
      <c r="AN29" s="634"/>
      <c r="AO29" s="634"/>
      <c r="AP29" s="634"/>
      <c r="AQ29" s="634"/>
      <c r="AR29" s="634"/>
      <c r="AS29" s="634"/>
      <c r="AT29" s="634"/>
      <c r="AU29" s="634"/>
      <c r="AV29" s="635"/>
      <c r="AW29" s="674"/>
      <c r="AX29" s="49"/>
      <c r="AY29" s="63" t="s">
        <v>536</v>
      </c>
      <c r="AZ29" s="58" t="s">
        <v>537</v>
      </c>
      <c r="BA29" s="58" t="s">
        <v>537</v>
      </c>
      <c r="BB29" s="58" t="s">
        <v>539</v>
      </c>
      <c r="BC29" s="58" t="s">
        <v>539</v>
      </c>
      <c r="BD29" s="58" t="s">
        <v>540</v>
      </c>
      <c r="BE29" s="58" t="s">
        <v>540</v>
      </c>
      <c r="BF29" s="58" t="s">
        <v>541</v>
      </c>
      <c r="BG29" s="58" t="s">
        <v>368</v>
      </c>
      <c r="BH29" s="58" t="s">
        <v>542</v>
      </c>
      <c r="BI29" s="58" t="s">
        <v>155</v>
      </c>
      <c r="BJ29" s="64" t="s">
        <v>543</v>
      </c>
      <c r="BK29" s="64" t="s">
        <v>544</v>
      </c>
      <c r="BL29" s="64" t="s">
        <v>545</v>
      </c>
      <c r="BM29" s="60" t="s">
        <v>271</v>
      </c>
      <c r="BN29" s="60" t="s">
        <v>272</v>
      </c>
      <c r="BO29" s="87">
        <v>130</v>
      </c>
      <c r="BP29" s="87">
        <v>130</v>
      </c>
      <c r="BQ29" s="87">
        <v>210</v>
      </c>
      <c r="BR29" s="87">
        <v>200</v>
      </c>
      <c r="BS29" s="87">
        <v>230</v>
      </c>
      <c r="BT29" s="61"/>
      <c r="BU29" s="87">
        <v>2</v>
      </c>
      <c r="BV29" s="87">
        <v>3</v>
      </c>
      <c r="BW29" s="87">
        <v>3</v>
      </c>
      <c r="BX29" s="87">
        <v>3.5</v>
      </c>
    </row>
    <row r="30" spans="1:76" ht="26.1" customHeight="1">
      <c r="B30" s="641" t="s">
        <v>14</v>
      </c>
      <c r="C30" s="609"/>
      <c r="D30" s="609"/>
      <c r="E30" s="609"/>
      <c r="F30" s="609"/>
      <c r="G30" s="609"/>
      <c r="H30" s="609"/>
      <c r="I30" s="609" t="s">
        <v>15</v>
      </c>
      <c r="J30" s="609"/>
      <c r="K30" s="609"/>
      <c r="L30" s="609"/>
      <c r="M30" s="609"/>
      <c r="N30" s="609"/>
      <c r="O30" s="609"/>
      <c r="P30" s="609"/>
      <c r="Q30" s="609"/>
      <c r="R30" s="609"/>
      <c r="S30" s="609"/>
      <c r="T30" s="609"/>
      <c r="U30" s="609" t="s">
        <v>83</v>
      </c>
      <c r="V30" s="609"/>
      <c r="W30" s="609"/>
      <c r="X30" s="609"/>
      <c r="Y30" s="609"/>
      <c r="Z30" s="609"/>
      <c r="AA30" s="609"/>
      <c r="AB30" s="609"/>
      <c r="AC30" s="609"/>
      <c r="AD30" s="609"/>
      <c r="AE30" s="609"/>
      <c r="AF30" s="609"/>
      <c r="AG30" s="509" t="s">
        <v>49</v>
      </c>
      <c r="AH30" s="509"/>
      <c r="AI30" s="509"/>
      <c r="AJ30" s="509"/>
      <c r="AK30" s="609" t="s">
        <v>236</v>
      </c>
      <c r="AL30" s="609"/>
      <c r="AM30" s="609"/>
      <c r="AN30" s="609"/>
      <c r="AO30" s="509" t="s">
        <v>59</v>
      </c>
      <c r="AP30" s="509"/>
      <c r="AQ30" s="509"/>
      <c r="AR30" s="509"/>
      <c r="AS30" s="509" t="s">
        <v>187</v>
      </c>
      <c r="AT30" s="509"/>
      <c r="AU30" s="509"/>
      <c r="AV30" s="510"/>
      <c r="AW30" s="674"/>
      <c r="AX30" s="46"/>
      <c r="AY30" s="90" t="s">
        <v>381</v>
      </c>
      <c r="AZ30" s="58" t="s">
        <v>263</v>
      </c>
      <c r="BA30" s="58" t="s">
        <v>263</v>
      </c>
      <c r="BB30" s="58" t="s">
        <v>267</v>
      </c>
      <c r="BC30" s="58" t="s">
        <v>267</v>
      </c>
      <c r="BD30" s="58" t="s">
        <v>265</v>
      </c>
      <c r="BE30" s="58" t="s">
        <v>265</v>
      </c>
      <c r="BF30" s="58" t="s">
        <v>266</v>
      </c>
      <c r="BG30" s="58" t="s">
        <v>266</v>
      </c>
      <c r="BH30" s="58" t="s">
        <v>267</v>
      </c>
      <c r="BI30" s="58" t="s">
        <v>268</v>
      </c>
      <c r="BJ30" s="59" t="s">
        <v>354</v>
      </c>
      <c r="BK30" s="59" t="s">
        <v>355</v>
      </c>
      <c r="BL30" s="59" t="s">
        <v>355</v>
      </c>
      <c r="BM30" s="60" t="s">
        <v>271</v>
      </c>
      <c r="BN30" s="60" t="s">
        <v>272</v>
      </c>
      <c r="BO30" s="87">
        <v>110</v>
      </c>
      <c r="BP30" s="87">
        <v>110</v>
      </c>
      <c r="BQ30" s="87">
        <v>200</v>
      </c>
      <c r="BR30" s="87">
        <v>200</v>
      </c>
      <c r="BS30" s="87">
        <v>150</v>
      </c>
      <c r="BT30" s="61" t="s">
        <v>356</v>
      </c>
      <c r="BU30" s="87">
        <v>2</v>
      </c>
      <c r="BV30" s="87">
        <v>3</v>
      </c>
      <c r="BW30" s="87">
        <v>3</v>
      </c>
      <c r="BX30" s="87">
        <v>3.5</v>
      </c>
    </row>
    <row r="31" spans="1:76" ht="26.1" customHeight="1">
      <c r="B31" s="660" t="str">
        <f>B6</f>
        <v>SKI</v>
      </c>
      <c r="C31" s="661"/>
      <c r="D31" s="661"/>
      <c r="E31" s="661"/>
      <c r="F31" s="661"/>
      <c r="G31" s="661"/>
      <c r="H31" s="661"/>
      <c r="I31" s="745" t="str">
        <f>I6</f>
        <v>(E556)0.4x45-PP10x49-46.5P</v>
      </c>
      <c r="J31" s="745"/>
      <c r="K31" s="745"/>
      <c r="L31" s="745"/>
      <c r="M31" s="745"/>
      <c r="N31" s="745"/>
      <c r="O31" s="745"/>
      <c r="P31" s="745"/>
      <c r="Q31" s="745"/>
      <c r="R31" s="745"/>
      <c r="S31" s="745"/>
      <c r="T31" s="745"/>
      <c r="U31" s="745" t="str">
        <f>U6</f>
        <v>LD11AAL-211015D0</v>
      </c>
      <c r="V31" s="745"/>
      <c r="W31" s="745"/>
      <c r="X31" s="745"/>
      <c r="Y31" s="745"/>
      <c r="Z31" s="745"/>
      <c r="AA31" s="745"/>
      <c r="AB31" s="745"/>
      <c r="AC31" s="745"/>
      <c r="AD31" s="745"/>
      <c r="AE31" s="745"/>
      <c r="AF31" s="745"/>
      <c r="AG31" s="746"/>
      <c r="AH31" s="746"/>
      <c r="AI31" s="746"/>
      <c r="AJ31" s="746"/>
      <c r="AK31" s="549"/>
      <c r="AL31" s="549"/>
      <c r="AM31" s="549"/>
      <c r="AN31" s="549"/>
      <c r="AO31" s="549"/>
      <c r="AP31" s="549"/>
      <c r="AQ31" s="549"/>
      <c r="AR31" s="549"/>
      <c r="AS31" s="743"/>
      <c r="AT31" s="743"/>
      <c r="AU31" s="743"/>
      <c r="AV31" s="744"/>
      <c r="AW31" s="674"/>
      <c r="AX31" s="46"/>
      <c r="AY31" s="56"/>
      <c r="AZ31" s="54"/>
      <c r="BA31" s="54"/>
      <c r="BB31" s="54"/>
      <c r="BC31" s="54"/>
      <c r="BD31" s="54"/>
      <c r="BE31" s="54"/>
      <c r="BF31" s="54"/>
      <c r="BG31" s="54"/>
      <c r="BH31" s="54"/>
      <c r="BI31" s="54"/>
      <c r="BJ31" s="54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BU31" s="54"/>
      <c r="BV31" s="54"/>
      <c r="BW31" s="54"/>
      <c r="BX31" s="55"/>
    </row>
    <row r="32" spans="1:76" ht="26.1" customHeight="1" thickBot="1">
      <c r="B32" s="592" t="s">
        <v>215</v>
      </c>
      <c r="C32" s="502"/>
      <c r="D32" s="503"/>
      <c r="E32" s="593"/>
      <c r="F32" s="594"/>
      <c r="G32" s="594"/>
      <c r="H32" s="595"/>
      <c r="I32" s="501" t="s">
        <v>216</v>
      </c>
      <c r="J32" s="502"/>
      <c r="K32" s="503"/>
      <c r="L32" s="593"/>
      <c r="M32" s="594"/>
      <c r="N32" s="594"/>
      <c r="O32" s="594"/>
      <c r="P32" s="594"/>
      <c r="Q32" s="501" t="s">
        <v>259</v>
      </c>
      <c r="R32" s="502"/>
      <c r="S32" s="503"/>
      <c r="T32" s="504"/>
      <c r="U32" s="505"/>
      <c r="V32" s="505"/>
      <c r="W32" s="505"/>
      <c r="X32" s="505"/>
      <c r="Y32" s="789" t="s">
        <v>591</v>
      </c>
      <c r="Z32" s="790"/>
      <c r="AA32" s="791"/>
      <c r="AB32" s="762" t="s">
        <v>590</v>
      </c>
      <c r="AC32" s="763"/>
      <c r="AD32" s="763"/>
      <c r="AE32" s="763"/>
      <c r="AF32" s="792"/>
      <c r="AG32" s="501" t="s">
        <v>260</v>
      </c>
      <c r="AH32" s="502"/>
      <c r="AI32" s="503"/>
      <c r="AJ32" s="504"/>
      <c r="AK32" s="505"/>
      <c r="AL32" s="505"/>
      <c r="AM32" s="505"/>
      <c r="AN32" s="582"/>
      <c r="AO32" s="501" t="s">
        <v>262</v>
      </c>
      <c r="AP32" s="502"/>
      <c r="AQ32" s="503"/>
      <c r="AR32" s="504"/>
      <c r="AS32" s="505"/>
      <c r="AT32" s="505"/>
      <c r="AU32" s="505"/>
      <c r="AV32" s="506"/>
      <c r="AW32" s="36"/>
      <c r="AX32" s="46"/>
      <c r="AY32" s="56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5"/>
    </row>
    <row r="33" spans="1:76" ht="30" customHeight="1" thickBot="1">
      <c r="B33" s="605" t="s">
        <v>244</v>
      </c>
      <c r="C33" s="606"/>
      <c r="D33" s="606"/>
      <c r="E33" s="606"/>
      <c r="F33" s="606"/>
      <c r="G33" s="606"/>
      <c r="H33" s="606"/>
      <c r="I33" s="606"/>
      <c r="J33" s="606"/>
      <c r="K33" s="606"/>
      <c r="L33" s="606"/>
      <c r="M33" s="606"/>
      <c r="N33" s="606"/>
      <c r="O33" s="606"/>
      <c r="P33" s="606"/>
      <c r="Q33" s="606"/>
      <c r="R33" s="606"/>
      <c r="S33" s="606"/>
      <c r="T33" s="606"/>
      <c r="U33" s="606"/>
      <c r="V33" s="606"/>
      <c r="W33" s="606"/>
      <c r="X33" s="606"/>
      <c r="Y33" s="606"/>
      <c r="Z33" s="606"/>
      <c r="AA33" s="606"/>
      <c r="AB33" s="606"/>
      <c r="AC33" s="606"/>
      <c r="AD33" s="606"/>
      <c r="AE33" s="606"/>
      <c r="AF33" s="606"/>
      <c r="AG33" s="606"/>
      <c r="AH33" s="606"/>
      <c r="AI33" s="606"/>
      <c r="AJ33" s="606"/>
      <c r="AK33" s="606"/>
      <c r="AL33" s="606"/>
      <c r="AM33" s="606"/>
      <c r="AN33" s="606"/>
      <c r="AO33" s="606"/>
      <c r="AP33" s="606"/>
      <c r="AQ33" s="606"/>
      <c r="AR33" s="606"/>
      <c r="AS33" s="606"/>
      <c r="AT33" s="606"/>
      <c r="AU33" s="606"/>
      <c r="AV33" s="607"/>
      <c r="AW33" s="36"/>
      <c r="AX33" s="46"/>
      <c r="AY33" s="56"/>
      <c r="AZ33" s="54"/>
      <c r="BA33" s="54"/>
      <c r="BB33" s="54"/>
      <c r="BC33" s="54"/>
      <c r="BD33" s="54"/>
      <c r="BE33" s="54"/>
      <c r="BF33" s="54"/>
      <c r="BG33" s="54"/>
      <c r="BH33" s="54"/>
      <c r="BI33" s="54"/>
      <c r="BJ33" s="54"/>
      <c r="BK33" s="54"/>
      <c r="BL33" s="54"/>
      <c r="BM33" s="54"/>
      <c r="BN33" s="54"/>
      <c r="BO33" s="54"/>
      <c r="BP33" s="54"/>
      <c r="BQ33" s="54"/>
      <c r="BR33" s="54"/>
      <c r="BS33" s="54"/>
      <c r="BT33" s="54"/>
      <c r="BU33" s="54"/>
      <c r="BV33" s="54"/>
      <c r="BW33" s="54"/>
      <c r="BX33" s="55"/>
    </row>
    <row r="34" spans="1:76" ht="30" customHeight="1">
      <c r="B34" s="608" t="s">
        <v>235</v>
      </c>
      <c r="C34" s="576"/>
      <c r="D34" s="585" t="s">
        <v>51</v>
      </c>
      <c r="E34" s="585"/>
      <c r="F34" s="585"/>
      <c r="G34" s="585"/>
      <c r="H34" s="585"/>
      <c r="I34" s="585"/>
      <c r="J34" s="585" t="s">
        <v>52</v>
      </c>
      <c r="K34" s="585"/>
      <c r="L34" s="585"/>
      <c r="M34" s="585"/>
      <c r="N34" s="585"/>
      <c r="O34" s="585"/>
      <c r="P34" s="585" t="s">
        <v>189</v>
      </c>
      <c r="Q34" s="585"/>
      <c r="R34" s="585"/>
      <c r="S34" s="585"/>
      <c r="T34" s="585"/>
      <c r="U34" s="585"/>
      <c r="V34" s="585" t="s">
        <v>190</v>
      </c>
      <c r="W34" s="585"/>
      <c r="X34" s="585"/>
      <c r="Y34" s="585"/>
      <c r="Z34" s="585"/>
      <c r="AA34" s="585"/>
      <c r="AB34" s="585" t="s">
        <v>224</v>
      </c>
      <c r="AC34" s="585"/>
      <c r="AD34" s="585"/>
      <c r="AE34" s="576" t="s">
        <v>221</v>
      </c>
      <c r="AF34" s="576"/>
      <c r="AG34" s="576"/>
      <c r="AH34" s="576"/>
      <c r="AI34" s="576"/>
      <c r="AJ34" s="576"/>
      <c r="AK34" s="565" t="s">
        <v>58</v>
      </c>
      <c r="AL34" s="565"/>
      <c r="AM34" s="565"/>
      <c r="AN34" s="565"/>
      <c r="AO34" s="565"/>
      <c r="AP34" s="565"/>
      <c r="AQ34" s="631" t="s">
        <v>562</v>
      </c>
      <c r="AR34" s="787"/>
      <c r="AS34" s="787"/>
      <c r="AT34" s="788"/>
      <c r="AU34" s="631" t="s">
        <v>561</v>
      </c>
      <c r="AV34" s="632"/>
      <c r="AW34" s="742"/>
      <c r="AX34" s="46"/>
      <c r="AY34" s="56"/>
      <c r="AZ34" s="54"/>
      <c r="BA34" s="54"/>
      <c r="BB34" s="54"/>
      <c r="BC34" s="54"/>
      <c r="BD34" s="54"/>
      <c r="BE34" s="54"/>
      <c r="BF34" s="54"/>
      <c r="BG34" s="54"/>
      <c r="BH34" s="54"/>
      <c r="BI34" s="54"/>
      <c r="BJ34" s="54"/>
      <c r="BK34" s="54"/>
      <c r="BL34" s="54"/>
      <c r="BM34" s="54"/>
      <c r="BN34" s="54"/>
      <c r="BO34" s="54"/>
      <c r="BP34" s="54"/>
      <c r="BQ34" s="54"/>
      <c r="BR34" s="54"/>
      <c r="BS34" s="54"/>
      <c r="BT34" s="54"/>
      <c r="BU34" s="54"/>
      <c r="BV34" s="54"/>
      <c r="BW34" s="54"/>
      <c r="BX34" s="55"/>
    </row>
    <row r="35" spans="1:76" ht="24.95" customHeight="1">
      <c r="B35" s="591" t="s">
        <v>225</v>
      </c>
      <c r="C35" s="581"/>
      <c r="D35" s="580" t="s">
        <v>217</v>
      </c>
      <c r="E35" s="580"/>
      <c r="F35" s="580" t="s">
        <v>218</v>
      </c>
      <c r="G35" s="580"/>
      <c r="H35" s="580" t="s">
        <v>515</v>
      </c>
      <c r="I35" s="580"/>
      <c r="J35" s="575" t="s">
        <v>194</v>
      </c>
      <c r="K35" s="575"/>
      <c r="L35" s="575"/>
      <c r="M35" s="575" t="s">
        <v>195</v>
      </c>
      <c r="N35" s="575"/>
      <c r="O35" s="575"/>
      <c r="P35" s="575" t="s">
        <v>194</v>
      </c>
      <c r="Q35" s="575"/>
      <c r="R35" s="575"/>
      <c r="S35" s="575" t="s">
        <v>195</v>
      </c>
      <c r="T35" s="575"/>
      <c r="U35" s="575"/>
      <c r="V35" s="575" t="s">
        <v>194</v>
      </c>
      <c r="W35" s="575"/>
      <c r="X35" s="575"/>
      <c r="Y35" s="575" t="s">
        <v>195</v>
      </c>
      <c r="Z35" s="575"/>
      <c r="AA35" s="575"/>
      <c r="AB35" s="580" t="s">
        <v>219</v>
      </c>
      <c r="AC35" s="580"/>
      <c r="AD35" s="580"/>
      <c r="AE35" s="580" t="s">
        <v>223</v>
      </c>
      <c r="AF35" s="580"/>
      <c r="AG35" s="580"/>
      <c r="AH35" s="581" t="s">
        <v>222</v>
      </c>
      <c r="AI35" s="581"/>
      <c r="AJ35" s="581"/>
      <c r="AK35" s="580" t="s">
        <v>196</v>
      </c>
      <c r="AL35" s="580"/>
      <c r="AM35" s="580"/>
      <c r="AN35" s="580" t="s">
        <v>197</v>
      </c>
      <c r="AO35" s="580"/>
      <c r="AP35" s="580"/>
      <c r="AQ35" s="627" t="s">
        <v>563</v>
      </c>
      <c r="AR35" s="628"/>
      <c r="AS35" s="627" t="s">
        <v>564</v>
      </c>
      <c r="AT35" s="628"/>
      <c r="AU35" s="629" t="s">
        <v>252</v>
      </c>
      <c r="AV35" s="630"/>
      <c r="AW35" s="742"/>
      <c r="AX35" s="46"/>
      <c r="AY35" s="56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5"/>
    </row>
    <row r="36" spans="1:76" ht="30" customHeight="1">
      <c r="B36" s="583" t="s">
        <v>243</v>
      </c>
      <c r="C36" s="584"/>
      <c r="D36" s="586" t="str">
        <f>VLOOKUP(I6, AY9:BL25,2,0)</f>
        <v>5.5±0.5</v>
      </c>
      <c r="E36" s="586"/>
      <c r="F36" s="586" t="str">
        <f>VLOOKUP(I6, AY9:BL25,3,0)</f>
        <v>5.5±0.5</v>
      </c>
      <c r="G36" s="586"/>
      <c r="H36" s="586" t="s">
        <v>516</v>
      </c>
      <c r="I36" s="586"/>
      <c r="J36" s="577" t="str">
        <f>VLOOKUP(I6, AY9:BL25,4,0)</f>
        <v>46.5±0.5</v>
      </c>
      <c r="K36" s="578"/>
      <c r="L36" s="579"/>
      <c r="M36" s="577" t="str">
        <f>VLOOKUP(I6, AY9:BL25,5,0)</f>
        <v>46.5±0.5</v>
      </c>
      <c r="N36" s="578"/>
      <c r="O36" s="579"/>
      <c r="P36" s="577" t="str">
        <f>VLOOKUP(I6, AY9:BL245,6,0)</f>
        <v>2±0.5</v>
      </c>
      <c r="Q36" s="578"/>
      <c r="R36" s="579"/>
      <c r="S36" s="577" t="str">
        <f>VLOOKUP(I6, AY9:BL25,7,0)</f>
        <v>2±0.5</v>
      </c>
      <c r="T36" s="578"/>
      <c r="U36" s="579"/>
      <c r="V36" s="577" t="str">
        <f>VLOOKUP(I6, AY9:BL25,8,0)</f>
        <v>10±0.5</v>
      </c>
      <c r="W36" s="578"/>
      <c r="X36" s="579"/>
      <c r="Y36" s="577" t="str">
        <f>VLOOKUP(I6, AY9:BL25,9,0)</f>
        <v>10±0.5</v>
      </c>
      <c r="Z36" s="578"/>
      <c r="AA36" s="579"/>
      <c r="AB36" s="577" t="str">
        <f>VLOOKUP(I6, AY9:BL25,10,0)</f>
        <v>49±0.5</v>
      </c>
      <c r="AC36" s="578"/>
      <c r="AD36" s="579"/>
      <c r="AE36" s="577" t="str">
        <f>VLOOKUP(I6, AY9:BL25,11,0)</f>
        <v>45±0.3</v>
      </c>
      <c r="AF36" s="578"/>
      <c r="AG36" s="579"/>
      <c r="AH36" s="566" t="str">
        <f>VLOOKUP(I6, AY9:BL25,12,0)</f>
        <v>0.400±0.020</v>
      </c>
      <c r="AI36" s="567"/>
      <c r="AJ36" s="568"/>
      <c r="AK36" s="566" t="str">
        <f>VLOOKUP(I6, AY9:BL25,13,0)</f>
        <v>0.700±0.020</v>
      </c>
      <c r="AL36" s="567"/>
      <c r="AM36" s="568"/>
      <c r="AN36" s="566" t="str">
        <f>VLOOKUP(I6, AY9:BL25,14,0)</f>
        <v>0.700±0.020</v>
      </c>
      <c r="AO36" s="567"/>
      <c r="AP36" s="568"/>
      <c r="AQ36" s="639" t="s">
        <v>565</v>
      </c>
      <c r="AR36" s="640"/>
      <c r="AS36" s="640"/>
      <c r="AT36" s="584"/>
      <c r="AU36" s="625" t="s">
        <v>560</v>
      </c>
      <c r="AV36" s="626"/>
      <c r="AW36" s="742"/>
      <c r="AX36" s="46"/>
      <c r="AY36" s="56"/>
      <c r="AZ36" s="54"/>
      <c r="BA36" s="54"/>
      <c r="BB36" s="54"/>
      <c r="BC36" s="54"/>
      <c r="BD36" s="54"/>
      <c r="BE36" s="54"/>
      <c r="BF36" s="54"/>
      <c r="BG36" s="54"/>
      <c r="BH36" s="54"/>
      <c r="BI36" s="54"/>
      <c r="BJ36" s="54"/>
      <c r="BK36" s="54"/>
      <c r="BL36" s="54"/>
      <c r="BM36" s="54"/>
      <c r="BN36" s="54"/>
      <c r="BO36" s="54"/>
      <c r="BP36" s="54"/>
      <c r="BQ36" s="54"/>
      <c r="BR36" s="54"/>
      <c r="BS36" s="54"/>
      <c r="BT36" s="54"/>
      <c r="BU36" s="54"/>
      <c r="BV36" s="54"/>
      <c r="BW36" s="54"/>
      <c r="BX36" s="55"/>
    </row>
    <row r="37" spans="1:76" ht="30" customHeight="1">
      <c r="B37" s="528" t="s">
        <v>199</v>
      </c>
      <c r="C37" s="529"/>
      <c r="D37" s="586"/>
      <c r="E37" s="586"/>
      <c r="F37" s="586"/>
      <c r="G37" s="586"/>
      <c r="H37" s="586"/>
      <c r="I37" s="586"/>
      <c r="J37" s="549"/>
      <c r="K37" s="549"/>
      <c r="L37" s="549"/>
      <c r="M37" s="549"/>
      <c r="N37" s="549"/>
      <c r="O37" s="549"/>
      <c r="P37" s="549"/>
      <c r="Q37" s="549"/>
      <c r="R37" s="549"/>
      <c r="S37" s="549"/>
      <c r="T37" s="549"/>
      <c r="U37" s="549"/>
      <c r="V37" s="549"/>
      <c r="W37" s="549"/>
      <c r="X37" s="549"/>
      <c r="Y37" s="549"/>
      <c r="Z37" s="549"/>
      <c r="AA37" s="549"/>
      <c r="AB37" s="549"/>
      <c r="AC37" s="549"/>
      <c r="AD37" s="549"/>
      <c r="AE37" s="549"/>
      <c r="AF37" s="549"/>
      <c r="AG37" s="549"/>
      <c r="AH37" s="564"/>
      <c r="AI37" s="564"/>
      <c r="AJ37" s="564"/>
      <c r="AK37" s="564"/>
      <c r="AL37" s="564"/>
      <c r="AM37" s="564"/>
      <c r="AN37" s="564"/>
      <c r="AO37" s="564"/>
      <c r="AP37" s="564"/>
      <c r="AQ37" s="614" t="s">
        <v>606</v>
      </c>
      <c r="AR37" s="615"/>
      <c r="AS37" s="614" t="s">
        <v>606</v>
      </c>
      <c r="AT37" s="615"/>
      <c r="AU37" s="621"/>
      <c r="AV37" s="622"/>
      <c r="AW37" s="742"/>
      <c r="AX37" s="46"/>
      <c r="AY37" s="56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5"/>
    </row>
    <row r="38" spans="1:76" ht="30" customHeight="1">
      <c r="B38" s="528" t="s">
        <v>200</v>
      </c>
      <c r="C38" s="529"/>
      <c r="D38" s="586"/>
      <c r="E38" s="586"/>
      <c r="F38" s="586"/>
      <c r="G38" s="586"/>
      <c r="H38" s="586"/>
      <c r="I38" s="586"/>
      <c r="J38" s="549"/>
      <c r="K38" s="549"/>
      <c r="L38" s="549"/>
      <c r="M38" s="549"/>
      <c r="N38" s="549"/>
      <c r="O38" s="549"/>
      <c r="P38" s="549"/>
      <c r="Q38" s="549"/>
      <c r="R38" s="549"/>
      <c r="S38" s="549"/>
      <c r="T38" s="549"/>
      <c r="U38" s="549"/>
      <c r="V38" s="549"/>
      <c r="W38" s="549"/>
      <c r="X38" s="549"/>
      <c r="Y38" s="549"/>
      <c r="Z38" s="549"/>
      <c r="AA38" s="549"/>
      <c r="AB38" s="549"/>
      <c r="AC38" s="549"/>
      <c r="AD38" s="549"/>
      <c r="AE38" s="549"/>
      <c r="AF38" s="549"/>
      <c r="AG38" s="549"/>
      <c r="AH38" s="549"/>
      <c r="AI38" s="549"/>
      <c r="AJ38" s="549"/>
      <c r="AK38" s="549"/>
      <c r="AL38" s="549"/>
      <c r="AM38" s="549"/>
      <c r="AN38" s="549"/>
      <c r="AO38" s="549"/>
      <c r="AP38" s="549"/>
      <c r="AQ38" s="614" t="s">
        <v>606</v>
      </c>
      <c r="AR38" s="615"/>
      <c r="AS38" s="614" t="s">
        <v>606</v>
      </c>
      <c r="AT38" s="615"/>
      <c r="AU38" s="621"/>
      <c r="AV38" s="622"/>
      <c r="AW38" s="738"/>
      <c r="AX38" s="46"/>
      <c r="AY38" s="56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5"/>
    </row>
    <row r="39" spans="1:76" ht="30" customHeight="1" thickBot="1">
      <c r="B39" s="528" t="s">
        <v>201</v>
      </c>
      <c r="C39" s="529"/>
      <c r="D39" s="586"/>
      <c r="E39" s="586"/>
      <c r="F39" s="586"/>
      <c r="G39" s="586"/>
      <c r="H39" s="586"/>
      <c r="I39" s="586"/>
      <c r="J39" s="549"/>
      <c r="K39" s="549"/>
      <c r="L39" s="549"/>
      <c r="M39" s="549"/>
      <c r="N39" s="549"/>
      <c r="O39" s="549"/>
      <c r="P39" s="549"/>
      <c r="Q39" s="549"/>
      <c r="R39" s="549"/>
      <c r="S39" s="549"/>
      <c r="T39" s="549"/>
      <c r="U39" s="549"/>
      <c r="V39" s="549"/>
      <c r="W39" s="549"/>
      <c r="X39" s="549"/>
      <c r="Y39" s="549"/>
      <c r="Z39" s="549"/>
      <c r="AA39" s="549"/>
      <c r="AB39" s="549"/>
      <c r="AC39" s="549"/>
      <c r="AD39" s="549"/>
      <c r="AE39" s="549"/>
      <c r="AF39" s="549"/>
      <c r="AG39" s="549"/>
      <c r="AH39" s="549"/>
      <c r="AI39" s="549"/>
      <c r="AJ39" s="549"/>
      <c r="AK39" s="549"/>
      <c r="AL39" s="549"/>
      <c r="AM39" s="549"/>
      <c r="AN39" s="549"/>
      <c r="AO39" s="549"/>
      <c r="AP39" s="549"/>
      <c r="AQ39" s="614" t="s">
        <v>606</v>
      </c>
      <c r="AR39" s="615"/>
      <c r="AS39" s="614" t="s">
        <v>606</v>
      </c>
      <c r="AT39" s="615"/>
      <c r="AU39" s="616"/>
      <c r="AV39" s="617"/>
      <c r="AW39" s="738"/>
      <c r="AX39" s="46"/>
      <c r="AY39" s="56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5"/>
    </row>
    <row r="40" spans="1:76" ht="30" customHeight="1">
      <c r="B40" s="739" t="s">
        <v>245</v>
      </c>
      <c r="C40" s="740"/>
      <c r="D40" s="740"/>
      <c r="E40" s="740"/>
      <c r="F40" s="740"/>
      <c r="G40" s="740"/>
      <c r="H40" s="740"/>
      <c r="I40" s="740"/>
      <c r="J40" s="740"/>
      <c r="K40" s="740"/>
      <c r="L40" s="740"/>
      <c r="M40" s="740"/>
      <c r="N40" s="740"/>
      <c r="O40" s="740"/>
      <c r="P40" s="740"/>
      <c r="Q40" s="740"/>
      <c r="R40" s="740"/>
      <c r="S40" s="740"/>
      <c r="T40" s="740"/>
      <c r="U40" s="740"/>
      <c r="V40" s="740"/>
      <c r="W40" s="740"/>
      <c r="X40" s="740"/>
      <c r="Y40" s="740"/>
      <c r="Z40" s="740"/>
      <c r="AA40" s="740"/>
      <c r="AB40" s="740"/>
      <c r="AC40" s="740"/>
      <c r="AD40" s="740"/>
      <c r="AE40" s="740"/>
      <c r="AF40" s="740"/>
      <c r="AG40" s="740"/>
      <c r="AH40" s="740"/>
      <c r="AI40" s="740"/>
      <c r="AJ40" s="740"/>
      <c r="AK40" s="740"/>
      <c r="AL40" s="740"/>
      <c r="AM40" s="740"/>
      <c r="AN40" s="740"/>
      <c r="AO40" s="740"/>
      <c r="AP40" s="740"/>
      <c r="AQ40" s="740"/>
      <c r="AR40" s="740"/>
      <c r="AS40" s="740"/>
      <c r="AT40" s="740"/>
      <c r="AU40" s="740"/>
      <c r="AV40" s="741"/>
      <c r="AW40" s="738"/>
      <c r="AX40" s="46"/>
      <c r="AY40" s="56"/>
      <c r="AZ40" s="54"/>
      <c r="BA40" s="54"/>
      <c r="BB40" s="54"/>
      <c r="BC40" s="54"/>
      <c r="BD40" s="54"/>
      <c r="BE40" s="54"/>
      <c r="BF40" s="54"/>
      <c r="BG40" s="54"/>
      <c r="BH40" s="54"/>
      <c r="BI40" s="54"/>
      <c r="BJ40" s="54"/>
      <c r="BK40" s="54"/>
      <c r="BL40" s="54"/>
      <c r="BM40" s="54"/>
      <c r="BN40" s="54"/>
      <c r="BO40" s="54"/>
      <c r="BP40" s="54"/>
      <c r="BQ40" s="54"/>
      <c r="BR40" s="54"/>
      <c r="BS40" s="54"/>
      <c r="BT40" s="54"/>
      <c r="BU40" s="54"/>
      <c r="BV40" s="54"/>
      <c r="BW40" s="54"/>
      <c r="BX40" s="55"/>
    </row>
    <row r="41" spans="1:76" s="65" customFormat="1" ht="21.95" customHeight="1">
      <c r="A41" s="55"/>
      <c r="B41" s="526" t="s">
        <v>588</v>
      </c>
      <c r="C41" s="522"/>
      <c r="D41" s="522"/>
      <c r="E41" s="524" t="s">
        <v>226</v>
      </c>
      <c r="F41" s="524"/>
      <c r="G41" s="524"/>
      <c r="H41" s="524"/>
      <c r="I41" s="524"/>
      <c r="J41" s="524"/>
      <c r="K41" s="524" t="s">
        <v>228</v>
      </c>
      <c r="L41" s="524"/>
      <c r="M41" s="524"/>
      <c r="N41" s="524"/>
      <c r="O41" s="524"/>
      <c r="P41" s="524"/>
      <c r="Q41" s="524" t="s">
        <v>232</v>
      </c>
      <c r="R41" s="524"/>
      <c r="S41" s="524"/>
      <c r="T41" s="524"/>
      <c r="U41" s="524"/>
      <c r="V41" s="524"/>
      <c r="W41" s="524"/>
      <c r="X41" s="524"/>
      <c r="Y41" s="524"/>
      <c r="Z41" s="524"/>
      <c r="AA41" s="524"/>
      <c r="AB41" s="524"/>
      <c r="AC41" s="524" t="s">
        <v>233</v>
      </c>
      <c r="AD41" s="524"/>
      <c r="AE41" s="524"/>
      <c r="AF41" s="524"/>
      <c r="AG41" s="524"/>
      <c r="AH41" s="524"/>
      <c r="AI41" s="524"/>
      <c r="AJ41" s="524"/>
      <c r="AK41" s="524"/>
      <c r="AL41" s="524"/>
      <c r="AM41" s="524"/>
      <c r="AN41" s="524"/>
      <c r="AO41" s="524"/>
      <c r="AP41" s="524"/>
      <c r="AQ41" s="524"/>
      <c r="AR41" s="524"/>
      <c r="AS41" s="524"/>
      <c r="AT41" s="524"/>
      <c r="AU41" s="524"/>
      <c r="AV41" s="613"/>
      <c r="AW41" s="738"/>
      <c r="AX41" s="46"/>
      <c r="AY41" s="56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5"/>
    </row>
    <row r="42" spans="1:76" s="65" customFormat="1" ht="21.95" customHeight="1">
      <c r="B42" s="526"/>
      <c r="C42" s="522"/>
      <c r="D42" s="522"/>
      <c r="E42" s="524" t="s">
        <v>615</v>
      </c>
      <c r="F42" s="524"/>
      <c r="G42" s="524"/>
      <c r="H42" s="524" t="s">
        <v>207</v>
      </c>
      <c r="I42" s="524"/>
      <c r="J42" s="524"/>
      <c r="K42" s="524" t="s">
        <v>208</v>
      </c>
      <c r="L42" s="524"/>
      <c r="M42" s="524"/>
      <c r="N42" s="524" t="s">
        <v>207</v>
      </c>
      <c r="O42" s="524"/>
      <c r="P42" s="524"/>
      <c r="Q42" s="522" t="s">
        <v>229</v>
      </c>
      <c r="R42" s="522"/>
      <c r="S42" s="522"/>
      <c r="T42" s="522" t="s">
        <v>230</v>
      </c>
      <c r="U42" s="522"/>
      <c r="V42" s="522"/>
      <c r="W42" s="522" t="s">
        <v>231</v>
      </c>
      <c r="X42" s="522"/>
      <c r="Y42" s="522"/>
      <c r="Z42" s="493" t="s">
        <v>629</v>
      </c>
      <c r="AA42" s="517"/>
      <c r="AB42" s="142" t="s">
        <v>630</v>
      </c>
      <c r="AC42" s="522" t="s">
        <v>616</v>
      </c>
      <c r="AD42" s="522"/>
      <c r="AE42" s="522"/>
      <c r="AF42" s="522" t="s">
        <v>239</v>
      </c>
      <c r="AG42" s="522"/>
      <c r="AH42" s="522"/>
      <c r="AI42" s="522" t="s">
        <v>240</v>
      </c>
      <c r="AJ42" s="522"/>
      <c r="AK42" s="522"/>
      <c r="AL42" s="522" t="s">
        <v>203</v>
      </c>
      <c r="AM42" s="522"/>
      <c r="AN42" s="522"/>
      <c r="AO42" s="524" t="s">
        <v>209</v>
      </c>
      <c r="AP42" s="524"/>
      <c r="AQ42" s="524"/>
      <c r="AR42" s="524"/>
      <c r="AS42" s="522" t="s">
        <v>210</v>
      </c>
      <c r="AT42" s="522"/>
      <c r="AU42" s="522"/>
      <c r="AV42" s="612"/>
      <c r="AW42" s="738"/>
      <c r="AX42" s="46"/>
      <c r="AY42" s="56"/>
      <c r="AZ42" s="54"/>
      <c r="BA42" s="54"/>
      <c r="BB42" s="54"/>
      <c r="BC42" s="54"/>
      <c r="BD42" s="54"/>
      <c r="BE42" s="54"/>
      <c r="BF42" s="54"/>
      <c r="BG42" s="54"/>
      <c r="BH42" s="54"/>
      <c r="BI42" s="54"/>
      <c r="BJ42" s="54"/>
      <c r="BK42" s="54"/>
      <c r="BL42" s="54"/>
      <c r="BM42" s="54"/>
      <c r="BN42" s="54"/>
      <c r="BO42" s="54"/>
      <c r="BP42" s="54"/>
      <c r="BQ42" s="54"/>
      <c r="BR42" s="54"/>
      <c r="BS42" s="54"/>
      <c r="BT42" s="54"/>
      <c r="BU42" s="54"/>
      <c r="BV42" s="54"/>
      <c r="BW42" s="54"/>
      <c r="BX42" s="55"/>
    </row>
    <row r="43" spans="1:76" s="65" customFormat="1" ht="30" customHeight="1">
      <c r="B43" s="526"/>
      <c r="C43" s="522"/>
      <c r="D43" s="522"/>
      <c r="E43" s="522"/>
      <c r="F43" s="522"/>
      <c r="G43" s="522"/>
      <c r="H43" s="522"/>
      <c r="I43" s="522"/>
      <c r="J43" s="522"/>
      <c r="K43" s="522"/>
      <c r="L43" s="522"/>
      <c r="M43" s="522"/>
      <c r="N43" s="522"/>
      <c r="O43" s="522"/>
      <c r="P43" s="522"/>
      <c r="Q43" s="522"/>
      <c r="R43" s="522"/>
      <c r="S43" s="522"/>
      <c r="T43" s="522"/>
      <c r="U43" s="522"/>
      <c r="V43" s="522"/>
      <c r="W43" s="522"/>
      <c r="X43" s="522"/>
      <c r="Y43" s="522"/>
      <c r="Z43" s="493"/>
      <c r="AA43" s="517"/>
      <c r="AB43" s="155"/>
      <c r="AC43" s="522"/>
      <c r="AD43" s="522"/>
      <c r="AE43" s="522"/>
      <c r="AF43" s="522"/>
      <c r="AG43" s="522"/>
      <c r="AH43" s="522"/>
      <c r="AI43" s="522"/>
      <c r="AJ43" s="522"/>
      <c r="AK43" s="522"/>
      <c r="AL43" s="522"/>
      <c r="AM43" s="522"/>
      <c r="AN43" s="522"/>
      <c r="AO43" s="522"/>
      <c r="AP43" s="522"/>
      <c r="AQ43" s="522"/>
      <c r="AR43" s="522"/>
      <c r="AS43" s="522"/>
      <c r="AT43" s="522"/>
      <c r="AU43" s="522"/>
      <c r="AV43" s="612"/>
      <c r="AW43" s="36"/>
      <c r="AX43" s="46"/>
      <c r="AY43" s="56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5"/>
    </row>
    <row r="44" spans="1:76" s="65" customFormat="1" ht="30" customHeight="1">
      <c r="B44" s="532" t="s">
        <v>589</v>
      </c>
      <c r="C44" s="527"/>
      <c r="D44" s="527"/>
      <c r="E44" s="533" t="s">
        <v>615</v>
      </c>
      <c r="F44" s="533"/>
      <c r="G44" s="533"/>
      <c r="H44" s="533" t="s">
        <v>207</v>
      </c>
      <c r="I44" s="533"/>
      <c r="J44" s="533"/>
      <c r="K44" s="533" t="s">
        <v>208</v>
      </c>
      <c r="L44" s="533"/>
      <c r="M44" s="533"/>
      <c r="N44" s="533" t="s">
        <v>207</v>
      </c>
      <c r="O44" s="533"/>
      <c r="P44" s="533"/>
      <c r="Q44" s="527" t="s">
        <v>229</v>
      </c>
      <c r="R44" s="527"/>
      <c r="S44" s="527"/>
      <c r="T44" s="527" t="s">
        <v>230</v>
      </c>
      <c r="U44" s="527"/>
      <c r="V44" s="527"/>
      <c r="W44" s="527" t="s">
        <v>231</v>
      </c>
      <c r="X44" s="527"/>
      <c r="Y44" s="527"/>
      <c r="Z44" s="491" t="s">
        <v>629</v>
      </c>
      <c r="AA44" s="492"/>
      <c r="AB44" s="143" t="s">
        <v>630</v>
      </c>
      <c r="AC44" s="527" t="s">
        <v>616</v>
      </c>
      <c r="AD44" s="527"/>
      <c r="AE44" s="527"/>
      <c r="AF44" s="527" t="s">
        <v>239</v>
      </c>
      <c r="AG44" s="527"/>
      <c r="AH44" s="527"/>
      <c r="AI44" s="527" t="s">
        <v>240</v>
      </c>
      <c r="AJ44" s="527"/>
      <c r="AK44" s="527"/>
      <c r="AL44" s="527" t="s">
        <v>203</v>
      </c>
      <c r="AM44" s="527"/>
      <c r="AN44" s="527"/>
      <c r="AO44" s="533" t="s">
        <v>209</v>
      </c>
      <c r="AP44" s="533"/>
      <c r="AQ44" s="533"/>
      <c r="AR44" s="533"/>
      <c r="AS44" s="527" t="s">
        <v>210</v>
      </c>
      <c r="AT44" s="527"/>
      <c r="AU44" s="527"/>
      <c r="AV44" s="737"/>
      <c r="AW44" s="36"/>
      <c r="AX44" s="46"/>
      <c r="AY44" s="56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5"/>
    </row>
    <row r="45" spans="1:76" s="65" customFormat="1" ht="30" customHeight="1">
      <c r="B45" s="532"/>
      <c r="C45" s="527"/>
      <c r="D45" s="527"/>
      <c r="E45" s="527"/>
      <c r="F45" s="527"/>
      <c r="G45" s="527"/>
      <c r="H45" s="527"/>
      <c r="I45" s="527"/>
      <c r="J45" s="527"/>
      <c r="K45" s="527"/>
      <c r="L45" s="527"/>
      <c r="M45" s="527"/>
      <c r="N45" s="527"/>
      <c r="O45" s="527"/>
      <c r="P45" s="527"/>
      <c r="Q45" s="527"/>
      <c r="R45" s="527"/>
      <c r="S45" s="527"/>
      <c r="T45" s="527"/>
      <c r="U45" s="527"/>
      <c r="V45" s="527"/>
      <c r="W45" s="527"/>
      <c r="X45" s="527"/>
      <c r="Y45" s="527"/>
      <c r="Z45" s="491"/>
      <c r="AA45" s="492"/>
      <c r="AB45" s="156"/>
      <c r="AC45" s="527"/>
      <c r="AD45" s="527"/>
      <c r="AE45" s="527"/>
      <c r="AF45" s="527"/>
      <c r="AG45" s="527"/>
      <c r="AH45" s="527"/>
      <c r="AI45" s="527"/>
      <c r="AJ45" s="527"/>
      <c r="AK45" s="527"/>
      <c r="AL45" s="527"/>
      <c r="AM45" s="527"/>
      <c r="AN45" s="527"/>
      <c r="AO45" s="527"/>
      <c r="AP45" s="527"/>
      <c r="AQ45" s="527"/>
      <c r="AR45" s="527"/>
      <c r="AS45" s="527"/>
      <c r="AT45" s="527"/>
      <c r="AU45" s="527"/>
      <c r="AV45" s="737"/>
      <c r="AW45" s="36"/>
      <c r="AX45" s="46"/>
      <c r="AY45" s="56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5"/>
    </row>
    <row r="46" spans="1:76" s="65" customFormat="1" ht="21.95" customHeight="1">
      <c r="B46" s="523" t="s">
        <v>233</v>
      </c>
      <c r="C46" s="524"/>
      <c r="D46" s="524"/>
      <c r="E46" s="524"/>
      <c r="F46" s="524"/>
      <c r="G46" s="524"/>
      <c r="H46" s="524"/>
      <c r="I46" s="524"/>
      <c r="J46" s="524"/>
      <c r="K46" s="524"/>
      <c r="L46" s="524"/>
      <c r="M46" s="524"/>
      <c r="N46" s="524"/>
      <c r="O46" s="524"/>
      <c r="P46" s="524"/>
      <c r="Q46" s="524"/>
      <c r="R46" s="524"/>
      <c r="S46" s="524"/>
      <c r="T46" s="524"/>
      <c r="U46" s="524"/>
      <c r="V46" s="524"/>
      <c r="W46" s="522" t="s">
        <v>212</v>
      </c>
      <c r="X46" s="522"/>
      <c r="Y46" s="522"/>
      <c r="Z46" s="525" t="s">
        <v>621</v>
      </c>
      <c r="AA46" s="525"/>
      <c r="AB46" s="525"/>
      <c r="AC46" s="485" t="s">
        <v>617</v>
      </c>
      <c r="AD46" s="486"/>
      <c r="AE46" s="487"/>
      <c r="AF46" s="485" t="s">
        <v>620</v>
      </c>
      <c r="AG46" s="487"/>
      <c r="AH46" s="485" t="s">
        <v>626</v>
      </c>
      <c r="AI46" s="487"/>
      <c r="AJ46" s="485" t="s">
        <v>625</v>
      </c>
      <c r="AK46" s="487"/>
      <c r="AL46" s="485" t="s">
        <v>618</v>
      </c>
      <c r="AM46" s="487"/>
      <c r="AN46" s="149" t="s">
        <v>192</v>
      </c>
      <c r="AO46" s="149"/>
      <c r="AP46" s="514" t="s">
        <v>193</v>
      </c>
      <c r="AQ46" s="515"/>
      <c r="AR46" s="516"/>
      <c r="AS46" s="800" t="s">
        <v>59</v>
      </c>
      <c r="AT46" s="800"/>
      <c r="AU46" s="800"/>
      <c r="AV46" s="801"/>
      <c r="AW46" s="36"/>
    </row>
    <row r="47" spans="1:76" s="65" customFormat="1" ht="21.95" customHeight="1">
      <c r="B47" s="526" t="s">
        <v>587</v>
      </c>
      <c r="C47" s="522"/>
      <c r="D47" s="522"/>
      <c r="E47" s="522" t="s">
        <v>204</v>
      </c>
      <c r="F47" s="522"/>
      <c r="G47" s="522"/>
      <c r="H47" s="522" t="s">
        <v>229</v>
      </c>
      <c r="I47" s="522"/>
      <c r="J47" s="522"/>
      <c r="K47" s="522" t="s">
        <v>231</v>
      </c>
      <c r="L47" s="522"/>
      <c r="M47" s="522"/>
      <c r="N47" s="522" t="s">
        <v>237</v>
      </c>
      <c r="O47" s="522"/>
      <c r="P47" s="522"/>
      <c r="Q47" s="524" t="s">
        <v>234</v>
      </c>
      <c r="R47" s="524"/>
      <c r="S47" s="524"/>
      <c r="T47" s="524" t="s">
        <v>283</v>
      </c>
      <c r="U47" s="524"/>
      <c r="V47" s="524"/>
      <c r="W47" s="522"/>
      <c r="X47" s="522"/>
      <c r="Y47" s="522"/>
      <c r="Z47" s="525"/>
      <c r="AA47" s="525"/>
      <c r="AB47" s="525"/>
      <c r="AC47" s="512"/>
      <c r="AD47" s="535"/>
      <c r="AE47" s="513"/>
      <c r="AF47" s="512"/>
      <c r="AG47" s="513"/>
      <c r="AH47" s="512"/>
      <c r="AI47" s="513"/>
      <c r="AJ47" s="512"/>
      <c r="AK47" s="513"/>
      <c r="AL47" s="512"/>
      <c r="AM47" s="513"/>
      <c r="AN47" s="149" t="s">
        <v>198</v>
      </c>
      <c r="AO47" s="149"/>
      <c r="AP47" s="149" t="s">
        <v>619</v>
      </c>
      <c r="AQ47" s="149"/>
      <c r="AR47" s="149"/>
      <c r="AS47" s="800" t="s">
        <v>619</v>
      </c>
      <c r="AT47" s="800"/>
      <c r="AU47" s="800"/>
      <c r="AV47" s="801"/>
      <c r="AW47" s="41"/>
    </row>
    <row r="48" spans="1:76" s="65" customFormat="1" ht="21.95" customHeight="1">
      <c r="B48" s="526"/>
      <c r="C48" s="522"/>
      <c r="D48" s="522"/>
      <c r="E48" s="493"/>
      <c r="F48" s="494"/>
      <c r="G48" s="517"/>
      <c r="H48" s="493"/>
      <c r="I48" s="494"/>
      <c r="J48" s="517"/>
      <c r="K48" s="493"/>
      <c r="L48" s="494"/>
      <c r="M48" s="517"/>
      <c r="N48" s="493"/>
      <c r="O48" s="494"/>
      <c r="P48" s="517"/>
      <c r="Q48" s="493"/>
      <c r="R48" s="494"/>
      <c r="S48" s="517"/>
      <c r="T48" s="493"/>
      <c r="U48" s="494"/>
      <c r="V48" s="517"/>
      <c r="W48" s="522"/>
      <c r="X48" s="522"/>
      <c r="Y48" s="522"/>
      <c r="Z48" s="522"/>
      <c r="AA48" s="522"/>
      <c r="AB48" s="522"/>
      <c r="AC48" s="493"/>
      <c r="AD48" s="494"/>
      <c r="AE48" s="517"/>
      <c r="AF48" s="493"/>
      <c r="AG48" s="517"/>
      <c r="AH48" s="493"/>
      <c r="AI48" s="517"/>
      <c r="AJ48" s="493"/>
      <c r="AK48" s="517"/>
      <c r="AL48" s="493"/>
      <c r="AM48" s="517"/>
      <c r="AN48" s="518"/>
      <c r="AO48" s="519"/>
      <c r="AP48" s="150"/>
      <c r="AQ48" s="150"/>
      <c r="AR48" s="151"/>
      <c r="AS48" s="793"/>
      <c r="AT48" s="794"/>
      <c r="AU48" s="794"/>
      <c r="AV48" s="795"/>
      <c r="AW48" s="41"/>
    </row>
    <row r="49" spans="1:76" s="65" customFormat="1" ht="21.95" customHeight="1" thickBot="1">
      <c r="B49" s="532" t="s">
        <v>589</v>
      </c>
      <c r="C49" s="527"/>
      <c r="D49" s="527"/>
      <c r="E49" s="527" t="s">
        <v>204</v>
      </c>
      <c r="F49" s="527"/>
      <c r="G49" s="527"/>
      <c r="H49" s="527" t="s">
        <v>229</v>
      </c>
      <c r="I49" s="527"/>
      <c r="J49" s="527"/>
      <c r="K49" s="527" t="s">
        <v>231</v>
      </c>
      <c r="L49" s="527"/>
      <c r="M49" s="527"/>
      <c r="N49" s="527" t="s">
        <v>237</v>
      </c>
      <c r="O49" s="527"/>
      <c r="P49" s="527"/>
      <c r="Q49" s="533" t="s">
        <v>234</v>
      </c>
      <c r="R49" s="533"/>
      <c r="S49" s="533"/>
      <c r="T49" s="533" t="s">
        <v>627</v>
      </c>
      <c r="U49" s="533"/>
      <c r="V49" s="533"/>
      <c r="W49" s="491" t="s">
        <v>212</v>
      </c>
      <c r="X49" s="534"/>
      <c r="Y49" s="492"/>
      <c r="Z49" s="734" t="s">
        <v>622</v>
      </c>
      <c r="AA49" s="735"/>
      <c r="AB49" s="736"/>
      <c r="AC49" s="491" t="s">
        <v>617</v>
      </c>
      <c r="AD49" s="534"/>
      <c r="AE49" s="534"/>
      <c r="AF49" s="491" t="s">
        <v>620</v>
      </c>
      <c r="AG49" s="492"/>
      <c r="AH49" s="491" t="s">
        <v>624</v>
      </c>
      <c r="AI49" s="492"/>
      <c r="AJ49" s="491" t="s">
        <v>625</v>
      </c>
      <c r="AK49" s="492"/>
      <c r="AL49" s="491" t="s">
        <v>618</v>
      </c>
      <c r="AM49" s="492"/>
      <c r="AN49" s="520"/>
      <c r="AO49" s="521"/>
      <c r="AP49" s="152"/>
      <c r="AQ49" s="152"/>
      <c r="AR49" s="153"/>
      <c r="AS49" s="796"/>
      <c r="AT49" s="797"/>
      <c r="AU49" s="798"/>
      <c r="AV49" s="799"/>
      <c r="AW49" s="41"/>
    </row>
    <row r="50" spans="1:76" s="65" customFormat="1" ht="21.95" customHeight="1" thickBot="1">
      <c r="B50" s="532"/>
      <c r="C50" s="527"/>
      <c r="D50" s="527"/>
      <c r="E50" s="527"/>
      <c r="F50" s="527"/>
      <c r="G50" s="527"/>
      <c r="H50" s="527"/>
      <c r="I50" s="527"/>
      <c r="J50" s="527"/>
      <c r="K50" s="527"/>
      <c r="L50" s="527"/>
      <c r="M50" s="527"/>
      <c r="N50" s="527"/>
      <c r="O50" s="527"/>
      <c r="P50" s="527"/>
      <c r="Q50" s="527"/>
      <c r="R50" s="527"/>
      <c r="S50" s="527"/>
      <c r="T50" s="527"/>
      <c r="U50" s="527"/>
      <c r="V50" s="527"/>
      <c r="W50" s="527"/>
      <c r="X50" s="527"/>
      <c r="Y50" s="527"/>
      <c r="Z50" s="527"/>
      <c r="AA50" s="527"/>
      <c r="AB50" s="527"/>
      <c r="AC50" s="491"/>
      <c r="AD50" s="534"/>
      <c r="AE50" s="492"/>
      <c r="AF50" s="491"/>
      <c r="AG50" s="492"/>
      <c r="AH50" s="491"/>
      <c r="AI50" s="492"/>
      <c r="AJ50" s="491"/>
      <c r="AK50" s="492"/>
      <c r="AL50" s="491"/>
      <c r="AM50" s="492"/>
      <c r="AN50" s="493" t="s">
        <v>628</v>
      </c>
      <c r="AO50" s="494"/>
      <c r="AP50" s="494"/>
      <c r="AQ50" s="494"/>
      <c r="AR50" s="495"/>
      <c r="AS50" s="483" t="s">
        <v>623</v>
      </c>
      <c r="AT50" s="484"/>
      <c r="AU50" s="483" t="s">
        <v>623</v>
      </c>
      <c r="AV50" s="484"/>
      <c r="AW50" s="41"/>
    </row>
    <row r="51" spans="1:76" ht="20.100000000000001" customHeight="1">
      <c r="A51" s="65"/>
      <c r="B51" s="528" t="s">
        <v>214</v>
      </c>
      <c r="C51" s="529"/>
      <c r="D51" s="529"/>
      <c r="E51" s="485"/>
      <c r="F51" s="486"/>
      <c r="G51" s="486"/>
      <c r="H51" s="486"/>
      <c r="I51" s="486"/>
      <c r="J51" s="486"/>
      <c r="K51" s="486"/>
      <c r="L51" s="486"/>
      <c r="M51" s="486"/>
      <c r="N51" s="486"/>
      <c r="O51" s="486"/>
      <c r="P51" s="486"/>
      <c r="Q51" s="486"/>
      <c r="R51" s="486"/>
      <c r="S51" s="486"/>
      <c r="T51" s="486"/>
      <c r="U51" s="486"/>
      <c r="V51" s="486"/>
      <c r="W51" s="486"/>
      <c r="X51" s="486"/>
      <c r="Y51" s="486"/>
      <c r="Z51" s="486"/>
      <c r="AA51" s="486"/>
      <c r="AB51" s="486"/>
      <c r="AC51" s="486"/>
      <c r="AD51" s="486"/>
      <c r="AE51" s="486"/>
      <c r="AF51" s="486"/>
      <c r="AG51" s="487"/>
      <c r="AH51" s="485"/>
      <c r="AI51" s="486"/>
      <c r="AJ51" s="486"/>
      <c r="AK51" s="486"/>
      <c r="AL51" s="486"/>
      <c r="AM51" s="486"/>
      <c r="AN51" s="486"/>
      <c r="AO51" s="486"/>
      <c r="AP51" s="486"/>
      <c r="AQ51" s="486"/>
      <c r="AR51" s="487"/>
      <c r="AS51" s="154"/>
      <c r="AT51" s="154"/>
      <c r="AU51" s="154"/>
      <c r="AV51" s="154"/>
      <c r="AW51" s="41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65"/>
      <c r="BK51" s="65"/>
      <c r="BL51" s="65"/>
      <c r="BM51" s="65"/>
      <c r="BN51" s="65"/>
      <c r="BO51" s="65"/>
      <c r="BP51" s="65"/>
      <c r="BQ51" s="65"/>
      <c r="BR51" s="65"/>
      <c r="BS51" s="65"/>
      <c r="BT51" s="65"/>
      <c r="BU51" s="65"/>
      <c r="BV51" s="65"/>
      <c r="BW51" s="65"/>
      <c r="BX51" s="65"/>
    </row>
    <row r="52" spans="1:76" ht="20.100000000000001" customHeight="1" thickBot="1">
      <c r="B52" s="530"/>
      <c r="C52" s="531"/>
      <c r="D52" s="531"/>
      <c r="E52" s="488"/>
      <c r="F52" s="489"/>
      <c r="G52" s="489"/>
      <c r="H52" s="489"/>
      <c r="I52" s="489"/>
      <c r="J52" s="489"/>
      <c r="K52" s="489"/>
      <c r="L52" s="489"/>
      <c r="M52" s="489"/>
      <c r="N52" s="489"/>
      <c r="O52" s="489"/>
      <c r="P52" s="489"/>
      <c r="Q52" s="489"/>
      <c r="R52" s="489"/>
      <c r="S52" s="489"/>
      <c r="T52" s="489"/>
      <c r="U52" s="489"/>
      <c r="V52" s="489"/>
      <c r="W52" s="489"/>
      <c r="X52" s="489"/>
      <c r="Y52" s="489"/>
      <c r="Z52" s="489"/>
      <c r="AA52" s="489"/>
      <c r="AB52" s="489"/>
      <c r="AC52" s="489"/>
      <c r="AD52" s="489"/>
      <c r="AE52" s="489"/>
      <c r="AF52" s="489"/>
      <c r="AG52" s="490"/>
      <c r="AH52" s="488"/>
      <c r="AI52" s="489"/>
      <c r="AJ52" s="489"/>
      <c r="AK52" s="489"/>
      <c r="AL52" s="489"/>
      <c r="AM52" s="489"/>
      <c r="AN52" s="489"/>
      <c r="AO52" s="489"/>
      <c r="AP52" s="489"/>
      <c r="AQ52" s="489"/>
      <c r="AR52" s="490"/>
      <c r="AS52" s="145"/>
      <c r="AT52" s="145"/>
      <c r="AU52" s="145"/>
      <c r="AV52" s="145"/>
      <c r="AW52" s="36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65"/>
      <c r="BK52" s="65"/>
      <c r="BL52" s="65"/>
      <c r="BM52" s="65"/>
      <c r="BN52" s="65"/>
      <c r="BO52" s="65"/>
      <c r="BP52" s="65"/>
      <c r="BQ52" s="65"/>
      <c r="BR52" s="65"/>
      <c r="BS52" s="65"/>
      <c r="BT52" s="65"/>
      <c r="BU52" s="65"/>
      <c r="BV52" s="65"/>
      <c r="BW52" s="65"/>
      <c r="BX52" s="65"/>
    </row>
    <row r="53" spans="1:76" ht="4.5" customHeight="1">
      <c r="AW53" s="36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65"/>
      <c r="BK53" s="65"/>
      <c r="BL53" s="65"/>
      <c r="BM53" s="65"/>
      <c r="BN53" s="65"/>
      <c r="BO53" s="65"/>
      <c r="BP53" s="65"/>
      <c r="BQ53" s="65"/>
      <c r="BR53" s="65"/>
      <c r="BS53" s="65"/>
      <c r="BT53" s="65"/>
      <c r="BU53" s="65"/>
      <c r="BV53" s="65"/>
      <c r="BW53" s="65"/>
      <c r="BX53" s="65"/>
    </row>
    <row r="54" spans="1:76" ht="3.75" customHeight="1" thickBot="1">
      <c r="AW54" s="36"/>
      <c r="AX54" s="46"/>
      <c r="AY54" s="56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5"/>
    </row>
    <row r="55" spans="1:76" ht="24.95" customHeight="1">
      <c r="B55" s="714" t="s">
        <v>67</v>
      </c>
      <c r="C55" s="707" t="s">
        <v>10</v>
      </c>
      <c r="D55" s="707"/>
      <c r="E55" s="707"/>
      <c r="F55" s="707" t="s">
        <v>19</v>
      </c>
      <c r="G55" s="707"/>
      <c r="H55" s="707"/>
      <c r="I55" s="707" t="s">
        <v>68</v>
      </c>
      <c r="J55" s="707"/>
      <c r="K55" s="707"/>
      <c r="L55" s="717" t="s">
        <v>163</v>
      </c>
      <c r="M55" s="717"/>
      <c r="N55" s="717"/>
      <c r="O55" s="717"/>
      <c r="P55" s="717"/>
      <c r="Q55" s="717"/>
      <c r="R55" s="717"/>
      <c r="S55" s="717"/>
      <c r="T55" s="717"/>
      <c r="U55" s="717"/>
      <c r="V55" s="717"/>
      <c r="W55" s="717"/>
      <c r="X55" s="717"/>
      <c r="Y55" s="717"/>
      <c r="Z55" s="717"/>
      <c r="AA55" s="717"/>
      <c r="AB55" s="717"/>
      <c r="AC55" s="717"/>
      <c r="AD55" s="717"/>
      <c r="AE55" s="717"/>
      <c r="AF55" s="717"/>
      <c r="AG55" s="717"/>
      <c r="AH55" s="717"/>
      <c r="AI55" s="717"/>
      <c r="AJ55" s="717"/>
      <c r="AK55" s="717"/>
      <c r="AL55" s="717"/>
      <c r="AM55" s="720" t="s">
        <v>18</v>
      </c>
      <c r="AN55" s="707" t="s">
        <v>10</v>
      </c>
      <c r="AO55" s="707"/>
      <c r="AP55" s="707"/>
      <c r="AQ55" s="707" t="s">
        <v>19</v>
      </c>
      <c r="AR55" s="707"/>
      <c r="AS55" s="707"/>
      <c r="AT55" s="707" t="s">
        <v>20</v>
      </c>
      <c r="AU55" s="707"/>
      <c r="AV55" s="723"/>
      <c r="AX55" s="46"/>
      <c r="AY55" s="56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5"/>
    </row>
    <row r="56" spans="1:76" ht="24.95" customHeight="1">
      <c r="B56" s="715"/>
      <c r="C56" s="661"/>
      <c r="D56" s="661"/>
      <c r="E56" s="661"/>
      <c r="F56" s="661"/>
      <c r="G56" s="661"/>
      <c r="H56" s="661"/>
      <c r="I56" s="661"/>
      <c r="J56" s="661"/>
      <c r="K56" s="661"/>
      <c r="L56" s="718"/>
      <c r="M56" s="718"/>
      <c r="N56" s="718"/>
      <c r="O56" s="718"/>
      <c r="P56" s="718"/>
      <c r="Q56" s="718"/>
      <c r="R56" s="718"/>
      <c r="S56" s="718"/>
      <c r="T56" s="718"/>
      <c r="U56" s="718"/>
      <c r="V56" s="718"/>
      <c r="W56" s="718"/>
      <c r="X56" s="718"/>
      <c r="Y56" s="718"/>
      <c r="Z56" s="718"/>
      <c r="AA56" s="718"/>
      <c r="AB56" s="718"/>
      <c r="AC56" s="718"/>
      <c r="AD56" s="718"/>
      <c r="AE56" s="718"/>
      <c r="AF56" s="718"/>
      <c r="AG56" s="718"/>
      <c r="AH56" s="718"/>
      <c r="AI56" s="718"/>
      <c r="AJ56" s="718"/>
      <c r="AK56" s="718"/>
      <c r="AL56" s="718"/>
      <c r="AM56" s="721"/>
      <c r="AN56" s="721"/>
      <c r="AO56" s="721"/>
      <c r="AP56" s="721"/>
      <c r="AQ56" s="661"/>
      <c r="AR56" s="661"/>
      <c r="AS56" s="661"/>
      <c r="AT56" s="661"/>
      <c r="AU56" s="661"/>
      <c r="AV56" s="712"/>
      <c r="AW56" s="36"/>
      <c r="AX56" s="54"/>
      <c r="AY56" s="90" t="s">
        <v>407</v>
      </c>
      <c r="AZ56" s="58" t="s">
        <v>397</v>
      </c>
      <c r="BA56" s="58" t="s">
        <v>397</v>
      </c>
      <c r="BB56" s="58" t="s">
        <v>376</v>
      </c>
      <c r="BC56" s="58" t="s">
        <v>376</v>
      </c>
      <c r="BD56" s="58" t="s">
        <v>377</v>
      </c>
      <c r="BE56" s="58" t="s">
        <v>377</v>
      </c>
      <c r="BF56" s="58" t="s">
        <v>408</v>
      </c>
      <c r="BG56" s="58" t="s">
        <v>408</v>
      </c>
      <c r="BH56" s="58" t="s">
        <v>379</v>
      </c>
      <c r="BI56" s="58" t="s">
        <v>268</v>
      </c>
      <c r="BJ56" s="59" t="s">
        <v>409</v>
      </c>
      <c r="BK56" s="59" t="s">
        <v>410</v>
      </c>
      <c r="BL56" s="59" t="s">
        <v>410</v>
      </c>
      <c r="BM56" s="60" t="s">
        <v>271</v>
      </c>
      <c r="BN56" s="60" t="s">
        <v>272</v>
      </c>
      <c r="BO56" s="87"/>
      <c r="BP56" s="87"/>
      <c r="BQ56" s="87"/>
      <c r="BR56" s="87"/>
      <c r="BS56" s="87"/>
      <c r="BT56" s="61"/>
      <c r="BU56" s="87"/>
      <c r="BV56" s="87"/>
      <c r="BW56" s="87"/>
      <c r="BX56" s="87"/>
    </row>
    <row r="57" spans="1:76" ht="24.95" customHeight="1" thickBot="1">
      <c r="B57" s="716"/>
      <c r="C57" s="659"/>
      <c r="D57" s="659"/>
      <c r="E57" s="659"/>
      <c r="F57" s="659"/>
      <c r="G57" s="659"/>
      <c r="H57" s="659"/>
      <c r="I57" s="659"/>
      <c r="J57" s="659"/>
      <c r="K57" s="659"/>
      <c r="L57" s="719"/>
      <c r="M57" s="719"/>
      <c r="N57" s="719"/>
      <c r="O57" s="719"/>
      <c r="P57" s="719"/>
      <c r="Q57" s="719"/>
      <c r="R57" s="719"/>
      <c r="S57" s="719"/>
      <c r="T57" s="719"/>
      <c r="U57" s="719"/>
      <c r="V57" s="719"/>
      <c r="W57" s="719"/>
      <c r="X57" s="719"/>
      <c r="Y57" s="719"/>
      <c r="Z57" s="719"/>
      <c r="AA57" s="719"/>
      <c r="AB57" s="719"/>
      <c r="AC57" s="719"/>
      <c r="AD57" s="719"/>
      <c r="AE57" s="719"/>
      <c r="AF57" s="719"/>
      <c r="AG57" s="719"/>
      <c r="AH57" s="719"/>
      <c r="AI57" s="719"/>
      <c r="AJ57" s="719"/>
      <c r="AK57" s="719"/>
      <c r="AL57" s="719"/>
      <c r="AM57" s="722"/>
      <c r="AN57" s="722"/>
      <c r="AO57" s="722"/>
      <c r="AP57" s="722"/>
      <c r="AQ57" s="659"/>
      <c r="AR57" s="659"/>
      <c r="AS57" s="659"/>
      <c r="AT57" s="659"/>
      <c r="AU57" s="659"/>
      <c r="AV57" s="713"/>
      <c r="AW57" s="36"/>
      <c r="AX57" s="54"/>
      <c r="AY57" s="90" t="s">
        <v>400</v>
      </c>
      <c r="AZ57" s="58" t="s">
        <v>411</v>
      </c>
      <c r="BA57" s="58" t="s">
        <v>411</v>
      </c>
      <c r="BB57" s="58" t="s">
        <v>402</v>
      </c>
      <c r="BC57" s="58" t="s">
        <v>402</v>
      </c>
      <c r="BD57" s="58" t="s">
        <v>412</v>
      </c>
      <c r="BE57" s="58" t="s">
        <v>412</v>
      </c>
      <c r="BF57" s="58" t="s">
        <v>413</v>
      </c>
      <c r="BG57" s="58" t="s">
        <v>413</v>
      </c>
      <c r="BH57" s="58" t="s">
        <v>405</v>
      </c>
      <c r="BI57" s="58" t="s">
        <v>406</v>
      </c>
      <c r="BJ57" s="59" t="s">
        <v>370</v>
      </c>
      <c r="BK57" s="59" t="s">
        <v>371</v>
      </c>
      <c r="BL57" s="59" t="s">
        <v>371</v>
      </c>
      <c r="BM57" s="60" t="s">
        <v>271</v>
      </c>
      <c r="BN57" s="60" t="s">
        <v>272</v>
      </c>
      <c r="BO57" s="87">
        <v>100</v>
      </c>
      <c r="BP57" s="87">
        <v>100</v>
      </c>
      <c r="BQ57" s="87">
        <v>200</v>
      </c>
      <c r="BR57" s="87">
        <v>200</v>
      </c>
      <c r="BS57" s="87">
        <v>225</v>
      </c>
      <c r="BT57" s="61"/>
      <c r="BU57" s="87">
        <v>1</v>
      </c>
      <c r="BV57" s="87">
        <v>3</v>
      </c>
      <c r="BW57" s="87">
        <v>3</v>
      </c>
      <c r="BX57" s="87">
        <v>3.5</v>
      </c>
    </row>
    <row r="58" spans="1:76" ht="27" customHeight="1">
      <c r="B58" s="641" t="s">
        <v>14</v>
      </c>
      <c r="C58" s="609"/>
      <c r="D58" s="609"/>
      <c r="E58" s="609"/>
      <c r="F58" s="609"/>
      <c r="G58" s="609"/>
      <c r="H58" s="609"/>
      <c r="I58" s="609" t="s">
        <v>15</v>
      </c>
      <c r="J58" s="609"/>
      <c r="K58" s="609"/>
      <c r="L58" s="609"/>
      <c r="M58" s="609"/>
      <c r="N58" s="609"/>
      <c r="O58" s="609"/>
      <c r="P58" s="609"/>
      <c r="Q58" s="609"/>
      <c r="R58" s="609"/>
      <c r="S58" s="609"/>
      <c r="T58" s="609"/>
      <c r="U58" s="609" t="s">
        <v>177</v>
      </c>
      <c r="V58" s="609"/>
      <c r="W58" s="609"/>
      <c r="X58" s="609"/>
      <c r="Y58" s="609"/>
      <c r="Z58" s="609"/>
      <c r="AA58" s="609"/>
      <c r="AB58" s="609"/>
      <c r="AC58" s="609"/>
      <c r="AD58" s="609"/>
      <c r="AE58" s="609"/>
      <c r="AF58" s="609"/>
      <c r="AG58" s="609" t="s">
        <v>16</v>
      </c>
      <c r="AH58" s="609"/>
      <c r="AI58" s="609"/>
      <c r="AJ58" s="609"/>
      <c r="AK58" s="728">
        <f ca="1">TODAY()</f>
        <v>44669</v>
      </c>
      <c r="AL58" s="728"/>
      <c r="AM58" s="728"/>
      <c r="AN58" s="728"/>
      <c r="AO58" s="728"/>
      <c r="AP58" s="728"/>
      <c r="AQ58" s="729" t="s">
        <v>12</v>
      </c>
      <c r="AR58" s="729"/>
      <c r="AS58" s="729"/>
      <c r="AT58" s="729"/>
      <c r="AU58" s="729"/>
      <c r="AV58" s="730"/>
      <c r="AW58" s="36"/>
      <c r="AX58" s="54"/>
      <c r="AY58" s="90" t="s">
        <v>414</v>
      </c>
      <c r="AZ58" s="58" t="s">
        <v>397</v>
      </c>
      <c r="BA58" s="58" t="s">
        <v>397</v>
      </c>
      <c r="BB58" s="58" t="s">
        <v>415</v>
      </c>
      <c r="BC58" s="58" t="s">
        <v>415</v>
      </c>
      <c r="BD58" s="58" t="s">
        <v>377</v>
      </c>
      <c r="BE58" s="58" t="s">
        <v>377</v>
      </c>
      <c r="BF58" s="58" t="s">
        <v>408</v>
      </c>
      <c r="BG58" s="58" t="s">
        <v>408</v>
      </c>
      <c r="BH58" s="58" t="s">
        <v>416</v>
      </c>
      <c r="BI58" s="58" t="s">
        <v>353</v>
      </c>
      <c r="BJ58" s="59" t="s">
        <v>354</v>
      </c>
      <c r="BK58" s="59" t="s">
        <v>355</v>
      </c>
      <c r="BL58" s="59" t="s">
        <v>355</v>
      </c>
      <c r="BM58" s="60" t="s">
        <v>271</v>
      </c>
      <c r="BN58" s="60" t="s">
        <v>272</v>
      </c>
      <c r="BO58" s="87" t="s">
        <v>417</v>
      </c>
      <c r="BP58" s="87" t="s">
        <v>417</v>
      </c>
      <c r="BQ58" s="87">
        <v>200</v>
      </c>
      <c r="BR58" s="87">
        <v>200</v>
      </c>
      <c r="BS58" s="87">
        <v>150</v>
      </c>
      <c r="BT58" s="61" t="s">
        <v>356</v>
      </c>
      <c r="BU58" s="87">
        <v>1.5</v>
      </c>
      <c r="BV58" s="87">
        <v>3</v>
      </c>
      <c r="BW58" s="87">
        <v>3.2</v>
      </c>
      <c r="BX58" s="87">
        <v>3</v>
      </c>
    </row>
    <row r="59" spans="1:76" ht="27" customHeight="1" thickBot="1">
      <c r="B59" s="731" t="s">
        <v>11</v>
      </c>
      <c r="C59" s="659"/>
      <c r="D59" s="659"/>
      <c r="E59" s="659"/>
      <c r="F59" s="659"/>
      <c r="G59" s="659"/>
      <c r="H59" s="659"/>
      <c r="I59" s="732" t="s">
        <v>546</v>
      </c>
      <c r="J59" s="732"/>
      <c r="K59" s="732"/>
      <c r="L59" s="732"/>
      <c r="M59" s="732"/>
      <c r="N59" s="732"/>
      <c r="O59" s="732"/>
      <c r="P59" s="732"/>
      <c r="Q59" s="732"/>
      <c r="R59" s="732"/>
      <c r="S59" s="732"/>
      <c r="T59" s="732"/>
      <c r="U59" s="733" t="s">
        <v>647</v>
      </c>
      <c r="V59" s="733"/>
      <c r="W59" s="733"/>
      <c r="X59" s="733"/>
      <c r="Y59" s="733"/>
      <c r="Z59" s="733"/>
      <c r="AA59" s="733"/>
      <c r="AB59" s="733"/>
      <c r="AC59" s="733"/>
      <c r="AD59" s="733"/>
      <c r="AE59" s="733"/>
      <c r="AF59" s="733"/>
      <c r="AG59" s="724" t="s">
        <v>17</v>
      </c>
      <c r="AH59" s="724"/>
      <c r="AI59" s="724"/>
      <c r="AJ59" s="724"/>
      <c r="AK59" s="725" t="s">
        <v>174</v>
      </c>
      <c r="AL59" s="725"/>
      <c r="AM59" s="725"/>
      <c r="AN59" s="725"/>
      <c r="AO59" s="725"/>
      <c r="AP59" s="725"/>
      <c r="AQ59" s="726" t="s">
        <v>173</v>
      </c>
      <c r="AR59" s="726"/>
      <c r="AS59" s="726"/>
      <c r="AT59" s="726"/>
      <c r="AU59" s="726"/>
      <c r="AV59" s="727"/>
      <c r="AW59" s="36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</row>
    <row r="60" spans="1:76" ht="27" customHeight="1" thickBot="1">
      <c r="A60" s="691" t="str">
        <f>MID(I59,1,12)</f>
        <v>(E556)0.4x45</v>
      </c>
      <c r="B60" s="692" t="s">
        <v>21</v>
      </c>
      <c r="C60" s="693"/>
      <c r="D60" s="693"/>
      <c r="E60" s="693"/>
      <c r="F60" s="693"/>
      <c r="G60" s="693"/>
      <c r="H60" s="693"/>
      <c r="I60" s="693"/>
      <c r="J60" s="693"/>
      <c r="K60" s="693"/>
      <c r="L60" s="693"/>
      <c r="M60" s="693"/>
      <c r="N60" s="693"/>
      <c r="O60" s="693"/>
      <c r="P60" s="693"/>
      <c r="Q60" s="693"/>
      <c r="R60" s="693"/>
      <c r="S60" s="693"/>
      <c r="T60" s="693"/>
      <c r="U60" s="693"/>
      <c r="V60" s="693"/>
      <c r="W60" s="693"/>
      <c r="X60" s="693"/>
      <c r="Y60" s="693"/>
      <c r="Z60" s="693"/>
      <c r="AA60" s="693"/>
      <c r="AB60" s="693"/>
      <c r="AC60" s="693"/>
      <c r="AD60" s="693"/>
      <c r="AE60" s="693"/>
      <c r="AF60" s="693"/>
      <c r="AG60" s="693"/>
      <c r="AH60" s="694"/>
      <c r="AI60" s="695" t="s">
        <v>248</v>
      </c>
      <c r="AJ60" s="696"/>
      <c r="AK60" s="696"/>
      <c r="AL60" s="696"/>
      <c r="AM60" s="696"/>
      <c r="AN60" s="696"/>
      <c r="AO60" s="696"/>
      <c r="AP60" s="696"/>
      <c r="AQ60" s="696"/>
      <c r="AR60" s="696"/>
      <c r="AS60" s="696"/>
      <c r="AT60" s="696"/>
      <c r="AU60" s="696"/>
      <c r="AV60" s="697"/>
      <c r="AW60" s="36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</row>
    <row r="61" spans="1:76" ht="27" customHeight="1">
      <c r="A61" s="691"/>
      <c r="B61" s="704" t="s">
        <v>170</v>
      </c>
      <c r="C61" s="705"/>
      <c r="D61" s="706" t="s">
        <v>310</v>
      </c>
      <c r="E61" s="706"/>
      <c r="F61" s="706"/>
      <c r="G61" s="706"/>
      <c r="H61" s="707" t="s">
        <v>23</v>
      </c>
      <c r="I61" s="707"/>
      <c r="J61" s="707"/>
      <c r="K61" s="707"/>
      <c r="L61" s="707"/>
      <c r="M61" s="707"/>
      <c r="N61" s="706" t="s">
        <v>372</v>
      </c>
      <c r="O61" s="706"/>
      <c r="P61" s="706"/>
      <c r="Q61" s="706"/>
      <c r="R61" s="706"/>
      <c r="S61" s="706"/>
      <c r="T61" s="706"/>
      <c r="U61" s="706"/>
      <c r="V61" s="707" t="s">
        <v>5</v>
      </c>
      <c r="W61" s="707"/>
      <c r="X61" s="707"/>
      <c r="Y61" s="707"/>
      <c r="Z61" s="707"/>
      <c r="AA61" s="707"/>
      <c r="AB61" s="706" t="s">
        <v>372</v>
      </c>
      <c r="AC61" s="706"/>
      <c r="AD61" s="706"/>
      <c r="AE61" s="706"/>
      <c r="AF61" s="706"/>
      <c r="AG61" s="706"/>
      <c r="AH61" s="708"/>
      <c r="AI61" s="698"/>
      <c r="AJ61" s="699"/>
      <c r="AK61" s="699"/>
      <c r="AL61" s="699"/>
      <c r="AM61" s="699"/>
      <c r="AN61" s="699"/>
      <c r="AO61" s="699"/>
      <c r="AP61" s="699"/>
      <c r="AQ61" s="699"/>
      <c r="AR61" s="699"/>
      <c r="AS61" s="699"/>
      <c r="AT61" s="699"/>
      <c r="AU61" s="699"/>
      <c r="AV61" s="700"/>
      <c r="AW61" s="67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</row>
    <row r="62" spans="1:76" ht="30" customHeight="1">
      <c r="A62" s="691"/>
      <c r="B62" s="675" t="s">
        <v>418</v>
      </c>
      <c r="C62" s="676"/>
      <c r="D62" s="676" t="s">
        <v>419</v>
      </c>
      <c r="E62" s="676"/>
      <c r="F62" s="676"/>
      <c r="G62" s="676"/>
      <c r="H62" s="677" t="s">
        <v>255</v>
      </c>
      <c r="I62" s="678"/>
      <c r="J62" s="678"/>
      <c r="K62" s="679"/>
      <c r="L62" s="690" t="s">
        <v>420</v>
      </c>
      <c r="M62" s="690"/>
      <c r="N62" s="529" t="s">
        <v>514</v>
      </c>
      <c r="O62" s="529"/>
      <c r="P62" s="686" t="s">
        <v>421</v>
      </c>
      <c r="Q62" s="686"/>
      <c r="R62" s="686"/>
      <c r="S62" s="686"/>
      <c r="T62" s="686"/>
      <c r="U62" s="686"/>
      <c r="V62" s="686"/>
      <c r="W62" s="686"/>
      <c r="X62" s="686"/>
      <c r="Y62" s="686"/>
      <c r="Z62" s="686"/>
      <c r="AA62" s="686"/>
      <c r="AB62" s="686"/>
      <c r="AC62" s="687" t="s">
        <v>423</v>
      </c>
      <c r="AD62" s="687"/>
      <c r="AE62" s="687"/>
      <c r="AF62" s="687"/>
      <c r="AG62" s="687"/>
      <c r="AH62" s="688"/>
      <c r="AI62" s="698"/>
      <c r="AJ62" s="699"/>
      <c r="AK62" s="699"/>
      <c r="AL62" s="699"/>
      <c r="AM62" s="699"/>
      <c r="AN62" s="699"/>
      <c r="AO62" s="699"/>
      <c r="AP62" s="699"/>
      <c r="AQ62" s="699"/>
      <c r="AR62" s="699"/>
      <c r="AS62" s="699"/>
      <c r="AT62" s="699"/>
      <c r="AU62" s="699"/>
      <c r="AV62" s="700"/>
      <c r="AW62" s="67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</row>
    <row r="63" spans="1:76" ht="30" customHeight="1">
      <c r="A63" s="691"/>
      <c r="B63" s="675"/>
      <c r="C63" s="676"/>
      <c r="D63" s="676"/>
      <c r="E63" s="676"/>
      <c r="F63" s="676"/>
      <c r="G63" s="676"/>
      <c r="H63" s="680"/>
      <c r="I63" s="681"/>
      <c r="J63" s="681"/>
      <c r="K63" s="682"/>
      <c r="L63" s="529" t="s">
        <v>424</v>
      </c>
      <c r="M63" s="529"/>
      <c r="N63" s="690"/>
      <c r="O63" s="690"/>
      <c r="P63" s="686"/>
      <c r="Q63" s="686"/>
      <c r="R63" s="686"/>
      <c r="S63" s="709"/>
      <c r="T63" s="710"/>
      <c r="U63" s="710"/>
      <c r="V63" s="710"/>
      <c r="W63" s="710"/>
      <c r="X63" s="710"/>
      <c r="Y63" s="710"/>
      <c r="Z63" s="710"/>
      <c r="AA63" s="710"/>
      <c r="AB63" s="711"/>
      <c r="AC63" s="687" t="s">
        <v>605</v>
      </c>
      <c r="AD63" s="687"/>
      <c r="AE63" s="687"/>
      <c r="AF63" s="687"/>
      <c r="AG63" s="687"/>
      <c r="AH63" s="688"/>
      <c r="AI63" s="698"/>
      <c r="AJ63" s="699"/>
      <c r="AK63" s="699"/>
      <c r="AL63" s="699"/>
      <c r="AM63" s="699"/>
      <c r="AN63" s="699"/>
      <c r="AO63" s="699"/>
      <c r="AP63" s="699"/>
      <c r="AQ63" s="699"/>
      <c r="AR63" s="699"/>
      <c r="AS63" s="699"/>
      <c r="AT63" s="699"/>
      <c r="AU63" s="699"/>
      <c r="AV63" s="700"/>
      <c r="AW63" s="67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</row>
    <row r="64" spans="1:76" ht="30" customHeight="1">
      <c r="A64" s="691"/>
      <c r="B64" s="675"/>
      <c r="C64" s="676"/>
      <c r="D64" s="676"/>
      <c r="E64" s="676"/>
      <c r="F64" s="676"/>
      <c r="G64" s="676"/>
      <c r="H64" s="683"/>
      <c r="I64" s="684"/>
      <c r="J64" s="684"/>
      <c r="K64" s="685"/>
      <c r="L64" s="529"/>
      <c r="M64" s="529"/>
      <c r="N64" s="690"/>
      <c r="O64" s="690"/>
      <c r="P64" s="686"/>
      <c r="Q64" s="686"/>
      <c r="R64" s="686"/>
      <c r="S64" s="686"/>
      <c r="T64" s="686"/>
      <c r="U64" s="686"/>
      <c r="V64" s="686"/>
      <c r="W64" s="686"/>
      <c r="X64" s="686"/>
      <c r="Y64" s="686"/>
      <c r="Z64" s="686"/>
      <c r="AA64" s="686"/>
      <c r="AB64" s="686"/>
      <c r="AC64" s="687" t="s">
        <v>423</v>
      </c>
      <c r="AD64" s="687"/>
      <c r="AE64" s="687"/>
      <c r="AF64" s="687"/>
      <c r="AG64" s="687"/>
      <c r="AH64" s="688"/>
      <c r="AI64" s="698"/>
      <c r="AJ64" s="699"/>
      <c r="AK64" s="699"/>
      <c r="AL64" s="699"/>
      <c r="AM64" s="699"/>
      <c r="AN64" s="699"/>
      <c r="AO64" s="699"/>
      <c r="AP64" s="699"/>
      <c r="AQ64" s="699"/>
      <c r="AR64" s="699"/>
      <c r="AS64" s="699"/>
      <c r="AT64" s="699"/>
      <c r="AU64" s="699"/>
      <c r="AV64" s="700"/>
      <c r="AW64" s="674"/>
      <c r="AX64" s="55" t="s">
        <v>162</v>
      </c>
      <c r="AY64" s="63" t="s">
        <v>536</v>
      </c>
      <c r="AZ64" s="58" t="s">
        <v>537</v>
      </c>
      <c r="BA64" s="58" t="s">
        <v>537</v>
      </c>
      <c r="BB64" s="58" t="s">
        <v>539</v>
      </c>
      <c r="BC64" s="58" t="s">
        <v>539</v>
      </c>
      <c r="BD64" s="58" t="s">
        <v>540</v>
      </c>
      <c r="BE64" s="58" t="s">
        <v>540</v>
      </c>
      <c r="BF64" s="58" t="s">
        <v>541</v>
      </c>
      <c r="BG64" s="58" t="s">
        <v>368</v>
      </c>
      <c r="BH64" s="58" t="s">
        <v>542</v>
      </c>
      <c r="BI64" s="58" t="s">
        <v>155</v>
      </c>
      <c r="BJ64" s="64" t="s">
        <v>543</v>
      </c>
      <c r="BK64" s="64" t="s">
        <v>544</v>
      </c>
      <c r="BL64" s="64" t="s">
        <v>545</v>
      </c>
      <c r="BM64" s="60" t="s">
        <v>271</v>
      </c>
      <c r="BN64" s="60" t="s">
        <v>272</v>
      </c>
      <c r="BO64" s="87">
        <v>200</v>
      </c>
      <c r="BP64" s="87">
        <v>135</v>
      </c>
      <c r="BQ64" s="87">
        <v>160</v>
      </c>
      <c r="BR64" s="87">
        <v>235</v>
      </c>
      <c r="BS64" s="87" t="s">
        <v>150</v>
      </c>
      <c r="BT64" s="61" t="s">
        <v>147</v>
      </c>
      <c r="BU64" s="62">
        <v>2</v>
      </c>
      <c r="BV64" s="87">
        <v>3.5</v>
      </c>
      <c r="BW64" s="87">
        <v>3.5</v>
      </c>
      <c r="BX64" s="87">
        <v>2.5</v>
      </c>
    </row>
    <row r="65" spans="1:76" ht="30" customHeight="1" thickBot="1">
      <c r="A65" s="35" t="str">
        <f>MID(U59,6,2)</f>
        <v>AL</v>
      </c>
      <c r="B65" s="675"/>
      <c r="C65" s="676"/>
      <c r="D65" s="676" t="s">
        <v>426</v>
      </c>
      <c r="E65" s="676"/>
      <c r="F65" s="676"/>
      <c r="G65" s="676"/>
      <c r="H65" s="689" t="s">
        <v>427</v>
      </c>
      <c r="I65" s="689"/>
      <c r="J65" s="689"/>
      <c r="K65" s="689"/>
      <c r="L65" s="686" t="s">
        <v>655</v>
      </c>
      <c r="M65" s="686"/>
      <c r="N65" s="686"/>
      <c r="O65" s="686"/>
      <c r="P65" s="686" t="s">
        <v>429</v>
      </c>
      <c r="Q65" s="686"/>
      <c r="R65" s="686"/>
      <c r="S65" s="686"/>
      <c r="T65" s="686"/>
      <c r="U65" s="686"/>
      <c r="V65" s="686"/>
      <c r="W65" s="686"/>
      <c r="X65" s="686"/>
      <c r="Y65" s="686"/>
      <c r="Z65" s="686"/>
      <c r="AA65" s="686"/>
      <c r="AB65" s="686"/>
      <c r="AC65" s="687" t="s">
        <v>423</v>
      </c>
      <c r="AD65" s="687"/>
      <c r="AE65" s="687"/>
      <c r="AF65" s="687"/>
      <c r="AG65" s="687"/>
      <c r="AH65" s="688"/>
      <c r="AI65" s="701"/>
      <c r="AJ65" s="702"/>
      <c r="AK65" s="702"/>
      <c r="AL65" s="702"/>
      <c r="AM65" s="702"/>
      <c r="AN65" s="702"/>
      <c r="AO65" s="702"/>
      <c r="AP65" s="702"/>
      <c r="AQ65" s="702"/>
      <c r="AR65" s="702"/>
      <c r="AS65" s="702"/>
      <c r="AT65" s="702"/>
      <c r="AU65" s="702"/>
      <c r="AV65" s="703"/>
      <c r="AW65" s="674"/>
      <c r="AX65" s="55" t="s">
        <v>254</v>
      </c>
      <c r="AY65" s="90" t="s">
        <v>158</v>
      </c>
      <c r="AZ65" s="58" t="s">
        <v>151</v>
      </c>
      <c r="BA65" s="58" t="s">
        <v>151</v>
      </c>
      <c r="BB65" s="58" t="s">
        <v>152</v>
      </c>
      <c r="BC65" s="58" t="s">
        <v>152</v>
      </c>
      <c r="BD65" s="58" t="s">
        <v>79</v>
      </c>
      <c r="BE65" s="58" t="s">
        <v>79</v>
      </c>
      <c r="BF65" s="58" t="s">
        <v>153</v>
      </c>
      <c r="BG65" s="58" t="s">
        <v>153</v>
      </c>
      <c r="BH65" s="58" t="s">
        <v>154</v>
      </c>
      <c r="BI65" s="58" t="s">
        <v>155</v>
      </c>
      <c r="BJ65" s="59" t="s">
        <v>258</v>
      </c>
      <c r="BK65" s="59" t="s">
        <v>256</v>
      </c>
      <c r="BL65" s="59" t="s">
        <v>256</v>
      </c>
      <c r="BM65" s="60" t="s">
        <v>105</v>
      </c>
      <c r="BN65" s="60" t="s">
        <v>48</v>
      </c>
      <c r="BO65" s="87">
        <v>200</v>
      </c>
      <c r="BP65" s="87">
        <v>170</v>
      </c>
      <c r="BQ65" s="87">
        <v>140</v>
      </c>
      <c r="BR65" s="87">
        <v>200</v>
      </c>
      <c r="BS65" s="87">
        <v>220</v>
      </c>
      <c r="BT65" s="61" t="s">
        <v>147</v>
      </c>
      <c r="BU65" s="87">
        <v>1.5</v>
      </c>
      <c r="BV65" s="62">
        <v>3.5</v>
      </c>
      <c r="BW65" s="87">
        <v>3.5</v>
      </c>
      <c r="BX65" s="87">
        <v>4.5</v>
      </c>
    </row>
    <row r="66" spans="1:76" ht="30" customHeight="1" thickBot="1">
      <c r="B66" s="675"/>
      <c r="C66" s="676"/>
      <c r="D66" s="676"/>
      <c r="E66" s="676"/>
      <c r="F66" s="676"/>
      <c r="G66" s="676"/>
      <c r="H66" s="689" t="s">
        <v>430</v>
      </c>
      <c r="I66" s="689"/>
      <c r="J66" s="689"/>
      <c r="K66" s="689"/>
      <c r="L66" s="686" t="s">
        <v>653</v>
      </c>
      <c r="M66" s="686"/>
      <c r="N66" s="686"/>
      <c r="O66" s="686"/>
      <c r="P66" s="686"/>
      <c r="Q66" s="686"/>
      <c r="R66" s="686"/>
      <c r="S66" s="686"/>
      <c r="T66" s="686"/>
      <c r="U66" s="686"/>
      <c r="V66" s="686"/>
      <c r="W66" s="686"/>
      <c r="X66" s="686"/>
      <c r="Y66" s="686"/>
      <c r="Z66" s="686"/>
      <c r="AA66" s="686"/>
      <c r="AB66" s="686"/>
      <c r="AC66" s="687" t="s">
        <v>423</v>
      </c>
      <c r="AD66" s="687"/>
      <c r="AE66" s="687"/>
      <c r="AF66" s="687"/>
      <c r="AG66" s="687"/>
      <c r="AH66" s="688"/>
      <c r="AI66" s="561" t="s">
        <v>291</v>
      </c>
      <c r="AJ66" s="562"/>
      <c r="AK66" s="562"/>
      <c r="AL66" s="562"/>
      <c r="AM66" s="562"/>
      <c r="AN66" s="562"/>
      <c r="AO66" s="562"/>
      <c r="AP66" s="562"/>
      <c r="AQ66" s="562"/>
      <c r="AR66" s="562"/>
      <c r="AS66" s="562"/>
      <c r="AT66" s="562"/>
      <c r="AU66" s="562"/>
      <c r="AV66" s="563"/>
      <c r="AW66" s="37"/>
      <c r="AY66" s="90" t="s">
        <v>249</v>
      </c>
      <c r="AZ66" s="58" t="s">
        <v>156</v>
      </c>
      <c r="BA66" s="58" t="s">
        <v>156</v>
      </c>
      <c r="BB66" s="58" t="s">
        <v>160</v>
      </c>
      <c r="BC66" s="58" t="s">
        <v>160</v>
      </c>
      <c r="BD66" s="58" t="s">
        <v>79</v>
      </c>
      <c r="BE66" s="58" t="s">
        <v>79</v>
      </c>
      <c r="BF66" s="58" t="s">
        <v>94</v>
      </c>
      <c r="BG66" s="58" t="s">
        <v>94</v>
      </c>
      <c r="BH66" s="58" t="s">
        <v>154</v>
      </c>
      <c r="BI66" s="58" t="s">
        <v>155</v>
      </c>
      <c r="BJ66" s="59" t="s">
        <v>157</v>
      </c>
      <c r="BK66" s="59" t="s">
        <v>149</v>
      </c>
      <c r="BL66" s="59" t="s">
        <v>149</v>
      </c>
      <c r="BM66" s="60" t="s">
        <v>105</v>
      </c>
      <c r="BN66" s="60" t="s">
        <v>48</v>
      </c>
      <c r="BO66" s="87">
        <v>200</v>
      </c>
      <c r="BP66" s="87">
        <v>180</v>
      </c>
      <c r="BQ66" s="87">
        <v>205</v>
      </c>
      <c r="BR66" s="87">
        <v>200</v>
      </c>
      <c r="BS66" s="87">
        <v>200</v>
      </c>
      <c r="BT66" s="61"/>
      <c r="BU66" s="87">
        <v>3</v>
      </c>
      <c r="BV66" s="87">
        <v>3.5</v>
      </c>
      <c r="BW66" s="87">
        <v>3.5</v>
      </c>
      <c r="BX66" s="87">
        <v>4</v>
      </c>
    </row>
    <row r="67" spans="1:76" ht="27" customHeight="1" thickBot="1">
      <c r="A67" s="654" t="str">
        <f>U59</f>
        <v>LD11BAL-211015D0</v>
      </c>
      <c r="B67" s="660" t="s">
        <v>431</v>
      </c>
      <c r="C67" s="661"/>
      <c r="D67" s="661"/>
      <c r="E67" s="661"/>
      <c r="F67" s="661"/>
      <c r="G67" s="661"/>
      <c r="H67" s="663" t="s">
        <v>657</v>
      </c>
      <c r="I67" s="664"/>
      <c r="J67" s="664"/>
      <c r="K67" s="664"/>
      <c r="L67" s="664"/>
      <c r="M67" s="664"/>
      <c r="N67" s="664"/>
      <c r="O67" s="665"/>
      <c r="P67" s="555" t="s">
        <v>432</v>
      </c>
      <c r="Q67" s="556"/>
      <c r="R67" s="557"/>
      <c r="S67" s="536" t="s">
        <v>601</v>
      </c>
      <c r="T67" s="537"/>
      <c r="U67" s="537"/>
      <c r="V67" s="537"/>
      <c r="W67" s="537"/>
      <c r="X67" s="538"/>
      <c r="Y67" s="536" t="s">
        <v>581</v>
      </c>
      <c r="Z67" s="537"/>
      <c r="AA67" s="537"/>
      <c r="AB67" s="537"/>
      <c r="AC67" s="538"/>
      <c r="AD67" s="650" t="s">
        <v>582</v>
      </c>
      <c r="AE67" s="537"/>
      <c r="AF67" s="537"/>
      <c r="AG67" s="537"/>
      <c r="AH67" s="538"/>
      <c r="AI67" s="755" t="s">
        <v>292</v>
      </c>
      <c r="AJ67" s="756"/>
      <c r="AK67" s="765"/>
      <c r="AL67" s="765"/>
      <c r="AM67" s="765"/>
      <c r="AN67" s="765"/>
      <c r="AO67" s="765"/>
      <c r="AP67" s="756" t="s">
        <v>293</v>
      </c>
      <c r="AQ67" s="756"/>
      <c r="AR67" s="765" t="s">
        <v>294</v>
      </c>
      <c r="AS67" s="765"/>
      <c r="AT67" s="765"/>
      <c r="AU67" s="765"/>
      <c r="AV67" s="766"/>
      <c r="AW67" s="36"/>
      <c r="AY67" s="51" t="s">
        <v>161</v>
      </c>
      <c r="AZ67" s="58" t="s">
        <v>156</v>
      </c>
      <c r="BA67" s="58" t="s">
        <v>156</v>
      </c>
      <c r="BB67" s="58" t="s">
        <v>160</v>
      </c>
      <c r="BC67" s="58" t="s">
        <v>160</v>
      </c>
      <c r="BD67" s="58" t="s">
        <v>79</v>
      </c>
      <c r="BE67" s="58" t="s">
        <v>79</v>
      </c>
      <c r="BF67" s="58" t="s">
        <v>94</v>
      </c>
      <c r="BG67" s="58" t="s">
        <v>94</v>
      </c>
      <c r="BH67" s="58" t="s">
        <v>154</v>
      </c>
      <c r="BI67" s="58" t="s">
        <v>155</v>
      </c>
      <c r="BJ67" s="59" t="s">
        <v>86</v>
      </c>
      <c r="BK67" s="59" t="s">
        <v>148</v>
      </c>
      <c r="BL67" s="59" t="s">
        <v>148</v>
      </c>
      <c r="BM67" s="60" t="s">
        <v>105</v>
      </c>
      <c r="BN67" s="60" t="s">
        <v>48</v>
      </c>
      <c r="BO67" s="87">
        <v>200</v>
      </c>
      <c r="BP67" s="87">
        <v>120</v>
      </c>
      <c r="BQ67" s="87">
        <v>170</v>
      </c>
      <c r="BR67" s="87">
        <v>215</v>
      </c>
      <c r="BS67" s="87">
        <v>230</v>
      </c>
      <c r="BT67" s="61"/>
      <c r="BU67" s="87">
        <v>1.5</v>
      </c>
      <c r="BV67" s="87">
        <v>4</v>
      </c>
      <c r="BW67" s="87">
        <v>3.5</v>
      </c>
      <c r="BX67" s="87">
        <v>4</v>
      </c>
    </row>
    <row r="68" spans="1:76" ht="27" customHeight="1" thickBot="1">
      <c r="A68" s="654"/>
      <c r="B68" s="660" t="s">
        <v>593</v>
      </c>
      <c r="C68" s="661"/>
      <c r="D68" s="661"/>
      <c r="E68" s="661"/>
      <c r="F68" s="661"/>
      <c r="G68" s="661"/>
      <c r="H68" s="662"/>
      <c r="I68" s="662"/>
      <c r="J68" s="662"/>
      <c r="K68" s="662"/>
      <c r="L68" s="662"/>
      <c r="M68" s="662"/>
      <c r="N68" s="662"/>
      <c r="O68" s="662"/>
      <c r="P68" s="662"/>
      <c r="Q68" s="662"/>
      <c r="R68" s="662"/>
      <c r="S68" s="661" t="s">
        <v>594</v>
      </c>
      <c r="T68" s="661"/>
      <c r="U68" s="661"/>
      <c r="V68" s="661"/>
      <c r="W68" s="661"/>
      <c r="X68" s="661"/>
      <c r="Y68" s="536" t="s">
        <v>596</v>
      </c>
      <c r="Z68" s="550"/>
      <c r="AA68" s="550"/>
      <c r="AB68" s="551"/>
      <c r="AC68" s="552" t="s">
        <v>597</v>
      </c>
      <c r="AD68" s="553"/>
      <c r="AE68" s="553"/>
      <c r="AF68" s="553"/>
      <c r="AG68" s="553"/>
      <c r="AH68" s="554"/>
      <c r="AI68" s="561" t="s">
        <v>290</v>
      </c>
      <c r="AJ68" s="562"/>
      <c r="AK68" s="562"/>
      <c r="AL68" s="562"/>
      <c r="AM68" s="562"/>
      <c r="AN68" s="562"/>
      <c r="AO68" s="562"/>
      <c r="AP68" s="562"/>
      <c r="AQ68" s="562"/>
      <c r="AR68" s="562"/>
      <c r="AS68" s="562"/>
      <c r="AT68" s="562"/>
      <c r="AU68" s="562"/>
      <c r="AV68" s="563"/>
      <c r="AW68" s="653"/>
      <c r="AY68" s="90" t="s">
        <v>364</v>
      </c>
      <c r="AZ68" s="58" t="s">
        <v>365</v>
      </c>
      <c r="BA68" s="58" t="s">
        <v>365</v>
      </c>
      <c r="BB68" s="58" t="s">
        <v>366</v>
      </c>
      <c r="BC68" s="58" t="s">
        <v>366</v>
      </c>
      <c r="BD68" s="58" t="s">
        <v>367</v>
      </c>
      <c r="BE68" s="58" t="s">
        <v>367</v>
      </c>
      <c r="BF68" s="58" t="s">
        <v>368</v>
      </c>
      <c r="BG68" s="58" t="s">
        <v>368</v>
      </c>
      <c r="BH68" s="58" t="s">
        <v>360</v>
      </c>
      <c r="BI68" s="58" t="s">
        <v>369</v>
      </c>
      <c r="BJ68" s="59" t="s">
        <v>370</v>
      </c>
      <c r="BK68" s="59" t="s">
        <v>371</v>
      </c>
      <c r="BL68" s="59" t="s">
        <v>371</v>
      </c>
      <c r="BM68" s="60" t="s">
        <v>271</v>
      </c>
      <c r="BN68" s="60" t="s">
        <v>272</v>
      </c>
      <c r="BO68" s="87">
        <v>100</v>
      </c>
      <c r="BP68" s="87">
        <v>110</v>
      </c>
      <c r="BQ68" s="87">
        <v>210</v>
      </c>
      <c r="BR68" s="87">
        <v>230</v>
      </c>
      <c r="BS68" s="87">
        <v>155</v>
      </c>
      <c r="BT68" s="61" t="s">
        <v>356</v>
      </c>
      <c r="BU68" s="87">
        <v>1.5</v>
      </c>
      <c r="BV68" s="87">
        <v>2.5</v>
      </c>
      <c r="BW68" s="87">
        <v>3</v>
      </c>
      <c r="BX68" s="87">
        <v>3</v>
      </c>
    </row>
    <row r="69" spans="1:76" ht="27" customHeight="1">
      <c r="A69" s="654"/>
      <c r="B69" s="660"/>
      <c r="C69" s="661"/>
      <c r="D69" s="661"/>
      <c r="E69" s="661"/>
      <c r="F69" s="661"/>
      <c r="G69" s="661"/>
      <c r="H69" s="662"/>
      <c r="I69" s="662"/>
      <c r="J69" s="662"/>
      <c r="K69" s="662"/>
      <c r="L69" s="662"/>
      <c r="M69" s="662"/>
      <c r="N69" s="662"/>
      <c r="O69" s="662"/>
      <c r="P69" s="662"/>
      <c r="Q69" s="662"/>
      <c r="R69" s="662"/>
      <c r="S69" s="661"/>
      <c r="T69" s="661"/>
      <c r="U69" s="661"/>
      <c r="V69" s="661"/>
      <c r="W69" s="661"/>
      <c r="X69" s="661"/>
      <c r="Y69" s="555" t="s">
        <v>595</v>
      </c>
      <c r="Z69" s="556"/>
      <c r="AA69" s="556"/>
      <c r="AB69" s="557"/>
      <c r="AC69" s="558"/>
      <c r="AD69" s="559"/>
      <c r="AE69" s="559"/>
      <c r="AF69" s="559"/>
      <c r="AG69" s="559"/>
      <c r="AH69" s="560"/>
      <c r="AI69" s="771" t="s">
        <v>524</v>
      </c>
      <c r="AJ69" s="772"/>
      <c r="AK69" s="772"/>
      <c r="AL69" s="772"/>
      <c r="AM69" s="772"/>
      <c r="AN69" s="772"/>
      <c r="AO69" s="773"/>
      <c r="AP69" s="771" t="s">
        <v>296</v>
      </c>
      <c r="AQ69" s="772"/>
      <c r="AR69" s="772"/>
      <c r="AS69" s="772"/>
      <c r="AT69" s="772"/>
      <c r="AU69" s="772"/>
      <c r="AV69" s="773"/>
      <c r="AW69" s="653"/>
      <c r="AY69" s="90" t="s">
        <v>373</v>
      </c>
      <c r="AZ69" s="58" t="s">
        <v>365</v>
      </c>
      <c r="BA69" s="58" t="s">
        <v>365</v>
      </c>
      <c r="BB69" s="58" t="s">
        <v>366</v>
      </c>
      <c r="BC69" s="58" t="s">
        <v>366</v>
      </c>
      <c r="BD69" s="58" t="s">
        <v>367</v>
      </c>
      <c r="BE69" s="58" t="s">
        <v>367</v>
      </c>
      <c r="BF69" s="58" t="s">
        <v>368</v>
      </c>
      <c r="BG69" s="58" t="s">
        <v>368</v>
      </c>
      <c r="BH69" s="58" t="s">
        <v>360</v>
      </c>
      <c r="BI69" s="58" t="s">
        <v>369</v>
      </c>
      <c r="BJ69" s="59" t="s">
        <v>354</v>
      </c>
      <c r="BK69" s="59" t="s">
        <v>355</v>
      </c>
      <c r="BL69" s="59" t="s">
        <v>355</v>
      </c>
      <c r="BM69" s="60" t="s">
        <v>271</v>
      </c>
      <c r="BN69" s="60" t="s">
        <v>272</v>
      </c>
      <c r="BO69" s="87">
        <v>120</v>
      </c>
      <c r="BP69" s="87">
        <v>120</v>
      </c>
      <c r="BQ69" s="87">
        <v>210</v>
      </c>
      <c r="BR69" s="87">
        <v>225</v>
      </c>
      <c r="BS69" s="87">
        <v>130</v>
      </c>
      <c r="BT69" s="61" t="s">
        <v>356</v>
      </c>
      <c r="BU69" s="87">
        <v>1.5</v>
      </c>
      <c r="BV69" s="87">
        <v>3</v>
      </c>
      <c r="BW69" s="87">
        <v>3</v>
      </c>
      <c r="BX69" s="87">
        <v>3</v>
      </c>
    </row>
    <row r="70" spans="1:76" ht="27" customHeight="1">
      <c r="A70" s="654"/>
      <c r="B70" s="655" t="s">
        <v>506</v>
      </c>
      <c r="C70" s="656"/>
      <c r="D70" s="656"/>
      <c r="E70" s="656"/>
      <c r="F70" s="656"/>
      <c r="G70" s="656"/>
      <c r="H70" s="656"/>
      <c r="I70" s="656"/>
      <c r="J70" s="656"/>
      <c r="K70" s="555" t="s">
        <v>438</v>
      </c>
      <c r="L70" s="556"/>
      <c r="M70" s="556"/>
      <c r="N70" s="556"/>
      <c r="O70" s="556"/>
      <c r="P70" s="556"/>
      <c r="Q70" s="556"/>
      <c r="R70" s="556"/>
      <c r="S70" s="556"/>
      <c r="T70" s="556"/>
      <c r="U70" s="556"/>
      <c r="V70" s="556"/>
      <c r="W70" s="556"/>
      <c r="X70" s="557"/>
      <c r="Y70" s="555" t="s">
        <v>439</v>
      </c>
      <c r="Z70" s="556"/>
      <c r="AA70" s="556"/>
      <c r="AB70" s="557"/>
      <c r="AC70" s="558" t="s">
        <v>507</v>
      </c>
      <c r="AD70" s="559"/>
      <c r="AE70" s="559"/>
      <c r="AF70" s="559"/>
      <c r="AG70" s="559"/>
      <c r="AH70" s="560"/>
      <c r="AI70" s="645" t="s">
        <v>487</v>
      </c>
      <c r="AJ70" s="646"/>
      <c r="AK70" s="646"/>
      <c r="AL70" s="646"/>
      <c r="AM70" s="630"/>
      <c r="AN70" s="769" t="s">
        <v>293</v>
      </c>
      <c r="AO70" s="770"/>
      <c r="AP70" s="645" t="s">
        <v>487</v>
      </c>
      <c r="AQ70" s="646"/>
      <c r="AR70" s="646"/>
      <c r="AS70" s="646"/>
      <c r="AT70" s="630"/>
      <c r="AU70" s="769" t="s">
        <v>293</v>
      </c>
      <c r="AV70" s="770"/>
      <c r="AW70" s="653"/>
      <c r="AY70" s="90" t="s">
        <v>374</v>
      </c>
      <c r="AZ70" s="58" t="s">
        <v>375</v>
      </c>
      <c r="BA70" s="58" t="s">
        <v>375</v>
      </c>
      <c r="BB70" s="58" t="s">
        <v>376</v>
      </c>
      <c r="BC70" s="58" t="s">
        <v>376</v>
      </c>
      <c r="BD70" s="58" t="s">
        <v>377</v>
      </c>
      <c r="BE70" s="58" t="s">
        <v>377</v>
      </c>
      <c r="BF70" s="58" t="s">
        <v>378</v>
      </c>
      <c r="BG70" s="58" t="s">
        <v>378</v>
      </c>
      <c r="BH70" s="58" t="s">
        <v>379</v>
      </c>
      <c r="BI70" s="58" t="s">
        <v>268</v>
      </c>
      <c r="BJ70" s="59" t="s">
        <v>354</v>
      </c>
      <c r="BK70" s="59" t="s">
        <v>355</v>
      </c>
      <c r="BL70" s="59" t="s">
        <v>355</v>
      </c>
      <c r="BM70" s="60" t="s">
        <v>271</v>
      </c>
      <c r="BN70" s="60" t="s">
        <v>272</v>
      </c>
      <c r="BO70" s="87">
        <v>150</v>
      </c>
      <c r="BP70" s="87">
        <v>150</v>
      </c>
      <c r="BQ70" s="87">
        <v>220</v>
      </c>
      <c r="BR70" s="87">
        <v>200</v>
      </c>
      <c r="BS70" s="87">
        <v>225</v>
      </c>
      <c r="BT70" s="61" t="s">
        <v>356</v>
      </c>
      <c r="BU70" s="87">
        <v>1.5</v>
      </c>
      <c r="BV70" s="87">
        <v>3.2</v>
      </c>
      <c r="BW70" s="87">
        <v>3</v>
      </c>
      <c r="BX70" s="87">
        <v>3.5</v>
      </c>
    </row>
    <row r="71" spans="1:76" ht="27" customHeight="1" thickBot="1">
      <c r="A71" s="654"/>
      <c r="B71" s="657"/>
      <c r="C71" s="658"/>
      <c r="D71" s="658"/>
      <c r="E71" s="659"/>
      <c r="F71" s="659"/>
      <c r="G71" s="659"/>
      <c r="H71" s="659"/>
      <c r="I71" s="659"/>
      <c r="J71" s="659"/>
      <c r="K71" s="651" t="s">
        <v>607</v>
      </c>
      <c r="L71" s="652"/>
      <c r="M71" s="652"/>
      <c r="N71" s="652"/>
      <c r="O71" s="652"/>
      <c r="P71" s="536" t="s">
        <v>583</v>
      </c>
      <c r="Q71" s="537"/>
      <c r="R71" s="537"/>
      <c r="S71" s="537"/>
      <c r="T71" s="538"/>
      <c r="U71" s="650" t="s">
        <v>584</v>
      </c>
      <c r="V71" s="537"/>
      <c r="W71" s="537"/>
      <c r="X71" s="538"/>
      <c r="Y71" s="767"/>
      <c r="Z71" s="767"/>
      <c r="AA71" s="767"/>
      <c r="AB71" s="768"/>
      <c r="AC71" s="759"/>
      <c r="AD71" s="760"/>
      <c r="AE71" s="761"/>
      <c r="AF71" s="762"/>
      <c r="AG71" s="763"/>
      <c r="AH71" s="764"/>
      <c r="AI71" s="496" t="s">
        <v>289</v>
      </c>
      <c r="AJ71" s="497"/>
      <c r="AK71" s="497"/>
      <c r="AL71" s="497"/>
      <c r="AM71" s="498"/>
      <c r="AN71" s="499" t="s">
        <v>300</v>
      </c>
      <c r="AO71" s="500"/>
      <c r="AP71" s="496" t="s">
        <v>289</v>
      </c>
      <c r="AQ71" s="497"/>
      <c r="AR71" s="497"/>
      <c r="AS71" s="497"/>
      <c r="AT71" s="498"/>
      <c r="AU71" s="499" t="s">
        <v>300</v>
      </c>
      <c r="AV71" s="500"/>
      <c r="AW71" s="653"/>
      <c r="AY71" s="90" t="s">
        <v>380</v>
      </c>
      <c r="AZ71" s="58" t="s">
        <v>375</v>
      </c>
      <c r="BA71" s="58" t="s">
        <v>375</v>
      </c>
      <c r="BB71" s="58" t="s">
        <v>376</v>
      </c>
      <c r="BC71" s="58" t="s">
        <v>376</v>
      </c>
      <c r="BD71" s="58" t="s">
        <v>377</v>
      </c>
      <c r="BE71" s="58" t="s">
        <v>377</v>
      </c>
      <c r="BF71" s="58" t="s">
        <v>378</v>
      </c>
      <c r="BG71" s="58" t="s">
        <v>378</v>
      </c>
      <c r="BH71" s="58" t="s">
        <v>379</v>
      </c>
      <c r="BI71" s="58" t="s">
        <v>268</v>
      </c>
      <c r="BJ71" s="59" t="s">
        <v>370</v>
      </c>
      <c r="BK71" s="59" t="s">
        <v>371</v>
      </c>
      <c r="BL71" s="59" t="s">
        <v>371</v>
      </c>
      <c r="BM71" s="60" t="s">
        <v>271</v>
      </c>
      <c r="BN71" s="60" t="s">
        <v>272</v>
      </c>
      <c r="BO71" s="87">
        <v>140</v>
      </c>
      <c r="BP71" s="87">
        <v>140</v>
      </c>
      <c r="BQ71" s="87">
        <v>220</v>
      </c>
      <c r="BR71" s="87">
        <v>200</v>
      </c>
      <c r="BS71" s="87">
        <v>225</v>
      </c>
      <c r="BT71" s="61" t="s">
        <v>356</v>
      </c>
      <c r="BU71" s="87">
        <v>1</v>
      </c>
      <c r="BV71" s="87">
        <v>3.2</v>
      </c>
      <c r="BW71" s="87">
        <v>3</v>
      </c>
      <c r="BX71" s="87">
        <v>3.5</v>
      </c>
    </row>
    <row r="72" spans="1:76" ht="27.75" customHeight="1">
      <c r="A72" s="666" t="str">
        <f>"*"&amp;U59&amp;"*"</f>
        <v>*LD11BAL-211015D0*</v>
      </c>
      <c r="B72" s="668" t="s">
        <v>598</v>
      </c>
      <c r="C72" s="669"/>
      <c r="D72" s="669"/>
      <c r="E72" s="669"/>
      <c r="F72" s="669"/>
      <c r="G72" s="669"/>
      <c r="H72" s="669"/>
      <c r="I72" s="669"/>
      <c r="J72" s="669"/>
      <c r="K72" s="669"/>
      <c r="L72" s="669"/>
      <c r="M72" s="669"/>
      <c r="N72" s="669"/>
      <c r="O72" s="669"/>
      <c r="P72" s="669"/>
      <c r="Q72" s="669"/>
      <c r="R72" s="669"/>
      <c r="S72" s="669"/>
      <c r="T72" s="669"/>
      <c r="U72" s="669"/>
      <c r="V72" s="669"/>
      <c r="W72" s="669"/>
      <c r="X72" s="669"/>
      <c r="Y72" s="669"/>
      <c r="Z72" s="669"/>
      <c r="AA72" s="669"/>
      <c r="AB72" s="669"/>
      <c r="AC72" s="669"/>
      <c r="AD72" s="669"/>
      <c r="AE72" s="669"/>
      <c r="AF72" s="669"/>
      <c r="AG72" s="669"/>
      <c r="AH72" s="670"/>
      <c r="AI72" s="496" t="s">
        <v>298</v>
      </c>
      <c r="AJ72" s="497"/>
      <c r="AK72" s="497"/>
      <c r="AL72" s="497"/>
      <c r="AM72" s="498"/>
      <c r="AN72" s="499" t="s">
        <v>300</v>
      </c>
      <c r="AO72" s="500"/>
      <c r="AP72" s="496" t="s">
        <v>298</v>
      </c>
      <c r="AQ72" s="497"/>
      <c r="AR72" s="497"/>
      <c r="AS72" s="497"/>
      <c r="AT72" s="498"/>
      <c r="AU72" s="499" t="s">
        <v>300</v>
      </c>
      <c r="AV72" s="500"/>
      <c r="AW72" s="653"/>
      <c r="AY72" s="90" t="s">
        <v>381</v>
      </c>
      <c r="AZ72" s="58" t="s">
        <v>263</v>
      </c>
      <c r="BA72" s="58" t="s">
        <v>263</v>
      </c>
      <c r="BB72" s="58" t="s">
        <v>267</v>
      </c>
      <c r="BC72" s="58" t="s">
        <v>267</v>
      </c>
      <c r="BD72" s="58" t="s">
        <v>265</v>
      </c>
      <c r="BE72" s="58" t="s">
        <v>265</v>
      </c>
      <c r="BF72" s="58" t="s">
        <v>266</v>
      </c>
      <c r="BG72" s="58" t="s">
        <v>266</v>
      </c>
      <c r="BH72" s="58" t="s">
        <v>267</v>
      </c>
      <c r="BI72" s="58" t="s">
        <v>268</v>
      </c>
      <c r="BJ72" s="59" t="s">
        <v>354</v>
      </c>
      <c r="BK72" s="59" t="s">
        <v>355</v>
      </c>
      <c r="BL72" s="59" t="s">
        <v>355</v>
      </c>
      <c r="BM72" s="60" t="s">
        <v>271</v>
      </c>
      <c r="BN72" s="60" t="s">
        <v>272</v>
      </c>
      <c r="BO72" s="87">
        <v>110</v>
      </c>
      <c r="BP72" s="87">
        <v>110</v>
      </c>
      <c r="BQ72" s="87">
        <v>200</v>
      </c>
      <c r="BR72" s="87">
        <v>200</v>
      </c>
      <c r="BS72" s="87">
        <v>150</v>
      </c>
      <c r="BT72" s="61" t="s">
        <v>356</v>
      </c>
      <c r="BU72" s="87">
        <v>2</v>
      </c>
      <c r="BV72" s="87">
        <v>3</v>
      </c>
      <c r="BW72" s="87">
        <v>3</v>
      </c>
      <c r="BX72" s="87">
        <v>3.5</v>
      </c>
    </row>
    <row r="73" spans="1:76" ht="27.75" customHeight="1" thickBot="1">
      <c r="A73" s="666"/>
      <c r="B73" s="671"/>
      <c r="C73" s="672"/>
      <c r="D73" s="672"/>
      <c r="E73" s="672"/>
      <c r="F73" s="672"/>
      <c r="G73" s="672"/>
      <c r="H73" s="672"/>
      <c r="I73" s="672"/>
      <c r="J73" s="672"/>
      <c r="K73" s="672"/>
      <c r="L73" s="672"/>
      <c r="M73" s="672"/>
      <c r="N73" s="672"/>
      <c r="O73" s="672"/>
      <c r="P73" s="672"/>
      <c r="Q73" s="672"/>
      <c r="R73" s="672"/>
      <c r="S73" s="672"/>
      <c r="T73" s="672"/>
      <c r="U73" s="672"/>
      <c r="V73" s="672"/>
      <c r="W73" s="672"/>
      <c r="X73" s="672"/>
      <c r="Y73" s="672"/>
      <c r="Z73" s="672"/>
      <c r="AA73" s="672"/>
      <c r="AB73" s="672"/>
      <c r="AC73" s="672"/>
      <c r="AD73" s="672"/>
      <c r="AE73" s="672"/>
      <c r="AF73" s="672"/>
      <c r="AG73" s="672"/>
      <c r="AH73" s="673"/>
      <c r="AI73" s="496" t="s">
        <v>287</v>
      </c>
      <c r="AJ73" s="497"/>
      <c r="AK73" s="497"/>
      <c r="AL73" s="497"/>
      <c r="AM73" s="498"/>
      <c r="AN73" s="499" t="s">
        <v>300</v>
      </c>
      <c r="AO73" s="500"/>
      <c r="AP73" s="496" t="s">
        <v>287</v>
      </c>
      <c r="AQ73" s="497"/>
      <c r="AR73" s="497"/>
      <c r="AS73" s="497"/>
      <c r="AT73" s="498"/>
      <c r="AU73" s="499" t="s">
        <v>300</v>
      </c>
      <c r="AV73" s="500"/>
      <c r="AW73" s="647" t="str">
        <f>"*"&amp;U59&amp;"*"</f>
        <v>*LD11BAL-211015D0*</v>
      </c>
      <c r="AY73" s="90" t="s">
        <v>382</v>
      </c>
      <c r="AZ73" s="58" t="s">
        <v>375</v>
      </c>
      <c r="BA73" s="58" t="s">
        <v>375</v>
      </c>
      <c r="BB73" s="58" t="s">
        <v>383</v>
      </c>
      <c r="BC73" s="58" t="s">
        <v>383</v>
      </c>
      <c r="BD73" s="58" t="s">
        <v>265</v>
      </c>
      <c r="BE73" s="58" t="s">
        <v>265</v>
      </c>
      <c r="BF73" s="58" t="s">
        <v>361</v>
      </c>
      <c r="BG73" s="58" t="s">
        <v>361</v>
      </c>
      <c r="BH73" s="58" t="s">
        <v>267</v>
      </c>
      <c r="BI73" s="58" t="s">
        <v>268</v>
      </c>
      <c r="BJ73" s="59" t="s">
        <v>384</v>
      </c>
      <c r="BK73" s="59" t="s">
        <v>385</v>
      </c>
      <c r="BL73" s="59" t="s">
        <v>385</v>
      </c>
      <c r="BM73" s="60" t="s">
        <v>271</v>
      </c>
      <c r="BN73" s="60" t="s">
        <v>272</v>
      </c>
      <c r="BO73" s="87">
        <v>120</v>
      </c>
      <c r="BP73" s="87" t="s">
        <v>454</v>
      </c>
      <c r="BQ73" s="87">
        <v>200</v>
      </c>
      <c r="BR73" s="87">
        <v>200</v>
      </c>
      <c r="BS73" s="87">
        <v>220</v>
      </c>
      <c r="BT73" s="61" t="s">
        <v>356</v>
      </c>
      <c r="BU73" s="87">
        <v>2</v>
      </c>
      <c r="BV73" s="62">
        <v>3</v>
      </c>
      <c r="BW73" s="87">
        <v>4</v>
      </c>
      <c r="BX73" s="87">
        <v>3.5</v>
      </c>
    </row>
    <row r="74" spans="1:76" ht="27.75" customHeight="1">
      <c r="A74" s="666"/>
      <c r="B74" s="610" t="s">
        <v>50</v>
      </c>
      <c r="C74" s="611"/>
      <c r="D74" s="611"/>
      <c r="E74" s="596" t="s">
        <v>27</v>
      </c>
      <c r="F74" s="597"/>
      <c r="G74" s="597"/>
      <c r="H74" s="597"/>
      <c r="I74" s="597"/>
      <c r="J74" s="597"/>
      <c r="K74" s="597"/>
      <c r="L74" s="597"/>
      <c r="M74" s="597"/>
      <c r="N74" s="597"/>
      <c r="O74" s="597"/>
      <c r="P74" s="598"/>
      <c r="Q74" s="596" t="s">
        <v>165</v>
      </c>
      <c r="R74" s="597"/>
      <c r="S74" s="597"/>
      <c r="T74" s="597"/>
      <c r="U74" s="597"/>
      <c r="V74" s="597"/>
      <c r="W74" s="597"/>
      <c r="X74" s="597"/>
      <c r="Y74" s="597"/>
      <c r="Z74" s="598"/>
      <c r="AA74" s="596" t="s">
        <v>285</v>
      </c>
      <c r="AB74" s="597"/>
      <c r="AC74" s="597"/>
      <c r="AD74" s="597"/>
      <c r="AE74" s="597"/>
      <c r="AF74" s="597"/>
      <c r="AG74" s="597"/>
      <c r="AH74" s="599"/>
      <c r="AI74" s="496" t="s">
        <v>288</v>
      </c>
      <c r="AJ74" s="497"/>
      <c r="AK74" s="497"/>
      <c r="AL74" s="497"/>
      <c r="AM74" s="498"/>
      <c r="AN74" s="499" t="s">
        <v>300</v>
      </c>
      <c r="AO74" s="500"/>
      <c r="AP74" s="496" t="s">
        <v>288</v>
      </c>
      <c r="AQ74" s="497"/>
      <c r="AR74" s="497"/>
      <c r="AS74" s="497"/>
      <c r="AT74" s="498"/>
      <c r="AU74" s="499" t="s">
        <v>300</v>
      </c>
      <c r="AV74" s="500"/>
      <c r="AW74" s="647"/>
      <c r="AX74" s="49"/>
      <c r="AY74" s="63" t="s">
        <v>250</v>
      </c>
      <c r="AZ74" s="58" t="s">
        <v>263</v>
      </c>
      <c r="BA74" s="58" t="s">
        <v>263</v>
      </c>
      <c r="BB74" s="58" t="s">
        <v>264</v>
      </c>
      <c r="BC74" s="58" t="s">
        <v>264</v>
      </c>
      <c r="BD74" s="58" t="s">
        <v>265</v>
      </c>
      <c r="BE74" s="58" t="s">
        <v>265</v>
      </c>
      <c r="BF74" s="58" t="s">
        <v>266</v>
      </c>
      <c r="BG74" s="58" t="s">
        <v>266</v>
      </c>
      <c r="BH74" s="58" t="s">
        <v>267</v>
      </c>
      <c r="BI74" s="58" t="s">
        <v>268</v>
      </c>
      <c r="BJ74" s="64" t="s">
        <v>269</v>
      </c>
      <c r="BK74" s="64" t="s">
        <v>270</v>
      </c>
      <c r="BL74" s="64" t="s">
        <v>270</v>
      </c>
      <c r="BM74" s="60" t="s">
        <v>271</v>
      </c>
      <c r="BN74" s="60" t="s">
        <v>272</v>
      </c>
      <c r="BO74" s="87">
        <v>110</v>
      </c>
      <c r="BP74" s="87" t="s">
        <v>443</v>
      </c>
      <c r="BQ74" s="87">
        <v>180</v>
      </c>
      <c r="BR74" s="87">
        <v>190</v>
      </c>
      <c r="BS74" s="87">
        <v>230</v>
      </c>
      <c r="BT74" s="61"/>
      <c r="BU74" s="87">
        <v>1.5</v>
      </c>
      <c r="BV74" s="87">
        <v>3</v>
      </c>
      <c r="BW74" s="87">
        <v>4</v>
      </c>
      <c r="BX74" s="87">
        <v>4</v>
      </c>
    </row>
    <row r="75" spans="1:76" ht="27.75" customHeight="1" thickBot="1">
      <c r="A75" s="666"/>
      <c r="B75" s="589"/>
      <c r="C75" s="590"/>
      <c r="D75" s="590"/>
      <c r="E75" s="600" t="s">
        <v>284</v>
      </c>
      <c r="F75" s="601"/>
      <c r="G75" s="600" t="s">
        <v>280</v>
      </c>
      <c r="H75" s="601"/>
      <c r="I75" s="600" t="s">
        <v>281</v>
      </c>
      <c r="J75" s="601"/>
      <c r="K75" s="600" t="s">
        <v>282</v>
      </c>
      <c r="L75" s="601"/>
      <c r="M75" s="600" t="s">
        <v>283</v>
      </c>
      <c r="N75" s="601"/>
      <c r="O75" s="148" t="s">
        <v>474</v>
      </c>
      <c r="P75" s="163" t="s">
        <v>637</v>
      </c>
      <c r="Q75" s="600" t="s">
        <v>280</v>
      </c>
      <c r="R75" s="601"/>
      <c r="S75" s="600" t="s">
        <v>281</v>
      </c>
      <c r="T75" s="601"/>
      <c r="U75" s="600" t="s">
        <v>282</v>
      </c>
      <c r="V75" s="601"/>
      <c r="W75" s="600" t="s">
        <v>283</v>
      </c>
      <c r="X75" s="601"/>
      <c r="Y75" s="148" t="s">
        <v>474</v>
      </c>
      <c r="Z75" s="163" t="s">
        <v>637</v>
      </c>
      <c r="AA75" s="602" t="s">
        <v>280</v>
      </c>
      <c r="AB75" s="602"/>
      <c r="AC75" s="600" t="s">
        <v>641</v>
      </c>
      <c r="AD75" s="601"/>
      <c r="AE75" s="600" t="s">
        <v>642</v>
      </c>
      <c r="AF75" s="601"/>
      <c r="AG75" s="648" t="s">
        <v>636</v>
      </c>
      <c r="AH75" s="649"/>
      <c r="AI75" s="78" t="s">
        <v>509</v>
      </c>
      <c r="AJ75" s="78" t="s">
        <v>510</v>
      </c>
      <c r="AK75" s="78" t="s">
        <v>511</v>
      </c>
      <c r="AL75" s="78" t="s">
        <v>512</v>
      </c>
      <c r="AM75" s="78" t="s">
        <v>513</v>
      </c>
      <c r="AN75" s="78" t="s">
        <v>535</v>
      </c>
      <c r="AO75" s="114" t="s">
        <v>534</v>
      </c>
      <c r="AP75" s="78" t="s">
        <v>509</v>
      </c>
      <c r="AQ75" s="78" t="s">
        <v>510</v>
      </c>
      <c r="AR75" s="78" t="s">
        <v>511</v>
      </c>
      <c r="AS75" s="78" t="s">
        <v>512</v>
      </c>
      <c r="AT75" s="78" t="s">
        <v>513</v>
      </c>
      <c r="AU75" s="78" t="s">
        <v>535</v>
      </c>
      <c r="AV75" s="114" t="s">
        <v>534</v>
      </c>
      <c r="AW75" s="647"/>
      <c r="AX75" s="49"/>
      <c r="AY75" s="90"/>
      <c r="AZ75" s="58"/>
      <c r="BA75" s="58"/>
      <c r="BB75" s="58"/>
      <c r="BC75" s="58"/>
      <c r="BD75" s="58"/>
      <c r="BE75" s="58"/>
      <c r="BF75" s="58"/>
      <c r="BG75" s="58"/>
      <c r="BH75" s="58"/>
      <c r="BI75" s="58"/>
      <c r="BJ75" s="59"/>
      <c r="BK75" s="59"/>
      <c r="BL75" s="59"/>
      <c r="BM75" s="60"/>
      <c r="BN75" s="60"/>
      <c r="BO75" s="87"/>
      <c r="BP75" s="87"/>
      <c r="BQ75" s="87"/>
      <c r="BR75" s="87"/>
      <c r="BS75" s="87"/>
      <c r="BT75" s="87"/>
      <c r="BU75" s="87"/>
      <c r="BV75" s="87"/>
      <c r="BW75" s="87"/>
      <c r="BX75" s="87"/>
    </row>
    <row r="76" spans="1:76" ht="32.1" customHeight="1" thickTop="1">
      <c r="A76" s="666"/>
      <c r="B76" s="610" t="s">
        <v>166</v>
      </c>
      <c r="C76" s="611"/>
      <c r="D76" s="611"/>
      <c r="E76" s="546">
        <v>100</v>
      </c>
      <c r="F76" s="547"/>
      <c r="G76" s="546">
        <v>90</v>
      </c>
      <c r="H76" s="547"/>
      <c r="I76" s="546">
        <v>186</v>
      </c>
      <c r="J76" s="547"/>
      <c r="K76" s="546">
        <v>206</v>
      </c>
      <c r="L76" s="547"/>
      <c r="M76" s="546">
        <v>160</v>
      </c>
      <c r="N76" s="547"/>
      <c r="O76" s="157">
        <v>163</v>
      </c>
      <c r="P76" s="147">
        <v>150</v>
      </c>
      <c r="Q76" s="546">
        <v>1.5</v>
      </c>
      <c r="R76" s="547"/>
      <c r="S76" s="546">
        <v>2</v>
      </c>
      <c r="T76" s="547"/>
      <c r="U76" s="546">
        <v>4</v>
      </c>
      <c r="V76" s="547"/>
      <c r="W76" s="546">
        <v>3</v>
      </c>
      <c r="X76" s="547"/>
      <c r="Y76" s="157">
        <v>3</v>
      </c>
      <c r="Z76" s="147">
        <v>2</v>
      </c>
      <c r="AA76" s="546">
        <v>0.5</v>
      </c>
      <c r="AB76" s="547"/>
      <c r="AC76" s="546">
        <v>0.5</v>
      </c>
      <c r="AD76" s="547"/>
      <c r="AE76" s="546">
        <v>0.3</v>
      </c>
      <c r="AF76" s="547"/>
      <c r="AG76" s="546">
        <v>0.3</v>
      </c>
      <c r="AH76" s="569"/>
      <c r="AI76" s="79"/>
      <c r="AJ76" s="80"/>
      <c r="AK76" s="80"/>
      <c r="AL76" s="80"/>
      <c r="AM76" s="80"/>
      <c r="AN76" s="80"/>
      <c r="AO76" s="115"/>
      <c r="AP76" s="79"/>
      <c r="AQ76" s="80"/>
      <c r="AR76" s="80"/>
      <c r="AS76" s="80"/>
      <c r="AT76" s="80"/>
      <c r="AU76" s="80"/>
      <c r="AV76" s="115"/>
      <c r="AW76" s="647"/>
      <c r="AX76" s="49"/>
      <c r="AY76" s="90"/>
      <c r="AZ76" s="58"/>
      <c r="BA76" s="58"/>
      <c r="BB76" s="58"/>
      <c r="BC76" s="58"/>
      <c r="BD76" s="58"/>
      <c r="BE76" s="58"/>
      <c r="BF76" s="58"/>
      <c r="BG76" s="58"/>
      <c r="BH76" s="58"/>
      <c r="BI76" s="58"/>
      <c r="BJ76" s="59"/>
      <c r="BK76" s="59"/>
      <c r="BL76" s="59"/>
      <c r="BM76" s="60"/>
      <c r="BN76" s="60"/>
      <c r="BO76" s="87"/>
      <c r="BP76" s="87"/>
      <c r="BQ76" s="87"/>
      <c r="BR76" s="87"/>
      <c r="BS76" s="87"/>
      <c r="BT76" s="87"/>
      <c r="BU76" s="87"/>
      <c r="BV76" s="87"/>
      <c r="BW76" s="87"/>
      <c r="BX76" s="87"/>
    </row>
    <row r="77" spans="1:76" ht="32.1" customHeight="1">
      <c r="A77" s="666"/>
      <c r="B77" s="587" t="s">
        <v>167</v>
      </c>
      <c r="C77" s="588"/>
      <c r="D77" s="588"/>
      <c r="E77" s="548" t="s">
        <v>471</v>
      </c>
      <c r="F77" s="545"/>
      <c r="G77" s="548" t="s">
        <v>471</v>
      </c>
      <c r="H77" s="545"/>
      <c r="I77" s="544" t="s">
        <v>470</v>
      </c>
      <c r="J77" s="545"/>
      <c r="K77" s="544" t="s">
        <v>470</v>
      </c>
      <c r="L77" s="545"/>
      <c r="M77" s="544" t="s">
        <v>470</v>
      </c>
      <c r="N77" s="545"/>
      <c r="O77" s="158" t="s">
        <v>470</v>
      </c>
      <c r="P77" s="162" t="s">
        <v>638</v>
      </c>
      <c r="Q77" s="548" t="s">
        <v>472</v>
      </c>
      <c r="R77" s="545"/>
      <c r="S77" s="548" t="s">
        <v>473</v>
      </c>
      <c r="T77" s="545"/>
      <c r="U77" s="548" t="s">
        <v>473</v>
      </c>
      <c r="V77" s="545"/>
      <c r="W77" s="548" t="s">
        <v>473</v>
      </c>
      <c r="X77" s="545"/>
      <c r="Y77" s="158" t="s">
        <v>473</v>
      </c>
      <c r="Z77" s="161" t="s">
        <v>473</v>
      </c>
      <c r="AA77" s="570" t="s">
        <v>570</v>
      </c>
      <c r="AB77" s="571"/>
      <c r="AC77" s="570" t="s">
        <v>570</v>
      </c>
      <c r="AD77" s="571"/>
      <c r="AE77" s="570" t="s">
        <v>570</v>
      </c>
      <c r="AF77" s="571"/>
      <c r="AG77" s="570" t="s">
        <v>570</v>
      </c>
      <c r="AH77" s="571"/>
      <c r="AI77" s="82"/>
      <c r="AJ77" s="77"/>
      <c r="AK77" s="77"/>
      <c r="AL77" s="77"/>
      <c r="AM77" s="77"/>
      <c r="AN77" s="77"/>
      <c r="AO77" s="108"/>
      <c r="AP77" s="82"/>
      <c r="AQ77" s="77"/>
      <c r="AR77" s="77"/>
      <c r="AS77" s="77"/>
      <c r="AT77" s="77"/>
      <c r="AU77" s="77"/>
      <c r="AV77" s="108"/>
      <c r="AW77" s="647"/>
      <c r="AX77" s="49"/>
      <c r="AY77" s="90"/>
      <c r="AZ77" s="58"/>
      <c r="BA77" s="58"/>
      <c r="BB77" s="58"/>
      <c r="BC77" s="58"/>
      <c r="BD77" s="58"/>
      <c r="BE77" s="58"/>
      <c r="BF77" s="58"/>
      <c r="BG77" s="58"/>
      <c r="BH77" s="58"/>
      <c r="BI77" s="58"/>
      <c r="BJ77" s="59"/>
      <c r="BK77" s="59"/>
      <c r="BL77" s="59"/>
      <c r="BM77" s="60"/>
      <c r="BN77" s="60"/>
      <c r="BO77" s="87"/>
      <c r="BP77" s="87"/>
      <c r="BQ77" s="87"/>
      <c r="BR77" s="87"/>
      <c r="BS77" s="87"/>
      <c r="BT77" s="87"/>
      <c r="BU77" s="87"/>
      <c r="BV77" s="87"/>
      <c r="BW77" s="87"/>
      <c r="BX77" s="87"/>
    </row>
    <row r="78" spans="1:76" ht="32.1" customHeight="1" thickBot="1">
      <c r="A78" s="666"/>
      <c r="B78" s="589" t="s">
        <v>168</v>
      </c>
      <c r="C78" s="590"/>
      <c r="D78" s="590"/>
      <c r="E78" s="572"/>
      <c r="F78" s="573"/>
      <c r="G78" s="572"/>
      <c r="H78" s="573"/>
      <c r="I78" s="572"/>
      <c r="J78" s="573"/>
      <c r="K78" s="572"/>
      <c r="L78" s="573"/>
      <c r="M78" s="572"/>
      <c r="N78" s="573"/>
      <c r="O78" s="159"/>
      <c r="P78" s="146"/>
      <c r="Q78" s="572"/>
      <c r="R78" s="573"/>
      <c r="S78" s="572"/>
      <c r="T78" s="573"/>
      <c r="U78" s="572"/>
      <c r="V78" s="573"/>
      <c r="W78" s="572"/>
      <c r="X78" s="573"/>
      <c r="Y78" s="159"/>
      <c r="Z78" s="146"/>
      <c r="AA78" s="572"/>
      <c r="AB78" s="573"/>
      <c r="AC78" s="572"/>
      <c r="AD78" s="573"/>
      <c r="AE78" s="572"/>
      <c r="AF78" s="573"/>
      <c r="AG78" s="572"/>
      <c r="AH78" s="574"/>
      <c r="AI78" s="116"/>
      <c r="AJ78" s="110"/>
      <c r="AK78" s="110"/>
      <c r="AL78" s="110"/>
      <c r="AM78" s="110"/>
      <c r="AN78" s="110"/>
      <c r="AO78" s="111"/>
      <c r="AP78" s="116"/>
      <c r="AQ78" s="110"/>
      <c r="AR78" s="110"/>
      <c r="AS78" s="110"/>
      <c r="AT78" s="110"/>
      <c r="AU78" s="110"/>
      <c r="AV78" s="111"/>
      <c r="AW78" s="647"/>
      <c r="AX78" s="49"/>
      <c r="AY78" s="50"/>
    </row>
    <row r="79" spans="1:76" ht="7.5" customHeight="1">
      <c r="A79" s="667"/>
      <c r="B79" s="39"/>
      <c r="AW79" s="647"/>
      <c r="AX79" s="49"/>
      <c r="AY79" s="50"/>
    </row>
    <row r="80" spans="1:76" ht="3" customHeight="1" thickBot="1">
      <c r="AW80" s="36"/>
      <c r="AX80" s="46"/>
      <c r="AY80" s="56"/>
      <c r="BX80" s="55"/>
    </row>
    <row r="81" spans="1:78" ht="20.100000000000001" customHeight="1">
      <c r="B81" s="747" t="s">
        <v>178</v>
      </c>
      <c r="C81" s="748"/>
      <c r="D81" s="748"/>
      <c r="E81" s="748"/>
      <c r="F81" s="748"/>
      <c r="G81" s="748"/>
      <c r="H81" s="748"/>
      <c r="I81" s="748"/>
      <c r="J81" s="748"/>
      <c r="K81" s="748"/>
      <c r="L81" s="748"/>
      <c r="M81" s="748"/>
      <c r="N81" s="748"/>
      <c r="O81" s="748"/>
      <c r="P81" s="748"/>
      <c r="Q81" s="748"/>
      <c r="R81" s="748"/>
      <c r="S81" s="748"/>
      <c r="T81" s="748"/>
      <c r="U81" s="748"/>
      <c r="V81" s="748"/>
      <c r="W81" s="748"/>
      <c r="X81" s="748"/>
      <c r="Y81" s="748"/>
      <c r="Z81" s="748"/>
      <c r="AA81" s="748"/>
      <c r="AB81" s="748"/>
      <c r="AC81" s="748"/>
      <c r="AD81" s="748"/>
      <c r="AE81" s="38"/>
      <c r="AF81" s="38"/>
      <c r="AG81" s="39"/>
      <c r="AH81" s="40"/>
      <c r="AI81" s="40"/>
      <c r="AJ81" s="40"/>
      <c r="AK81" s="40"/>
      <c r="AL81" s="40"/>
      <c r="AM81" s="642" t="s">
        <v>179</v>
      </c>
      <c r="AN81" s="507" t="s">
        <v>10</v>
      </c>
      <c r="AO81" s="507"/>
      <c r="AP81" s="507"/>
      <c r="AQ81" s="507" t="s">
        <v>19</v>
      </c>
      <c r="AR81" s="507"/>
      <c r="AS81" s="507"/>
      <c r="AT81" s="507" t="s">
        <v>20</v>
      </c>
      <c r="AU81" s="507"/>
      <c r="AV81" s="508"/>
      <c r="AW81" s="36"/>
      <c r="AX81" s="46"/>
      <c r="AY81" s="56"/>
      <c r="BX81" s="55"/>
    </row>
    <row r="82" spans="1:78" ht="20.100000000000001" customHeight="1">
      <c r="B82" s="749"/>
      <c r="C82" s="750"/>
      <c r="D82" s="750"/>
      <c r="E82" s="750"/>
      <c r="F82" s="750"/>
      <c r="G82" s="750"/>
      <c r="H82" s="750"/>
      <c r="I82" s="750"/>
      <c r="J82" s="750"/>
      <c r="K82" s="750"/>
      <c r="L82" s="750"/>
      <c r="M82" s="750"/>
      <c r="N82" s="750"/>
      <c r="O82" s="750"/>
      <c r="P82" s="750"/>
      <c r="Q82" s="750"/>
      <c r="R82" s="750"/>
      <c r="S82" s="750"/>
      <c r="T82" s="750"/>
      <c r="U82" s="750"/>
      <c r="V82" s="750"/>
      <c r="W82" s="750"/>
      <c r="X82" s="750"/>
      <c r="Y82" s="750"/>
      <c r="Z82" s="750"/>
      <c r="AA82" s="750"/>
      <c r="AB82" s="750"/>
      <c r="AC82" s="750"/>
      <c r="AD82" s="751"/>
      <c r="AE82" s="539" t="s">
        <v>183</v>
      </c>
      <c r="AF82" s="540"/>
      <c r="AG82" s="541"/>
      <c r="AH82" s="539" t="s">
        <v>242</v>
      </c>
      <c r="AI82" s="540"/>
      <c r="AJ82" s="540"/>
      <c r="AK82" s="540"/>
      <c r="AL82" s="541"/>
      <c r="AM82" s="643"/>
      <c r="AN82" s="549"/>
      <c r="AO82" s="549"/>
      <c r="AP82" s="549"/>
      <c r="AQ82" s="549"/>
      <c r="AR82" s="549"/>
      <c r="AS82" s="549"/>
      <c r="AT82" s="549"/>
      <c r="AU82" s="549"/>
      <c r="AV82" s="633"/>
      <c r="AW82" s="36"/>
      <c r="AX82" s="46"/>
      <c r="AY82" s="56"/>
      <c r="BX82" s="55"/>
    </row>
    <row r="83" spans="1:78" ht="20.100000000000001" customHeight="1" thickBot="1">
      <c r="B83" s="752"/>
      <c r="C83" s="753"/>
      <c r="D83" s="753"/>
      <c r="E83" s="753"/>
      <c r="F83" s="753"/>
      <c r="G83" s="753"/>
      <c r="H83" s="753"/>
      <c r="I83" s="753"/>
      <c r="J83" s="753"/>
      <c r="K83" s="753"/>
      <c r="L83" s="753"/>
      <c r="M83" s="753"/>
      <c r="N83" s="753"/>
      <c r="O83" s="753"/>
      <c r="P83" s="753"/>
      <c r="Q83" s="753"/>
      <c r="R83" s="753"/>
      <c r="S83" s="753"/>
      <c r="T83" s="753"/>
      <c r="U83" s="753"/>
      <c r="V83" s="753"/>
      <c r="W83" s="753"/>
      <c r="X83" s="753"/>
      <c r="Y83" s="753"/>
      <c r="Z83" s="753"/>
      <c r="AA83" s="753"/>
      <c r="AB83" s="753"/>
      <c r="AC83" s="753"/>
      <c r="AD83" s="754"/>
      <c r="AE83" s="636" t="s">
        <v>184</v>
      </c>
      <c r="AF83" s="637"/>
      <c r="AG83" s="638"/>
      <c r="AH83" s="636" t="s">
        <v>241</v>
      </c>
      <c r="AI83" s="637"/>
      <c r="AJ83" s="637"/>
      <c r="AK83" s="637"/>
      <c r="AL83" s="638"/>
      <c r="AM83" s="644"/>
      <c r="AN83" s="634"/>
      <c r="AO83" s="634"/>
      <c r="AP83" s="634"/>
      <c r="AQ83" s="634"/>
      <c r="AR83" s="634"/>
      <c r="AS83" s="634"/>
      <c r="AT83" s="634"/>
      <c r="AU83" s="634"/>
      <c r="AV83" s="635"/>
      <c r="AW83" s="36"/>
      <c r="AX83" s="46"/>
      <c r="AY83" s="56">
        <v>200</v>
      </c>
      <c r="BB83" s="56">
        <v>120</v>
      </c>
      <c r="BE83" s="56">
        <v>170</v>
      </c>
      <c r="BH83" s="56">
        <v>215</v>
      </c>
      <c r="BK83" s="56">
        <v>240</v>
      </c>
      <c r="BN83" s="56">
        <v>0</v>
      </c>
      <c r="BQ83" s="56">
        <v>1.5</v>
      </c>
      <c r="BT83" s="56">
        <v>3.5</v>
      </c>
      <c r="BW83" s="56">
        <v>3.5</v>
      </c>
      <c r="BX83" s="55"/>
      <c r="BZ83" s="55">
        <v>4</v>
      </c>
    </row>
    <row r="84" spans="1:78" ht="26.1" customHeight="1">
      <c r="B84" s="641" t="s">
        <v>14</v>
      </c>
      <c r="C84" s="609"/>
      <c r="D84" s="609"/>
      <c r="E84" s="609"/>
      <c r="F84" s="609"/>
      <c r="G84" s="609"/>
      <c r="H84" s="609"/>
      <c r="I84" s="609" t="s">
        <v>15</v>
      </c>
      <c r="J84" s="609"/>
      <c r="K84" s="609"/>
      <c r="L84" s="609"/>
      <c r="M84" s="609"/>
      <c r="N84" s="609"/>
      <c r="O84" s="609"/>
      <c r="P84" s="609"/>
      <c r="Q84" s="609"/>
      <c r="R84" s="609"/>
      <c r="S84" s="609"/>
      <c r="T84" s="609"/>
      <c r="U84" s="609" t="s">
        <v>83</v>
      </c>
      <c r="V84" s="609"/>
      <c r="W84" s="609"/>
      <c r="X84" s="609"/>
      <c r="Y84" s="609"/>
      <c r="Z84" s="609"/>
      <c r="AA84" s="609"/>
      <c r="AB84" s="609"/>
      <c r="AC84" s="609"/>
      <c r="AD84" s="609"/>
      <c r="AE84" s="609"/>
      <c r="AF84" s="609"/>
      <c r="AG84" s="509" t="s">
        <v>49</v>
      </c>
      <c r="AH84" s="509"/>
      <c r="AI84" s="509"/>
      <c r="AJ84" s="509"/>
      <c r="AK84" s="609" t="s">
        <v>236</v>
      </c>
      <c r="AL84" s="609"/>
      <c r="AM84" s="609"/>
      <c r="AN84" s="609"/>
      <c r="AO84" s="509" t="s">
        <v>59</v>
      </c>
      <c r="AP84" s="509"/>
      <c r="AQ84" s="509"/>
      <c r="AR84" s="509"/>
      <c r="AS84" s="509" t="s">
        <v>187</v>
      </c>
      <c r="AT84" s="509"/>
      <c r="AU84" s="509"/>
      <c r="AV84" s="510"/>
      <c r="AW84" s="36"/>
      <c r="AX84" s="46"/>
      <c r="AY84" s="56"/>
      <c r="BX84" s="55"/>
    </row>
    <row r="85" spans="1:78" ht="26.1" customHeight="1">
      <c r="B85" s="603" t="str">
        <f>B59</f>
        <v>SKI</v>
      </c>
      <c r="C85" s="604"/>
      <c r="D85" s="604"/>
      <c r="E85" s="604"/>
      <c r="F85" s="604"/>
      <c r="G85" s="604"/>
      <c r="H85" s="604"/>
      <c r="I85" s="542" t="str">
        <f>I59</f>
        <v>(E556)0.4x45-PP10x49-46.5P</v>
      </c>
      <c r="J85" s="542"/>
      <c r="K85" s="542"/>
      <c r="L85" s="542"/>
      <c r="M85" s="542"/>
      <c r="N85" s="542"/>
      <c r="O85" s="542"/>
      <c r="P85" s="542"/>
      <c r="Q85" s="542"/>
      <c r="R85" s="542"/>
      <c r="S85" s="542"/>
      <c r="T85" s="542"/>
      <c r="U85" s="542" t="str">
        <f>U59</f>
        <v>LD11BAL-211015D0</v>
      </c>
      <c r="V85" s="542"/>
      <c r="W85" s="542"/>
      <c r="X85" s="542"/>
      <c r="Y85" s="542"/>
      <c r="Z85" s="542"/>
      <c r="AA85" s="542"/>
      <c r="AB85" s="542"/>
      <c r="AC85" s="542"/>
      <c r="AD85" s="542"/>
      <c r="AE85" s="542"/>
      <c r="AF85" s="542"/>
      <c r="AG85" s="543"/>
      <c r="AH85" s="543"/>
      <c r="AI85" s="543"/>
      <c r="AJ85" s="543"/>
      <c r="AK85" s="511"/>
      <c r="AL85" s="511"/>
      <c r="AM85" s="511"/>
      <c r="AN85" s="511"/>
      <c r="AO85" s="511"/>
      <c r="AP85" s="511"/>
      <c r="AQ85" s="511"/>
      <c r="AR85" s="511"/>
      <c r="AS85" s="623"/>
      <c r="AT85" s="623"/>
      <c r="AU85" s="623"/>
      <c r="AV85" s="624"/>
      <c r="AW85" s="36"/>
      <c r="AX85" s="46"/>
      <c r="AY85" s="56"/>
      <c r="BX85" s="55"/>
    </row>
    <row r="86" spans="1:78" ht="26.1" customHeight="1" thickBot="1">
      <c r="B86" s="592" t="s">
        <v>215</v>
      </c>
      <c r="C86" s="502"/>
      <c r="D86" s="503"/>
      <c r="E86" s="593"/>
      <c r="F86" s="594"/>
      <c r="G86" s="594"/>
      <c r="H86" s="595"/>
      <c r="I86" s="501" t="s">
        <v>216</v>
      </c>
      <c r="J86" s="502"/>
      <c r="K86" s="503"/>
      <c r="L86" s="593"/>
      <c r="M86" s="594"/>
      <c r="N86" s="594"/>
      <c r="O86" s="594"/>
      <c r="P86" s="594"/>
      <c r="Q86" s="501" t="s">
        <v>259</v>
      </c>
      <c r="R86" s="502"/>
      <c r="S86" s="503"/>
      <c r="T86" s="504"/>
      <c r="U86" s="505"/>
      <c r="V86" s="505"/>
      <c r="W86" s="505"/>
      <c r="X86" s="505"/>
      <c r="Y86" s="789" t="s">
        <v>591</v>
      </c>
      <c r="Z86" s="790"/>
      <c r="AA86" s="791"/>
      <c r="AB86" s="762" t="s">
        <v>590</v>
      </c>
      <c r="AC86" s="763"/>
      <c r="AD86" s="763"/>
      <c r="AE86" s="763"/>
      <c r="AF86" s="792"/>
      <c r="AG86" s="501" t="s">
        <v>260</v>
      </c>
      <c r="AH86" s="502"/>
      <c r="AI86" s="503"/>
      <c r="AJ86" s="504"/>
      <c r="AK86" s="505"/>
      <c r="AL86" s="505"/>
      <c r="AM86" s="505"/>
      <c r="AN86" s="582"/>
      <c r="AO86" s="501" t="s">
        <v>262</v>
      </c>
      <c r="AP86" s="502"/>
      <c r="AQ86" s="503"/>
      <c r="AR86" s="504"/>
      <c r="AS86" s="505"/>
      <c r="AT86" s="505"/>
      <c r="AU86" s="505"/>
      <c r="AV86" s="506"/>
      <c r="AW86" s="36"/>
      <c r="AX86" s="46"/>
      <c r="AY86" s="56"/>
      <c r="BX86" s="55"/>
    </row>
    <row r="87" spans="1:78" ht="30" customHeight="1" thickBot="1">
      <c r="B87" s="605" t="s">
        <v>244</v>
      </c>
      <c r="C87" s="606"/>
      <c r="D87" s="606"/>
      <c r="E87" s="606"/>
      <c r="F87" s="606"/>
      <c r="G87" s="606"/>
      <c r="H87" s="606"/>
      <c r="I87" s="606"/>
      <c r="J87" s="606"/>
      <c r="K87" s="606"/>
      <c r="L87" s="606"/>
      <c r="M87" s="606"/>
      <c r="N87" s="606"/>
      <c r="O87" s="606"/>
      <c r="P87" s="606"/>
      <c r="Q87" s="606"/>
      <c r="R87" s="606"/>
      <c r="S87" s="606"/>
      <c r="T87" s="606"/>
      <c r="U87" s="606"/>
      <c r="V87" s="606"/>
      <c r="W87" s="606"/>
      <c r="X87" s="606"/>
      <c r="Y87" s="606"/>
      <c r="Z87" s="606"/>
      <c r="AA87" s="606"/>
      <c r="AB87" s="606"/>
      <c r="AC87" s="606"/>
      <c r="AD87" s="606"/>
      <c r="AE87" s="606"/>
      <c r="AF87" s="606"/>
      <c r="AG87" s="606"/>
      <c r="AH87" s="606"/>
      <c r="AI87" s="606"/>
      <c r="AJ87" s="606"/>
      <c r="AK87" s="606"/>
      <c r="AL87" s="606"/>
      <c r="AM87" s="606"/>
      <c r="AN87" s="606"/>
      <c r="AO87" s="606"/>
      <c r="AP87" s="606"/>
      <c r="AQ87" s="606"/>
      <c r="AR87" s="606"/>
      <c r="AS87" s="606"/>
      <c r="AT87" s="606"/>
      <c r="AU87" s="606"/>
      <c r="AV87" s="607"/>
      <c r="AW87" s="36"/>
      <c r="AX87" s="46"/>
      <c r="AY87" s="56"/>
      <c r="BX87" s="55"/>
    </row>
    <row r="88" spans="1:78" ht="30" customHeight="1">
      <c r="B88" s="608" t="s">
        <v>235</v>
      </c>
      <c r="C88" s="576"/>
      <c r="D88" s="585" t="s">
        <v>51</v>
      </c>
      <c r="E88" s="585"/>
      <c r="F88" s="585"/>
      <c r="G88" s="585"/>
      <c r="H88" s="585"/>
      <c r="I88" s="585"/>
      <c r="J88" s="585" t="s">
        <v>52</v>
      </c>
      <c r="K88" s="585"/>
      <c r="L88" s="585"/>
      <c r="M88" s="585"/>
      <c r="N88" s="585"/>
      <c r="O88" s="585"/>
      <c r="P88" s="585" t="s">
        <v>189</v>
      </c>
      <c r="Q88" s="585"/>
      <c r="R88" s="585"/>
      <c r="S88" s="585"/>
      <c r="T88" s="585"/>
      <c r="U88" s="585"/>
      <c r="V88" s="585" t="s">
        <v>190</v>
      </c>
      <c r="W88" s="585"/>
      <c r="X88" s="585"/>
      <c r="Y88" s="585"/>
      <c r="Z88" s="585"/>
      <c r="AA88" s="585"/>
      <c r="AB88" s="585" t="s">
        <v>224</v>
      </c>
      <c r="AC88" s="585"/>
      <c r="AD88" s="585"/>
      <c r="AE88" s="576" t="s">
        <v>221</v>
      </c>
      <c r="AF88" s="576"/>
      <c r="AG88" s="576"/>
      <c r="AH88" s="576"/>
      <c r="AI88" s="576"/>
      <c r="AJ88" s="576"/>
      <c r="AK88" s="565" t="s">
        <v>58</v>
      </c>
      <c r="AL88" s="565"/>
      <c r="AM88" s="565"/>
      <c r="AN88" s="565"/>
      <c r="AO88" s="565"/>
      <c r="AP88" s="565"/>
      <c r="AQ88" s="631" t="s">
        <v>562</v>
      </c>
      <c r="AR88" s="787"/>
      <c r="AS88" s="787"/>
      <c r="AT88" s="788"/>
      <c r="AU88" s="631" t="s">
        <v>561</v>
      </c>
      <c r="AV88" s="632"/>
      <c r="AW88" s="36"/>
      <c r="AX88" s="46"/>
      <c r="AY88" s="56"/>
      <c r="BX88" s="55"/>
    </row>
    <row r="89" spans="1:78" ht="24.95" customHeight="1">
      <c r="B89" s="591" t="s">
        <v>225</v>
      </c>
      <c r="C89" s="581"/>
      <c r="D89" s="580" t="s">
        <v>217</v>
      </c>
      <c r="E89" s="580"/>
      <c r="F89" s="580" t="s">
        <v>218</v>
      </c>
      <c r="G89" s="580"/>
      <c r="H89" s="580" t="s">
        <v>515</v>
      </c>
      <c r="I89" s="580"/>
      <c r="J89" s="575" t="s">
        <v>194</v>
      </c>
      <c r="K89" s="575"/>
      <c r="L89" s="575"/>
      <c r="M89" s="575" t="s">
        <v>195</v>
      </c>
      <c r="N89" s="575"/>
      <c r="O89" s="575"/>
      <c r="P89" s="575" t="s">
        <v>194</v>
      </c>
      <c r="Q89" s="575"/>
      <c r="R89" s="575"/>
      <c r="S89" s="575" t="s">
        <v>195</v>
      </c>
      <c r="T89" s="575"/>
      <c r="U89" s="575"/>
      <c r="V89" s="575" t="s">
        <v>194</v>
      </c>
      <c r="W89" s="575"/>
      <c r="X89" s="575"/>
      <c r="Y89" s="575" t="s">
        <v>195</v>
      </c>
      <c r="Z89" s="575"/>
      <c r="AA89" s="575"/>
      <c r="AB89" s="580" t="s">
        <v>219</v>
      </c>
      <c r="AC89" s="580"/>
      <c r="AD89" s="580"/>
      <c r="AE89" s="580" t="s">
        <v>223</v>
      </c>
      <c r="AF89" s="580"/>
      <c r="AG89" s="580"/>
      <c r="AH89" s="581" t="s">
        <v>222</v>
      </c>
      <c r="AI89" s="581"/>
      <c r="AJ89" s="581"/>
      <c r="AK89" s="580" t="s">
        <v>196</v>
      </c>
      <c r="AL89" s="580"/>
      <c r="AM89" s="580"/>
      <c r="AN89" s="580" t="s">
        <v>197</v>
      </c>
      <c r="AO89" s="580"/>
      <c r="AP89" s="580"/>
      <c r="AQ89" s="627" t="s">
        <v>563</v>
      </c>
      <c r="AR89" s="628"/>
      <c r="AS89" s="627" t="s">
        <v>564</v>
      </c>
      <c r="AT89" s="628"/>
      <c r="AU89" s="629" t="s">
        <v>252</v>
      </c>
      <c r="AV89" s="630"/>
      <c r="AW89" s="36"/>
      <c r="AX89" s="46"/>
      <c r="AY89" s="56"/>
      <c r="BX89" s="55"/>
    </row>
    <row r="90" spans="1:78" ht="30" customHeight="1">
      <c r="B90" s="583" t="s">
        <v>243</v>
      </c>
      <c r="C90" s="584"/>
      <c r="D90" s="586" t="str">
        <f>VLOOKUP(I59, AY64:BN77,2,0)</f>
        <v>5.5±0.5</v>
      </c>
      <c r="E90" s="586"/>
      <c r="F90" s="586" t="str">
        <f>VLOOKUP(I59, AY63:BN77,3,0)</f>
        <v>5.5±0.5</v>
      </c>
      <c r="G90" s="586"/>
      <c r="H90" s="586" t="s">
        <v>516</v>
      </c>
      <c r="I90" s="586"/>
      <c r="J90" s="577" t="str">
        <f>VLOOKUP(I59, AY62:BL78,4,0)</f>
        <v>46.5±0.5</v>
      </c>
      <c r="K90" s="578"/>
      <c r="L90" s="579"/>
      <c r="M90" s="577" t="str">
        <f>VLOOKUP(I59, AY62:BL78,5,0)</f>
        <v>46.5±0.5</v>
      </c>
      <c r="N90" s="578"/>
      <c r="O90" s="579"/>
      <c r="P90" s="577" t="str">
        <f>VLOOKUP(I59, AY62:BL78,6,0)</f>
        <v>2±0.5</v>
      </c>
      <c r="Q90" s="578"/>
      <c r="R90" s="579"/>
      <c r="S90" s="577" t="str">
        <f>VLOOKUP(I59, AY62:BL78,7,0)</f>
        <v>2±0.5</v>
      </c>
      <c r="T90" s="578"/>
      <c r="U90" s="579"/>
      <c r="V90" s="577" t="str">
        <f>VLOOKUP(I59, AY62:BL78,8,0)</f>
        <v>10±0.5</v>
      </c>
      <c r="W90" s="578"/>
      <c r="X90" s="579"/>
      <c r="Y90" s="577" t="str">
        <f>VLOOKUP(I59, AY62:BL78,9,0)</f>
        <v>10±0.5</v>
      </c>
      <c r="Z90" s="578"/>
      <c r="AA90" s="579"/>
      <c r="AB90" s="577" t="str">
        <f>VLOOKUP(I59, AY62:BL78,10,0)</f>
        <v>49±0.5</v>
      </c>
      <c r="AC90" s="578"/>
      <c r="AD90" s="579"/>
      <c r="AE90" s="577" t="str">
        <f>VLOOKUP(I59, AY62:BL78,11,0)</f>
        <v>45±0.3</v>
      </c>
      <c r="AF90" s="578"/>
      <c r="AG90" s="579"/>
      <c r="AH90" s="566" t="str">
        <f>VLOOKUP(I59, AY62:BL78,12,0)</f>
        <v>0.400±0.020</v>
      </c>
      <c r="AI90" s="567"/>
      <c r="AJ90" s="568"/>
      <c r="AK90" s="566" t="str">
        <f>VLOOKUP(I59, AY62:BL78,13,0)</f>
        <v>0.700±0.020</v>
      </c>
      <c r="AL90" s="567"/>
      <c r="AM90" s="568"/>
      <c r="AN90" s="566" t="str">
        <f>VLOOKUP(I59, AY62:BL78,14,0)</f>
        <v>0.700±0.020</v>
      </c>
      <c r="AO90" s="567"/>
      <c r="AP90" s="568"/>
      <c r="AQ90" s="639" t="s">
        <v>565</v>
      </c>
      <c r="AR90" s="640"/>
      <c r="AS90" s="640"/>
      <c r="AT90" s="584"/>
      <c r="AU90" s="625" t="s">
        <v>560</v>
      </c>
      <c r="AV90" s="626"/>
      <c r="AW90" s="36"/>
      <c r="AX90" s="46"/>
      <c r="AY90" s="56"/>
      <c r="BX90" s="55"/>
    </row>
    <row r="91" spans="1:78" ht="30" customHeight="1">
      <c r="B91" s="528" t="s">
        <v>199</v>
      </c>
      <c r="C91" s="529"/>
      <c r="D91" s="586"/>
      <c r="E91" s="586"/>
      <c r="F91" s="586"/>
      <c r="G91" s="586"/>
      <c r="H91" s="586"/>
      <c r="I91" s="586"/>
      <c r="J91" s="549"/>
      <c r="K91" s="549"/>
      <c r="L91" s="549"/>
      <c r="M91" s="549"/>
      <c r="N91" s="549"/>
      <c r="O91" s="549"/>
      <c r="P91" s="549"/>
      <c r="Q91" s="549"/>
      <c r="R91" s="549"/>
      <c r="S91" s="549"/>
      <c r="T91" s="549"/>
      <c r="U91" s="549"/>
      <c r="V91" s="549"/>
      <c r="W91" s="549"/>
      <c r="X91" s="549"/>
      <c r="Y91" s="549"/>
      <c r="Z91" s="549"/>
      <c r="AA91" s="549"/>
      <c r="AB91" s="549"/>
      <c r="AC91" s="549"/>
      <c r="AD91" s="549"/>
      <c r="AE91" s="549"/>
      <c r="AF91" s="549"/>
      <c r="AG91" s="549"/>
      <c r="AH91" s="564"/>
      <c r="AI91" s="564"/>
      <c r="AJ91" s="564"/>
      <c r="AK91" s="564"/>
      <c r="AL91" s="564"/>
      <c r="AM91" s="564"/>
      <c r="AN91" s="564"/>
      <c r="AO91" s="564"/>
      <c r="AP91" s="564"/>
      <c r="AQ91" s="614" t="s">
        <v>606</v>
      </c>
      <c r="AR91" s="615"/>
      <c r="AS91" s="614" t="s">
        <v>606</v>
      </c>
      <c r="AT91" s="615"/>
      <c r="AU91" s="621"/>
      <c r="AV91" s="622"/>
      <c r="AW91" s="36"/>
      <c r="AX91" s="46"/>
      <c r="AY91" s="56"/>
      <c r="BX91" s="55"/>
    </row>
    <row r="92" spans="1:78" ht="30" customHeight="1">
      <c r="B92" s="528" t="s">
        <v>200</v>
      </c>
      <c r="C92" s="529"/>
      <c r="D92" s="586"/>
      <c r="E92" s="586"/>
      <c r="F92" s="586"/>
      <c r="G92" s="586"/>
      <c r="H92" s="586"/>
      <c r="I92" s="586"/>
      <c r="J92" s="549"/>
      <c r="K92" s="549"/>
      <c r="L92" s="549"/>
      <c r="M92" s="549"/>
      <c r="N92" s="549"/>
      <c r="O92" s="549"/>
      <c r="P92" s="549"/>
      <c r="Q92" s="549"/>
      <c r="R92" s="549"/>
      <c r="S92" s="549"/>
      <c r="T92" s="549"/>
      <c r="U92" s="549"/>
      <c r="V92" s="549"/>
      <c r="W92" s="549"/>
      <c r="X92" s="549"/>
      <c r="Y92" s="549"/>
      <c r="Z92" s="549"/>
      <c r="AA92" s="549"/>
      <c r="AB92" s="549"/>
      <c r="AC92" s="549"/>
      <c r="AD92" s="549"/>
      <c r="AE92" s="549"/>
      <c r="AF92" s="549"/>
      <c r="AG92" s="549"/>
      <c r="AH92" s="549"/>
      <c r="AI92" s="549"/>
      <c r="AJ92" s="549"/>
      <c r="AK92" s="549"/>
      <c r="AL92" s="549"/>
      <c r="AM92" s="549"/>
      <c r="AN92" s="549"/>
      <c r="AO92" s="549"/>
      <c r="AP92" s="549"/>
      <c r="AQ92" s="614" t="s">
        <v>606</v>
      </c>
      <c r="AR92" s="615"/>
      <c r="AS92" s="614" t="s">
        <v>606</v>
      </c>
      <c r="AT92" s="615"/>
      <c r="AU92" s="621"/>
      <c r="AV92" s="622"/>
      <c r="AW92" s="36"/>
      <c r="AX92" s="46"/>
      <c r="AY92" s="56"/>
      <c r="BX92" s="55"/>
    </row>
    <row r="93" spans="1:78" ht="30" customHeight="1" thickBot="1">
      <c r="B93" s="528" t="s">
        <v>201</v>
      </c>
      <c r="C93" s="529"/>
      <c r="D93" s="586"/>
      <c r="E93" s="586"/>
      <c r="F93" s="586"/>
      <c r="G93" s="586"/>
      <c r="H93" s="586"/>
      <c r="I93" s="586"/>
      <c r="J93" s="549"/>
      <c r="K93" s="549"/>
      <c r="L93" s="549"/>
      <c r="M93" s="549"/>
      <c r="N93" s="549"/>
      <c r="O93" s="549"/>
      <c r="P93" s="549"/>
      <c r="Q93" s="549"/>
      <c r="R93" s="549"/>
      <c r="S93" s="549"/>
      <c r="T93" s="549"/>
      <c r="U93" s="549"/>
      <c r="V93" s="549"/>
      <c r="W93" s="549"/>
      <c r="X93" s="549"/>
      <c r="Y93" s="549"/>
      <c r="Z93" s="549"/>
      <c r="AA93" s="549"/>
      <c r="AB93" s="549"/>
      <c r="AC93" s="549"/>
      <c r="AD93" s="549"/>
      <c r="AE93" s="549"/>
      <c r="AF93" s="549"/>
      <c r="AG93" s="549"/>
      <c r="AH93" s="549"/>
      <c r="AI93" s="549"/>
      <c r="AJ93" s="549"/>
      <c r="AK93" s="549"/>
      <c r="AL93" s="549"/>
      <c r="AM93" s="549"/>
      <c r="AN93" s="549"/>
      <c r="AO93" s="549"/>
      <c r="AP93" s="549"/>
      <c r="AQ93" s="614" t="s">
        <v>606</v>
      </c>
      <c r="AR93" s="615"/>
      <c r="AS93" s="614" t="s">
        <v>606</v>
      </c>
      <c r="AT93" s="615"/>
      <c r="AU93" s="616"/>
      <c r="AV93" s="617"/>
      <c r="AW93" s="36"/>
      <c r="AX93" s="46"/>
      <c r="AY93" s="56"/>
      <c r="BX93" s="55"/>
    </row>
    <row r="94" spans="1:78" ht="30" customHeight="1" thickBot="1">
      <c r="B94" s="618" t="s">
        <v>613</v>
      </c>
      <c r="C94" s="619"/>
      <c r="D94" s="619"/>
      <c r="E94" s="619"/>
      <c r="F94" s="619"/>
      <c r="G94" s="619"/>
      <c r="H94" s="619"/>
      <c r="I94" s="619"/>
      <c r="J94" s="619"/>
      <c r="K94" s="619"/>
      <c r="L94" s="619"/>
      <c r="M94" s="619"/>
      <c r="N94" s="619"/>
      <c r="O94" s="619"/>
      <c r="P94" s="619"/>
      <c r="Q94" s="619"/>
      <c r="R94" s="619"/>
      <c r="S94" s="619"/>
      <c r="T94" s="619"/>
      <c r="U94" s="619"/>
      <c r="V94" s="619"/>
      <c r="W94" s="619"/>
      <c r="X94" s="619"/>
      <c r="Y94" s="619"/>
      <c r="Z94" s="619"/>
      <c r="AA94" s="619"/>
      <c r="AB94" s="619"/>
      <c r="AC94" s="619"/>
      <c r="AD94" s="619"/>
      <c r="AE94" s="619"/>
      <c r="AF94" s="619"/>
      <c r="AG94" s="619"/>
      <c r="AH94" s="619"/>
      <c r="AI94" s="619"/>
      <c r="AJ94" s="619"/>
      <c r="AK94" s="619"/>
      <c r="AL94" s="619"/>
      <c r="AM94" s="619"/>
      <c r="AN94" s="619"/>
      <c r="AO94" s="619"/>
      <c r="AP94" s="619"/>
      <c r="AQ94" s="619"/>
      <c r="AR94" s="619"/>
      <c r="AS94" s="619"/>
      <c r="AT94" s="619"/>
      <c r="AU94" s="619"/>
      <c r="AV94" s="620"/>
      <c r="AW94" s="36"/>
      <c r="AX94" s="46"/>
      <c r="AY94" s="56"/>
      <c r="BX94" s="55"/>
    </row>
    <row r="95" spans="1:78" s="65" customFormat="1" ht="21.95" customHeight="1">
      <c r="A95" s="55"/>
      <c r="B95" s="526" t="s">
        <v>588</v>
      </c>
      <c r="C95" s="522"/>
      <c r="D95" s="522"/>
      <c r="E95" s="524" t="s">
        <v>226</v>
      </c>
      <c r="F95" s="524"/>
      <c r="G95" s="524"/>
      <c r="H95" s="524"/>
      <c r="I95" s="524"/>
      <c r="J95" s="524"/>
      <c r="K95" s="524" t="s">
        <v>228</v>
      </c>
      <c r="L95" s="524"/>
      <c r="M95" s="524"/>
      <c r="N95" s="524"/>
      <c r="O95" s="524"/>
      <c r="P95" s="524"/>
      <c r="Q95" s="524" t="s">
        <v>232</v>
      </c>
      <c r="R95" s="524"/>
      <c r="S95" s="524"/>
      <c r="T95" s="524"/>
      <c r="U95" s="524"/>
      <c r="V95" s="524"/>
      <c r="W95" s="524"/>
      <c r="X95" s="524"/>
      <c r="Y95" s="524"/>
      <c r="Z95" s="524"/>
      <c r="AA95" s="524"/>
      <c r="AB95" s="524"/>
      <c r="AC95" s="524" t="s">
        <v>233</v>
      </c>
      <c r="AD95" s="524"/>
      <c r="AE95" s="524"/>
      <c r="AF95" s="524"/>
      <c r="AG95" s="524"/>
      <c r="AH95" s="524"/>
      <c r="AI95" s="524"/>
      <c r="AJ95" s="524"/>
      <c r="AK95" s="524"/>
      <c r="AL95" s="524"/>
      <c r="AM95" s="524"/>
      <c r="AN95" s="524"/>
      <c r="AO95" s="524"/>
      <c r="AP95" s="524"/>
      <c r="AQ95" s="524"/>
      <c r="AR95" s="524"/>
      <c r="AS95" s="524"/>
      <c r="AT95" s="524"/>
      <c r="AU95" s="524"/>
      <c r="AV95" s="613"/>
      <c r="AW95" s="36"/>
    </row>
    <row r="96" spans="1:78" s="65" customFormat="1" ht="21.95" customHeight="1">
      <c r="B96" s="526"/>
      <c r="C96" s="522"/>
      <c r="D96" s="522"/>
      <c r="E96" s="524" t="s">
        <v>615</v>
      </c>
      <c r="F96" s="524"/>
      <c r="G96" s="524"/>
      <c r="H96" s="524" t="s">
        <v>207</v>
      </c>
      <c r="I96" s="524"/>
      <c r="J96" s="524"/>
      <c r="K96" s="524" t="s">
        <v>208</v>
      </c>
      <c r="L96" s="524"/>
      <c r="M96" s="524"/>
      <c r="N96" s="524" t="s">
        <v>207</v>
      </c>
      <c r="O96" s="524"/>
      <c r="P96" s="524"/>
      <c r="Q96" s="522" t="s">
        <v>229</v>
      </c>
      <c r="R96" s="522"/>
      <c r="S96" s="522"/>
      <c r="T96" s="522" t="s">
        <v>230</v>
      </c>
      <c r="U96" s="522"/>
      <c r="V96" s="522"/>
      <c r="W96" s="522" t="s">
        <v>231</v>
      </c>
      <c r="X96" s="522"/>
      <c r="Y96" s="522"/>
      <c r="Z96" s="493" t="s">
        <v>629</v>
      </c>
      <c r="AA96" s="517"/>
      <c r="AB96" s="142" t="s">
        <v>630</v>
      </c>
      <c r="AC96" s="522" t="s">
        <v>616</v>
      </c>
      <c r="AD96" s="522"/>
      <c r="AE96" s="522"/>
      <c r="AF96" s="522" t="s">
        <v>239</v>
      </c>
      <c r="AG96" s="522"/>
      <c r="AH96" s="522"/>
      <c r="AI96" s="522" t="s">
        <v>240</v>
      </c>
      <c r="AJ96" s="522"/>
      <c r="AK96" s="522"/>
      <c r="AL96" s="522" t="s">
        <v>203</v>
      </c>
      <c r="AM96" s="522"/>
      <c r="AN96" s="522"/>
      <c r="AO96" s="524" t="s">
        <v>209</v>
      </c>
      <c r="AP96" s="524"/>
      <c r="AQ96" s="524"/>
      <c r="AR96" s="524"/>
      <c r="AS96" s="522" t="s">
        <v>210</v>
      </c>
      <c r="AT96" s="522"/>
      <c r="AU96" s="522"/>
      <c r="AV96" s="612"/>
      <c r="AW96" s="41"/>
    </row>
    <row r="97" spans="2:49" s="65" customFormat="1" ht="21.95" customHeight="1">
      <c r="B97" s="526"/>
      <c r="C97" s="522"/>
      <c r="D97" s="522"/>
      <c r="E97" s="522"/>
      <c r="F97" s="522"/>
      <c r="G97" s="522"/>
      <c r="H97" s="522"/>
      <c r="I97" s="522"/>
      <c r="J97" s="522"/>
      <c r="K97" s="522"/>
      <c r="L97" s="522"/>
      <c r="M97" s="522"/>
      <c r="N97" s="522"/>
      <c r="O97" s="522"/>
      <c r="P97" s="522"/>
      <c r="Q97" s="522"/>
      <c r="R97" s="522"/>
      <c r="S97" s="522"/>
      <c r="T97" s="522"/>
      <c r="U97" s="522"/>
      <c r="V97" s="522"/>
      <c r="W97" s="522"/>
      <c r="X97" s="522"/>
      <c r="Y97" s="522"/>
      <c r="Z97" s="493"/>
      <c r="AA97" s="517"/>
      <c r="AB97" s="155"/>
      <c r="AC97" s="522"/>
      <c r="AD97" s="522"/>
      <c r="AE97" s="522"/>
      <c r="AF97" s="522"/>
      <c r="AG97" s="522"/>
      <c r="AH97" s="522"/>
      <c r="AI97" s="522"/>
      <c r="AJ97" s="522"/>
      <c r="AK97" s="522"/>
      <c r="AL97" s="522"/>
      <c r="AM97" s="522"/>
      <c r="AN97" s="522"/>
      <c r="AO97" s="522"/>
      <c r="AP97" s="522"/>
      <c r="AQ97" s="522"/>
      <c r="AR97" s="522"/>
      <c r="AS97" s="522"/>
      <c r="AT97" s="522"/>
      <c r="AU97" s="522"/>
      <c r="AV97" s="612"/>
      <c r="AW97" s="41"/>
    </row>
    <row r="98" spans="2:49" s="65" customFormat="1" ht="21.95" customHeight="1">
      <c r="B98" s="532" t="s">
        <v>589</v>
      </c>
      <c r="C98" s="527"/>
      <c r="D98" s="527"/>
      <c r="E98" s="533" t="s">
        <v>615</v>
      </c>
      <c r="F98" s="533"/>
      <c r="G98" s="533"/>
      <c r="H98" s="533" t="s">
        <v>207</v>
      </c>
      <c r="I98" s="533"/>
      <c r="J98" s="533"/>
      <c r="K98" s="533" t="s">
        <v>208</v>
      </c>
      <c r="L98" s="533"/>
      <c r="M98" s="533"/>
      <c r="N98" s="533" t="s">
        <v>207</v>
      </c>
      <c r="O98" s="533"/>
      <c r="P98" s="533"/>
      <c r="Q98" s="527" t="s">
        <v>229</v>
      </c>
      <c r="R98" s="527"/>
      <c r="S98" s="527"/>
      <c r="T98" s="527" t="s">
        <v>230</v>
      </c>
      <c r="U98" s="527"/>
      <c r="V98" s="527"/>
      <c r="W98" s="527" t="s">
        <v>231</v>
      </c>
      <c r="X98" s="527"/>
      <c r="Y98" s="527"/>
      <c r="Z98" s="491" t="s">
        <v>629</v>
      </c>
      <c r="AA98" s="492"/>
      <c r="AB98" s="143" t="s">
        <v>630</v>
      </c>
      <c r="AC98" s="527" t="s">
        <v>616</v>
      </c>
      <c r="AD98" s="527"/>
      <c r="AE98" s="527"/>
      <c r="AF98" s="527" t="s">
        <v>239</v>
      </c>
      <c r="AG98" s="527"/>
      <c r="AH98" s="527"/>
      <c r="AI98" s="527" t="s">
        <v>240</v>
      </c>
      <c r="AJ98" s="527"/>
      <c r="AK98" s="527"/>
      <c r="AL98" s="527" t="s">
        <v>203</v>
      </c>
      <c r="AM98" s="527"/>
      <c r="AN98" s="527"/>
      <c r="AO98" s="533" t="s">
        <v>209</v>
      </c>
      <c r="AP98" s="533"/>
      <c r="AQ98" s="533"/>
      <c r="AR98" s="533"/>
      <c r="AS98" s="527" t="s">
        <v>210</v>
      </c>
      <c r="AT98" s="527"/>
      <c r="AU98" s="527"/>
      <c r="AV98" s="737"/>
      <c r="AW98" s="41"/>
    </row>
    <row r="99" spans="2:49" s="65" customFormat="1" ht="21.95" customHeight="1">
      <c r="B99" s="532"/>
      <c r="C99" s="527"/>
      <c r="D99" s="527"/>
      <c r="E99" s="527"/>
      <c r="F99" s="527"/>
      <c r="G99" s="527"/>
      <c r="H99" s="527"/>
      <c r="I99" s="527"/>
      <c r="J99" s="527"/>
      <c r="K99" s="527"/>
      <c r="L99" s="527"/>
      <c r="M99" s="527"/>
      <c r="N99" s="527"/>
      <c r="O99" s="527"/>
      <c r="P99" s="527"/>
      <c r="Q99" s="527"/>
      <c r="R99" s="527"/>
      <c r="S99" s="527"/>
      <c r="T99" s="527"/>
      <c r="U99" s="527"/>
      <c r="V99" s="527"/>
      <c r="W99" s="527"/>
      <c r="X99" s="527"/>
      <c r="Y99" s="527"/>
      <c r="Z99" s="491"/>
      <c r="AA99" s="492"/>
      <c r="AB99" s="156"/>
      <c r="AC99" s="527"/>
      <c r="AD99" s="527"/>
      <c r="AE99" s="527"/>
      <c r="AF99" s="527"/>
      <c r="AG99" s="527"/>
      <c r="AH99" s="527"/>
      <c r="AI99" s="527"/>
      <c r="AJ99" s="527"/>
      <c r="AK99" s="527"/>
      <c r="AL99" s="527"/>
      <c r="AM99" s="527"/>
      <c r="AN99" s="527"/>
      <c r="AO99" s="527"/>
      <c r="AP99" s="527"/>
      <c r="AQ99" s="527"/>
      <c r="AR99" s="527"/>
      <c r="AS99" s="527"/>
      <c r="AT99" s="527"/>
      <c r="AU99" s="527"/>
      <c r="AV99" s="737"/>
      <c r="AW99" s="41"/>
    </row>
    <row r="100" spans="2:49" s="65" customFormat="1" ht="21.95" customHeight="1">
      <c r="B100" s="523" t="s">
        <v>233</v>
      </c>
      <c r="C100" s="524"/>
      <c r="D100" s="524"/>
      <c r="E100" s="524"/>
      <c r="F100" s="524"/>
      <c r="G100" s="524"/>
      <c r="H100" s="524"/>
      <c r="I100" s="524"/>
      <c r="J100" s="524"/>
      <c r="K100" s="524"/>
      <c r="L100" s="524"/>
      <c r="M100" s="524"/>
      <c r="N100" s="524"/>
      <c r="O100" s="524"/>
      <c r="P100" s="524"/>
      <c r="Q100" s="524"/>
      <c r="R100" s="524"/>
      <c r="S100" s="524"/>
      <c r="T100" s="524"/>
      <c r="U100" s="524"/>
      <c r="V100" s="524"/>
      <c r="W100" s="522" t="s">
        <v>212</v>
      </c>
      <c r="X100" s="522"/>
      <c r="Y100" s="522"/>
      <c r="Z100" s="525" t="s">
        <v>621</v>
      </c>
      <c r="AA100" s="525"/>
      <c r="AB100" s="525"/>
      <c r="AC100" s="485" t="s">
        <v>617</v>
      </c>
      <c r="AD100" s="486"/>
      <c r="AE100" s="487"/>
      <c r="AF100" s="485" t="s">
        <v>620</v>
      </c>
      <c r="AG100" s="487"/>
      <c r="AH100" s="485" t="s">
        <v>626</v>
      </c>
      <c r="AI100" s="487"/>
      <c r="AJ100" s="485" t="s">
        <v>625</v>
      </c>
      <c r="AK100" s="487"/>
      <c r="AL100" s="485" t="s">
        <v>618</v>
      </c>
      <c r="AM100" s="487"/>
      <c r="AN100" s="149" t="s">
        <v>192</v>
      </c>
      <c r="AO100" s="149"/>
      <c r="AP100" s="514" t="s">
        <v>193</v>
      </c>
      <c r="AQ100" s="515"/>
      <c r="AR100" s="516"/>
      <c r="AS100" s="800" t="s">
        <v>59</v>
      </c>
      <c r="AT100" s="800"/>
      <c r="AU100" s="800"/>
      <c r="AV100" s="801"/>
      <c r="AW100" s="41"/>
    </row>
    <row r="101" spans="2:49" s="65" customFormat="1" ht="21.95" customHeight="1">
      <c r="B101" s="526" t="s">
        <v>587</v>
      </c>
      <c r="C101" s="522"/>
      <c r="D101" s="522"/>
      <c r="E101" s="522" t="s">
        <v>204</v>
      </c>
      <c r="F101" s="522"/>
      <c r="G101" s="522"/>
      <c r="H101" s="522" t="s">
        <v>229</v>
      </c>
      <c r="I101" s="522"/>
      <c r="J101" s="522"/>
      <c r="K101" s="522" t="s">
        <v>231</v>
      </c>
      <c r="L101" s="522"/>
      <c r="M101" s="522"/>
      <c r="N101" s="522" t="s">
        <v>237</v>
      </c>
      <c r="O101" s="522"/>
      <c r="P101" s="522"/>
      <c r="Q101" s="524" t="s">
        <v>234</v>
      </c>
      <c r="R101" s="524"/>
      <c r="S101" s="524"/>
      <c r="T101" s="524" t="s">
        <v>283</v>
      </c>
      <c r="U101" s="524"/>
      <c r="V101" s="524"/>
      <c r="W101" s="522"/>
      <c r="X101" s="522"/>
      <c r="Y101" s="522"/>
      <c r="Z101" s="525"/>
      <c r="AA101" s="525"/>
      <c r="AB101" s="525"/>
      <c r="AC101" s="512"/>
      <c r="AD101" s="535"/>
      <c r="AE101" s="513"/>
      <c r="AF101" s="512"/>
      <c r="AG101" s="513"/>
      <c r="AH101" s="512"/>
      <c r="AI101" s="513"/>
      <c r="AJ101" s="512"/>
      <c r="AK101" s="513"/>
      <c r="AL101" s="512"/>
      <c r="AM101" s="513"/>
      <c r="AN101" s="149" t="s">
        <v>198</v>
      </c>
      <c r="AO101" s="149"/>
      <c r="AP101" s="149" t="s">
        <v>619</v>
      </c>
      <c r="AQ101" s="149"/>
      <c r="AR101" s="149"/>
      <c r="AS101" s="800" t="s">
        <v>619</v>
      </c>
      <c r="AT101" s="800"/>
      <c r="AU101" s="800"/>
      <c r="AV101" s="801"/>
      <c r="AW101" s="41"/>
    </row>
    <row r="102" spans="2:49" s="65" customFormat="1" ht="21.95" customHeight="1">
      <c r="B102" s="526"/>
      <c r="C102" s="522"/>
      <c r="D102" s="522"/>
      <c r="E102" s="493"/>
      <c r="F102" s="494"/>
      <c r="G102" s="517"/>
      <c r="H102" s="493"/>
      <c r="I102" s="494"/>
      <c r="J102" s="517"/>
      <c r="K102" s="493"/>
      <c r="L102" s="494"/>
      <c r="M102" s="517"/>
      <c r="N102" s="493"/>
      <c r="O102" s="494"/>
      <c r="P102" s="517"/>
      <c r="Q102" s="493"/>
      <c r="R102" s="494"/>
      <c r="S102" s="517"/>
      <c r="T102" s="493"/>
      <c r="U102" s="494"/>
      <c r="V102" s="517"/>
      <c r="W102" s="522"/>
      <c r="X102" s="522"/>
      <c r="Y102" s="522"/>
      <c r="Z102" s="522"/>
      <c r="AA102" s="522"/>
      <c r="AB102" s="522"/>
      <c r="AC102" s="493"/>
      <c r="AD102" s="494"/>
      <c r="AE102" s="517"/>
      <c r="AF102" s="493"/>
      <c r="AG102" s="517"/>
      <c r="AH102" s="493"/>
      <c r="AI102" s="517"/>
      <c r="AJ102" s="493"/>
      <c r="AK102" s="517"/>
      <c r="AL102" s="493"/>
      <c r="AM102" s="517"/>
      <c r="AN102" s="518"/>
      <c r="AO102" s="519"/>
      <c r="AP102" s="150"/>
      <c r="AQ102" s="150"/>
      <c r="AR102" s="151"/>
      <c r="AS102" s="793"/>
      <c r="AT102" s="794"/>
      <c r="AU102" s="794"/>
      <c r="AV102" s="795"/>
      <c r="AW102" s="41"/>
    </row>
    <row r="103" spans="2:49" s="65" customFormat="1" ht="21.95" customHeight="1" thickBot="1">
      <c r="B103" s="532" t="s">
        <v>589</v>
      </c>
      <c r="C103" s="527"/>
      <c r="D103" s="527"/>
      <c r="E103" s="527" t="s">
        <v>204</v>
      </c>
      <c r="F103" s="527"/>
      <c r="G103" s="527"/>
      <c r="H103" s="527" t="s">
        <v>229</v>
      </c>
      <c r="I103" s="527"/>
      <c r="J103" s="527"/>
      <c r="K103" s="527" t="s">
        <v>231</v>
      </c>
      <c r="L103" s="527"/>
      <c r="M103" s="527"/>
      <c r="N103" s="527" t="s">
        <v>237</v>
      </c>
      <c r="O103" s="527"/>
      <c r="P103" s="527"/>
      <c r="Q103" s="533" t="s">
        <v>234</v>
      </c>
      <c r="R103" s="533"/>
      <c r="S103" s="533"/>
      <c r="T103" s="533" t="s">
        <v>627</v>
      </c>
      <c r="U103" s="533"/>
      <c r="V103" s="533"/>
      <c r="W103" s="491" t="s">
        <v>212</v>
      </c>
      <c r="X103" s="534"/>
      <c r="Y103" s="492"/>
      <c r="Z103" s="734" t="s">
        <v>622</v>
      </c>
      <c r="AA103" s="735"/>
      <c r="AB103" s="736"/>
      <c r="AC103" s="491" t="s">
        <v>617</v>
      </c>
      <c r="AD103" s="534"/>
      <c r="AE103" s="534"/>
      <c r="AF103" s="491" t="s">
        <v>620</v>
      </c>
      <c r="AG103" s="492"/>
      <c r="AH103" s="491" t="s">
        <v>624</v>
      </c>
      <c r="AI103" s="492"/>
      <c r="AJ103" s="491" t="s">
        <v>625</v>
      </c>
      <c r="AK103" s="492"/>
      <c r="AL103" s="491" t="s">
        <v>618</v>
      </c>
      <c r="AM103" s="492"/>
      <c r="AN103" s="520"/>
      <c r="AO103" s="521"/>
      <c r="AP103" s="152"/>
      <c r="AQ103" s="152"/>
      <c r="AR103" s="153"/>
      <c r="AS103" s="796"/>
      <c r="AT103" s="797"/>
      <c r="AU103" s="798"/>
      <c r="AV103" s="799"/>
      <c r="AW103" s="41"/>
    </row>
    <row r="104" spans="2:49" s="65" customFormat="1" ht="30" customHeight="1" thickBot="1">
      <c r="B104" s="532"/>
      <c r="C104" s="527"/>
      <c r="D104" s="527"/>
      <c r="E104" s="527"/>
      <c r="F104" s="527"/>
      <c r="G104" s="527"/>
      <c r="H104" s="527"/>
      <c r="I104" s="527"/>
      <c r="J104" s="527"/>
      <c r="K104" s="527"/>
      <c r="L104" s="527"/>
      <c r="M104" s="527"/>
      <c r="N104" s="527"/>
      <c r="O104" s="527"/>
      <c r="P104" s="527"/>
      <c r="Q104" s="527"/>
      <c r="R104" s="527"/>
      <c r="S104" s="527"/>
      <c r="T104" s="527"/>
      <c r="U104" s="527"/>
      <c r="V104" s="527"/>
      <c r="W104" s="527"/>
      <c r="X104" s="527"/>
      <c r="Y104" s="527"/>
      <c r="Z104" s="527"/>
      <c r="AA104" s="527"/>
      <c r="AB104" s="527"/>
      <c r="AC104" s="491"/>
      <c r="AD104" s="534"/>
      <c r="AE104" s="492"/>
      <c r="AF104" s="491"/>
      <c r="AG104" s="492"/>
      <c r="AH104" s="491"/>
      <c r="AI104" s="492"/>
      <c r="AJ104" s="491"/>
      <c r="AK104" s="492"/>
      <c r="AL104" s="491"/>
      <c r="AM104" s="492"/>
      <c r="AN104" s="493" t="s">
        <v>628</v>
      </c>
      <c r="AO104" s="494"/>
      <c r="AP104" s="494"/>
      <c r="AQ104" s="494"/>
      <c r="AR104" s="495"/>
      <c r="AS104" s="483" t="s">
        <v>623</v>
      </c>
      <c r="AT104" s="484"/>
      <c r="AU104" s="483" t="s">
        <v>623</v>
      </c>
      <c r="AV104" s="484"/>
      <c r="AW104" s="41"/>
    </row>
    <row r="105" spans="2:49" s="65" customFormat="1" ht="21.95" customHeight="1">
      <c r="B105" s="528" t="s">
        <v>214</v>
      </c>
      <c r="C105" s="529"/>
      <c r="D105" s="529"/>
      <c r="E105" s="485"/>
      <c r="F105" s="486"/>
      <c r="G105" s="486"/>
      <c r="H105" s="486"/>
      <c r="I105" s="486"/>
      <c r="J105" s="486"/>
      <c r="K105" s="486"/>
      <c r="L105" s="486"/>
      <c r="M105" s="486"/>
      <c r="N105" s="486"/>
      <c r="O105" s="486"/>
      <c r="P105" s="486"/>
      <c r="Q105" s="486"/>
      <c r="R105" s="486"/>
      <c r="S105" s="486"/>
      <c r="T105" s="486"/>
      <c r="U105" s="486"/>
      <c r="V105" s="486"/>
      <c r="W105" s="486"/>
      <c r="X105" s="486"/>
      <c r="Y105" s="486"/>
      <c r="Z105" s="486"/>
      <c r="AA105" s="486"/>
      <c r="AB105" s="486"/>
      <c r="AC105" s="486"/>
      <c r="AD105" s="486"/>
      <c r="AE105" s="486"/>
      <c r="AF105" s="486"/>
      <c r="AG105" s="487"/>
      <c r="AH105" s="485"/>
      <c r="AI105" s="486"/>
      <c r="AJ105" s="486"/>
      <c r="AK105" s="486"/>
      <c r="AL105" s="486"/>
      <c r="AM105" s="486"/>
      <c r="AN105" s="486"/>
      <c r="AO105" s="486"/>
      <c r="AP105" s="486"/>
      <c r="AQ105" s="486"/>
      <c r="AR105" s="487"/>
      <c r="AS105" s="154"/>
      <c r="AT105" s="154"/>
      <c r="AU105" s="154"/>
      <c r="AV105" s="154"/>
      <c r="AW105" s="41"/>
    </row>
    <row r="106" spans="2:49" s="65" customFormat="1" ht="21.95" customHeight="1" thickBot="1">
      <c r="B106" s="530"/>
      <c r="C106" s="531"/>
      <c r="D106" s="531"/>
      <c r="E106" s="488"/>
      <c r="F106" s="489"/>
      <c r="G106" s="489"/>
      <c r="H106" s="489"/>
      <c r="I106" s="489"/>
      <c r="J106" s="489"/>
      <c r="K106" s="489"/>
      <c r="L106" s="489"/>
      <c r="M106" s="489"/>
      <c r="N106" s="489"/>
      <c r="O106" s="489"/>
      <c r="P106" s="489"/>
      <c r="Q106" s="489"/>
      <c r="R106" s="489"/>
      <c r="S106" s="489"/>
      <c r="T106" s="489"/>
      <c r="U106" s="489"/>
      <c r="V106" s="489"/>
      <c r="W106" s="489"/>
      <c r="X106" s="489"/>
      <c r="Y106" s="489"/>
      <c r="Z106" s="489"/>
      <c r="AA106" s="489"/>
      <c r="AB106" s="489"/>
      <c r="AC106" s="489"/>
      <c r="AD106" s="489"/>
      <c r="AE106" s="489"/>
      <c r="AF106" s="489"/>
      <c r="AG106" s="490"/>
      <c r="AH106" s="488"/>
      <c r="AI106" s="489"/>
      <c r="AJ106" s="489"/>
      <c r="AK106" s="489"/>
      <c r="AL106" s="489"/>
      <c r="AM106" s="489"/>
      <c r="AN106" s="489"/>
      <c r="AO106" s="489"/>
      <c r="AP106" s="489"/>
      <c r="AQ106" s="489"/>
      <c r="AR106" s="490"/>
      <c r="AS106" s="145"/>
      <c r="AT106" s="145"/>
      <c r="AU106" s="145"/>
      <c r="AV106" s="145"/>
      <c r="AW106" s="41"/>
    </row>
    <row r="107" spans="2:49">
      <c r="AW107" s="36"/>
    </row>
  </sheetData>
  <mergeCells count="918">
    <mergeCell ref="AF103:AG103"/>
    <mergeCell ref="Z103:AB103"/>
    <mergeCell ref="E104:G104"/>
    <mergeCell ref="H104:J104"/>
    <mergeCell ref="K104:M104"/>
    <mergeCell ref="N104:P104"/>
    <mergeCell ref="Q104:S104"/>
    <mergeCell ref="T104:V104"/>
    <mergeCell ref="W104:Y104"/>
    <mergeCell ref="Z104:AB104"/>
    <mergeCell ref="AC104:AE104"/>
    <mergeCell ref="AF104:AG104"/>
    <mergeCell ref="AL99:AN99"/>
    <mergeCell ref="AO99:AR99"/>
    <mergeCell ref="AS99:AV99"/>
    <mergeCell ref="AH100:AI101"/>
    <mergeCell ref="AJ100:AK101"/>
    <mergeCell ref="AS100:AV100"/>
    <mergeCell ref="B101:D102"/>
    <mergeCell ref="E101:G101"/>
    <mergeCell ref="H101:J101"/>
    <mergeCell ref="K101:M101"/>
    <mergeCell ref="N101:P101"/>
    <mergeCell ref="Q101:S101"/>
    <mergeCell ref="T101:V101"/>
    <mergeCell ref="AS101:AV101"/>
    <mergeCell ref="E102:G102"/>
    <mergeCell ref="H102:J102"/>
    <mergeCell ref="K102:M102"/>
    <mergeCell ref="N102:P102"/>
    <mergeCell ref="Q102:S102"/>
    <mergeCell ref="T102:V102"/>
    <mergeCell ref="W102:Y102"/>
    <mergeCell ref="Z102:AB102"/>
    <mergeCell ref="AS102:AV103"/>
    <mergeCell ref="AC103:AE103"/>
    <mergeCell ref="AS97:AV97"/>
    <mergeCell ref="AP67:AQ67"/>
    <mergeCell ref="B98:D99"/>
    <mergeCell ref="E98:G98"/>
    <mergeCell ref="H98:J98"/>
    <mergeCell ref="K98:M98"/>
    <mergeCell ref="N98:P98"/>
    <mergeCell ref="Q98:S98"/>
    <mergeCell ref="T98:V98"/>
    <mergeCell ref="W98:Y98"/>
    <mergeCell ref="AC98:AE98"/>
    <mergeCell ref="AF98:AH98"/>
    <mergeCell ref="AI98:AK98"/>
    <mergeCell ref="AL98:AN98"/>
    <mergeCell ref="AO98:AR98"/>
    <mergeCell ref="AS98:AV98"/>
    <mergeCell ref="E99:G99"/>
    <mergeCell ref="H99:J99"/>
    <mergeCell ref="K99:M99"/>
    <mergeCell ref="N99:P99"/>
    <mergeCell ref="Q99:S99"/>
    <mergeCell ref="T99:V99"/>
    <mergeCell ref="W99:Y99"/>
    <mergeCell ref="AI99:AK99"/>
    <mergeCell ref="AI68:AV68"/>
    <mergeCell ref="AI66:AV66"/>
    <mergeCell ref="Y71:AB71"/>
    <mergeCell ref="AC71:AE71"/>
    <mergeCell ref="AF71:AH71"/>
    <mergeCell ref="Y70:AB70"/>
    <mergeCell ref="AC70:AH70"/>
    <mergeCell ref="Y69:AB69"/>
    <mergeCell ref="AC69:AH69"/>
    <mergeCell ref="AR67:AV67"/>
    <mergeCell ref="AK67:AO67"/>
    <mergeCell ref="Y68:AB68"/>
    <mergeCell ref="AC68:AH68"/>
    <mergeCell ref="AU70:AV70"/>
    <mergeCell ref="AI71:AM71"/>
    <mergeCell ref="AN71:AO71"/>
    <mergeCell ref="AP71:AT71"/>
    <mergeCell ref="AI67:AJ67"/>
    <mergeCell ref="AI69:AO69"/>
    <mergeCell ref="AP69:AV69"/>
    <mergeCell ref="Y67:AC67"/>
    <mergeCell ref="AD67:AH67"/>
    <mergeCell ref="AI70:AM70"/>
    <mergeCell ref="AN70:AO70"/>
    <mergeCell ref="AI97:AK97"/>
    <mergeCell ref="AB88:AD88"/>
    <mergeCell ref="Y86:AA86"/>
    <mergeCell ref="AB86:AF86"/>
    <mergeCell ref="AC78:AD78"/>
    <mergeCell ref="AE78:AF78"/>
    <mergeCell ref="AE88:AJ88"/>
    <mergeCell ref="AE89:AG89"/>
    <mergeCell ref="AH89:AJ89"/>
    <mergeCell ref="AG86:AI86"/>
    <mergeCell ref="AJ86:AN86"/>
    <mergeCell ref="AL97:AN97"/>
    <mergeCell ref="AL96:AN96"/>
    <mergeCell ref="AH82:AL82"/>
    <mergeCell ref="AN82:AP83"/>
    <mergeCell ref="AO97:AR97"/>
    <mergeCell ref="AO96:AR96"/>
    <mergeCell ref="AE83:AG83"/>
    <mergeCell ref="AE90:AG90"/>
    <mergeCell ref="AK89:AM89"/>
    <mergeCell ref="AN89:AP89"/>
    <mergeCell ref="AQ88:AT88"/>
    <mergeCell ref="B81:AD83"/>
    <mergeCell ref="E78:F78"/>
    <mergeCell ref="H43:J43"/>
    <mergeCell ref="K43:M43"/>
    <mergeCell ref="N43:P43"/>
    <mergeCell ref="Q43:S43"/>
    <mergeCell ref="T43:V43"/>
    <mergeCell ref="E48:G48"/>
    <mergeCell ref="H48:J48"/>
    <mergeCell ref="K48:M48"/>
    <mergeCell ref="N48:P48"/>
    <mergeCell ref="T45:V45"/>
    <mergeCell ref="H47:J47"/>
    <mergeCell ref="E49:G49"/>
    <mergeCell ref="H49:J49"/>
    <mergeCell ref="K49:M49"/>
    <mergeCell ref="N49:P49"/>
    <mergeCell ref="Q49:S49"/>
    <mergeCell ref="T49:V49"/>
    <mergeCell ref="B49:D50"/>
    <mergeCell ref="E50:G50"/>
    <mergeCell ref="H50:J50"/>
    <mergeCell ref="K50:M50"/>
    <mergeCell ref="N50:P50"/>
    <mergeCell ref="Q50:S50"/>
    <mergeCell ref="T50:V50"/>
    <mergeCell ref="AS37:AT37"/>
    <mergeCell ref="AS39:AT39"/>
    <mergeCell ref="AS48:AV49"/>
    <mergeCell ref="AI43:AK43"/>
    <mergeCell ref="AL43:AN43"/>
    <mergeCell ref="AO43:AR43"/>
    <mergeCell ref="AS43:AV43"/>
    <mergeCell ref="AH46:AI47"/>
    <mergeCell ref="AS47:AV47"/>
    <mergeCell ref="AJ46:AK47"/>
    <mergeCell ref="AF44:AH44"/>
    <mergeCell ref="AI44:AK44"/>
    <mergeCell ref="AU37:AV37"/>
    <mergeCell ref="AS46:AV46"/>
    <mergeCell ref="AQ39:AR39"/>
    <mergeCell ref="AF48:AG48"/>
    <mergeCell ref="AE38:AG38"/>
    <mergeCell ref="AO42:AR42"/>
    <mergeCell ref="AN39:AP39"/>
    <mergeCell ref="AH39:AJ39"/>
    <mergeCell ref="AF46:AG47"/>
    <mergeCell ref="AQ37:AR37"/>
    <mergeCell ref="AK39:AM39"/>
    <mergeCell ref="AC41:AV41"/>
    <mergeCell ref="AT28:AV29"/>
    <mergeCell ref="AU36:AV36"/>
    <mergeCell ref="AQ34:AT34"/>
    <mergeCell ref="K25:L25"/>
    <mergeCell ref="M25:N25"/>
    <mergeCell ref="AT27:AV27"/>
    <mergeCell ref="AE28:AG28"/>
    <mergeCell ref="AO32:AQ32"/>
    <mergeCell ref="AR32:AV32"/>
    <mergeCell ref="B33:AV33"/>
    <mergeCell ref="B34:C34"/>
    <mergeCell ref="D34:I34"/>
    <mergeCell ref="J34:O34"/>
    <mergeCell ref="P34:U34"/>
    <mergeCell ref="G25:H25"/>
    <mergeCell ref="I25:J25"/>
    <mergeCell ref="B32:D32"/>
    <mergeCell ref="E32:H32"/>
    <mergeCell ref="I32:K32"/>
    <mergeCell ref="L32:P32"/>
    <mergeCell ref="Q32:S32"/>
    <mergeCell ref="T32:X32"/>
    <mergeCell ref="Y32:AA32"/>
    <mergeCell ref="AB32:AF32"/>
    <mergeCell ref="AQ5:AV5"/>
    <mergeCell ref="B2:B4"/>
    <mergeCell ref="C2:E2"/>
    <mergeCell ref="F2:H2"/>
    <mergeCell ref="I2:K2"/>
    <mergeCell ref="L2:AL4"/>
    <mergeCell ref="B6:H6"/>
    <mergeCell ref="I6:T6"/>
    <mergeCell ref="U6:AF6"/>
    <mergeCell ref="AG6:AJ6"/>
    <mergeCell ref="AK6:AP6"/>
    <mergeCell ref="AM2:AM4"/>
    <mergeCell ref="AN2:AP2"/>
    <mergeCell ref="A7:A11"/>
    <mergeCell ref="B7:AH7"/>
    <mergeCell ref="AI7:AV12"/>
    <mergeCell ref="AE9:AH9"/>
    <mergeCell ref="S10:AB10"/>
    <mergeCell ref="AC10:AD10"/>
    <mergeCell ref="AE10:AH10"/>
    <mergeCell ref="AQ2:AS2"/>
    <mergeCell ref="AT2:AV2"/>
    <mergeCell ref="C3:E4"/>
    <mergeCell ref="F3:H4"/>
    <mergeCell ref="I3:K4"/>
    <mergeCell ref="AN3:AP4"/>
    <mergeCell ref="AQ3:AS4"/>
    <mergeCell ref="AT3:AV4"/>
    <mergeCell ref="AQ6:AV6"/>
    <mergeCell ref="B5:H5"/>
    <mergeCell ref="I5:T5"/>
    <mergeCell ref="U5:AF5"/>
    <mergeCell ref="AG5:AJ5"/>
    <mergeCell ref="AK5:AP5"/>
    <mergeCell ref="S11:AB11"/>
    <mergeCell ref="AC11:AD11"/>
    <mergeCell ref="AE11:AH11"/>
    <mergeCell ref="P9:R11"/>
    <mergeCell ref="S9:AB9"/>
    <mergeCell ref="AC9:AD9"/>
    <mergeCell ref="AE12:AH12"/>
    <mergeCell ref="L9:M9"/>
    <mergeCell ref="L10:M11"/>
    <mergeCell ref="N9:O9"/>
    <mergeCell ref="N10:O11"/>
    <mergeCell ref="H13:K13"/>
    <mergeCell ref="L13:O13"/>
    <mergeCell ref="S13:AB13"/>
    <mergeCell ref="AC13:AD13"/>
    <mergeCell ref="AE13:AH13"/>
    <mergeCell ref="BK7:BL7"/>
    <mergeCell ref="BM7:BM8"/>
    <mergeCell ref="BN7:BN8"/>
    <mergeCell ref="BO7:BS7"/>
    <mergeCell ref="BT7:BX7"/>
    <mergeCell ref="B8:C8"/>
    <mergeCell ref="D8:G8"/>
    <mergeCell ref="H8:M8"/>
    <mergeCell ref="N8:U8"/>
    <mergeCell ref="V8:AA8"/>
    <mergeCell ref="BB7:BC7"/>
    <mergeCell ref="BD7:BE7"/>
    <mergeCell ref="BF7:BG7"/>
    <mergeCell ref="BH7:BH8"/>
    <mergeCell ref="BI7:BI8"/>
    <mergeCell ref="BJ7:BJ8"/>
    <mergeCell ref="AW7:AW11"/>
    <mergeCell ref="AY7:AY8"/>
    <mergeCell ref="AZ7:BA7"/>
    <mergeCell ref="AB8:AH8"/>
    <mergeCell ref="B9:C13"/>
    <mergeCell ref="D9:G11"/>
    <mergeCell ref="H9:K11"/>
    <mergeCell ref="H12:K12"/>
    <mergeCell ref="D12:G13"/>
    <mergeCell ref="AK14:AO14"/>
    <mergeCell ref="AP14:AQ14"/>
    <mergeCell ref="AR14:AV14"/>
    <mergeCell ref="Y18:AB18"/>
    <mergeCell ref="K17:X17"/>
    <mergeCell ref="Y17:AB17"/>
    <mergeCell ref="AC17:AH17"/>
    <mergeCell ref="AU17:AV17"/>
    <mergeCell ref="B18:D18"/>
    <mergeCell ref="E18:G18"/>
    <mergeCell ref="H18:J18"/>
    <mergeCell ref="AI16:AO16"/>
    <mergeCell ref="AP16:AV16"/>
    <mergeCell ref="AI17:AM17"/>
    <mergeCell ref="AN17:AO17"/>
    <mergeCell ref="AP17:AT17"/>
    <mergeCell ref="AI13:AV13"/>
    <mergeCell ref="L12:O12"/>
    <mergeCell ref="P12:R13"/>
    <mergeCell ref="S12:AB12"/>
    <mergeCell ref="AC12:AD12"/>
    <mergeCell ref="S14:X14"/>
    <mergeCell ref="Y14:AC14"/>
    <mergeCell ref="B17:J17"/>
    <mergeCell ref="A14:A18"/>
    <mergeCell ref="B14:G14"/>
    <mergeCell ref="H14:O14"/>
    <mergeCell ref="P14:R14"/>
    <mergeCell ref="AI14:AJ14"/>
    <mergeCell ref="AA21:AH21"/>
    <mergeCell ref="W22:X22"/>
    <mergeCell ref="AD14:AH14"/>
    <mergeCell ref="S15:X16"/>
    <mergeCell ref="K18:O18"/>
    <mergeCell ref="P18:T18"/>
    <mergeCell ref="U18:X18"/>
    <mergeCell ref="B21:D22"/>
    <mergeCell ref="E21:P21"/>
    <mergeCell ref="Q21:Z21"/>
    <mergeCell ref="A19:A25"/>
    <mergeCell ref="AC18:AE18"/>
    <mergeCell ref="AF18:AH18"/>
    <mergeCell ref="S23:T23"/>
    <mergeCell ref="U23:V23"/>
    <mergeCell ref="U24:V24"/>
    <mergeCell ref="AE22:AF22"/>
    <mergeCell ref="AG22:AH22"/>
    <mergeCell ref="AW19:AW25"/>
    <mergeCell ref="AU20:AV20"/>
    <mergeCell ref="AU21:AV21"/>
    <mergeCell ref="B19:AH20"/>
    <mergeCell ref="AU19:AV19"/>
    <mergeCell ref="E22:F22"/>
    <mergeCell ref="G22:H22"/>
    <mergeCell ref="I22:J22"/>
    <mergeCell ref="K22:L22"/>
    <mergeCell ref="M22:N22"/>
    <mergeCell ref="Q22:R22"/>
    <mergeCell ref="S22:T22"/>
    <mergeCell ref="Q25:R25"/>
    <mergeCell ref="S25:T25"/>
    <mergeCell ref="U25:V25"/>
    <mergeCell ref="W23:X23"/>
    <mergeCell ref="AA23:AB23"/>
    <mergeCell ref="AP21:AT21"/>
    <mergeCell ref="W25:X25"/>
    <mergeCell ref="AA25:AB25"/>
    <mergeCell ref="AC25:AD25"/>
    <mergeCell ref="AA22:AB22"/>
    <mergeCell ref="AC22:AD22"/>
    <mergeCell ref="AC23:AD23"/>
    <mergeCell ref="AW14:AW18"/>
    <mergeCell ref="B15:G16"/>
    <mergeCell ref="H15:R16"/>
    <mergeCell ref="B25:D25"/>
    <mergeCell ref="E25:F25"/>
    <mergeCell ref="U22:V22"/>
    <mergeCell ref="Q24:R24"/>
    <mergeCell ref="B23:D23"/>
    <mergeCell ref="E23:F23"/>
    <mergeCell ref="G23:H23"/>
    <mergeCell ref="I23:J23"/>
    <mergeCell ref="K23:L23"/>
    <mergeCell ref="M23:N23"/>
    <mergeCell ref="Q23:R23"/>
    <mergeCell ref="S24:T24"/>
    <mergeCell ref="B24:D24"/>
    <mergeCell ref="E24:F24"/>
    <mergeCell ref="G24:H24"/>
    <mergeCell ref="I24:J24"/>
    <mergeCell ref="K24:L24"/>
    <mergeCell ref="M24:N24"/>
    <mergeCell ref="W24:X24"/>
    <mergeCell ref="AI21:AM21"/>
    <mergeCell ref="AN21:AO21"/>
    <mergeCell ref="AW28:AW31"/>
    <mergeCell ref="AE29:AG29"/>
    <mergeCell ref="AH29:AL29"/>
    <mergeCell ref="B30:H30"/>
    <mergeCell ref="I30:T30"/>
    <mergeCell ref="U30:AF30"/>
    <mergeCell ref="AG30:AJ30"/>
    <mergeCell ref="AK30:AN30"/>
    <mergeCell ref="AO30:AR30"/>
    <mergeCell ref="AS30:AV30"/>
    <mergeCell ref="AS31:AV31"/>
    <mergeCell ref="B31:H31"/>
    <mergeCell ref="I31:T31"/>
    <mergeCell ref="U31:AF31"/>
    <mergeCell ref="AG31:AJ31"/>
    <mergeCell ref="AK31:AN31"/>
    <mergeCell ref="AO31:AR31"/>
    <mergeCell ref="B27:AD29"/>
    <mergeCell ref="AM27:AM29"/>
    <mergeCell ref="AN27:AP27"/>
    <mergeCell ref="AQ27:AS27"/>
    <mergeCell ref="AH28:AL28"/>
    <mergeCell ref="AN28:AP29"/>
    <mergeCell ref="AQ28:AS29"/>
    <mergeCell ref="AU34:AV34"/>
    <mergeCell ref="F35:G35"/>
    <mergeCell ref="F36:G36"/>
    <mergeCell ref="M38:O38"/>
    <mergeCell ref="AW34:AW37"/>
    <mergeCell ref="B35:C35"/>
    <mergeCell ref="J35:L35"/>
    <mergeCell ref="M35:O35"/>
    <mergeCell ref="P35:R35"/>
    <mergeCell ref="AK35:AM35"/>
    <mergeCell ref="AN35:AP35"/>
    <mergeCell ref="AQ35:AR35"/>
    <mergeCell ref="AS35:AT35"/>
    <mergeCell ref="AU35:AV35"/>
    <mergeCell ref="B36:C36"/>
    <mergeCell ref="S37:U37"/>
    <mergeCell ref="V37:X37"/>
    <mergeCell ref="Y37:AA37"/>
    <mergeCell ref="J36:L36"/>
    <mergeCell ref="M36:O36"/>
    <mergeCell ref="S35:U35"/>
    <mergeCell ref="V34:AA34"/>
    <mergeCell ref="AB34:AD34"/>
    <mergeCell ref="AQ36:AT36"/>
    <mergeCell ref="AW38:AW42"/>
    <mergeCell ref="AH38:AJ38"/>
    <mergeCell ref="AK38:AM38"/>
    <mergeCell ref="AN38:AP38"/>
    <mergeCell ref="AQ38:AR38"/>
    <mergeCell ref="AS38:AT38"/>
    <mergeCell ref="AU38:AV38"/>
    <mergeCell ref="P38:R38"/>
    <mergeCell ref="S38:U38"/>
    <mergeCell ref="V38:X38"/>
    <mergeCell ref="AS42:AV42"/>
    <mergeCell ref="AU39:AV39"/>
    <mergeCell ref="Y38:AA38"/>
    <mergeCell ref="P39:R39"/>
    <mergeCell ref="S39:U39"/>
    <mergeCell ref="B40:AV40"/>
    <mergeCell ref="E41:J41"/>
    <mergeCell ref="K41:P41"/>
    <mergeCell ref="Q41:AB41"/>
    <mergeCell ref="W42:Y42"/>
    <mergeCell ref="AC42:AE42"/>
    <mergeCell ref="AF42:AH42"/>
    <mergeCell ref="AI42:AK42"/>
    <mergeCell ref="AL42:AN42"/>
    <mergeCell ref="AJ50:AK50"/>
    <mergeCell ref="W44:Y44"/>
    <mergeCell ref="AC44:AE44"/>
    <mergeCell ref="AN50:AR50"/>
    <mergeCell ref="AL44:AN44"/>
    <mergeCell ref="AO44:AR44"/>
    <mergeCell ref="AS44:AV44"/>
    <mergeCell ref="B44:D45"/>
    <mergeCell ref="E45:G45"/>
    <mergeCell ref="H45:J45"/>
    <mergeCell ref="K45:M45"/>
    <mergeCell ref="N45:P45"/>
    <mergeCell ref="Q45:S45"/>
    <mergeCell ref="W45:Y45"/>
    <mergeCell ref="AC45:AE45"/>
    <mergeCell ref="AF45:AH45"/>
    <mergeCell ref="AI45:AK45"/>
    <mergeCell ref="AL45:AN45"/>
    <mergeCell ref="AO45:AR45"/>
    <mergeCell ref="AS45:AV45"/>
    <mergeCell ref="E44:G44"/>
    <mergeCell ref="H44:J44"/>
    <mergeCell ref="K44:M44"/>
    <mergeCell ref="N44:P44"/>
    <mergeCell ref="AB39:AD39"/>
    <mergeCell ref="AE39:AG39"/>
    <mergeCell ref="W49:Y49"/>
    <mergeCell ref="Z49:AB49"/>
    <mergeCell ref="W50:Y50"/>
    <mergeCell ref="Z50:AB50"/>
    <mergeCell ref="W48:Y48"/>
    <mergeCell ref="AC48:AE48"/>
    <mergeCell ref="AC43:AE43"/>
    <mergeCell ref="AF43:AH43"/>
    <mergeCell ref="Y39:AA39"/>
    <mergeCell ref="Z46:AB47"/>
    <mergeCell ref="W43:Y43"/>
    <mergeCell ref="AC49:AE49"/>
    <mergeCell ref="AF49:AG49"/>
    <mergeCell ref="AC50:AE50"/>
    <mergeCell ref="AH50:AI50"/>
    <mergeCell ref="AG59:AJ59"/>
    <mergeCell ref="AK59:AP59"/>
    <mergeCell ref="AQ59:AV59"/>
    <mergeCell ref="B58:H58"/>
    <mergeCell ref="I58:T58"/>
    <mergeCell ref="U58:AF58"/>
    <mergeCell ref="AG58:AJ58"/>
    <mergeCell ref="AK58:AP58"/>
    <mergeCell ref="AQ58:AV58"/>
    <mergeCell ref="B59:H59"/>
    <mergeCell ref="I59:T59"/>
    <mergeCell ref="U59:AF59"/>
    <mergeCell ref="AT56:AV57"/>
    <mergeCell ref="B51:D52"/>
    <mergeCell ref="B55:B57"/>
    <mergeCell ref="C55:E55"/>
    <mergeCell ref="F55:H55"/>
    <mergeCell ref="I55:K55"/>
    <mergeCell ref="L55:AL57"/>
    <mergeCell ref="AM55:AM57"/>
    <mergeCell ref="AN55:AP55"/>
    <mergeCell ref="AQ55:AS55"/>
    <mergeCell ref="AT55:AV55"/>
    <mergeCell ref="C56:E57"/>
    <mergeCell ref="F56:H57"/>
    <mergeCell ref="I56:K57"/>
    <mergeCell ref="AN56:AP57"/>
    <mergeCell ref="AQ56:AS57"/>
    <mergeCell ref="N62:O62"/>
    <mergeCell ref="L63:M64"/>
    <mergeCell ref="N63:O64"/>
    <mergeCell ref="A60:A64"/>
    <mergeCell ref="B60:AH60"/>
    <mergeCell ref="AI60:AV65"/>
    <mergeCell ref="B61:C61"/>
    <mergeCell ref="D61:G61"/>
    <mergeCell ref="H61:M61"/>
    <mergeCell ref="N61:U61"/>
    <mergeCell ref="V61:AA61"/>
    <mergeCell ref="AB61:AH61"/>
    <mergeCell ref="S63:AB63"/>
    <mergeCell ref="AC63:AD63"/>
    <mergeCell ref="AE63:AH63"/>
    <mergeCell ref="S64:AB64"/>
    <mergeCell ref="AC64:AD64"/>
    <mergeCell ref="AE64:AH64"/>
    <mergeCell ref="AC65:AD65"/>
    <mergeCell ref="A72:A79"/>
    <mergeCell ref="AE77:AF77"/>
    <mergeCell ref="B72:AH73"/>
    <mergeCell ref="AG76:AH76"/>
    <mergeCell ref="AW61:AW65"/>
    <mergeCell ref="B62:C66"/>
    <mergeCell ref="D62:G64"/>
    <mergeCell ref="H62:K64"/>
    <mergeCell ref="P62:R64"/>
    <mergeCell ref="S62:AB62"/>
    <mergeCell ref="AC62:AD62"/>
    <mergeCell ref="AE62:AH62"/>
    <mergeCell ref="AE65:AH65"/>
    <mergeCell ref="H66:K66"/>
    <mergeCell ref="L66:O66"/>
    <mergeCell ref="S66:AB66"/>
    <mergeCell ref="AC66:AD66"/>
    <mergeCell ref="AE66:AH66"/>
    <mergeCell ref="D65:G66"/>
    <mergeCell ref="H65:K65"/>
    <mergeCell ref="L65:O65"/>
    <mergeCell ref="P65:R66"/>
    <mergeCell ref="S65:AB65"/>
    <mergeCell ref="L62:M62"/>
    <mergeCell ref="P71:T71"/>
    <mergeCell ref="K71:O71"/>
    <mergeCell ref="E75:F75"/>
    <mergeCell ref="E77:F77"/>
    <mergeCell ref="AW68:AW72"/>
    <mergeCell ref="B76:D76"/>
    <mergeCell ref="A67:A71"/>
    <mergeCell ref="G75:H75"/>
    <mergeCell ref="I75:J75"/>
    <mergeCell ref="K75:L75"/>
    <mergeCell ref="M75:N75"/>
    <mergeCell ref="Q75:R75"/>
    <mergeCell ref="S75:T75"/>
    <mergeCell ref="B70:J70"/>
    <mergeCell ref="K70:X70"/>
    <mergeCell ref="B71:D71"/>
    <mergeCell ref="E71:G71"/>
    <mergeCell ref="H71:J71"/>
    <mergeCell ref="B68:G69"/>
    <mergeCell ref="H68:R69"/>
    <mergeCell ref="S68:X69"/>
    <mergeCell ref="B67:G67"/>
    <mergeCell ref="H67:O67"/>
    <mergeCell ref="P67:R67"/>
    <mergeCell ref="AP70:AT70"/>
    <mergeCell ref="AW73:AW79"/>
    <mergeCell ref="AU74:AV74"/>
    <mergeCell ref="AU73:AV73"/>
    <mergeCell ref="AU71:AV71"/>
    <mergeCell ref="U78:V78"/>
    <mergeCell ref="W78:X78"/>
    <mergeCell ref="W77:X77"/>
    <mergeCell ref="AP73:AT73"/>
    <mergeCell ref="AI74:AM74"/>
    <mergeCell ref="AN74:AO74"/>
    <mergeCell ref="AP74:AT74"/>
    <mergeCell ref="AA78:AB78"/>
    <mergeCell ref="W76:X76"/>
    <mergeCell ref="AG77:AH77"/>
    <mergeCell ref="U77:V77"/>
    <mergeCell ref="AG75:AH75"/>
    <mergeCell ref="U71:X71"/>
    <mergeCell ref="M78:N78"/>
    <mergeCell ref="Q78:R78"/>
    <mergeCell ref="S78:T78"/>
    <mergeCell ref="B84:H84"/>
    <mergeCell ref="AQ82:AS83"/>
    <mergeCell ref="AG78:AH78"/>
    <mergeCell ref="AM81:AM83"/>
    <mergeCell ref="U75:V75"/>
    <mergeCell ref="AA76:AB76"/>
    <mergeCell ref="AC76:AD76"/>
    <mergeCell ref="AE76:AF76"/>
    <mergeCell ref="U76:V76"/>
    <mergeCell ref="E76:F76"/>
    <mergeCell ref="G76:H76"/>
    <mergeCell ref="I76:J76"/>
    <mergeCell ref="AS85:AV85"/>
    <mergeCell ref="Y90:AA90"/>
    <mergeCell ref="AQ91:AR91"/>
    <mergeCell ref="D91:E91"/>
    <mergeCell ref="F91:G91"/>
    <mergeCell ref="H91:I91"/>
    <mergeCell ref="AU72:AV72"/>
    <mergeCell ref="AU90:AV90"/>
    <mergeCell ref="AQ89:AR89"/>
    <mergeCell ref="AS89:AT89"/>
    <mergeCell ref="AU89:AV89"/>
    <mergeCell ref="AK90:AM90"/>
    <mergeCell ref="AN90:AP90"/>
    <mergeCell ref="AU88:AV88"/>
    <mergeCell ref="AH90:AJ90"/>
    <mergeCell ref="AT82:AV83"/>
    <mergeCell ref="AN73:AO73"/>
    <mergeCell ref="K76:L76"/>
    <mergeCell ref="M76:N76"/>
    <mergeCell ref="AA77:AB77"/>
    <mergeCell ref="AC77:AD77"/>
    <mergeCell ref="AH83:AL83"/>
    <mergeCell ref="G77:H77"/>
    <mergeCell ref="AQ90:AT90"/>
    <mergeCell ref="AS92:AT92"/>
    <mergeCell ref="AU92:AV92"/>
    <mergeCell ref="P92:R92"/>
    <mergeCell ref="S92:U92"/>
    <mergeCell ref="V92:X92"/>
    <mergeCell ref="Y92:AA92"/>
    <mergeCell ref="AB92:AD92"/>
    <mergeCell ref="AE92:AG92"/>
    <mergeCell ref="AS91:AT91"/>
    <mergeCell ref="AU91:AV91"/>
    <mergeCell ref="AE91:AG91"/>
    <mergeCell ref="AH91:AJ91"/>
    <mergeCell ref="S91:U91"/>
    <mergeCell ref="V91:X91"/>
    <mergeCell ref="Y91:AA91"/>
    <mergeCell ref="AB91:AD91"/>
    <mergeCell ref="AK91:AM91"/>
    <mergeCell ref="AN91:AP91"/>
    <mergeCell ref="AK92:AM92"/>
    <mergeCell ref="AN92:AP92"/>
    <mergeCell ref="AQ92:AR92"/>
    <mergeCell ref="AH92:AJ92"/>
    <mergeCell ref="AS96:AV96"/>
    <mergeCell ref="AC96:AE96"/>
    <mergeCell ref="AF96:AH96"/>
    <mergeCell ref="AI96:AK96"/>
    <mergeCell ref="AC95:AV95"/>
    <mergeCell ref="AS93:AT93"/>
    <mergeCell ref="AU93:AV93"/>
    <mergeCell ref="B94:AV94"/>
    <mergeCell ref="D93:E93"/>
    <mergeCell ref="F93:G93"/>
    <mergeCell ref="H93:I93"/>
    <mergeCell ref="Y93:AA93"/>
    <mergeCell ref="AN93:AP93"/>
    <mergeCell ref="AQ93:AR93"/>
    <mergeCell ref="AB93:AD93"/>
    <mergeCell ref="AE93:AG93"/>
    <mergeCell ref="AH93:AJ93"/>
    <mergeCell ref="AK93:AM93"/>
    <mergeCell ref="J93:L93"/>
    <mergeCell ref="M93:O93"/>
    <mergeCell ref="P93:R93"/>
    <mergeCell ref="T96:V96"/>
    <mergeCell ref="W96:Y96"/>
    <mergeCell ref="E95:J95"/>
    <mergeCell ref="P36:R36"/>
    <mergeCell ref="S36:U36"/>
    <mergeCell ref="J39:L39"/>
    <mergeCell ref="Q42:S42"/>
    <mergeCell ref="T42:V42"/>
    <mergeCell ref="D36:E36"/>
    <mergeCell ref="B38:C38"/>
    <mergeCell ref="J38:L38"/>
    <mergeCell ref="B39:C39"/>
    <mergeCell ref="D39:E39"/>
    <mergeCell ref="F39:G39"/>
    <mergeCell ref="H39:I39"/>
    <mergeCell ref="J37:L37"/>
    <mergeCell ref="M37:O37"/>
    <mergeCell ref="P37:R37"/>
    <mergeCell ref="V39:X39"/>
    <mergeCell ref="E42:G42"/>
    <mergeCell ref="H42:J42"/>
    <mergeCell ref="K42:M42"/>
    <mergeCell ref="N42:P42"/>
    <mergeCell ref="B37:C37"/>
    <mergeCell ref="M39:O39"/>
    <mergeCell ref="B41:D43"/>
    <mergeCell ref="E43:G43"/>
    <mergeCell ref="AB38:AD38"/>
    <mergeCell ref="K47:M47"/>
    <mergeCell ref="N47:P47"/>
    <mergeCell ref="Q47:S47"/>
    <mergeCell ref="H35:I35"/>
    <mergeCell ref="H36:I36"/>
    <mergeCell ref="D37:E37"/>
    <mergeCell ref="F37:G37"/>
    <mergeCell ref="H37:I37"/>
    <mergeCell ref="D38:E38"/>
    <mergeCell ref="F38:G38"/>
    <mergeCell ref="H38:I38"/>
    <mergeCell ref="D35:E35"/>
    <mergeCell ref="Q44:S44"/>
    <mergeCell ref="T44:V44"/>
    <mergeCell ref="AC46:AE47"/>
    <mergeCell ref="B46:V46"/>
    <mergeCell ref="W46:Y47"/>
    <mergeCell ref="E47:G47"/>
    <mergeCell ref="B47:D48"/>
    <mergeCell ref="Q48:S48"/>
    <mergeCell ref="T48:V48"/>
    <mergeCell ref="T47:V47"/>
    <mergeCell ref="V35:X35"/>
    <mergeCell ref="E74:P74"/>
    <mergeCell ref="Q74:Z74"/>
    <mergeCell ref="AA74:AH74"/>
    <mergeCell ref="W75:X75"/>
    <mergeCell ref="AA75:AB75"/>
    <mergeCell ref="AC75:AD75"/>
    <mergeCell ref="AE75:AF75"/>
    <mergeCell ref="J90:L90"/>
    <mergeCell ref="M90:O90"/>
    <mergeCell ref="S89:U89"/>
    <mergeCell ref="V89:X89"/>
    <mergeCell ref="Y89:AA89"/>
    <mergeCell ref="AB89:AD89"/>
    <mergeCell ref="B85:H85"/>
    <mergeCell ref="I85:T85"/>
    <mergeCell ref="B87:AV87"/>
    <mergeCell ref="B88:C88"/>
    <mergeCell ref="AK88:AP88"/>
    <mergeCell ref="I84:T84"/>
    <mergeCell ref="U84:AF84"/>
    <mergeCell ref="AG84:AJ84"/>
    <mergeCell ref="AK84:AN84"/>
    <mergeCell ref="AO84:AR84"/>
    <mergeCell ref="B74:D75"/>
    <mergeCell ref="K95:P95"/>
    <mergeCell ref="Q95:AB95"/>
    <mergeCell ref="E96:G96"/>
    <mergeCell ref="H96:J96"/>
    <mergeCell ref="J91:L91"/>
    <mergeCell ref="M91:O91"/>
    <mergeCell ref="P91:R91"/>
    <mergeCell ref="D92:E92"/>
    <mergeCell ref="AB90:AD90"/>
    <mergeCell ref="D90:E90"/>
    <mergeCell ref="F90:G90"/>
    <mergeCell ref="H90:I90"/>
    <mergeCell ref="B93:C93"/>
    <mergeCell ref="V93:X93"/>
    <mergeCell ref="B77:D77"/>
    <mergeCell ref="B78:D78"/>
    <mergeCell ref="B89:C89"/>
    <mergeCell ref="J89:L89"/>
    <mergeCell ref="M89:O89"/>
    <mergeCell ref="P89:R89"/>
    <mergeCell ref="V88:AA88"/>
    <mergeCell ref="P90:R90"/>
    <mergeCell ref="S90:U90"/>
    <mergeCell ref="D89:E89"/>
    <mergeCell ref="H89:I89"/>
    <mergeCell ref="B86:D86"/>
    <mergeCell ref="E86:H86"/>
    <mergeCell ref="I86:K86"/>
    <mergeCell ref="L86:P86"/>
    <mergeCell ref="G78:H78"/>
    <mergeCell ref="I78:J78"/>
    <mergeCell ref="K78:L78"/>
    <mergeCell ref="Q86:S86"/>
    <mergeCell ref="T86:X86"/>
    <mergeCell ref="J88:O88"/>
    <mergeCell ref="P88:U88"/>
    <mergeCell ref="B92:C92"/>
    <mergeCell ref="J92:L92"/>
    <mergeCell ref="M92:O92"/>
    <mergeCell ref="B90:C90"/>
    <mergeCell ref="B91:C91"/>
    <mergeCell ref="D88:I88"/>
    <mergeCell ref="V90:X90"/>
    <mergeCell ref="F89:G89"/>
    <mergeCell ref="F92:G92"/>
    <mergeCell ref="H92:I92"/>
    <mergeCell ref="V36:X36"/>
    <mergeCell ref="Y36:AA36"/>
    <mergeCell ref="AB36:AD36"/>
    <mergeCell ref="AE36:AG36"/>
    <mergeCell ref="AB35:AD35"/>
    <mergeCell ref="AE35:AG35"/>
    <mergeCell ref="AH35:AJ35"/>
    <mergeCell ref="AJ32:AN32"/>
    <mergeCell ref="AK36:AM36"/>
    <mergeCell ref="AN36:AP36"/>
    <mergeCell ref="AK37:AM37"/>
    <mergeCell ref="AN37:AP37"/>
    <mergeCell ref="AH37:AJ37"/>
    <mergeCell ref="AK34:AP34"/>
    <mergeCell ref="AB37:AD37"/>
    <mergeCell ref="AE37:AG37"/>
    <mergeCell ref="AH36:AJ36"/>
    <mergeCell ref="AE23:AF23"/>
    <mergeCell ref="AG23:AH23"/>
    <mergeCell ref="AE24:AF24"/>
    <mergeCell ref="AG24:AH24"/>
    <mergeCell ref="AE25:AF25"/>
    <mergeCell ref="AG25:AH25"/>
    <mergeCell ref="AA24:AB24"/>
    <mergeCell ref="AC24:AD24"/>
    <mergeCell ref="Y35:AA35"/>
    <mergeCell ref="AG32:AI32"/>
    <mergeCell ref="AE34:AJ34"/>
    <mergeCell ref="Y15:AB15"/>
    <mergeCell ref="AC15:AH15"/>
    <mergeCell ref="Y16:AB16"/>
    <mergeCell ref="AC16:AH16"/>
    <mergeCell ref="AP18:AT18"/>
    <mergeCell ref="AI19:AM19"/>
    <mergeCell ref="AN19:AO19"/>
    <mergeCell ref="AP19:AT19"/>
    <mergeCell ref="AI20:AM20"/>
    <mergeCell ref="AN20:AO20"/>
    <mergeCell ref="AP20:AT20"/>
    <mergeCell ref="AI15:AV15"/>
    <mergeCell ref="AU18:AV18"/>
    <mergeCell ref="AI18:AM18"/>
    <mergeCell ref="AN18:AO18"/>
    <mergeCell ref="AC102:AE102"/>
    <mergeCell ref="AF102:AG102"/>
    <mergeCell ref="S67:X67"/>
    <mergeCell ref="AE82:AG82"/>
    <mergeCell ref="U85:AF85"/>
    <mergeCell ref="AG85:AJ85"/>
    <mergeCell ref="E97:G97"/>
    <mergeCell ref="H97:J97"/>
    <mergeCell ref="K97:M97"/>
    <mergeCell ref="N97:P97"/>
    <mergeCell ref="Q97:S97"/>
    <mergeCell ref="T97:V97"/>
    <mergeCell ref="W97:Y97"/>
    <mergeCell ref="K96:M96"/>
    <mergeCell ref="N96:P96"/>
    <mergeCell ref="Q96:S96"/>
    <mergeCell ref="I77:J77"/>
    <mergeCell ref="K77:L77"/>
    <mergeCell ref="M77:N77"/>
    <mergeCell ref="Q76:R76"/>
    <mergeCell ref="S76:T76"/>
    <mergeCell ref="Q77:R77"/>
    <mergeCell ref="S77:T77"/>
    <mergeCell ref="S93:U93"/>
    <mergeCell ref="E105:AG106"/>
    <mergeCell ref="B100:V100"/>
    <mergeCell ref="W100:Y101"/>
    <mergeCell ref="Z100:AB101"/>
    <mergeCell ref="Z96:AA96"/>
    <mergeCell ref="Z97:AA97"/>
    <mergeCell ref="Z98:AA98"/>
    <mergeCell ref="Z99:AA99"/>
    <mergeCell ref="B95:D97"/>
    <mergeCell ref="AC97:AE97"/>
    <mergeCell ref="AF97:AH97"/>
    <mergeCell ref="AC99:AE99"/>
    <mergeCell ref="AF99:AH99"/>
    <mergeCell ref="B105:D106"/>
    <mergeCell ref="B103:D104"/>
    <mergeCell ref="E103:G103"/>
    <mergeCell ref="H103:J103"/>
    <mergeCell ref="K103:M103"/>
    <mergeCell ref="N103:P103"/>
    <mergeCell ref="Q103:S103"/>
    <mergeCell ref="T103:V103"/>
    <mergeCell ref="W103:Y103"/>
    <mergeCell ref="AH105:AR106"/>
    <mergeCell ref="AC100:AE101"/>
    <mergeCell ref="AL100:AM101"/>
    <mergeCell ref="AP100:AR100"/>
    <mergeCell ref="AH102:AI102"/>
    <mergeCell ref="AJ102:AK102"/>
    <mergeCell ref="AL102:AM102"/>
    <mergeCell ref="AN102:AO103"/>
    <mergeCell ref="AS50:AT50"/>
    <mergeCell ref="Z42:AA42"/>
    <mergeCell ref="Z43:AA43"/>
    <mergeCell ref="Z44:AA44"/>
    <mergeCell ref="Z45:AA45"/>
    <mergeCell ref="AL46:AM47"/>
    <mergeCell ref="AP46:AR46"/>
    <mergeCell ref="AH48:AI48"/>
    <mergeCell ref="AJ48:AK48"/>
    <mergeCell ref="AL48:AM48"/>
    <mergeCell ref="AN48:AO49"/>
    <mergeCell ref="AH49:AI49"/>
    <mergeCell ref="AJ49:AK49"/>
    <mergeCell ref="AL49:AM49"/>
    <mergeCell ref="AF50:AG50"/>
    <mergeCell ref="E51:AG52"/>
    <mergeCell ref="Z48:AB48"/>
    <mergeCell ref="AF100:AG101"/>
    <mergeCell ref="AU50:AV50"/>
    <mergeCell ref="AH51:AR52"/>
    <mergeCell ref="AH104:AI104"/>
    <mergeCell ref="AJ104:AK104"/>
    <mergeCell ref="AL104:AM104"/>
    <mergeCell ref="AN104:AR104"/>
    <mergeCell ref="AS104:AT104"/>
    <mergeCell ref="AU104:AV104"/>
    <mergeCell ref="AH103:AI103"/>
    <mergeCell ref="AJ103:AK103"/>
    <mergeCell ref="AL103:AM103"/>
    <mergeCell ref="AI72:AM72"/>
    <mergeCell ref="AN72:AO72"/>
    <mergeCell ref="AP72:AT72"/>
    <mergeCell ref="AI73:AM73"/>
    <mergeCell ref="AO86:AQ86"/>
    <mergeCell ref="AR86:AV86"/>
    <mergeCell ref="AN81:AP81"/>
    <mergeCell ref="AQ81:AS81"/>
    <mergeCell ref="AT81:AV81"/>
    <mergeCell ref="AS84:AV84"/>
    <mergeCell ref="AK85:AN85"/>
    <mergeCell ref="AO85:AR85"/>
    <mergeCell ref="AL50:AM50"/>
  </mergeCells>
  <phoneticPr fontId="15" type="noConversion"/>
  <dataValidations count="5">
    <dataValidation type="list" allowBlank="1" showInputMessage="1" showErrorMessage="1" sqref="H9:K11 H62:K64">
      <formula1>$BJ$2:$BJ$6</formula1>
    </dataValidation>
    <dataValidation type="list" allowBlank="1" showInputMessage="1" showErrorMessage="1" sqref="AB61:AH61 AB8:AH8">
      <formula1>$AX$2:$AX$14</formula1>
    </dataValidation>
    <dataValidation type="list" allowBlank="1" showInputMessage="1" showErrorMessage="1" sqref="N61:U61 N8:U8">
      <formula1>$AY$2:$AY$6</formula1>
    </dataValidation>
    <dataValidation type="list" allowBlank="1" showInputMessage="1" showErrorMessage="1" sqref="D8:G8 D61:G61">
      <formula1>$BD$2:$BD$4</formula1>
    </dataValidation>
    <dataValidation type="list" allowBlank="1" showInputMessage="1" showErrorMessage="1" sqref="I6 I59">
      <formula1>$AY$9:$AY$26</formula1>
    </dataValidation>
  </dataValidations>
  <printOptions horizontalCentered="1"/>
  <pageMargins left="0.31496062992125984" right="0.31496062992125984" top="0.55118110236220474" bottom="0.35433070866141736" header="0.31496062992125984" footer="0.31496062992125984"/>
  <pageSetup paperSize="9" scale="69" fitToHeight="0" orientation="landscape" r:id="rId1"/>
  <headerFooter>
    <oddFooter>&amp;C&amp;"-,굵게"&amp;12머티리얼즈파크(주)</oddFooter>
  </headerFooter>
  <rowBreaks count="3" manualBreakCount="3">
    <brk id="25" max="48" man="1"/>
    <brk id="54" max="48" man="1"/>
    <brk id="80" max="48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207599EB-CBD5-4562-B8D6-ED418F4C62C8}">
            <xm:f>NOT(ISERROR(SEARCH($I$6,AY9)))</xm:f>
            <xm:f>$I$6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AY9:AY24</xm:sqref>
        </x14:conditionalFormatting>
        <x14:conditionalFormatting xmlns:xm="http://schemas.microsoft.com/office/excel/2006/main">
          <x14:cfRule type="containsText" priority="3" operator="containsText" id="{2C3B3BEE-6F44-47C3-9C8F-2590B3C95926}">
            <xm:f>NOT(ISERROR(SEARCH($I$6,AY68)))</xm:f>
            <xm:f>$I$6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AY68:AY74</xm:sqref>
        </x14:conditionalFormatting>
        <x14:conditionalFormatting xmlns:xm="http://schemas.microsoft.com/office/excel/2006/main">
          <x14:cfRule type="containsText" priority="2" operator="containsText" id="{03BBD96F-7594-44AC-9259-060BEF83BEDE}">
            <xm:f>NOT(ISERROR(SEARCH($I$6,AY29)))</xm:f>
            <xm:f>$I$6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AY29</xm:sqref>
        </x14:conditionalFormatting>
        <x14:conditionalFormatting xmlns:xm="http://schemas.microsoft.com/office/excel/2006/main">
          <x14:cfRule type="containsText" priority="1" operator="containsText" id="{B24B84C2-DDF0-45AC-B861-D5F63B2BB5BF}">
            <xm:f>NOT(ISERROR(SEARCH($I$6,AY64)))</xm:f>
            <xm:f>$I$6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AY64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Z107"/>
  <sheetViews>
    <sheetView view="pageBreakPreview" zoomScaleNormal="100" zoomScaleSheetLayoutView="100" workbookViewId="0">
      <selection activeCell="S10" sqref="S10:AB10"/>
    </sheetView>
  </sheetViews>
  <sheetFormatPr defaultColWidth="30.625" defaultRowHeight="17.25"/>
  <cols>
    <col min="1" max="14" width="3.625" style="55" customWidth="1"/>
    <col min="15" max="16" width="5.625" style="55" customWidth="1"/>
    <col min="17" max="24" width="3.625" style="55" customWidth="1"/>
    <col min="25" max="26" width="5.625" style="55" customWidth="1"/>
    <col min="27" max="49" width="3.625" style="55" customWidth="1"/>
    <col min="50" max="50" width="10.125" style="55" customWidth="1"/>
    <col min="51" max="51" width="33.125" style="46" bestFit="1" customWidth="1"/>
    <col min="52" max="53" width="8.625" style="56" customWidth="1"/>
    <col min="54" max="55" width="9.75" style="56" customWidth="1"/>
    <col min="56" max="57" width="7" style="56" customWidth="1"/>
    <col min="58" max="59" width="8.625" style="56" customWidth="1"/>
    <col min="60" max="61" width="8.125" style="56" customWidth="1"/>
    <col min="62" max="64" width="13.375" style="56" customWidth="1"/>
    <col min="65" max="65" width="10" style="56" customWidth="1"/>
    <col min="66" max="66" width="11.75" style="56" customWidth="1"/>
    <col min="67" max="71" width="9.375" style="56" bestFit="1" customWidth="1"/>
    <col min="72" max="73" width="5.5" style="56" bestFit="1" customWidth="1"/>
    <col min="74" max="75" width="8.5" style="56" bestFit="1" customWidth="1"/>
    <col min="76" max="76" width="5.5" style="56" bestFit="1" customWidth="1"/>
    <col min="77" max="16384" width="30.625" style="55"/>
  </cols>
  <sheetData>
    <row r="1" spans="1:76" ht="3.75" customHeight="1" thickBot="1"/>
    <row r="2" spans="1:76" ht="24.95" customHeight="1">
      <c r="B2" s="714" t="s">
        <v>67</v>
      </c>
      <c r="C2" s="707" t="s">
        <v>10</v>
      </c>
      <c r="D2" s="707"/>
      <c r="E2" s="707"/>
      <c r="F2" s="707" t="s">
        <v>19</v>
      </c>
      <c r="G2" s="707"/>
      <c r="H2" s="707"/>
      <c r="I2" s="707" t="s">
        <v>68</v>
      </c>
      <c r="J2" s="707"/>
      <c r="K2" s="723"/>
      <c r="L2" s="779" t="s">
        <v>163</v>
      </c>
      <c r="M2" s="717"/>
      <c r="N2" s="717"/>
      <c r="O2" s="717"/>
      <c r="P2" s="717"/>
      <c r="Q2" s="717"/>
      <c r="R2" s="717"/>
      <c r="S2" s="717"/>
      <c r="T2" s="717"/>
      <c r="U2" s="717"/>
      <c r="V2" s="717"/>
      <c r="W2" s="717"/>
      <c r="X2" s="717"/>
      <c r="Y2" s="717"/>
      <c r="Z2" s="717"/>
      <c r="AA2" s="717"/>
      <c r="AB2" s="717"/>
      <c r="AC2" s="717"/>
      <c r="AD2" s="717"/>
      <c r="AE2" s="717"/>
      <c r="AF2" s="717"/>
      <c r="AG2" s="717"/>
      <c r="AH2" s="717"/>
      <c r="AI2" s="717"/>
      <c r="AJ2" s="717"/>
      <c r="AK2" s="717"/>
      <c r="AL2" s="780"/>
      <c r="AM2" s="714" t="s">
        <v>18</v>
      </c>
      <c r="AN2" s="707" t="s">
        <v>10</v>
      </c>
      <c r="AO2" s="707"/>
      <c r="AP2" s="707"/>
      <c r="AQ2" s="707" t="s">
        <v>19</v>
      </c>
      <c r="AR2" s="707"/>
      <c r="AS2" s="707"/>
      <c r="AT2" s="707" t="s">
        <v>20</v>
      </c>
      <c r="AU2" s="707"/>
      <c r="AV2" s="723"/>
      <c r="AW2" s="36"/>
      <c r="AX2" s="48" t="s">
        <v>481</v>
      </c>
      <c r="AY2" s="46" t="s">
        <v>89</v>
      </c>
      <c r="AZ2" s="56" t="s">
        <v>305</v>
      </c>
      <c r="BA2" s="56" t="s">
        <v>306</v>
      </c>
      <c r="BB2" s="47" t="s">
        <v>307</v>
      </c>
      <c r="BC2" s="47" t="s">
        <v>308</v>
      </c>
      <c r="BD2" s="47" t="s">
        <v>463</v>
      </c>
      <c r="BE2" s="56" t="s">
        <v>309</v>
      </c>
      <c r="BF2" s="56" t="s">
        <v>310</v>
      </c>
      <c r="BG2" s="56">
        <v>0</v>
      </c>
      <c r="BH2" s="54"/>
      <c r="BI2" s="54"/>
      <c r="BJ2" s="56" t="s">
        <v>311</v>
      </c>
      <c r="BK2" s="54"/>
      <c r="BL2" s="54"/>
      <c r="BM2" s="54"/>
      <c r="BN2" s="54"/>
      <c r="BO2" s="54"/>
      <c r="BP2" s="54"/>
      <c r="BQ2" s="54"/>
      <c r="BR2" s="54"/>
      <c r="BS2" s="54"/>
      <c r="BT2" s="54"/>
      <c r="BU2" s="54"/>
      <c r="BV2" s="54"/>
      <c r="BW2" s="54"/>
      <c r="BX2" s="54"/>
    </row>
    <row r="3" spans="1:76" ht="24.95" customHeight="1">
      <c r="B3" s="715"/>
      <c r="C3" s="661"/>
      <c r="D3" s="661"/>
      <c r="E3" s="661"/>
      <c r="F3" s="661"/>
      <c r="G3" s="661"/>
      <c r="H3" s="661"/>
      <c r="I3" s="661"/>
      <c r="J3" s="661"/>
      <c r="K3" s="712"/>
      <c r="L3" s="781"/>
      <c r="M3" s="718"/>
      <c r="N3" s="718"/>
      <c r="O3" s="718"/>
      <c r="P3" s="718"/>
      <c r="Q3" s="718"/>
      <c r="R3" s="718"/>
      <c r="S3" s="718"/>
      <c r="T3" s="718"/>
      <c r="U3" s="718"/>
      <c r="V3" s="718"/>
      <c r="W3" s="718"/>
      <c r="X3" s="718"/>
      <c r="Y3" s="718"/>
      <c r="Z3" s="718"/>
      <c r="AA3" s="718"/>
      <c r="AB3" s="718"/>
      <c r="AC3" s="718"/>
      <c r="AD3" s="718"/>
      <c r="AE3" s="718"/>
      <c r="AF3" s="718"/>
      <c r="AG3" s="718"/>
      <c r="AH3" s="718"/>
      <c r="AI3" s="718"/>
      <c r="AJ3" s="718"/>
      <c r="AK3" s="718"/>
      <c r="AL3" s="782"/>
      <c r="AM3" s="715"/>
      <c r="AN3" s="721"/>
      <c r="AO3" s="721"/>
      <c r="AP3" s="721"/>
      <c r="AQ3" s="661"/>
      <c r="AR3" s="661"/>
      <c r="AS3" s="661"/>
      <c r="AT3" s="661"/>
      <c r="AU3" s="661"/>
      <c r="AV3" s="712"/>
      <c r="AW3" s="36"/>
      <c r="AX3" s="48" t="s">
        <v>523</v>
      </c>
      <c r="AY3" s="46" t="s">
        <v>468</v>
      </c>
      <c r="AZ3" s="56" t="s">
        <v>312</v>
      </c>
      <c r="BA3" s="56" t="s">
        <v>313</v>
      </c>
      <c r="BB3" s="47" t="s">
        <v>314</v>
      </c>
      <c r="BC3" s="47" t="s">
        <v>315</v>
      </c>
      <c r="BD3" s="47" t="s">
        <v>464</v>
      </c>
      <c r="BE3" s="56" t="s">
        <v>303</v>
      </c>
      <c r="BF3" s="56" t="s">
        <v>316</v>
      </c>
      <c r="BG3" s="47">
        <v>1</v>
      </c>
      <c r="BH3" s="54"/>
      <c r="BI3" s="54"/>
      <c r="BJ3" s="56" t="s">
        <v>251</v>
      </c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</row>
    <row r="4" spans="1:76" ht="24.95" customHeight="1" thickBot="1">
      <c r="B4" s="716"/>
      <c r="C4" s="659"/>
      <c r="D4" s="659"/>
      <c r="E4" s="659"/>
      <c r="F4" s="659"/>
      <c r="G4" s="659"/>
      <c r="H4" s="659"/>
      <c r="I4" s="659"/>
      <c r="J4" s="659"/>
      <c r="K4" s="713"/>
      <c r="L4" s="783"/>
      <c r="M4" s="719"/>
      <c r="N4" s="719"/>
      <c r="O4" s="719"/>
      <c r="P4" s="719"/>
      <c r="Q4" s="719"/>
      <c r="R4" s="719"/>
      <c r="S4" s="719"/>
      <c r="T4" s="719"/>
      <c r="U4" s="719"/>
      <c r="V4" s="719"/>
      <c r="W4" s="719"/>
      <c r="X4" s="719"/>
      <c r="Y4" s="719"/>
      <c r="Z4" s="719"/>
      <c r="AA4" s="719"/>
      <c r="AB4" s="719"/>
      <c r="AC4" s="719"/>
      <c r="AD4" s="719"/>
      <c r="AE4" s="719"/>
      <c r="AF4" s="719"/>
      <c r="AG4" s="719"/>
      <c r="AH4" s="719"/>
      <c r="AI4" s="719"/>
      <c r="AJ4" s="719"/>
      <c r="AK4" s="719"/>
      <c r="AL4" s="784"/>
      <c r="AM4" s="716"/>
      <c r="AN4" s="722"/>
      <c r="AO4" s="722"/>
      <c r="AP4" s="722"/>
      <c r="AQ4" s="659"/>
      <c r="AR4" s="659"/>
      <c r="AS4" s="659"/>
      <c r="AT4" s="659"/>
      <c r="AU4" s="659"/>
      <c r="AV4" s="713"/>
      <c r="AW4" s="36"/>
      <c r="AX4" s="55" t="s">
        <v>558</v>
      </c>
      <c r="AY4" s="46" t="s">
        <v>466</v>
      </c>
      <c r="AZ4" s="56" t="s">
        <v>318</v>
      </c>
      <c r="BA4" s="56" t="s">
        <v>319</v>
      </c>
      <c r="BB4" s="47" t="s">
        <v>320</v>
      </c>
      <c r="BC4" s="54"/>
      <c r="BD4" s="47" t="s">
        <v>465</v>
      </c>
      <c r="BE4" s="56" t="s">
        <v>321</v>
      </c>
      <c r="BF4" s="54"/>
      <c r="BG4" s="47">
        <v>2</v>
      </c>
      <c r="BH4" s="54"/>
      <c r="BI4" s="54"/>
      <c r="BJ4" s="56" t="s">
        <v>255</v>
      </c>
      <c r="BK4" s="54"/>
      <c r="BL4" s="54"/>
      <c r="BM4" s="54"/>
      <c r="BN4" s="54"/>
      <c r="BO4" s="54"/>
      <c r="BP4" s="54"/>
      <c r="BQ4" s="54"/>
      <c r="BR4" s="54"/>
      <c r="BS4" s="54"/>
      <c r="BT4" s="54"/>
      <c r="BU4" s="54"/>
      <c r="BV4" s="54"/>
      <c r="BW4" s="54"/>
      <c r="BX4" s="54"/>
    </row>
    <row r="5" spans="1:76" ht="27" customHeight="1">
      <c r="B5" s="641" t="s">
        <v>14</v>
      </c>
      <c r="C5" s="609"/>
      <c r="D5" s="609"/>
      <c r="E5" s="609"/>
      <c r="F5" s="609"/>
      <c r="G5" s="609"/>
      <c r="H5" s="609"/>
      <c r="I5" s="609" t="s">
        <v>15</v>
      </c>
      <c r="J5" s="609"/>
      <c r="K5" s="609"/>
      <c r="L5" s="609"/>
      <c r="M5" s="609"/>
      <c r="N5" s="609"/>
      <c r="O5" s="609"/>
      <c r="P5" s="609"/>
      <c r="Q5" s="609"/>
      <c r="R5" s="609"/>
      <c r="S5" s="609"/>
      <c r="T5" s="609"/>
      <c r="U5" s="609" t="s">
        <v>83</v>
      </c>
      <c r="V5" s="609"/>
      <c r="W5" s="609"/>
      <c r="X5" s="609"/>
      <c r="Y5" s="609"/>
      <c r="Z5" s="609"/>
      <c r="AA5" s="609"/>
      <c r="AB5" s="609"/>
      <c r="AC5" s="609"/>
      <c r="AD5" s="609"/>
      <c r="AE5" s="609"/>
      <c r="AF5" s="609"/>
      <c r="AG5" s="609" t="s">
        <v>16</v>
      </c>
      <c r="AH5" s="609"/>
      <c r="AI5" s="609"/>
      <c r="AJ5" s="609"/>
      <c r="AK5" s="728">
        <f ca="1">TODAY()</f>
        <v>44669</v>
      </c>
      <c r="AL5" s="728"/>
      <c r="AM5" s="728"/>
      <c r="AN5" s="728"/>
      <c r="AO5" s="728"/>
      <c r="AP5" s="728"/>
      <c r="AQ5" s="729" t="s">
        <v>12</v>
      </c>
      <c r="AR5" s="729"/>
      <c r="AS5" s="729"/>
      <c r="AT5" s="729"/>
      <c r="AU5" s="729"/>
      <c r="AV5" s="730"/>
      <c r="AW5" s="36"/>
      <c r="AX5" s="55" t="s">
        <v>89</v>
      </c>
      <c r="AY5" s="46" t="s">
        <v>566</v>
      </c>
      <c r="AZ5" s="56" t="s">
        <v>323</v>
      </c>
      <c r="BA5" s="56" t="s">
        <v>324</v>
      </c>
      <c r="BB5" s="47" t="s">
        <v>325</v>
      </c>
      <c r="BC5" s="54"/>
      <c r="BD5" s="47" t="s">
        <v>88</v>
      </c>
      <c r="BE5" s="54"/>
      <c r="BF5" s="54"/>
      <c r="BG5" s="56">
        <v>3</v>
      </c>
      <c r="BH5" s="54"/>
      <c r="BI5" s="54"/>
      <c r="BJ5" s="56" t="s">
        <v>326</v>
      </c>
      <c r="BK5" s="54"/>
      <c r="BL5" s="54"/>
      <c r="BM5" s="54"/>
      <c r="BN5" s="54"/>
      <c r="BO5" s="54"/>
      <c r="BP5" s="54"/>
      <c r="BQ5" s="54"/>
      <c r="BR5" s="54"/>
      <c r="BS5" s="54"/>
      <c r="BT5" s="54"/>
      <c r="BU5" s="54"/>
      <c r="BV5" s="54"/>
      <c r="BW5" s="54"/>
      <c r="BX5" s="54"/>
    </row>
    <row r="6" spans="1:76" ht="27" customHeight="1" thickBot="1">
      <c r="B6" s="785" t="s">
        <v>11</v>
      </c>
      <c r="C6" s="786"/>
      <c r="D6" s="786"/>
      <c r="E6" s="786"/>
      <c r="F6" s="786"/>
      <c r="G6" s="786"/>
      <c r="H6" s="786"/>
      <c r="I6" s="732" t="s">
        <v>650</v>
      </c>
      <c r="J6" s="732"/>
      <c r="K6" s="732"/>
      <c r="L6" s="732"/>
      <c r="M6" s="732"/>
      <c r="N6" s="732"/>
      <c r="O6" s="732"/>
      <c r="P6" s="732"/>
      <c r="Q6" s="732"/>
      <c r="R6" s="732"/>
      <c r="S6" s="732"/>
      <c r="T6" s="732"/>
      <c r="U6" s="733" t="s">
        <v>646</v>
      </c>
      <c r="V6" s="733"/>
      <c r="W6" s="733"/>
      <c r="X6" s="733"/>
      <c r="Y6" s="733"/>
      <c r="Z6" s="733"/>
      <c r="AA6" s="733"/>
      <c r="AB6" s="733"/>
      <c r="AC6" s="733"/>
      <c r="AD6" s="733"/>
      <c r="AE6" s="733"/>
      <c r="AF6" s="733"/>
      <c r="AG6" s="724" t="s">
        <v>17</v>
      </c>
      <c r="AH6" s="724"/>
      <c r="AI6" s="724"/>
      <c r="AJ6" s="724"/>
      <c r="AK6" s="725" t="s">
        <v>174</v>
      </c>
      <c r="AL6" s="725"/>
      <c r="AM6" s="725"/>
      <c r="AN6" s="725"/>
      <c r="AO6" s="725"/>
      <c r="AP6" s="725"/>
      <c r="AQ6" s="726" t="s">
        <v>286</v>
      </c>
      <c r="AR6" s="726"/>
      <c r="AS6" s="726"/>
      <c r="AT6" s="726"/>
      <c r="AU6" s="726"/>
      <c r="AV6" s="727"/>
      <c r="AW6" s="36"/>
      <c r="AX6" s="55" t="s">
        <v>498</v>
      </c>
      <c r="AY6" s="46" t="s">
        <v>77</v>
      </c>
      <c r="AZ6" s="54"/>
      <c r="BA6" s="54"/>
      <c r="BB6" s="54"/>
      <c r="BC6" s="54"/>
      <c r="BD6" s="54"/>
      <c r="BE6" s="54"/>
      <c r="BF6" s="54"/>
      <c r="BG6" s="56">
        <v>4</v>
      </c>
      <c r="BH6" s="54"/>
      <c r="BI6" s="54"/>
      <c r="BJ6" s="54"/>
      <c r="BK6" s="54"/>
      <c r="BL6" s="54"/>
      <c r="BM6" s="54"/>
      <c r="BN6" s="54"/>
      <c r="BO6" s="54"/>
      <c r="BP6" s="54"/>
      <c r="BQ6" s="54"/>
      <c r="BR6" s="54"/>
      <c r="BS6" s="54"/>
      <c r="BT6" s="54"/>
      <c r="BU6" s="54"/>
      <c r="BV6" s="54"/>
      <c r="BW6" s="54"/>
      <c r="BX6" s="54"/>
    </row>
    <row r="7" spans="1:76" ht="27" customHeight="1" thickBot="1">
      <c r="A7" s="691" t="str">
        <f>MID(I6,1,12)</f>
        <v>(E556)(H)0.4</v>
      </c>
      <c r="B7" s="692" t="s">
        <v>21</v>
      </c>
      <c r="C7" s="693"/>
      <c r="D7" s="693"/>
      <c r="E7" s="693"/>
      <c r="F7" s="693"/>
      <c r="G7" s="693"/>
      <c r="H7" s="693"/>
      <c r="I7" s="693"/>
      <c r="J7" s="693"/>
      <c r="K7" s="693"/>
      <c r="L7" s="693"/>
      <c r="M7" s="693"/>
      <c r="N7" s="693"/>
      <c r="O7" s="693"/>
      <c r="P7" s="693"/>
      <c r="Q7" s="693"/>
      <c r="R7" s="693"/>
      <c r="S7" s="693"/>
      <c r="T7" s="693"/>
      <c r="U7" s="693"/>
      <c r="V7" s="693"/>
      <c r="W7" s="693"/>
      <c r="X7" s="693"/>
      <c r="Y7" s="693"/>
      <c r="Z7" s="693"/>
      <c r="AA7" s="693"/>
      <c r="AB7" s="693"/>
      <c r="AC7" s="693"/>
      <c r="AD7" s="693"/>
      <c r="AE7" s="693"/>
      <c r="AF7" s="693"/>
      <c r="AG7" s="693"/>
      <c r="AH7" s="694"/>
      <c r="AI7" s="695" t="s">
        <v>248</v>
      </c>
      <c r="AJ7" s="696"/>
      <c r="AK7" s="696"/>
      <c r="AL7" s="696"/>
      <c r="AM7" s="696"/>
      <c r="AN7" s="696"/>
      <c r="AO7" s="696"/>
      <c r="AP7" s="696"/>
      <c r="AQ7" s="696"/>
      <c r="AR7" s="696"/>
      <c r="AS7" s="696"/>
      <c r="AT7" s="696"/>
      <c r="AU7" s="696"/>
      <c r="AV7" s="697"/>
      <c r="AW7" s="674"/>
      <c r="AX7" s="48" t="s">
        <v>632</v>
      </c>
      <c r="AY7" s="776" t="s">
        <v>328</v>
      </c>
      <c r="AZ7" s="775" t="s">
        <v>329</v>
      </c>
      <c r="BA7" s="775"/>
      <c r="BB7" s="775" t="s">
        <v>330</v>
      </c>
      <c r="BC7" s="775"/>
      <c r="BD7" s="775" t="s">
        <v>331</v>
      </c>
      <c r="BE7" s="775"/>
      <c r="BF7" s="775" t="s">
        <v>332</v>
      </c>
      <c r="BG7" s="775"/>
      <c r="BH7" s="775" t="s">
        <v>333</v>
      </c>
      <c r="BI7" s="529" t="s">
        <v>334</v>
      </c>
      <c r="BJ7" s="656" t="s">
        <v>335</v>
      </c>
      <c r="BK7" s="656" t="s">
        <v>336</v>
      </c>
      <c r="BL7" s="656"/>
      <c r="BM7" s="656" t="s">
        <v>337</v>
      </c>
      <c r="BN7" s="558" t="s">
        <v>338</v>
      </c>
      <c r="BO7" s="774" t="s">
        <v>339</v>
      </c>
      <c r="BP7" s="774"/>
      <c r="BQ7" s="774"/>
      <c r="BR7" s="774"/>
      <c r="BS7" s="774"/>
      <c r="BT7" s="774" t="s">
        <v>340</v>
      </c>
      <c r="BU7" s="774"/>
      <c r="BV7" s="774"/>
      <c r="BW7" s="774"/>
      <c r="BX7" s="774"/>
    </row>
    <row r="8" spans="1:76" ht="27" customHeight="1">
      <c r="A8" s="691"/>
      <c r="B8" s="704" t="s">
        <v>170</v>
      </c>
      <c r="C8" s="705"/>
      <c r="D8" s="706" t="s">
        <v>310</v>
      </c>
      <c r="E8" s="706"/>
      <c r="F8" s="706"/>
      <c r="G8" s="706"/>
      <c r="H8" s="707" t="s">
        <v>23</v>
      </c>
      <c r="I8" s="707"/>
      <c r="J8" s="707"/>
      <c r="K8" s="707"/>
      <c r="L8" s="707"/>
      <c r="M8" s="707"/>
      <c r="N8" s="706" t="s">
        <v>372</v>
      </c>
      <c r="O8" s="706"/>
      <c r="P8" s="706"/>
      <c r="Q8" s="706"/>
      <c r="R8" s="706"/>
      <c r="S8" s="706"/>
      <c r="T8" s="706"/>
      <c r="U8" s="706"/>
      <c r="V8" s="707" t="s">
        <v>5</v>
      </c>
      <c r="W8" s="707"/>
      <c r="X8" s="707"/>
      <c r="Y8" s="707"/>
      <c r="Z8" s="707"/>
      <c r="AA8" s="707"/>
      <c r="AB8" s="706" t="s">
        <v>372</v>
      </c>
      <c r="AC8" s="706"/>
      <c r="AD8" s="706"/>
      <c r="AE8" s="706"/>
      <c r="AF8" s="706"/>
      <c r="AG8" s="706"/>
      <c r="AH8" s="708"/>
      <c r="AI8" s="698"/>
      <c r="AJ8" s="699"/>
      <c r="AK8" s="699"/>
      <c r="AL8" s="699"/>
      <c r="AM8" s="699"/>
      <c r="AN8" s="699"/>
      <c r="AO8" s="699"/>
      <c r="AP8" s="699"/>
      <c r="AQ8" s="699"/>
      <c r="AR8" s="699"/>
      <c r="AS8" s="699"/>
      <c r="AT8" s="699"/>
      <c r="AU8" s="699"/>
      <c r="AV8" s="700"/>
      <c r="AW8" s="674"/>
      <c r="AX8" s="55" t="s">
        <v>559</v>
      </c>
      <c r="AY8" s="777"/>
      <c r="AZ8" s="169" t="s">
        <v>341</v>
      </c>
      <c r="BA8" s="169" t="s">
        <v>342</v>
      </c>
      <c r="BB8" s="169" t="s">
        <v>341</v>
      </c>
      <c r="BC8" s="169" t="s">
        <v>342</v>
      </c>
      <c r="BD8" s="169" t="s">
        <v>341</v>
      </c>
      <c r="BE8" s="169" t="s">
        <v>342</v>
      </c>
      <c r="BF8" s="169" t="s">
        <v>341</v>
      </c>
      <c r="BG8" s="169" t="s">
        <v>342</v>
      </c>
      <c r="BH8" s="775"/>
      <c r="BI8" s="529"/>
      <c r="BJ8" s="656"/>
      <c r="BK8" s="167" t="s">
        <v>343</v>
      </c>
      <c r="BL8" s="167" t="s">
        <v>344</v>
      </c>
      <c r="BM8" s="656"/>
      <c r="BN8" s="558"/>
      <c r="BO8" s="168" t="s">
        <v>345</v>
      </c>
      <c r="BP8" s="168" t="s">
        <v>346</v>
      </c>
      <c r="BQ8" s="168" t="s">
        <v>347</v>
      </c>
      <c r="BR8" s="168" t="s">
        <v>2</v>
      </c>
      <c r="BS8" s="168" t="s">
        <v>348</v>
      </c>
      <c r="BT8" s="168" t="s">
        <v>345</v>
      </c>
      <c r="BU8" s="168" t="s">
        <v>346</v>
      </c>
      <c r="BV8" s="168" t="s">
        <v>347</v>
      </c>
      <c r="BW8" s="168" t="s">
        <v>2</v>
      </c>
      <c r="BX8" s="168" t="s">
        <v>348</v>
      </c>
    </row>
    <row r="9" spans="1:76" ht="30" customHeight="1">
      <c r="A9" s="691"/>
      <c r="B9" s="675" t="s">
        <v>418</v>
      </c>
      <c r="C9" s="676"/>
      <c r="D9" s="676" t="s">
        <v>419</v>
      </c>
      <c r="E9" s="676"/>
      <c r="F9" s="676"/>
      <c r="G9" s="676"/>
      <c r="H9" s="677" t="s">
        <v>255</v>
      </c>
      <c r="I9" s="678"/>
      <c r="J9" s="678"/>
      <c r="K9" s="679"/>
      <c r="L9" s="690" t="s">
        <v>420</v>
      </c>
      <c r="M9" s="690"/>
      <c r="N9" s="529" t="s">
        <v>514</v>
      </c>
      <c r="O9" s="529"/>
      <c r="P9" s="686" t="s">
        <v>421</v>
      </c>
      <c r="Q9" s="686"/>
      <c r="R9" s="686"/>
      <c r="S9" s="686"/>
      <c r="T9" s="686"/>
      <c r="U9" s="686"/>
      <c r="V9" s="686"/>
      <c r="W9" s="686"/>
      <c r="X9" s="686"/>
      <c r="Y9" s="686"/>
      <c r="Z9" s="686"/>
      <c r="AA9" s="686"/>
      <c r="AB9" s="686"/>
      <c r="AC9" s="687" t="s">
        <v>423</v>
      </c>
      <c r="AD9" s="687"/>
      <c r="AE9" s="686"/>
      <c r="AF9" s="687"/>
      <c r="AG9" s="687"/>
      <c r="AH9" s="688"/>
      <c r="AI9" s="698"/>
      <c r="AJ9" s="699"/>
      <c r="AK9" s="699"/>
      <c r="AL9" s="699"/>
      <c r="AM9" s="699"/>
      <c r="AN9" s="699"/>
      <c r="AO9" s="699"/>
      <c r="AP9" s="699"/>
      <c r="AQ9" s="699"/>
      <c r="AR9" s="699"/>
      <c r="AS9" s="699"/>
      <c r="AT9" s="699"/>
      <c r="AU9" s="699"/>
      <c r="AV9" s="700"/>
      <c r="AW9" s="674"/>
      <c r="AX9" s="55" t="s">
        <v>254</v>
      </c>
      <c r="AY9" s="171" t="s">
        <v>349</v>
      </c>
      <c r="AZ9" s="58" t="s">
        <v>350</v>
      </c>
      <c r="BA9" s="58" t="s">
        <v>350</v>
      </c>
      <c r="BB9" s="58" t="s">
        <v>351</v>
      </c>
      <c r="BC9" s="58" t="s">
        <v>351</v>
      </c>
      <c r="BD9" s="58" t="s">
        <v>265</v>
      </c>
      <c r="BE9" s="58" t="s">
        <v>265</v>
      </c>
      <c r="BF9" s="58" t="s">
        <v>266</v>
      </c>
      <c r="BG9" s="58" t="s">
        <v>266</v>
      </c>
      <c r="BH9" s="58" t="s">
        <v>352</v>
      </c>
      <c r="BI9" s="58" t="s">
        <v>353</v>
      </c>
      <c r="BJ9" s="59" t="s">
        <v>354</v>
      </c>
      <c r="BK9" s="59" t="s">
        <v>355</v>
      </c>
      <c r="BL9" s="59" t="s">
        <v>355</v>
      </c>
      <c r="BM9" s="60" t="s">
        <v>271</v>
      </c>
      <c r="BN9" s="60" t="s">
        <v>272</v>
      </c>
      <c r="BO9" s="167">
        <v>115</v>
      </c>
      <c r="BP9" s="167">
        <v>125</v>
      </c>
      <c r="BQ9" s="167">
        <v>200</v>
      </c>
      <c r="BR9" s="167">
        <v>210</v>
      </c>
      <c r="BS9" s="167">
        <v>140</v>
      </c>
      <c r="BT9" s="61" t="s">
        <v>356</v>
      </c>
      <c r="BU9" s="167">
        <v>2</v>
      </c>
      <c r="BV9" s="167">
        <v>3</v>
      </c>
      <c r="BW9" s="167">
        <v>3.2</v>
      </c>
      <c r="BX9" s="167">
        <v>3</v>
      </c>
    </row>
    <row r="10" spans="1:76" ht="30" customHeight="1">
      <c r="A10" s="691"/>
      <c r="B10" s="675"/>
      <c r="C10" s="676"/>
      <c r="D10" s="676"/>
      <c r="E10" s="676"/>
      <c r="F10" s="676"/>
      <c r="G10" s="676"/>
      <c r="H10" s="680"/>
      <c r="I10" s="681"/>
      <c r="J10" s="681"/>
      <c r="K10" s="682"/>
      <c r="L10" s="529" t="s">
        <v>424</v>
      </c>
      <c r="M10" s="529"/>
      <c r="N10" s="690"/>
      <c r="O10" s="690"/>
      <c r="P10" s="686"/>
      <c r="Q10" s="686"/>
      <c r="R10" s="686"/>
      <c r="S10" s="778"/>
      <c r="T10" s="710"/>
      <c r="U10" s="710"/>
      <c r="V10" s="710"/>
      <c r="W10" s="710"/>
      <c r="X10" s="710"/>
      <c r="Y10" s="710"/>
      <c r="Z10" s="710"/>
      <c r="AA10" s="710"/>
      <c r="AB10" s="711"/>
      <c r="AC10" s="687" t="s">
        <v>423</v>
      </c>
      <c r="AD10" s="687"/>
      <c r="AE10" s="687"/>
      <c r="AF10" s="687"/>
      <c r="AG10" s="687"/>
      <c r="AH10" s="688"/>
      <c r="AI10" s="698"/>
      <c r="AJ10" s="699"/>
      <c r="AK10" s="699"/>
      <c r="AL10" s="699"/>
      <c r="AM10" s="699"/>
      <c r="AN10" s="699"/>
      <c r="AO10" s="699"/>
      <c r="AP10" s="699"/>
      <c r="AQ10" s="699"/>
      <c r="AR10" s="699"/>
      <c r="AS10" s="699"/>
      <c r="AT10" s="699"/>
      <c r="AU10" s="699"/>
      <c r="AV10" s="700"/>
      <c r="AW10" s="674"/>
      <c r="AX10" s="55" t="s">
        <v>531</v>
      </c>
      <c r="AY10" s="171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9"/>
      <c r="BK10" s="59"/>
      <c r="BL10" s="59"/>
      <c r="BM10" s="60"/>
      <c r="BN10" s="60"/>
      <c r="BO10" s="167"/>
      <c r="BP10" s="167"/>
      <c r="BQ10" s="167"/>
      <c r="BR10" s="167"/>
      <c r="BS10" s="167"/>
      <c r="BT10" s="61"/>
      <c r="BU10" s="167"/>
      <c r="BV10" s="167"/>
      <c r="BW10" s="167"/>
      <c r="BX10" s="167"/>
    </row>
    <row r="11" spans="1:76" ht="30" customHeight="1">
      <c r="A11" s="691"/>
      <c r="B11" s="675"/>
      <c r="C11" s="676"/>
      <c r="D11" s="676"/>
      <c r="E11" s="676"/>
      <c r="F11" s="676"/>
      <c r="G11" s="676"/>
      <c r="H11" s="683"/>
      <c r="I11" s="684"/>
      <c r="J11" s="684"/>
      <c r="K11" s="685"/>
      <c r="L11" s="529"/>
      <c r="M11" s="529"/>
      <c r="N11" s="690"/>
      <c r="O11" s="690"/>
      <c r="P11" s="686"/>
      <c r="Q11" s="686"/>
      <c r="R11" s="686"/>
      <c r="S11" s="686"/>
      <c r="T11" s="686"/>
      <c r="U11" s="686"/>
      <c r="V11" s="686"/>
      <c r="W11" s="686"/>
      <c r="X11" s="686"/>
      <c r="Y11" s="686"/>
      <c r="Z11" s="686"/>
      <c r="AA11" s="686"/>
      <c r="AB11" s="686"/>
      <c r="AC11" s="687" t="s">
        <v>423</v>
      </c>
      <c r="AD11" s="687"/>
      <c r="AE11" s="687"/>
      <c r="AF11" s="687"/>
      <c r="AG11" s="687"/>
      <c r="AH11" s="688"/>
      <c r="AI11" s="698"/>
      <c r="AJ11" s="699"/>
      <c r="AK11" s="699"/>
      <c r="AL11" s="699"/>
      <c r="AM11" s="699"/>
      <c r="AN11" s="699"/>
      <c r="AO11" s="699"/>
      <c r="AP11" s="699"/>
      <c r="AQ11" s="699"/>
      <c r="AR11" s="699"/>
      <c r="AS11" s="699"/>
      <c r="AT11" s="699"/>
      <c r="AU11" s="699"/>
      <c r="AV11" s="700"/>
      <c r="AW11" s="674"/>
      <c r="AX11" s="48" t="s">
        <v>532</v>
      </c>
      <c r="AY11" s="171" t="s">
        <v>358</v>
      </c>
      <c r="AZ11" s="58" t="s">
        <v>263</v>
      </c>
      <c r="BA11" s="58" t="s">
        <v>263</v>
      </c>
      <c r="BB11" s="58" t="s">
        <v>267</v>
      </c>
      <c r="BC11" s="58" t="s">
        <v>267</v>
      </c>
      <c r="BD11" s="58" t="s">
        <v>265</v>
      </c>
      <c r="BE11" s="58" t="s">
        <v>265</v>
      </c>
      <c r="BF11" s="58" t="s">
        <v>266</v>
      </c>
      <c r="BG11" s="58" t="s">
        <v>266</v>
      </c>
      <c r="BH11" s="58" t="s">
        <v>267</v>
      </c>
      <c r="BI11" s="58" t="s">
        <v>268</v>
      </c>
      <c r="BJ11" s="59" t="s">
        <v>354</v>
      </c>
      <c r="BK11" s="59" t="s">
        <v>355</v>
      </c>
      <c r="BL11" s="59" t="s">
        <v>355</v>
      </c>
      <c r="BM11" s="60" t="s">
        <v>271</v>
      </c>
      <c r="BN11" s="60" t="s">
        <v>272</v>
      </c>
      <c r="BO11" s="167">
        <v>120</v>
      </c>
      <c r="BP11" s="167">
        <v>120</v>
      </c>
      <c r="BQ11" s="167">
        <v>210</v>
      </c>
      <c r="BR11" s="167">
        <v>225</v>
      </c>
      <c r="BS11" s="167">
        <v>155</v>
      </c>
      <c r="BT11" s="61" t="s">
        <v>356</v>
      </c>
      <c r="BU11" s="167">
        <v>1.5</v>
      </c>
      <c r="BV11" s="167">
        <v>3</v>
      </c>
      <c r="BW11" s="167">
        <v>3</v>
      </c>
      <c r="BX11" s="167">
        <v>3</v>
      </c>
    </row>
    <row r="12" spans="1:76" ht="30" customHeight="1" thickBot="1">
      <c r="A12" s="35" t="str">
        <f>MID(U6,6,2)</f>
        <v>AL</v>
      </c>
      <c r="B12" s="675"/>
      <c r="C12" s="676"/>
      <c r="D12" s="676" t="s">
        <v>426</v>
      </c>
      <c r="E12" s="676"/>
      <c r="F12" s="676"/>
      <c r="G12" s="676"/>
      <c r="H12" s="689" t="s">
        <v>427</v>
      </c>
      <c r="I12" s="689"/>
      <c r="J12" s="689"/>
      <c r="K12" s="689"/>
      <c r="L12" s="686" t="s">
        <v>652</v>
      </c>
      <c r="M12" s="686"/>
      <c r="N12" s="686"/>
      <c r="O12" s="686"/>
      <c r="P12" s="686" t="s">
        <v>429</v>
      </c>
      <c r="Q12" s="686"/>
      <c r="R12" s="686"/>
      <c r="S12" s="686"/>
      <c r="T12" s="686"/>
      <c r="U12" s="686"/>
      <c r="V12" s="686"/>
      <c r="W12" s="686"/>
      <c r="X12" s="686"/>
      <c r="Y12" s="686"/>
      <c r="Z12" s="686"/>
      <c r="AA12" s="686"/>
      <c r="AB12" s="686"/>
      <c r="AC12" s="687" t="s">
        <v>423</v>
      </c>
      <c r="AD12" s="687"/>
      <c r="AE12" s="686"/>
      <c r="AF12" s="687"/>
      <c r="AG12" s="687"/>
      <c r="AH12" s="688"/>
      <c r="AI12" s="701"/>
      <c r="AJ12" s="702"/>
      <c r="AK12" s="702"/>
      <c r="AL12" s="702"/>
      <c r="AM12" s="702"/>
      <c r="AN12" s="702"/>
      <c r="AO12" s="702"/>
      <c r="AP12" s="702"/>
      <c r="AQ12" s="702"/>
      <c r="AR12" s="702"/>
      <c r="AS12" s="702"/>
      <c r="AT12" s="702"/>
      <c r="AU12" s="702"/>
      <c r="AV12" s="703"/>
      <c r="AW12" s="37"/>
      <c r="AX12" s="55" t="s">
        <v>576</v>
      </c>
      <c r="AY12" s="171" t="s">
        <v>359</v>
      </c>
      <c r="AZ12" s="58" t="s">
        <v>350</v>
      </c>
      <c r="BA12" s="58" t="s">
        <v>350</v>
      </c>
      <c r="BB12" s="58" t="s">
        <v>360</v>
      </c>
      <c r="BC12" s="58" t="s">
        <v>360</v>
      </c>
      <c r="BD12" s="58" t="s">
        <v>265</v>
      </c>
      <c r="BE12" s="58" t="s">
        <v>265</v>
      </c>
      <c r="BF12" s="58" t="s">
        <v>361</v>
      </c>
      <c r="BG12" s="58" t="s">
        <v>361</v>
      </c>
      <c r="BH12" s="58" t="s">
        <v>267</v>
      </c>
      <c r="BI12" s="58" t="s">
        <v>268</v>
      </c>
      <c r="BJ12" s="59" t="s">
        <v>354</v>
      </c>
      <c r="BK12" s="59" t="s">
        <v>355</v>
      </c>
      <c r="BL12" s="59" t="s">
        <v>355</v>
      </c>
      <c r="BM12" s="60" t="s">
        <v>271</v>
      </c>
      <c r="BN12" s="60" t="s">
        <v>272</v>
      </c>
      <c r="BO12" s="167">
        <v>120</v>
      </c>
      <c r="BP12" s="167">
        <v>140</v>
      </c>
      <c r="BQ12" s="167">
        <v>200</v>
      </c>
      <c r="BR12" s="167">
        <v>190</v>
      </c>
      <c r="BS12" s="167">
        <v>130</v>
      </c>
      <c r="BT12" s="61" t="s">
        <v>356</v>
      </c>
      <c r="BU12" s="167">
        <v>1.5</v>
      </c>
      <c r="BV12" s="167">
        <v>3.5</v>
      </c>
      <c r="BW12" s="167">
        <v>3.2</v>
      </c>
      <c r="BX12" s="167">
        <v>2.5</v>
      </c>
    </row>
    <row r="13" spans="1:76" ht="30" customHeight="1" thickBot="1">
      <c r="B13" s="675"/>
      <c r="C13" s="676"/>
      <c r="D13" s="676"/>
      <c r="E13" s="676"/>
      <c r="F13" s="676"/>
      <c r="G13" s="676"/>
      <c r="H13" s="689" t="s">
        <v>430</v>
      </c>
      <c r="I13" s="689"/>
      <c r="J13" s="689"/>
      <c r="K13" s="689"/>
      <c r="L13" s="686" t="s">
        <v>653</v>
      </c>
      <c r="M13" s="686"/>
      <c r="N13" s="686"/>
      <c r="O13" s="686"/>
      <c r="P13" s="686"/>
      <c r="Q13" s="686"/>
      <c r="R13" s="686"/>
      <c r="S13" s="686"/>
      <c r="T13" s="686"/>
      <c r="U13" s="686"/>
      <c r="V13" s="686"/>
      <c r="W13" s="686"/>
      <c r="X13" s="686"/>
      <c r="Y13" s="686"/>
      <c r="Z13" s="686"/>
      <c r="AA13" s="686"/>
      <c r="AB13" s="686"/>
      <c r="AC13" s="687" t="s">
        <v>423</v>
      </c>
      <c r="AD13" s="687"/>
      <c r="AE13" s="687"/>
      <c r="AF13" s="687"/>
      <c r="AG13" s="687"/>
      <c r="AH13" s="688"/>
      <c r="AI13" s="561" t="s">
        <v>291</v>
      </c>
      <c r="AJ13" s="562"/>
      <c r="AK13" s="562"/>
      <c r="AL13" s="562"/>
      <c r="AM13" s="562"/>
      <c r="AN13" s="562"/>
      <c r="AO13" s="562"/>
      <c r="AP13" s="562"/>
      <c r="AQ13" s="562"/>
      <c r="AR13" s="562"/>
      <c r="AS13" s="562"/>
      <c r="AT13" s="562"/>
      <c r="AU13" s="562"/>
      <c r="AV13" s="563"/>
      <c r="AW13" s="36"/>
      <c r="AX13" s="55" t="s">
        <v>468</v>
      </c>
      <c r="AY13" s="171" t="s">
        <v>363</v>
      </c>
      <c r="AZ13" s="58" t="s">
        <v>350</v>
      </c>
      <c r="BA13" s="58" t="s">
        <v>350</v>
      </c>
      <c r="BB13" s="58" t="s">
        <v>360</v>
      </c>
      <c r="BC13" s="58" t="s">
        <v>360</v>
      </c>
      <c r="BD13" s="58" t="s">
        <v>265</v>
      </c>
      <c r="BE13" s="58" t="s">
        <v>265</v>
      </c>
      <c r="BF13" s="58" t="s">
        <v>361</v>
      </c>
      <c r="BG13" s="58" t="s">
        <v>361</v>
      </c>
      <c r="BH13" s="58" t="s">
        <v>267</v>
      </c>
      <c r="BI13" s="58" t="s">
        <v>268</v>
      </c>
      <c r="BJ13" s="59" t="s">
        <v>269</v>
      </c>
      <c r="BK13" s="59" t="s">
        <v>270</v>
      </c>
      <c r="BL13" s="59" t="s">
        <v>270</v>
      </c>
      <c r="BM13" s="60" t="s">
        <v>271</v>
      </c>
      <c r="BN13" s="60" t="s">
        <v>272</v>
      </c>
      <c r="BO13" s="167">
        <v>120</v>
      </c>
      <c r="BP13" s="167">
        <v>140</v>
      </c>
      <c r="BQ13" s="167">
        <v>200</v>
      </c>
      <c r="BR13" s="167">
        <v>190</v>
      </c>
      <c r="BS13" s="167">
        <v>130</v>
      </c>
      <c r="BT13" s="61" t="s">
        <v>356</v>
      </c>
      <c r="BU13" s="167">
        <v>1.5</v>
      </c>
      <c r="BV13" s="167">
        <v>3.5</v>
      </c>
      <c r="BW13" s="167">
        <v>3.2</v>
      </c>
      <c r="BX13" s="167">
        <v>2.5</v>
      </c>
    </row>
    <row r="14" spans="1:76" ht="27" customHeight="1" thickBot="1">
      <c r="A14" s="654" t="str">
        <f>U6</f>
        <v>LD11AAL-211015D0</v>
      </c>
      <c r="B14" s="660" t="s">
        <v>431</v>
      </c>
      <c r="C14" s="661"/>
      <c r="D14" s="661"/>
      <c r="E14" s="661"/>
      <c r="F14" s="661"/>
      <c r="G14" s="661"/>
      <c r="H14" s="663" t="s">
        <v>658</v>
      </c>
      <c r="I14" s="664"/>
      <c r="J14" s="664"/>
      <c r="K14" s="664"/>
      <c r="L14" s="664"/>
      <c r="M14" s="664"/>
      <c r="N14" s="664"/>
      <c r="O14" s="665"/>
      <c r="P14" s="555" t="s">
        <v>432</v>
      </c>
      <c r="Q14" s="556"/>
      <c r="R14" s="557"/>
      <c r="S14" s="536" t="s">
        <v>600</v>
      </c>
      <c r="T14" s="537"/>
      <c r="U14" s="537"/>
      <c r="V14" s="537"/>
      <c r="W14" s="537"/>
      <c r="X14" s="538"/>
      <c r="Y14" s="536" t="s">
        <v>298</v>
      </c>
      <c r="Z14" s="537"/>
      <c r="AA14" s="537"/>
      <c r="AB14" s="537"/>
      <c r="AC14" s="538"/>
      <c r="AD14" s="650" t="s">
        <v>287</v>
      </c>
      <c r="AE14" s="537"/>
      <c r="AF14" s="537"/>
      <c r="AG14" s="537"/>
      <c r="AH14" s="538"/>
      <c r="AI14" s="755" t="s">
        <v>292</v>
      </c>
      <c r="AJ14" s="756"/>
      <c r="AK14" s="765"/>
      <c r="AL14" s="765"/>
      <c r="AM14" s="765"/>
      <c r="AN14" s="765"/>
      <c r="AO14" s="765"/>
      <c r="AP14" s="756" t="s">
        <v>293</v>
      </c>
      <c r="AQ14" s="756"/>
      <c r="AR14" s="765" t="s">
        <v>294</v>
      </c>
      <c r="AS14" s="765"/>
      <c r="AT14" s="765"/>
      <c r="AU14" s="765"/>
      <c r="AV14" s="766"/>
      <c r="AW14" s="653"/>
      <c r="AX14" s="55" t="s">
        <v>475</v>
      </c>
      <c r="AY14" s="171" t="s">
        <v>364</v>
      </c>
      <c r="AZ14" s="58" t="s">
        <v>365</v>
      </c>
      <c r="BA14" s="58" t="s">
        <v>365</v>
      </c>
      <c r="BB14" s="58" t="s">
        <v>366</v>
      </c>
      <c r="BC14" s="58" t="s">
        <v>366</v>
      </c>
      <c r="BD14" s="58" t="s">
        <v>367</v>
      </c>
      <c r="BE14" s="58" t="s">
        <v>367</v>
      </c>
      <c r="BF14" s="58" t="s">
        <v>368</v>
      </c>
      <c r="BG14" s="58" t="s">
        <v>368</v>
      </c>
      <c r="BH14" s="58" t="s">
        <v>360</v>
      </c>
      <c r="BI14" s="58" t="s">
        <v>369</v>
      </c>
      <c r="BJ14" s="59" t="s">
        <v>370</v>
      </c>
      <c r="BK14" s="59" t="s">
        <v>371</v>
      </c>
      <c r="BL14" s="59" t="s">
        <v>371</v>
      </c>
      <c r="BM14" s="60" t="s">
        <v>271</v>
      </c>
      <c r="BN14" s="60" t="s">
        <v>272</v>
      </c>
      <c r="BO14" s="167">
        <v>100</v>
      </c>
      <c r="BP14" s="167">
        <v>110</v>
      </c>
      <c r="BQ14" s="167">
        <v>210</v>
      </c>
      <c r="BR14" s="167">
        <v>230</v>
      </c>
      <c r="BS14" s="167">
        <v>155</v>
      </c>
      <c r="BT14" s="61" t="s">
        <v>356</v>
      </c>
      <c r="BU14" s="167">
        <v>1.5</v>
      </c>
      <c r="BV14" s="167">
        <v>2.5</v>
      </c>
      <c r="BW14" s="167">
        <v>3</v>
      </c>
      <c r="BX14" s="167">
        <v>3</v>
      </c>
    </row>
    <row r="15" spans="1:76" ht="27" customHeight="1" thickBot="1">
      <c r="A15" s="654"/>
      <c r="B15" s="660" t="s">
        <v>593</v>
      </c>
      <c r="C15" s="661"/>
      <c r="D15" s="661"/>
      <c r="E15" s="661"/>
      <c r="F15" s="661"/>
      <c r="G15" s="661"/>
      <c r="H15" s="662"/>
      <c r="I15" s="662"/>
      <c r="J15" s="662"/>
      <c r="K15" s="662"/>
      <c r="L15" s="662"/>
      <c r="M15" s="662"/>
      <c r="N15" s="662"/>
      <c r="O15" s="662"/>
      <c r="P15" s="662"/>
      <c r="Q15" s="662"/>
      <c r="R15" s="662"/>
      <c r="S15" s="661" t="s">
        <v>594</v>
      </c>
      <c r="T15" s="661"/>
      <c r="U15" s="661"/>
      <c r="V15" s="661"/>
      <c r="W15" s="661"/>
      <c r="X15" s="661"/>
      <c r="Y15" s="536" t="s">
        <v>596</v>
      </c>
      <c r="Z15" s="550"/>
      <c r="AA15" s="550"/>
      <c r="AB15" s="551"/>
      <c r="AC15" s="552" t="s">
        <v>597</v>
      </c>
      <c r="AD15" s="553"/>
      <c r="AE15" s="553"/>
      <c r="AF15" s="553"/>
      <c r="AG15" s="553"/>
      <c r="AH15" s="554"/>
      <c r="AI15" s="561" t="s">
        <v>290</v>
      </c>
      <c r="AJ15" s="562"/>
      <c r="AK15" s="562"/>
      <c r="AL15" s="562"/>
      <c r="AM15" s="562"/>
      <c r="AN15" s="562"/>
      <c r="AO15" s="562"/>
      <c r="AP15" s="562"/>
      <c r="AQ15" s="562"/>
      <c r="AR15" s="562"/>
      <c r="AS15" s="562"/>
      <c r="AT15" s="562"/>
      <c r="AU15" s="562"/>
      <c r="AV15" s="563"/>
      <c r="AW15" s="653"/>
      <c r="AY15" s="171" t="s">
        <v>373</v>
      </c>
      <c r="AZ15" s="58" t="s">
        <v>365</v>
      </c>
      <c r="BA15" s="58" t="s">
        <v>365</v>
      </c>
      <c r="BB15" s="58" t="s">
        <v>366</v>
      </c>
      <c r="BC15" s="58" t="s">
        <v>366</v>
      </c>
      <c r="BD15" s="58" t="s">
        <v>367</v>
      </c>
      <c r="BE15" s="58" t="s">
        <v>367</v>
      </c>
      <c r="BF15" s="58" t="s">
        <v>368</v>
      </c>
      <c r="BG15" s="58" t="s">
        <v>368</v>
      </c>
      <c r="BH15" s="58" t="s">
        <v>360</v>
      </c>
      <c r="BI15" s="58" t="s">
        <v>369</v>
      </c>
      <c r="BJ15" s="59" t="s">
        <v>354</v>
      </c>
      <c r="BK15" s="59" t="s">
        <v>355</v>
      </c>
      <c r="BL15" s="59" t="s">
        <v>355</v>
      </c>
      <c r="BM15" s="60" t="s">
        <v>271</v>
      </c>
      <c r="BN15" s="60" t="s">
        <v>272</v>
      </c>
      <c r="BO15" s="167">
        <v>120</v>
      </c>
      <c r="BP15" s="167">
        <v>120</v>
      </c>
      <c r="BQ15" s="167">
        <v>210</v>
      </c>
      <c r="BR15" s="167">
        <v>225</v>
      </c>
      <c r="BS15" s="167">
        <v>130</v>
      </c>
      <c r="BT15" s="61" t="s">
        <v>356</v>
      </c>
      <c r="BU15" s="167">
        <v>1.5</v>
      </c>
      <c r="BV15" s="167">
        <v>3</v>
      </c>
      <c r="BW15" s="167">
        <v>3</v>
      </c>
      <c r="BX15" s="167">
        <v>3</v>
      </c>
    </row>
    <row r="16" spans="1:76" ht="27" customHeight="1">
      <c r="A16" s="654"/>
      <c r="B16" s="660"/>
      <c r="C16" s="661"/>
      <c r="D16" s="661"/>
      <c r="E16" s="661"/>
      <c r="F16" s="661"/>
      <c r="G16" s="661"/>
      <c r="H16" s="662"/>
      <c r="I16" s="662"/>
      <c r="J16" s="662"/>
      <c r="K16" s="662"/>
      <c r="L16" s="662"/>
      <c r="M16" s="662"/>
      <c r="N16" s="662"/>
      <c r="O16" s="662"/>
      <c r="P16" s="662"/>
      <c r="Q16" s="662"/>
      <c r="R16" s="662"/>
      <c r="S16" s="661"/>
      <c r="T16" s="661"/>
      <c r="U16" s="661"/>
      <c r="V16" s="661"/>
      <c r="W16" s="661"/>
      <c r="X16" s="661"/>
      <c r="Y16" s="555" t="s">
        <v>595</v>
      </c>
      <c r="Z16" s="556"/>
      <c r="AA16" s="556"/>
      <c r="AB16" s="557"/>
      <c r="AC16" s="558"/>
      <c r="AD16" s="559"/>
      <c r="AE16" s="559"/>
      <c r="AF16" s="559"/>
      <c r="AG16" s="559"/>
      <c r="AH16" s="560"/>
      <c r="AI16" s="771" t="s">
        <v>524</v>
      </c>
      <c r="AJ16" s="772"/>
      <c r="AK16" s="772"/>
      <c r="AL16" s="772"/>
      <c r="AM16" s="772"/>
      <c r="AN16" s="772"/>
      <c r="AO16" s="773"/>
      <c r="AP16" s="771" t="s">
        <v>296</v>
      </c>
      <c r="AQ16" s="772"/>
      <c r="AR16" s="772"/>
      <c r="AS16" s="772"/>
      <c r="AT16" s="772"/>
      <c r="AU16" s="772"/>
      <c r="AV16" s="773"/>
      <c r="AW16" s="653"/>
      <c r="AY16" s="171" t="s">
        <v>374</v>
      </c>
      <c r="AZ16" s="58" t="s">
        <v>375</v>
      </c>
      <c r="BA16" s="58" t="s">
        <v>375</v>
      </c>
      <c r="BB16" s="58" t="s">
        <v>376</v>
      </c>
      <c r="BC16" s="58" t="s">
        <v>376</v>
      </c>
      <c r="BD16" s="58" t="s">
        <v>377</v>
      </c>
      <c r="BE16" s="58" t="s">
        <v>377</v>
      </c>
      <c r="BF16" s="58" t="s">
        <v>378</v>
      </c>
      <c r="BG16" s="58" t="s">
        <v>378</v>
      </c>
      <c r="BH16" s="58" t="s">
        <v>379</v>
      </c>
      <c r="BI16" s="58" t="s">
        <v>268</v>
      </c>
      <c r="BJ16" s="59" t="s">
        <v>354</v>
      </c>
      <c r="BK16" s="59" t="s">
        <v>355</v>
      </c>
      <c r="BL16" s="59" t="s">
        <v>355</v>
      </c>
      <c r="BM16" s="60" t="s">
        <v>271</v>
      </c>
      <c r="BN16" s="60" t="s">
        <v>272</v>
      </c>
      <c r="BO16" s="167">
        <v>150</v>
      </c>
      <c r="BP16" s="167">
        <v>150</v>
      </c>
      <c r="BQ16" s="167">
        <v>220</v>
      </c>
      <c r="BR16" s="167">
        <v>200</v>
      </c>
      <c r="BS16" s="167">
        <v>225</v>
      </c>
      <c r="BT16" s="61" t="s">
        <v>356</v>
      </c>
      <c r="BU16" s="167">
        <v>1.5</v>
      </c>
      <c r="BV16" s="167">
        <v>3.2</v>
      </c>
      <c r="BW16" s="167">
        <v>3</v>
      </c>
      <c r="BX16" s="167">
        <v>3.5</v>
      </c>
    </row>
    <row r="17" spans="1:76" ht="27" customHeight="1">
      <c r="A17" s="654"/>
      <c r="B17" s="655" t="s">
        <v>506</v>
      </c>
      <c r="C17" s="656"/>
      <c r="D17" s="656"/>
      <c r="E17" s="656"/>
      <c r="F17" s="656"/>
      <c r="G17" s="656"/>
      <c r="H17" s="656"/>
      <c r="I17" s="656"/>
      <c r="J17" s="656"/>
      <c r="K17" s="555" t="s">
        <v>438</v>
      </c>
      <c r="L17" s="556"/>
      <c r="M17" s="556"/>
      <c r="N17" s="556"/>
      <c r="O17" s="556"/>
      <c r="P17" s="556"/>
      <c r="Q17" s="556"/>
      <c r="R17" s="556"/>
      <c r="S17" s="556"/>
      <c r="T17" s="556"/>
      <c r="U17" s="556"/>
      <c r="V17" s="556"/>
      <c r="W17" s="556"/>
      <c r="X17" s="557"/>
      <c r="Y17" s="555" t="s">
        <v>439</v>
      </c>
      <c r="Z17" s="556"/>
      <c r="AA17" s="556"/>
      <c r="AB17" s="557"/>
      <c r="AC17" s="558" t="s">
        <v>507</v>
      </c>
      <c r="AD17" s="559"/>
      <c r="AE17" s="559"/>
      <c r="AF17" s="559"/>
      <c r="AG17" s="559"/>
      <c r="AH17" s="560"/>
      <c r="AI17" s="645" t="s">
        <v>487</v>
      </c>
      <c r="AJ17" s="646"/>
      <c r="AK17" s="646"/>
      <c r="AL17" s="646"/>
      <c r="AM17" s="630"/>
      <c r="AN17" s="769" t="s">
        <v>293</v>
      </c>
      <c r="AO17" s="770"/>
      <c r="AP17" s="645" t="s">
        <v>487</v>
      </c>
      <c r="AQ17" s="646"/>
      <c r="AR17" s="646"/>
      <c r="AS17" s="646"/>
      <c r="AT17" s="630"/>
      <c r="AU17" s="769" t="s">
        <v>293</v>
      </c>
      <c r="AV17" s="770"/>
      <c r="AW17" s="653"/>
      <c r="AX17" s="54"/>
      <c r="AY17" s="171" t="s">
        <v>380</v>
      </c>
      <c r="AZ17" s="58" t="s">
        <v>375</v>
      </c>
      <c r="BA17" s="58" t="s">
        <v>375</v>
      </c>
      <c r="BB17" s="58" t="s">
        <v>376</v>
      </c>
      <c r="BC17" s="58" t="s">
        <v>376</v>
      </c>
      <c r="BD17" s="58" t="s">
        <v>377</v>
      </c>
      <c r="BE17" s="58" t="s">
        <v>377</v>
      </c>
      <c r="BF17" s="58" t="s">
        <v>378</v>
      </c>
      <c r="BG17" s="58" t="s">
        <v>378</v>
      </c>
      <c r="BH17" s="58" t="s">
        <v>379</v>
      </c>
      <c r="BI17" s="58" t="s">
        <v>268</v>
      </c>
      <c r="BJ17" s="59" t="s">
        <v>370</v>
      </c>
      <c r="BK17" s="59" t="s">
        <v>371</v>
      </c>
      <c r="BL17" s="59" t="s">
        <v>371</v>
      </c>
      <c r="BM17" s="60" t="s">
        <v>271</v>
      </c>
      <c r="BN17" s="60" t="s">
        <v>272</v>
      </c>
      <c r="BO17" s="167">
        <v>140</v>
      </c>
      <c r="BP17" s="167">
        <v>140</v>
      </c>
      <c r="BQ17" s="167">
        <v>220</v>
      </c>
      <c r="BR17" s="167">
        <v>200</v>
      </c>
      <c r="BS17" s="167">
        <v>225</v>
      </c>
      <c r="BT17" s="61" t="s">
        <v>356</v>
      </c>
      <c r="BU17" s="167">
        <v>1</v>
      </c>
      <c r="BV17" s="167">
        <v>3.2</v>
      </c>
      <c r="BW17" s="167">
        <v>3</v>
      </c>
      <c r="BX17" s="167">
        <v>3.5</v>
      </c>
    </row>
    <row r="18" spans="1:76" ht="27" customHeight="1" thickBot="1">
      <c r="A18" s="654"/>
      <c r="B18" s="657"/>
      <c r="C18" s="658"/>
      <c r="D18" s="658"/>
      <c r="E18" s="659"/>
      <c r="F18" s="659"/>
      <c r="G18" s="659"/>
      <c r="H18" s="659"/>
      <c r="I18" s="659"/>
      <c r="J18" s="659"/>
      <c r="K18" s="651" t="s">
        <v>600</v>
      </c>
      <c r="L18" s="652"/>
      <c r="M18" s="652"/>
      <c r="N18" s="652"/>
      <c r="O18" s="652"/>
      <c r="P18" s="536" t="s">
        <v>298</v>
      </c>
      <c r="Q18" s="537"/>
      <c r="R18" s="537"/>
      <c r="S18" s="537"/>
      <c r="T18" s="538"/>
      <c r="U18" s="650" t="s">
        <v>287</v>
      </c>
      <c r="V18" s="537"/>
      <c r="W18" s="537"/>
      <c r="X18" s="538"/>
      <c r="Y18" s="767"/>
      <c r="Z18" s="767"/>
      <c r="AA18" s="767"/>
      <c r="AB18" s="768"/>
      <c r="AC18" s="759"/>
      <c r="AD18" s="760"/>
      <c r="AE18" s="761"/>
      <c r="AF18" s="762"/>
      <c r="AG18" s="763"/>
      <c r="AH18" s="764"/>
      <c r="AI18" s="496" t="s">
        <v>289</v>
      </c>
      <c r="AJ18" s="497"/>
      <c r="AK18" s="497"/>
      <c r="AL18" s="497"/>
      <c r="AM18" s="498"/>
      <c r="AN18" s="499" t="s">
        <v>300</v>
      </c>
      <c r="AO18" s="500"/>
      <c r="AP18" s="496" t="s">
        <v>289</v>
      </c>
      <c r="AQ18" s="497"/>
      <c r="AR18" s="497"/>
      <c r="AS18" s="497"/>
      <c r="AT18" s="498"/>
      <c r="AU18" s="499" t="s">
        <v>300</v>
      </c>
      <c r="AV18" s="500"/>
      <c r="AW18" s="653"/>
      <c r="AX18" s="54"/>
      <c r="AY18" s="171" t="s">
        <v>381</v>
      </c>
      <c r="AZ18" s="58" t="s">
        <v>263</v>
      </c>
      <c r="BA18" s="58" t="s">
        <v>263</v>
      </c>
      <c r="BB18" s="58" t="s">
        <v>267</v>
      </c>
      <c r="BC18" s="58" t="s">
        <v>267</v>
      </c>
      <c r="BD18" s="58" t="s">
        <v>265</v>
      </c>
      <c r="BE18" s="58" t="s">
        <v>265</v>
      </c>
      <c r="BF18" s="58" t="s">
        <v>266</v>
      </c>
      <c r="BG18" s="58" t="s">
        <v>266</v>
      </c>
      <c r="BH18" s="58" t="s">
        <v>267</v>
      </c>
      <c r="BI18" s="58" t="s">
        <v>268</v>
      </c>
      <c r="BJ18" s="59" t="s">
        <v>354</v>
      </c>
      <c r="BK18" s="59" t="s">
        <v>355</v>
      </c>
      <c r="BL18" s="59" t="s">
        <v>355</v>
      </c>
      <c r="BM18" s="60" t="s">
        <v>271</v>
      </c>
      <c r="BN18" s="60" t="s">
        <v>272</v>
      </c>
      <c r="BO18" s="167">
        <v>110</v>
      </c>
      <c r="BP18" s="167">
        <v>110</v>
      </c>
      <c r="BQ18" s="167">
        <v>200</v>
      </c>
      <c r="BR18" s="167">
        <v>200</v>
      </c>
      <c r="BS18" s="167">
        <v>150</v>
      </c>
      <c r="BT18" s="61" t="s">
        <v>356</v>
      </c>
      <c r="BU18" s="167">
        <v>2</v>
      </c>
      <c r="BV18" s="167">
        <v>3</v>
      </c>
      <c r="BW18" s="167">
        <v>3</v>
      </c>
      <c r="BX18" s="167">
        <v>3.5</v>
      </c>
    </row>
    <row r="19" spans="1:76" ht="29.25" customHeight="1">
      <c r="A19" s="666" t="str">
        <f>"*"&amp;U6&amp;"*"</f>
        <v>*LD11AAL-211015D0*</v>
      </c>
      <c r="B19" s="668" t="s">
        <v>164</v>
      </c>
      <c r="C19" s="669"/>
      <c r="D19" s="669"/>
      <c r="E19" s="669"/>
      <c r="F19" s="669"/>
      <c r="G19" s="669"/>
      <c r="H19" s="669"/>
      <c r="I19" s="669"/>
      <c r="J19" s="669"/>
      <c r="K19" s="669"/>
      <c r="L19" s="669"/>
      <c r="M19" s="669"/>
      <c r="N19" s="669"/>
      <c r="O19" s="669"/>
      <c r="P19" s="669"/>
      <c r="Q19" s="669"/>
      <c r="R19" s="669"/>
      <c r="S19" s="669"/>
      <c r="T19" s="669"/>
      <c r="U19" s="669"/>
      <c r="V19" s="669"/>
      <c r="W19" s="669"/>
      <c r="X19" s="669"/>
      <c r="Y19" s="669"/>
      <c r="Z19" s="669"/>
      <c r="AA19" s="669"/>
      <c r="AB19" s="669"/>
      <c r="AC19" s="669"/>
      <c r="AD19" s="669"/>
      <c r="AE19" s="669"/>
      <c r="AF19" s="669"/>
      <c r="AG19" s="669"/>
      <c r="AH19" s="670"/>
      <c r="AI19" s="496" t="s">
        <v>298</v>
      </c>
      <c r="AJ19" s="497"/>
      <c r="AK19" s="497"/>
      <c r="AL19" s="497"/>
      <c r="AM19" s="498"/>
      <c r="AN19" s="499" t="s">
        <v>300</v>
      </c>
      <c r="AO19" s="500"/>
      <c r="AP19" s="496" t="s">
        <v>298</v>
      </c>
      <c r="AQ19" s="497"/>
      <c r="AR19" s="497"/>
      <c r="AS19" s="497"/>
      <c r="AT19" s="498"/>
      <c r="AU19" s="499" t="s">
        <v>300</v>
      </c>
      <c r="AV19" s="500"/>
      <c r="AW19" s="647" t="str">
        <f>"*"&amp;U6&amp;"*"</f>
        <v>*LD11AAL-211015D0*</v>
      </c>
      <c r="AX19" s="54"/>
      <c r="AY19" s="171" t="s">
        <v>382</v>
      </c>
      <c r="AZ19" s="58" t="s">
        <v>375</v>
      </c>
      <c r="BA19" s="58" t="s">
        <v>375</v>
      </c>
      <c r="BB19" s="58" t="s">
        <v>383</v>
      </c>
      <c r="BC19" s="58" t="s">
        <v>383</v>
      </c>
      <c r="BD19" s="58" t="s">
        <v>265</v>
      </c>
      <c r="BE19" s="58" t="s">
        <v>265</v>
      </c>
      <c r="BF19" s="58" t="s">
        <v>361</v>
      </c>
      <c r="BG19" s="58" t="s">
        <v>361</v>
      </c>
      <c r="BH19" s="58" t="s">
        <v>267</v>
      </c>
      <c r="BI19" s="58" t="s">
        <v>268</v>
      </c>
      <c r="BJ19" s="59" t="s">
        <v>384</v>
      </c>
      <c r="BK19" s="59" t="s">
        <v>385</v>
      </c>
      <c r="BL19" s="59" t="s">
        <v>385</v>
      </c>
      <c r="BM19" s="60" t="s">
        <v>271</v>
      </c>
      <c r="BN19" s="60" t="s">
        <v>272</v>
      </c>
      <c r="BO19" s="167" t="s">
        <v>386</v>
      </c>
      <c r="BP19" s="167" t="s">
        <v>386</v>
      </c>
      <c r="BQ19" s="167">
        <v>180</v>
      </c>
      <c r="BR19" s="167">
        <v>190</v>
      </c>
      <c r="BS19" s="167">
        <v>220</v>
      </c>
      <c r="BT19" s="61" t="s">
        <v>356</v>
      </c>
      <c r="BU19" s="167">
        <v>2</v>
      </c>
      <c r="BV19" s="62">
        <v>3</v>
      </c>
      <c r="BW19" s="167">
        <v>4</v>
      </c>
      <c r="BX19" s="167">
        <v>3.5</v>
      </c>
    </row>
    <row r="20" spans="1:76" ht="29.25" customHeight="1" thickBot="1">
      <c r="A20" s="666"/>
      <c r="B20" s="671"/>
      <c r="C20" s="672"/>
      <c r="D20" s="672"/>
      <c r="E20" s="672"/>
      <c r="F20" s="672"/>
      <c r="G20" s="672"/>
      <c r="H20" s="672"/>
      <c r="I20" s="672"/>
      <c r="J20" s="672"/>
      <c r="K20" s="672"/>
      <c r="L20" s="672"/>
      <c r="M20" s="672"/>
      <c r="N20" s="672"/>
      <c r="O20" s="672"/>
      <c r="P20" s="672"/>
      <c r="Q20" s="672"/>
      <c r="R20" s="672"/>
      <c r="S20" s="672"/>
      <c r="T20" s="672"/>
      <c r="U20" s="672"/>
      <c r="V20" s="672"/>
      <c r="W20" s="672"/>
      <c r="X20" s="672"/>
      <c r="Y20" s="672"/>
      <c r="Z20" s="672"/>
      <c r="AA20" s="672"/>
      <c r="AB20" s="672"/>
      <c r="AC20" s="672"/>
      <c r="AD20" s="672"/>
      <c r="AE20" s="672"/>
      <c r="AF20" s="672"/>
      <c r="AG20" s="672"/>
      <c r="AH20" s="673"/>
      <c r="AI20" s="496" t="s">
        <v>287</v>
      </c>
      <c r="AJ20" s="497"/>
      <c r="AK20" s="497"/>
      <c r="AL20" s="497"/>
      <c r="AM20" s="498"/>
      <c r="AN20" s="499" t="s">
        <v>300</v>
      </c>
      <c r="AO20" s="500"/>
      <c r="AP20" s="496" t="s">
        <v>287</v>
      </c>
      <c r="AQ20" s="497"/>
      <c r="AR20" s="497"/>
      <c r="AS20" s="497"/>
      <c r="AT20" s="498"/>
      <c r="AU20" s="499" t="s">
        <v>300</v>
      </c>
      <c r="AV20" s="500"/>
      <c r="AW20" s="647"/>
      <c r="AX20" s="54"/>
      <c r="AY20" s="63" t="s">
        <v>536</v>
      </c>
      <c r="AZ20" s="58" t="s">
        <v>78</v>
      </c>
      <c r="BA20" s="58" t="s">
        <v>78</v>
      </c>
      <c r="BB20" s="58" t="s">
        <v>84</v>
      </c>
      <c r="BC20" s="58" t="s">
        <v>84</v>
      </c>
      <c r="BD20" s="58" t="s">
        <v>540</v>
      </c>
      <c r="BE20" s="58" t="s">
        <v>540</v>
      </c>
      <c r="BF20" s="58" t="s">
        <v>541</v>
      </c>
      <c r="BG20" s="58" t="s">
        <v>368</v>
      </c>
      <c r="BH20" s="58" t="s">
        <v>542</v>
      </c>
      <c r="BI20" s="58" t="s">
        <v>155</v>
      </c>
      <c r="BJ20" s="64" t="s">
        <v>157</v>
      </c>
      <c r="BK20" s="64" t="s">
        <v>544</v>
      </c>
      <c r="BL20" s="64" t="s">
        <v>544</v>
      </c>
      <c r="BM20" s="60" t="s">
        <v>271</v>
      </c>
      <c r="BN20" s="60" t="s">
        <v>272</v>
      </c>
      <c r="BO20" s="167">
        <v>120</v>
      </c>
      <c r="BP20" s="167">
        <v>120</v>
      </c>
      <c r="BQ20" s="167">
        <v>210</v>
      </c>
      <c r="BR20" s="167">
        <v>225</v>
      </c>
      <c r="BS20" s="167">
        <v>155</v>
      </c>
      <c r="BT20" s="61" t="s">
        <v>356</v>
      </c>
      <c r="BU20" s="167">
        <v>1.5</v>
      </c>
      <c r="BV20" s="167">
        <v>3</v>
      </c>
      <c r="BW20" s="167">
        <v>3</v>
      </c>
      <c r="BX20" s="167">
        <v>3</v>
      </c>
    </row>
    <row r="21" spans="1:76" ht="30" customHeight="1">
      <c r="A21" s="666"/>
      <c r="B21" s="757" t="s">
        <v>50</v>
      </c>
      <c r="C21" s="758"/>
      <c r="D21" s="758"/>
      <c r="E21" s="596" t="s">
        <v>27</v>
      </c>
      <c r="F21" s="597"/>
      <c r="G21" s="597"/>
      <c r="H21" s="597"/>
      <c r="I21" s="597"/>
      <c r="J21" s="597"/>
      <c r="K21" s="597"/>
      <c r="L21" s="597"/>
      <c r="M21" s="597"/>
      <c r="N21" s="597"/>
      <c r="O21" s="597"/>
      <c r="P21" s="598"/>
      <c r="Q21" s="596" t="s">
        <v>165</v>
      </c>
      <c r="R21" s="597"/>
      <c r="S21" s="597"/>
      <c r="T21" s="597"/>
      <c r="U21" s="597"/>
      <c r="V21" s="597"/>
      <c r="W21" s="597"/>
      <c r="X21" s="597"/>
      <c r="Y21" s="597"/>
      <c r="Z21" s="598"/>
      <c r="AA21" s="596" t="s">
        <v>285</v>
      </c>
      <c r="AB21" s="597"/>
      <c r="AC21" s="597"/>
      <c r="AD21" s="597"/>
      <c r="AE21" s="597"/>
      <c r="AF21" s="597"/>
      <c r="AG21" s="597"/>
      <c r="AH21" s="599"/>
      <c r="AI21" s="496" t="s">
        <v>288</v>
      </c>
      <c r="AJ21" s="497"/>
      <c r="AK21" s="497"/>
      <c r="AL21" s="497"/>
      <c r="AM21" s="498"/>
      <c r="AN21" s="499" t="s">
        <v>300</v>
      </c>
      <c r="AO21" s="500"/>
      <c r="AP21" s="496" t="s">
        <v>288</v>
      </c>
      <c r="AQ21" s="497"/>
      <c r="AR21" s="497"/>
      <c r="AS21" s="497"/>
      <c r="AT21" s="498"/>
      <c r="AU21" s="499" t="s">
        <v>300</v>
      </c>
      <c r="AV21" s="500"/>
      <c r="AW21" s="647"/>
      <c r="AX21" s="49"/>
      <c r="AY21" s="171" t="s">
        <v>388</v>
      </c>
      <c r="AZ21" s="58" t="s">
        <v>365</v>
      </c>
      <c r="BA21" s="58" t="s">
        <v>365</v>
      </c>
      <c r="BB21" s="58" t="s">
        <v>366</v>
      </c>
      <c r="BC21" s="58" t="s">
        <v>366</v>
      </c>
      <c r="BD21" s="58" t="s">
        <v>367</v>
      </c>
      <c r="BE21" s="58" t="s">
        <v>367</v>
      </c>
      <c r="BF21" s="58" t="s">
        <v>368</v>
      </c>
      <c r="BG21" s="58" t="s">
        <v>368</v>
      </c>
      <c r="BH21" s="58" t="s">
        <v>360</v>
      </c>
      <c r="BI21" s="58" t="s">
        <v>369</v>
      </c>
      <c r="BJ21" s="59" t="s">
        <v>370</v>
      </c>
      <c r="BK21" s="59" t="s">
        <v>371</v>
      </c>
      <c r="BL21" s="59" t="s">
        <v>371</v>
      </c>
      <c r="BM21" s="60" t="s">
        <v>271</v>
      </c>
      <c r="BN21" s="60" t="s">
        <v>272</v>
      </c>
      <c r="BO21" s="167">
        <v>90</v>
      </c>
      <c r="BP21" s="167" t="s">
        <v>389</v>
      </c>
      <c r="BQ21" s="167">
        <v>170</v>
      </c>
      <c r="BR21" s="167">
        <v>185</v>
      </c>
      <c r="BS21" s="167">
        <v>130</v>
      </c>
      <c r="BT21" s="61" t="s">
        <v>356</v>
      </c>
      <c r="BU21" s="167">
        <v>1.5</v>
      </c>
      <c r="BV21" s="167">
        <v>3.5</v>
      </c>
      <c r="BW21" s="167">
        <v>3.2</v>
      </c>
      <c r="BX21" s="167">
        <v>2.5</v>
      </c>
    </row>
    <row r="22" spans="1:76" ht="30" customHeight="1" thickBot="1">
      <c r="A22" s="666"/>
      <c r="B22" s="589"/>
      <c r="C22" s="590"/>
      <c r="D22" s="590"/>
      <c r="E22" s="600" t="s">
        <v>284</v>
      </c>
      <c r="F22" s="601"/>
      <c r="G22" s="600" t="s">
        <v>280</v>
      </c>
      <c r="H22" s="601"/>
      <c r="I22" s="600" t="s">
        <v>281</v>
      </c>
      <c r="J22" s="601"/>
      <c r="K22" s="600" t="s">
        <v>282</v>
      </c>
      <c r="L22" s="601"/>
      <c r="M22" s="600" t="s">
        <v>283</v>
      </c>
      <c r="N22" s="601"/>
      <c r="O22" s="172" t="s">
        <v>474</v>
      </c>
      <c r="P22" s="173" t="s">
        <v>637</v>
      </c>
      <c r="Q22" s="600" t="s">
        <v>280</v>
      </c>
      <c r="R22" s="601"/>
      <c r="S22" s="600" t="s">
        <v>281</v>
      </c>
      <c r="T22" s="601"/>
      <c r="U22" s="600" t="s">
        <v>282</v>
      </c>
      <c r="V22" s="601"/>
      <c r="W22" s="600" t="s">
        <v>283</v>
      </c>
      <c r="X22" s="601"/>
      <c r="Y22" s="172" t="s">
        <v>474</v>
      </c>
      <c r="Z22" s="173" t="s">
        <v>637</v>
      </c>
      <c r="AA22" s="602" t="s">
        <v>280</v>
      </c>
      <c r="AB22" s="602"/>
      <c r="AC22" s="600" t="s">
        <v>639</v>
      </c>
      <c r="AD22" s="601"/>
      <c r="AE22" s="600" t="s">
        <v>283</v>
      </c>
      <c r="AF22" s="601"/>
      <c r="AG22" s="648" t="s">
        <v>636</v>
      </c>
      <c r="AH22" s="649"/>
      <c r="AI22" s="78" t="s">
        <v>509</v>
      </c>
      <c r="AJ22" s="78" t="s">
        <v>510</v>
      </c>
      <c r="AK22" s="78" t="s">
        <v>511</v>
      </c>
      <c r="AL22" s="78" t="s">
        <v>512</v>
      </c>
      <c r="AM22" s="78" t="s">
        <v>513</v>
      </c>
      <c r="AN22" s="78" t="s">
        <v>301</v>
      </c>
      <c r="AO22" s="114" t="s">
        <v>534</v>
      </c>
      <c r="AP22" s="78" t="s">
        <v>509</v>
      </c>
      <c r="AQ22" s="78" t="s">
        <v>510</v>
      </c>
      <c r="AR22" s="78" t="s">
        <v>511</v>
      </c>
      <c r="AS22" s="78" t="s">
        <v>512</v>
      </c>
      <c r="AT22" s="78" t="s">
        <v>513</v>
      </c>
      <c r="AU22" s="78" t="s">
        <v>301</v>
      </c>
      <c r="AV22" s="114" t="s">
        <v>534</v>
      </c>
      <c r="AW22" s="647"/>
      <c r="AX22" s="49"/>
      <c r="AY22" s="171" t="s">
        <v>390</v>
      </c>
      <c r="AZ22" s="58" t="s">
        <v>391</v>
      </c>
      <c r="BA22" s="58" t="s">
        <v>391</v>
      </c>
      <c r="BB22" s="58" t="s">
        <v>392</v>
      </c>
      <c r="BC22" s="58" t="s">
        <v>392</v>
      </c>
      <c r="BD22" s="58" t="s">
        <v>265</v>
      </c>
      <c r="BE22" s="58" t="s">
        <v>265</v>
      </c>
      <c r="BF22" s="58" t="s">
        <v>393</v>
      </c>
      <c r="BG22" s="58" t="s">
        <v>393</v>
      </c>
      <c r="BH22" s="58" t="s">
        <v>394</v>
      </c>
      <c r="BI22" s="58" t="s">
        <v>369</v>
      </c>
      <c r="BJ22" s="59" t="s">
        <v>370</v>
      </c>
      <c r="BK22" s="59" t="s">
        <v>371</v>
      </c>
      <c r="BL22" s="59" t="s">
        <v>371</v>
      </c>
      <c r="BM22" s="60" t="s">
        <v>271</v>
      </c>
      <c r="BN22" s="60" t="s">
        <v>272</v>
      </c>
      <c r="BO22" s="167">
        <v>110</v>
      </c>
      <c r="BP22" s="167">
        <v>110</v>
      </c>
      <c r="BQ22" s="167">
        <v>200</v>
      </c>
      <c r="BR22" s="167">
        <v>200</v>
      </c>
      <c r="BS22" s="167">
        <v>150</v>
      </c>
      <c r="BT22" s="61" t="s">
        <v>356</v>
      </c>
      <c r="BU22" s="167">
        <v>2</v>
      </c>
      <c r="BV22" s="167">
        <v>3</v>
      </c>
      <c r="BW22" s="167">
        <v>3</v>
      </c>
      <c r="BX22" s="167">
        <v>3.5</v>
      </c>
    </row>
    <row r="23" spans="1:76" ht="32.1" customHeight="1" thickTop="1">
      <c r="A23" s="666"/>
      <c r="B23" s="610" t="s">
        <v>166</v>
      </c>
      <c r="C23" s="611"/>
      <c r="D23" s="611"/>
      <c r="E23" s="546">
        <v>100</v>
      </c>
      <c r="F23" s="547"/>
      <c r="G23" s="546">
        <v>90</v>
      </c>
      <c r="H23" s="547"/>
      <c r="I23" s="546">
        <v>186</v>
      </c>
      <c r="J23" s="547"/>
      <c r="K23" s="546">
        <v>206</v>
      </c>
      <c r="L23" s="547"/>
      <c r="M23" s="546">
        <v>160</v>
      </c>
      <c r="N23" s="547"/>
      <c r="O23" s="157">
        <v>163</v>
      </c>
      <c r="P23" s="170">
        <v>150</v>
      </c>
      <c r="Q23" s="546">
        <v>1.5</v>
      </c>
      <c r="R23" s="547"/>
      <c r="S23" s="546">
        <v>2</v>
      </c>
      <c r="T23" s="547"/>
      <c r="U23" s="546">
        <v>4</v>
      </c>
      <c r="V23" s="547"/>
      <c r="W23" s="546">
        <v>3</v>
      </c>
      <c r="X23" s="547"/>
      <c r="Y23" s="157">
        <v>3</v>
      </c>
      <c r="Z23" s="170">
        <v>2</v>
      </c>
      <c r="AA23" s="546">
        <v>0.5</v>
      </c>
      <c r="AB23" s="547"/>
      <c r="AC23" s="546">
        <v>0.5</v>
      </c>
      <c r="AD23" s="547"/>
      <c r="AE23" s="546">
        <v>0.3</v>
      </c>
      <c r="AF23" s="547"/>
      <c r="AG23" s="546">
        <v>0.3</v>
      </c>
      <c r="AH23" s="569"/>
      <c r="AI23" s="79"/>
      <c r="AJ23" s="80"/>
      <c r="AK23" s="80"/>
      <c r="AL23" s="80"/>
      <c r="AM23" s="80"/>
      <c r="AN23" s="80"/>
      <c r="AO23" s="115"/>
      <c r="AP23" s="79"/>
      <c r="AQ23" s="80"/>
      <c r="AR23" s="80"/>
      <c r="AS23" s="80"/>
      <c r="AT23" s="80"/>
      <c r="AU23" s="80"/>
      <c r="AV23" s="115"/>
      <c r="AW23" s="647"/>
      <c r="AX23" s="49"/>
      <c r="AY23" s="63" t="s">
        <v>651</v>
      </c>
      <c r="AZ23" s="58" t="s">
        <v>78</v>
      </c>
      <c r="BA23" s="58" t="s">
        <v>78</v>
      </c>
      <c r="BB23" s="58" t="s">
        <v>84</v>
      </c>
      <c r="BC23" s="58" t="s">
        <v>84</v>
      </c>
      <c r="BD23" s="58" t="s">
        <v>540</v>
      </c>
      <c r="BE23" s="58" t="s">
        <v>540</v>
      </c>
      <c r="BF23" s="58" t="s">
        <v>541</v>
      </c>
      <c r="BG23" s="58" t="s">
        <v>368</v>
      </c>
      <c r="BH23" s="58" t="s">
        <v>542</v>
      </c>
      <c r="BI23" s="58" t="s">
        <v>155</v>
      </c>
      <c r="BJ23" s="64" t="s">
        <v>157</v>
      </c>
      <c r="BK23" s="64" t="s">
        <v>544</v>
      </c>
      <c r="BL23" s="64" t="s">
        <v>544</v>
      </c>
      <c r="BM23" s="60" t="s">
        <v>271</v>
      </c>
      <c r="BN23" s="60" t="s">
        <v>272</v>
      </c>
      <c r="BO23" s="167">
        <v>120</v>
      </c>
      <c r="BP23" s="167">
        <v>120</v>
      </c>
      <c r="BQ23" s="167">
        <v>210</v>
      </c>
      <c r="BR23" s="167">
        <v>225</v>
      </c>
      <c r="BS23" s="167">
        <v>155</v>
      </c>
      <c r="BT23" s="61" t="s">
        <v>356</v>
      </c>
      <c r="BU23" s="167">
        <v>1.5</v>
      </c>
      <c r="BV23" s="167">
        <v>3</v>
      </c>
      <c r="BW23" s="167">
        <v>3</v>
      </c>
      <c r="BX23" s="167">
        <v>3</v>
      </c>
    </row>
    <row r="24" spans="1:76" ht="32.1" customHeight="1">
      <c r="A24" s="666"/>
      <c r="B24" s="587" t="s">
        <v>167</v>
      </c>
      <c r="C24" s="588"/>
      <c r="D24" s="588"/>
      <c r="E24" s="548" t="s">
        <v>471</v>
      </c>
      <c r="F24" s="545"/>
      <c r="G24" s="548" t="s">
        <v>471</v>
      </c>
      <c r="H24" s="545"/>
      <c r="I24" s="544" t="s">
        <v>470</v>
      </c>
      <c r="J24" s="545"/>
      <c r="K24" s="544" t="s">
        <v>470</v>
      </c>
      <c r="L24" s="545"/>
      <c r="M24" s="544" t="s">
        <v>470</v>
      </c>
      <c r="N24" s="545"/>
      <c r="O24" s="158" t="s">
        <v>470</v>
      </c>
      <c r="P24" s="162" t="s">
        <v>571</v>
      </c>
      <c r="Q24" s="548" t="s">
        <v>472</v>
      </c>
      <c r="R24" s="545"/>
      <c r="S24" s="548" t="s">
        <v>473</v>
      </c>
      <c r="T24" s="545"/>
      <c r="U24" s="548" t="s">
        <v>473</v>
      </c>
      <c r="V24" s="545"/>
      <c r="W24" s="548" t="s">
        <v>473</v>
      </c>
      <c r="X24" s="545"/>
      <c r="Y24" s="158" t="s">
        <v>473</v>
      </c>
      <c r="Z24" s="161" t="s">
        <v>473</v>
      </c>
      <c r="AA24" s="570" t="s">
        <v>570</v>
      </c>
      <c r="AB24" s="571"/>
      <c r="AC24" s="570" t="s">
        <v>570</v>
      </c>
      <c r="AD24" s="571"/>
      <c r="AE24" s="570" t="s">
        <v>570</v>
      </c>
      <c r="AF24" s="571"/>
      <c r="AG24" s="570" t="s">
        <v>570</v>
      </c>
      <c r="AH24" s="571"/>
      <c r="AI24" s="82"/>
      <c r="AJ24" s="77"/>
      <c r="AK24" s="77"/>
      <c r="AL24" s="77"/>
      <c r="AM24" s="77"/>
      <c r="AN24" s="77"/>
      <c r="AO24" s="108"/>
      <c r="AP24" s="82"/>
      <c r="AQ24" s="77"/>
      <c r="AR24" s="77"/>
      <c r="AS24" s="77"/>
      <c r="AT24" s="77"/>
      <c r="AU24" s="77"/>
      <c r="AV24" s="108"/>
      <c r="AW24" s="647"/>
      <c r="AX24" s="49"/>
      <c r="AY24" s="52" t="s">
        <v>250</v>
      </c>
      <c r="AZ24" s="58" t="s">
        <v>263</v>
      </c>
      <c r="BA24" s="58" t="s">
        <v>263</v>
      </c>
      <c r="BB24" s="58" t="s">
        <v>264</v>
      </c>
      <c r="BC24" s="58" t="s">
        <v>264</v>
      </c>
      <c r="BD24" s="58" t="s">
        <v>265</v>
      </c>
      <c r="BE24" s="58" t="s">
        <v>265</v>
      </c>
      <c r="BF24" s="58" t="s">
        <v>266</v>
      </c>
      <c r="BG24" s="58" t="s">
        <v>266</v>
      </c>
      <c r="BH24" s="58" t="s">
        <v>267</v>
      </c>
      <c r="BI24" s="58" t="s">
        <v>268</v>
      </c>
      <c r="BJ24" s="59" t="s">
        <v>269</v>
      </c>
      <c r="BK24" s="59" t="s">
        <v>270</v>
      </c>
      <c r="BL24" s="59" t="s">
        <v>270</v>
      </c>
      <c r="BM24" s="60" t="s">
        <v>271</v>
      </c>
      <c r="BN24" s="60" t="s">
        <v>272</v>
      </c>
      <c r="BO24" s="167" t="s">
        <v>395</v>
      </c>
      <c r="BP24" s="167">
        <v>100</v>
      </c>
      <c r="BQ24" s="167">
        <v>175</v>
      </c>
      <c r="BR24" s="167">
        <v>190</v>
      </c>
      <c r="BS24" s="167">
        <v>230</v>
      </c>
      <c r="BT24" s="61" t="s">
        <v>356</v>
      </c>
      <c r="BU24" s="167">
        <v>1.5</v>
      </c>
      <c r="BV24" s="167">
        <v>3</v>
      </c>
      <c r="BW24" s="167">
        <v>4</v>
      </c>
      <c r="BX24" s="167">
        <v>3.5</v>
      </c>
    </row>
    <row r="25" spans="1:76" ht="32.1" customHeight="1" thickBot="1">
      <c r="A25" s="666"/>
      <c r="B25" s="589" t="s">
        <v>168</v>
      </c>
      <c r="C25" s="590"/>
      <c r="D25" s="590"/>
      <c r="E25" s="572"/>
      <c r="F25" s="573"/>
      <c r="G25" s="572"/>
      <c r="H25" s="573"/>
      <c r="I25" s="572"/>
      <c r="J25" s="573"/>
      <c r="K25" s="572"/>
      <c r="L25" s="573"/>
      <c r="M25" s="572"/>
      <c r="N25" s="573"/>
      <c r="O25" s="159"/>
      <c r="P25" s="166"/>
      <c r="Q25" s="572"/>
      <c r="R25" s="573"/>
      <c r="S25" s="572"/>
      <c r="T25" s="573"/>
      <c r="U25" s="572"/>
      <c r="V25" s="573"/>
      <c r="W25" s="572"/>
      <c r="X25" s="573"/>
      <c r="Y25" s="159"/>
      <c r="Z25" s="166"/>
      <c r="AA25" s="572"/>
      <c r="AB25" s="573"/>
      <c r="AC25" s="572"/>
      <c r="AD25" s="573"/>
      <c r="AE25" s="572"/>
      <c r="AF25" s="573"/>
      <c r="AG25" s="572"/>
      <c r="AH25" s="574"/>
      <c r="AI25" s="116"/>
      <c r="AJ25" s="110"/>
      <c r="AK25" s="110"/>
      <c r="AL25" s="110"/>
      <c r="AM25" s="110"/>
      <c r="AN25" s="110"/>
      <c r="AO25" s="111"/>
      <c r="AP25" s="116"/>
      <c r="AQ25" s="110"/>
      <c r="AR25" s="110"/>
      <c r="AS25" s="110"/>
      <c r="AT25" s="110"/>
      <c r="AU25" s="110"/>
      <c r="AV25" s="111"/>
      <c r="AW25" s="647"/>
      <c r="AX25" s="49"/>
      <c r="AY25" s="52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59"/>
      <c r="BK25" s="59"/>
      <c r="BL25" s="59"/>
      <c r="BM25" s="60"/>
      <c r="BN25" s="60"/>
      <c r="BO25" s="167"/>
      <c r="BP25" s="167"/>
      <c r="BQ25" s="167"/>
      <c r="BR25" s="167"/>
      <c r="BS25" s="167"/>
      <c r="BT25" s="61"/>
      <c r="BU25" s="167"/>
      <c r="BV25" s="167"/>
      <c r="BW25" s="167"/>
      <c r="BX25" s="167"/>
    </row>
    <row r="26" spans="1:76" ht="3" customHeight="1" thickBot="1">
      <c r="AW26" s="36"/>
      <c r="AX26" s="49"/>
      <c r="AY26" s="171" t="s">
        <v>396</v>
      </c>
      <c r="AZ26" s="58" t="s">
        <v>397</v>
      </c>
      <c r="BA26" s="58" t="s">
        <v>397</v>
      </c>
      <c r="BB26" s="58" t="s">
        <v>392</v>
      </c>
      <c r="BC26" s="58" t="s">
        <v>392</v>
      </c>
      <c r="BD26" s="58" t="s">
        <v>377</v>
      </c>
      <c r="BE26" s="58" t="s">
        <v>377</v>
      </c>
      <c r="BF26" s="58" t="s">
        <v>398</v>
      </c>
      <c r="BG26" s="58" t="s">
        <v>398</v>
      </c>
      <c r="BH26" s="58" t="s">
        <v>379</v>
      </c>
      <c r="BI26" s="58" t="s">
        <v>268</v>
      </c>
      <c r="BJ26" s="59" t="s">
        <v>370</v>
      </c>
      <c r="BK26" s="59" t="s">
        <v>371</v>
      </c>
      <c r="BL26" s="59" t="s">
        <v>371</v>
      </c>
      <c r="BM26" s="60" t="s">
        <v>271</v>
      </c>
      <c r="BN26" s="60" t="s">
        <v>272</v>
      </c>
      <c r="BO26" s="167"/>
      <c r="BP26" s="167"/>
      <c r="BQ26" s="167"/>
      <c r="BR26" s="167"/>
      <c r="BS26" s="167"/>
      <c r="BT26" s="61"/>
      <c r="BU26" s="167"/>
      <c r="BV26" s="167"/>
      <c r="BW26" s="167"/>
      <c r="BX26" s="167"/>
    </row>
    <row r="27" spans="1:76" ht="20.100000000000001" customHeight="1">
      <c r="B27" s="747" t="s">
        <v>178</v>
      </c>
      <c r="C27" s="748"/>
      <c r="D27" s="748"/>
      <c r="E27" s="748"/>
      <c r="F27" s="748"/>
      <c r="G27" s="748"/>
      <c r="H27" s="748"/>
      <c r="I27" s="748"/>
      <c r="J27" s="748"/>
      <c r="K27" s="748"/>
      <c r="L27" s="748"/>
      <c r="M27" s="748"/>
      <c r="N27" s="748"/>
      <c r="O27" s="748"/>
      <c r="P27" s="748"/>
      <c r="Q27" s="748"/>
      <c r="R27" s="748"/>
      <c r="S27" s="748"/>
      <c r="T27" s="748"/>
      <c r="U27" s="748"/>
      <c r="V27" s="748"/>
      <c r="W27" s="748"/>
      <c r="X27" s="748"/>
      <c r="Y27" s="748"/>
      <c r="Z27" s="748"/>
      <c r="AA27" s="748"/>
      <c r="AB27" s="748"/>
      <c r="AC27" s="748"/>
      <c r="AD27" s="748"/>
      <c r="AE27" s="38"/>
      <c r="AF27" s="38"/>
      <c r="AG27" s="39"/>
      <c r="AH27" s="40"/>
      <c r="AI27" s="40"/>
      <c r="AJ27" s="40"/>
      <c r="AK27" s="40"/>
      <c r="AL27" s="40"/>
      <c r="AM27" s="642" t="s">
        <v>179</v>
      </c>
      <c r="AN27" s="507" t="s">
        <v>10</v>
      </c>
      <c r="AO27" s="507"/>
      <c r="AP27" s="507"/>
      <c r="AQ27" s="507" t="s">
        <v>19</v>
      </c>
      <c r="AR27" s="507"/>
      <c r="AS27" s="507"/>
      <c r="AT27" s="507" t="s">
        <v>20</v>
      </c>
      <c r="AU27" s="507"/>
      <c r="AV27" s="508"/>
      <c r="AW27" s="36"/>
      <c r="AX27" s="49"/>
      <c r="AY27" s="171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59"/>
      <c r="BK27" s="59"/>
      <c r="BL27" s="59"/>
      <c r="BM27" s="60"/>
      <c r="BN27" s="60"/>
      <c r="BO27" s="167"/>
      <c r="BP27" s="167"/>
      <c r="BQ27" s="167"/>
      <c r="BR27" s="167"/>
      <c r="BS27" s="167"/>
      <c r="BT27" s="61"/>
      <c r="BU27" s="167"/>
      <c r="BV27" s="167"/>
      <c r="BW27" s="167"/>
      <c r="BX27" s="167"/>
    </row>
    <row r="28" spans="1:76" ht="20.100000000000001" customHeight="1">
      <c r="B28" s="749"/>
      <c r="C28" s="750"/>
      <c r="D28" s="750"/>
      <c r="E28" s="750"/>
      <c r="F28" s="750"/>
      <c r="G28" s="750"/>
      <c r="H28" s="750"/>
      <c r="I28" s="750"/>
      <c r="J28" s="750"/>
      <c r="K28" s="750"/>
      <c r="L28" s="750"/>
      <c r="M28" s="750"/>
      <c r="N28" s="750"/>
      <c r="O28" s="750"/>
      <c r="P28" s="750"/>
      <c r="Q28" s="750"/>
      <c r="R28" s="750"/>
      <c r="S28" s="750"/>
      <c r="T28" s="750"/>
      <c r="U28" s="750"/>
      <c r="V28" s="750"/>
      <c r="W28" s="750"/>
      <c r="X28" s="750"/>
      <c r="Y28" s="750"/>
      <c r="Z28" s="750"/>
      <c r="AA28" s="750"/>
      <c r="AB28" s="750"/>
      <c r="AC28" s="750"/>
      <c r="AD28" s="751"/>
      <c r="AE28" s="539" t="s">
        <v>183</v>
      </c>
      <c r="AF28" s="540"/>
      <c r="AG28" s="541"/>
      <c r="AH28" s="539" t="s">
        <v>242</v>
      </c>
      <c r="AI28" s="540"/>
      <c r="AJ28" s="540"/>
      <c r="AK28" s="540"/>
      <c r="AL28" s="541"/>
      <c r="AM28" s="643"/>
      <c r="AN28" s="549"/>
      <c r="AO28" s="549"/>
      <c r="AP28" s="549"/>
      <c r="AQ28" s="549"/>
      <c r="AR28" s="549"/>
      <c r="AS28" s="549"/>
      <c r="AT28" s="549"/>
      <c r="AU28" s="549"/>
      <c r="AV28" s="633"/>
      <c r="AW28" s="674" t="str">
        <f>MID(BE27,1,10)</f>
        <v/>
      </c>
      <c r="AX28" s="49"/>
      <c r="AY28" s="171" t="s">
        <v>548</v>
      </c>
      <c r="AZ28" s="58" t="s">
        <v>397</v>
      </c>
      <c r="BA28" s="58" t="s">
        <v>397</v>
      </c>
      <c r="BB28" s="58" t="s">
        <v>392</v>
      </c>
      <c r="BC28" s="58" t="s">
        <v>392</v>
      </c>
      <c r="BD28" s="58" t="s">
        <v>377</v>
      </c>
      <c r="BE28" s="58" t="s">
        <v>377</v>
      </c>
      <c r="BF28" s="58" t="s">
        <v>398</v>
      </c>
      <c r="BG28" s="58" t="s">
        <v>398</v>
      </c>
      <c r="BH28" s="58" t="s">
        <v>379</v>
      </c>
      <c r="BI28" s="58" t="s">
        <v>268</v>
      </c>
      <c r="BJ28" s="59" t="s">
        <v>354</v>
      </c>
      <c r="BK28" s="59" t="s">
        <v>355</v>
      </c>
      <c r="BL28" s="59" t="s">
        <v>355</v>
      </c>
      <c r="BM28" s="60" t="s">
        <v>271</v>
      </c>
      <c r="BN28" s="60" t="s">
        <v>272</v>
      </c>
      <c r="BO28" s="167"/>
      <c r="BP28" s="167"/>
      <c r="BQ28" s="167"/>
      <c r="BR28" s="167"/>
      <c r="BS28" s="167"/>
      <c r="BT28" s="61"/>
      <c r="BU28" s="167"/>
      <c r="BV28" s="167"/>
      <c r="BW28" s="167"/>
      <c r="BX28" s="167"/>
    </row>
    <row r="29" spans="1:76" ht="20.100000000000001" customHeight="1" thickBot="1">
      <c r="B29" s="752"/>
      <c r="C29" s="753"/>
      <c r="D29" s="753"/>
      <c r="E29" s="753"/>
      <c r="F29" s="753"/>
      <c r="G29" s="753"/>
      <c r="H29" s="753"/>
      <c r="I29" s="753"/>
      <c r="J29" s="753"/>
      <c r="K29" s="753"/>
      <c r="L29" s="753"/>
      <c r="M29" s="753"/>
      <c r="N29" s="753"/>
      <c r="O29" s="753"/>
      <c r="P29" s="753"/>
      <c r="Q29" s="753"/>
      <c r="R29" s="753"/>
      <c r="S29" s="753"/>
      <c r="T29" s="753"/>
      <c r="U29" s="753"/>
      <c r="V29" s="753"/>
      <c r="W29" s="753"/>
      <c r="X29" s="753"/>
      <c r="Y29" s="753"/>
      <c r="Z29" s="753"/>
      <c r="AA29" s="753"/>
      <c r="AB29" s="753"/>
      <c r="AC29" s="753"/>
      <c r="AD29" s="754"/>
      <c r="AE29" s="636" t="s">
        <v>184</v>
      </c>
      <c r="AF29" s="637"/>
      <c r="AG29" s="638"/>
      <c r="AH29" s="636" t="s">
        <v>241</v>
      </c>
      <c r="AI29" s="637"/>
      <c r="AJ29" s="637"/>
      <c r="AK29" s="637"/>
      <c r="AL29" s="638"/>
      <c r="AM29" s="644"/>
      <c r="AN29" s="634"/>
      <c r="AO29" s="634"/>
      <c r="AP29" s="634"/>
      <c r="AQ29" s="634"/>
      <c r="AR29" s="634"/>
      <c r="AS29" s="634"/>
      <c r="AT29" s="634"/>
      <c r="AU29" s="634"/>
      <c r="AV29" s="635"/>
      <c r="AW29" s="674"/>
      <c r="AX29" s="49"/>
      <c r="AY29" s="63" t="s">
        <v>536</v>
      </c>
      <c r="AZ29" s="58" t="s">
        <v>78</v>
      </c>
      <c r="BA29" s="58" t="s">
        <v>78</v>
      </c>
      <c r="BB29" s="58" t="s">
        <v>84</v>
      </c>
      <c r="BC29" s="58" t="s">
        <v>84</v>
      </c>
      <c r="BD29" s="58" t="s">
        <v>540</v>
      </c>
      <c r="BE29" s="58" t="s">
        <v>540</v>
      </c>
      <c r="BF29" s="58" t="s">
        <v>541</v>
      </c>
      <c r="BG29" s="58" t="s">
        <v>368</v>
      </c>
      <c r="BH29" s="58" t="s">
        <v>542</v>
      </c>
      <c r="BI29" s="58" t="s">
        <v>155</v>
      </c>
      <c r="BJ29" s="64" t="s">
        <v>157</v>
      </c>
      <c r="BK29" s="64" t="s">
        <v>544</v>
      </c>
      <c r="BL29" s="64" t="s">
        <v>544</v>
      </c>
      <c r="BM29" s="60" t="s">
        <v>271</v>
      </c>
      <c r="BN29" s="60" t="s">
        <v>272</v>
      </c>
      <c r="BO29" s="167">
        <v>130</v>
      </c>
      <c r="BP29" s="167">
        <v>130</v>
      </c>
      <c r="BQ29" s="167">
        <v>210</v>
      </c>
      <c r="BR29" s="167">
        <v>200</v>
      </c>
      <c r="BS29" s="167">
        <v>230</v>
      </c>
      <c r="BT29" s="61"/>
      <c r="BU29" s="167">
        <v>2</v>
      </c>
      <c r="BV29" s="167">
        <v>3</v>
      </c>
      <c r="BW29" s="167">
        <v>3</v>
      </c>
      <c r="BX29" s="167">
        <v>3.5</v>
      </c>
    </row>
    <row r="30" spans="1:76" ht="26.1" customHeight="1">
      <c r="B30" s="641" t="s">
        <v>14</v>
      </c>
      <c r="C30" s="609"/>
      <c r="D30" s="609"/>
      <c r="E30" s="609"/>
      <c r="F30" s="609"/>
      <c r="G30" s="609"/>
      <c r="H30" s="609"/>
      <c r="I30" s="609" t="s">
        <v>15</v>
      </c>
      <c r="J30" s="609"/>
      <c r="K30" s="609"/>
      <c r="L30" s="609"/>
      <c r="M30" s="609"/>
      <c r="N30" s="609"/>
      <c r="O30" s="609"/>
      <c r="P30" s="609"/>
      <c r="Q30" s="609"/>
      <c r="R30" s="609"/>
      <c r="S30" s="609"/>
      <c r="T30" s="609"/>
      <c r="U30" s="609" t="s">
        <v>83</v>
      </c>
      <c r="V30" s="609"/>
      <c r="W30" s="609"/>
      <c r="X30" s="609"/>
      <c r="Y30" s="609"/>
      <c r="Z30" s="609"/>
      <c r="AA30" s="609"/>
      <c r="AB30" s="609"/>
      <c r="AC30" s="609"/>
      <c r="AD30" s="609"/>
      <c r="AE30" s="609"/>
      <c r="AF30" s="609"/>
      <c r="AG30" s="509" t="s">
        <v>49</v>
      </c>
      <c r="AH30" s="509"/>
      <c r="AI30" s="509"/>
      <c r="AJ30" s="509"/>
      <c r="AK30" s="609" t="s">
        <v>236</v>
      </c>
      <c r="AL30" s="609"/>
      <c r="AM30" s="609"/>
      <c r="AN30" s="609"/>
      <c r="AO30" s="509" t="s">
        <v>59</v>
      </c>
      <c r="AP30" s="509"/>
      <c r="AQ30" s="509"/>
      <c r="AR30" s="509"/>
      <c r="AS30" s="509" t="s">
        <v>187</v>
      </c>
      <c r="AT30" s="509"/>
      <c r="AU30" s="509"/>
      <c r="AV30" s="510"/>
      <c r="AW30" s="674"/>
      <c r="AX30" s="46"/>
      <c r="AY30" s="171" t="s">
        <v>381</v>
      </c>
      <c r="AZ30" s="58" t="s">
        <v>263</v>
      </c>
      <c r="BA30" s="58" t="s">
        <v>263</v>
      </c>
      <c r="BB30" s="58" t="s">
        <v>267</v>
      </c>
      <c r="BC30" s="58" t="s">
        <v>267</v>
      </c>
      <c r="BD30" s="58" t="s">
        <v>265</v>
      </c>
      <c r="BE30" s="58" t="s">
        <v>265</v>
      </c>
      <c r="BF30" s="58" t="s">
        <v>266</v>
      </c>
      <c r="BG30" s="58" t="s">
        <v>266</v>
      </c>
      <c r="BH30" s="58" t="s">
        <v>267</v>
      </c>
      <c r="BI30" s="58" t="s">
        <v>268</v>
      </c>
      <c r="BJ30" s="59" t="s">
        <v>354</v>
      </c>
      <c r="BK30" s="59" t="s">
        <v>355</v>
      </c>
      <c r="BL30" s="59" t="s">
        <v>355</v>
      </c>
      <c r="BM30" s="60" t="s">
        <v>271</v>
      </c>
      <c r="BN30" s="60" t="s">
        <v>272</v>
      </c>
      <c r="BO30" s="167">
        <v>110</v>
      </c>
      <c r="BP30" s="167">
        <v>110</v>
      </c>
      <c r="BQ30" s="167">
        <v>200</v>
      </c>
      <c r="BR30" s="167">
        <v>200</v>
      </c>
      <c r="BS30" s="167">
        <v>150</v>
      </c>
      <c r="BT30" s="61" t="s">
        <v>356</v>
      </c>
      <c r="BU30" s="167">
        <v>2</v>
      </c>
      <c r="BV30" s="167">
        <v>3</v>
      </c>
      <c r="BW30" s="167">
        <v>3</v>
      </c>
      <c r="BX30" s="167">
        <v>3.5</v>
      </c>
    </row>
    <row r="31" spans="1:76" ht="26.1" customHeight="1">
      <c r="B31" s="660" t="str">
        <f>B6</f>
        <v>SKI</v>
      </c>
      <c r="C31" s="661"/>
      <c r="D31" s="661"/>
      <c r="E31" s="661"/>
      <c r="F31" s="661"/>
      <c r="G31" s="661"/>
      <c r="H31" s="661"/>
      <c r="I31" s="745" t="str">
        <f>I6</f>
        <v>(E556)(H)0.4x45-PP10x49-46.5P</v>
      </c>
      <c r="J31" s="745"/>
      <c r="K31" s="745"/>
      <c r="L31" s="745"/>
      <c r="M31" s="745"/>
      <c r="N31" s="745"/>
      <c r="O31" s="745"/>
      <c r="P31" s="745"/>
      <c r="Q31" s="745"/>
      <c r="R31" s="745"/>
      <c r="S31" s="745"/>
      <c r="T31" s="745"/>
      <c r="U31" s="745" t="str">
        <f>U6</f>
        <v>LD11AAL-211015D0</v>
      </c>
      <c r="V31" s="745"/>
      <c r="W31" s="745"/>
      <c r="X31" s="745"/>
      <c r="Y31" s="745"/>
      <c r="Z31" s="745"/>
      <c r="AA31" s="745"/>
      <c r="AB31" s="745"/>
      <c r="AC31" s="745"/>
      <c r="AD31" s="745"/>
      <c r="AE31" s="745"/>
      <c r="AF31" s="745"/>
      <c r="AG31" s="746"/>
      <c r="AH31" s="746"/>
      <c r="AI31" s="746"/>
      <c r="AJ31" s="746"/>
      <c r="AK31" s="549"/>
      <c r="AL31" s="549"/>
      <c r="AM31" s="549"/>
      <c r="AN31" s="549"/>
      <c r="AO31" s="549"/>
      <c r="AP31" s="549"/>
      <c r="AQ31" s="549"/>
      <c r="AR31" s="549"/>
      <c r="AS31" s="743"/>
      <c r="AT31" s="743"/>
      <c r="AU31" s="743"/>
      <c r="AV31" s="744"/>
      <c r="AW31" s="674"/>
      <c r="AX31" s="46"/>
      <c r="AY31" s="56"/>
      <c r="AZ31" s="54"/>
      <c r="BA31" s="54"/>
      <c r="BB31" s="54"/>
      <c r="BC31" s="54"/>
      <c r="BD31" s="54"/>
      <c r="BE31" s="54"/>
      <c r="BF31" s="54"/>
      <c r="BG31" s="54"/>
      <c r="BH31" s="54"/>
      <c r="BI31" s="54"/>
      <c r="BJ31" s="54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BU31" s="54"/>
      <c r="BV31" s="54"/>
      <c r="BW31" s="54"/>
      <c r="BX31" s="55"/>
    </row>
    <row r="32" spans="1:76" ht="26.1" customHeight="1" thickBot="1">
      <c r="B32" s="592" t="s">
        <v>215</v>
      </c>
      <c r="C32" s="502"/>
      <c r="D32" s="503"/>
      <c r="E32" s="593"/>
      <c r="F32" s="594"/>
      <c r="G32" s="594"/>
      <c r="H32" s="595"/>
      <c r="I32" s="501" t="s">
        <v>216</v>
      </c>
      <c r="J32" s="502"/>
      <c r="K32" s="503"/>
      <c r="L32" s="593"/>
      <c r="M32" s="594"/>
      <c r="N32" s="594"/>
      <c r="O32" s="594"/>
      <c r="P32" s="594"/>
      <c r="Q32" s="501" t="s">
        <v>259</v>
      </c>
      <c r="R32" s="502"/>
      <c r="S32" s="503"/>
      <c r="T32" s="504"/>
      <c r="U32" s="505"/>
      <c r="V32" s="505"/>
      <c r="W32" s="505"/>
      <c r="X32" s="505"/>
      <c r="Y32" s="789" t="s">
        <v>591</v>
      </c>
      <c r="Z32" s="790"/>
      <c r="AA32" s="791"/>
      <c r="AB32" s="762" t="s">
        <v>590</v>
      </c>
      <c r="AC32" s="763"/>
      <c r="AD32" s="763"/>
      <c r="AE32" s="763"/>
      <c r="AF32" s="792"/>
      <c r="AG32" s="501" t="s">
        <v>260</v>
      </c>
      <c r="AH32" s="502"/>
      <c r="AI32" s="503"/>
      <c r="AJ32" s="504"/>
      <c r="AK32" s="505"/>
      <c r="AL32" s="505"/>
      <c r="AM32" s="505"/>
      <c r="AN32" s="582"/>
      <c r="AO32" s="501" t="s">
        <v>262</v>
      </c>
      <c r="AP32" s="502"/>
      <c r="AQ32" s="503"/>
      <c r="AR32" s="504"/>
      <c r="AS32" s="505"/>
      <c r="AT32" s="505"/>
      <c r="AU32" s="505"/>
      <c r="AV32" s="506"/>
      <c r="AW32" s="36"/>
      <c r="AX32" s="46"/>
      <c r="AY32" s="56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5"/>
    </row>
    <row r="33" spans="1:76" ht="30" customHeight="1" thickBot="1">
      <c r="B33" s="605" t="s">
        <v>244</v>
      </c>
      <c r="C33" s="606"/>
      <c r="D33" s="606"/>
      <c r="E33" s="606"/>
      <c r="F33" s="606"/>
      <c r="G33" s="606"/>
      <c r="H33" s="606"/>
      <c r="I33" s="606"/>
      <c r="J33" s="606"/>
      <c r="K33" s="606"/>
      <c r="L33" s="606"/>
      <c r="M33" s="606"/>
      <c r="N33" s="606"/>
      <c r="O33" s="606"/>
      <c r="P33" s="606"/>
      <c r="Q33" s="606"/>
      <c r="R33" s="606"/>
      <c r="S33" s="606"/>
      <c r="T33" s="606"/>
      <c r="U33" s="606"/>
      <c r="V33" s="606"/>
      <c r="W33" s="606"/>
      <c r="X33" s="606"/>
      <c r="Y33" s="606"/>
      <c r="Z33" s="606"/>
      <c r="AA33" s="606"/>
      <c r="AB33" s="606"/>
      <c r="AC33" s="606"/>
      <c r="AD33" s="606"/>
      <c r="AE33" s="606"/>
      <c r="AF33" s="606"/>
      <c r="AG33" s="606"/>
      <c r="AH33" s="606"/>
      <c r="AI33" s="606"/>
      <c r="AJ33" s="606"/>
      <c r="AK33" s="606"/>
      <c r="AL33" s="606"/>
      <c r="AM33" s="606"/>
      <c r="AN33" s="606"/>
      <c r="AO33" s="606"/>
      <c r="AP33" s="606"/>
      <c r="AQ33" s="606"/>
      <c r="AR33" s="606"/>
      <c r="AS33" s="606"/>
      <c r="AT33" s="606"/>
      <c r="AU33" s="606"/>
      <c r="AV33" s="607"/>
      <c r="AW33" s="36"/>
      <c r="AX33" s="46"/>
      <c r="AY33" s="56"/>
      <c r="AZ33" s="54"/>
      <c r="BA33" s="54"/>
      <c r="BB33" s="54"/>
      <c r="BC33" s="54"/>
      <c r="BD33" s="54"/>
      <c r="BE33" s="54"/>
      <c r="BF33" s="54"/>
      <c r="BG33" s="54"/>
      <c r="BH33" s="54"/>
      <c r="BI33" s="54"/>
      <c r="BJ33" s="54"/>
      <c r="BK33" s="54"/>
      <c r="BL33" s="54"/>
      <c r="BM33" s="54"/>
      <c r="BN33" s="54"/>
      <c r="BO33" s="54"/>
      <c r="BP33" s="54"/>
      <c r="BQ33" s="54"/>
      <c r="BR33" s="54"/>
      <c r="BS33" s="54"/>
      <c r="BT33" s="54"/>
      <c r="BU33" s="54"/>
      <c r="BV33" s="54"/>
      <c r="BW33" s="54"/>
      <c r="BX33" s="55"/>
    </row>
    <row r="34" spans="1:76" ht="30" customHeight="1">
      <c r="B34" s="608" t="s">
        <v>235</v>
      </c>
      <c r="C34" s="576"/>
      <c r="D34" s="585" t="s">
        <v>51</v>
      </c>
      <c r="E34" s="585"/>
      <c r="F34" s="585"/>
      <c r="G34" s="585"/>
      <c r="H34" s="585"/>
      <c r="I34" s="585"/>
      <c r="J34" s="585" t="s">
        <v>52</v>
      </c>
      <c r="K34" s="585"/>
      <c r="L34" s="585"/>
      <c r="M34" s="585"/>
      <c r="N34" s="585"/>
      <c r="O34" s="585"/>
      <c r="P34" s="585" t="s">
        <v>189</v>
      </c>
      <c r="Q34" s="585"/>
      <c r="R34" s="585"/>
      <c r="S34" s="585"/>
      <c r="T34" s="585"/>
      <c r="U34" s="585"/>
      <c r="V34" s="585" t="s">
        <v>190</v>
      </c>
      <c r="W34" s="585"/>
      <c r="X34" s="585"/>
      <c r="Y34" s="585"/>
      <c r="Z34" s="585"/>
      <c r="AA34" s="585"/>
      <c r="AB34" s="585" t="s">
        <v>224</v>
      </c>
      <c r="AC34" s="585"/>
      <c r="AD34" s="585"/>
      <c r="AE34" s="576" t="s">
        <v>221</v>
      </c>
      <c r="AF34" s="576"/>
      <c r="AG34" s="576"/>
      <c r="AH34" s="576"/>
      <c r="AI34" s="576"/>
      <c r="AJ34" s="576"/>
      <c r="AK34" s="565" t="s">
        <v>58</v>
      </c>
      <c r="AL34" s="565"/>
      <c r="AM34" s="565"/>
      <c r="AN34" s="565"/>
      <c r="AO34" s="565"/>
      <c r="AP34" s="565"/>
      <c r="AQ34" s="631" t="s">
        <v>562</v>
      </c>
      <c r="AR34" s="787"/>
      <c r="AS34" s="787"/>
      <c r="AT34" s="788"/>
      <c r="AU34" s="631" t="s">
        <v>561</v>
      </c>
      <c r="AV34" s="632"/>
      <c r="AW34" s="742"/>
      <c r="AX34" s="46"/>
      <c r="AY34" s="56"/>
      <c r="AZ34" s="54"/>
      <c r="BA34" s="54"/>
      <c r="BB34" s="54"/>
      <c r="BC34" s="54"/>
      <c r="BD34" s="54"/>
      <c r="BE34" s="54"/>
      <c r="BF34" s="54"/>
      <c r="BG34" s="54"/>
      <c r="BH34" s="54"/>
      <c r="BI34" s="54"/>
      <c r="BJ34" s="54"/>
      <c r="BK34" s="54"/>
      <c r="BL34" s="54"/>
      <c r="BM34" s="54"/>
      <c r="BN34" s="54"/>
      <c r="BO34" s="54"/>
      <c r="BP34" s="54"/>
      <c r="BQ34" s="54"/>
      <c r="BR34" s="54"/>
      <c r="BS34" s="54"/>
      <c r="BT34" s="54"/>
      <c r="BU34" s="54"/>
      <c r="BV34" s="54"/>
      <c r="BW34" s="54"/>
      <c r="BX34" s="55"/>
    </row>
    <row r="35" spans="1:76" ht="24.95" customHeight="1">
      <c r="B35" s="591" t="s">
        <v>225</v>
      </c>
      <c r="C35" s="581"/>
      <c r="D35" s="580" t="s">
        <v>217</v>
      </c>
      <c r="E35" s="580"/>
      <c r="F35" s="580" t="s">
        <v>218</v>
      </c>
      <c r="G35" s="580"/>
      <c r="H35" s="580" t="s">
        <v>515</v>
      </c>
      <c r="I35" s="580"/>
      <c r="J35" s="575" t="s">
        <v>194</v>
      </c>
      <c r="K35" s="575"/>
      <c r="L35" s="575"/>
      <c r="M35" s="575" t="s">
        <v>195</v>
      </c>
      <c r="N35" s="575"/>
      <c r="O35" s="575"/>
      <c r="P35" s="575" t="s">
        <v>194</v>
      </c>
      <c r="Q35" s="575"/>
      <c r="R35" s="575"/>
      <c r="S35" s="575" t="s">
        <v>195</v>
      </c>
      <c r="T35" s="575"/>
      <c r="U35" s="575"/>
      <c r="V35" s="575" t="s">
        <v>194</v>
      </c>
      <c r="W35" s="575"/>
      <c r="X35" s="575"/>
      <c r="Y35" s="575" t="s">
        <v>195</v>
      </c>
      <c r="Z35" s="575"/>
      <c r="AA35" s="575"/>
      <c r="AB35" s="580" t="s">
        <v>219</v>
      </c>
      <c r="AC35" s="580"/>
      <c r="AD35" s="580"/>
      <c r="AE35" s="580" t="s">
        <v>223</v>
      </c>
      <c r="AF35" s="580"/>
      <c r="AG35" s="580"/>
      <c r="AH35" s="581" t="s">
        <v>222</v>
      </c>
      <c r="AI35" s="581"/>
      <c r="AJ35" s="581"/>
      <c r="AK35" s="580" t="s">
        <v>196</v>
      </c>
      <c r="AL35" s="580"/>
      <c r="AM35" s="580"/>
      <c r="AN35" s="580" t="s">
        <v>197</v>
      </c>
      <c r="AO35" s="580"/>
      <c r="AP35" s="580"/>
      <c r="AQ35" s="627" t="s">
        <v>217</v>
      </c>
      <c r="AR35" s="628"/>
      <c r="AS35" s="627" t="s">
        <v>218</v>
      </c>
      <c r="AT35" s="628"/>
      <c r="AU35" s="629" t="s">
        <v>252</v>
      </c>
      <c r="AV35" s="630"/>
      <c r="AW35" s="742"/>
      <c r="AX35" s="46"/>
      <c r="AY35" s="56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5"/>
    </row>
    <row r="36" spans="1:76" ht="30" customHeight="1">
      <c r="B36" s="583" t="s">
        <v>243</v>
      </c>
      <c r="C36" s="584"/>
      <c r="D36" s="586" t="str">
        <f>VLOOKUP(I6, AY9:BL25,2,0)</f>
        <v>5.5±0.5</v>
      </c>
      <c r="E36" s="586"/>
      <c r="F36" s="586" t="str">
        <f>VLOOKUP(I6, AY9:BL25,3,0)</f>
        <v>5.5±0.5</v>
      </c>
      <c r="G36" s="586"/>
      <c r="H36" s="586" t="s">
        <v>516</v>
      </c>
      <c r="I36" s="586"/>
      <c r="J36" s="577" t="str">
        <f>VLOOKUP(I6, AY9:BL25,4,0)</f>
        <v>46.5±0.5</v>
      </c>
      <c r="K36" s="578"/>
      <c r="L36" s="579"/>
      <c r="M36" s="577" t="str">
        <f>VLOOKUP(I6, AY9:BL25,5,0)</f>
        <v>46.5±0.5</v>
      </c>
      <c r="N36" s="578"/>
      <c r="O36" s="579"/>
      <c r="P36" s="577" t="str">
        <f>VLOOKUP(I6, AY9:BL245,6,0)</f>
        <v>2±0.5</v>
      </c>
      <c r="Q36" s="578"/>
      <c r="R36" s="579"/>
      <c r="S36" s="577" t="str">
        <f>VLOOKUP(I6, AY9:BL25,7,0)</f>
        <v>2±0.5</v>
      </c>
      <c r="T36" s="578"/>
      <c r="U36" s="579"/>
      <c r="V36" s="577" t="str">
        <f>VLOOKUP(I6, AY9:BL25,8,0)</f>
        <v>10±0.5</v>
      </c>
      <c r="W36" s="578"/>
      <c r="X36" s="579"/>
      <c r="Y36" s="577" t="str">
        <f>VLOOKUP(I6, AY9:BL25,9,0)</f>
        <v>10±0.5</v>
      </c>
      <c r="Z36" s="578"/>
      <c r="AA36" s="579"/>
      <c r="AB36" s="577" t="str">
        <f>VLOOKUP(I6, AY9:BL25,10,0)</f>
        <v>49±0.5</v>
      </c>
      <c r="AC36" s="578"/>
      <c r="AD36" s="579"/>
      <c r="AE36" s="577" t="str">
        <f>VLOOKUP(I6, AY9:BL25,11,0)</f>
        <v>45±0.3</v>
      </c>
      <c r="AF36" s="578"/>
      <c r="AG36" s="579"/>
      <c r="AH36" s="566" t="str">
        <f>VLOOKUP(I6, AY9:BL25,12,0)</f>
        <v>0.400±0.020</v>
      </c>
      <c r="AI36" s="567"/>
      <c r="AJ36" s="568"/>
      <c r="AK36" s="566" t="str">
        <f>VLOOKUP(I6, AY9:BL25,13,0)</f>
        <v>0.700±0.020</v>
      </c>
      <c r="AL36" s="567"/>
      <c r="AM36" s="568"/>
      <c r="AN36" s="566" t="str">
        <f>VLOOKUP(I6, AY9:BL25,14,0)</f>
        <v>0.700±0.020</v>
      </c>
      <c r="AO36" s="567"/>
      <c r="AP36" s="568"/>
      <c r="AQ36" s="639" t="s">
        <v>565</v>
      </c>
      <c r="AR36" s="640"/>
      <c r="AS36" s="640"/>
      <c r="AT36" s="584"/>
      <c r="AU36" s="625" t="s">
        <v>560</v>
      </c>
      <c r="AV36" s="626"/>
      <c r="AW36" s="742"/>
      <c r="AX36" s="46"/>
      <c r="AY36" s="56"/>
      <c r="AZ36" s="54"/>
      <c r="BA36" s="54"/>
      <c r="BB36" s="54"/>
      <c r="BC36" s="54"/>
      <c r="BD36" s="54"/>
      <c r="BE36" s="54"/>
      <c r="BF36" s="54"/>
      <c r="BG36" s="54"/>
      <c r="BH36" s="54"/>
      <c r="BI36" s="54"/>
      <c r="BJ36" s="54"/>
      <c r="BK36" s="54"/>
      <c r="BL36" s="54"/>
      <c r="BM36" s="54"/>
      <c r="BN36" s="54"/>
      <c r="BO36" s="54"/>
      <c r="BP36" s="54"/>
      <c r="BQ36" s="54"/>
      <c r="BR36" s="54"/>
      <c r="BS36" s="54"/>
      <c r="BT36" s="54"/>
      <c r="BU36" s="54"/>
      <c r="BV36" s="54"/>
      <c r="BW36" s="54"/>
      <c r="BX36" s="55"/>
    </row>
    <row r="37" spans="1:76" ht="30" customHeight="1">
      <c r="B37" s="528" t="s">
        <v>199</v>
      </c>
      <c r="C37" s="529"/>
      <c r="D37" s="586"/>
      <c r="E37" s="586"/>
      <c r="F37" s="586"/>
      <c r="G37" s="586"/>
      <c r="H37" s="586"/>
      <c r="I37" s="586"/>
      <c r="J37" s="549"/>
      <c r="K37" s="549"/>
      <c r="L37" s="549"/>
      <c r="M37" s="549"/>
      <c r="N37" s="549"/>
      <c r="O37" s="549"/>
      <c r="P37" s="549"/>
      <c r="Q37" s="549"/>
      <c r="R37" s="549"/>
      <c r="S37" s="549"/>
      <c r="T37" s="549"/>
      <c r="U37" s="549"/>
      <c r="V37" s="549"/>
      <c r="W37" s="549"/>
      <c r="X37" s="549"/>
      <c r="Y37" s="549"/>
      <c r="Z37" s="549"/>
      <c r="AA37" s="549"/>
      <c r="AB37" s="549"/>
      <c r="AC37" s="549"/>
      <c r="AD37" s="549"/>
      <c r="AE37" s="549"/>
      <c r="AF37" s="549"/>
      <c r="AG37" s="549"/>
      <c r="AH37" s="564"/>
      <c r="AI37" s="564"/>
      <c r="AJ37" s="564"/>
      <c r="AK37" s="564"/>
      <c r="AL37" s="564"/>
      <c r="AM37" s="564"/>
      <c r="AN37" s="564"/>
      <c r="AO37" s="564"/>
      <c r="AP37" s="564"/>
      <c r="AQ37" s="614" t="s">
        <v>606</v>
      </c>
      <c r="AR37" s="615"/>
      <c r="AS37" s="614" t="s">
        <v>606</v>
      </c>
      <c r="AT37" s="615"/>
      <c r="AU37" s="621"/>
      <c r="AV37" s="622"/>
      <c r="AW37" s="742"/>
      <c r="AX37" s="46"/>
      <c r="AY37" s="56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5"/>
    </row>
    <row r="38" spans="1:76" ht="30" customHeight="1">
      <c r="B38" s="528" t="s">
        <v>200</v>
      </c>
      <c r="C38" s="529"/>
      <c r="D38" s="586"/>
      <c r="E38" s="586"/>
      <c r="F38" s="586"/>
      <c r="G38" s="586"/>
      <c r="H38" s="586"/>
      <c r="I38" s="586"/>
      <c r="J38" s="549"/>
      <c r="K38" s="549"/>
      <c r="L38" s="549"/>
      <c r="M38" s="549"/>
      <c r="N38" s="549"/>
      <c r="O38" s="549"/>
      <c r="P38" s="549"/>
      <c r="Q38" s="549"/>
      <c r="R38" s="549"/>
      <c r="S38" s="549"/>
      <c r="T38" s="549"/>
      <c r="U38" s="549"/>
      <c r="V38" s="549"/>
      <c r="W38" s="549"/>
      <c r="X38" s="549"/>
      <c r="Y38" s="549"/>
      <c r="Z38" s="549"/>
      <c r="AA38" s="549"/>
      <c r="AB38" s="549"/>
      <c r="AC38" s="549"/>
      <c r="AD38" s="549"/>
      <c r="AE38" s="549"/>
      <c r="AF38" s="549"/>
      <c r="AG38" s="549"/>
      <c r="AH38" s="549"/>
      <c r="AI38" s="549"/>
      <c r="AJ38" s="549"/>
      <c r="AK38" s="549"/>
      <c r="AL38" s="549"/>
      <c r="AM38" s="549"/>
      <c r="AN38" s="549"/>
      <c r="AO38" s="549"/>
      <c r="AP38" s="549"/>
      <c r="AQ38" s="614" t="s">
        <v>606</v>
      </c>
      <c r="AR38" s="615"/>
      <c r="AS38" s="614" t="s">
        <v>606</v>
      </c>
      <c r="AT38" s="615"/>
      <c r="AU38" s="621"/>
      <c r="AV38" s="622"/>
      <c r="AW38" s="738"/>
      <c r="AX38" s="46"/>
      <c r="AY38" s="56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5"/>
    </row>
    <row r="39" spans="1:76" ht="30" customHeight="1" thickBot="1">
      <c r="B39" s="528" t="s">
        <v>201</v>
      </c>
      <c r="C39" s="529"/>
      <c r="D39" s="586"/>
      <c r="E39" s="586"/>
      <c r="F39" s="586"/>
      <c r="G39" s="586"/>
      <c r="H39" s="586"/>
      <c r="I39" s="586"/>
      <c r="J39" s="549"/>
      <c r="K39" s="549"/>
      <c r="L39" s="549"/>
      <c r="M39" s="549"/>
      <c r="N39" s="549"/>
      <c r="O39" s="549"/>
      <c r="P39" s="549"/>
      <c r="Q39" s="549"/>
      <c r="R39" s="549"/>
      <c r="S39" s="549"/>
      <c r="T39" s="549"/>
      <c r="U39" s="549"/>
      <c r="V39" s="549"/>
      <c r="W39" s="549"/>
      <c r="X39" s="549"/>
      <c r="Y39" s="549"/>
      <c r="Z39" s="549"/>
      <c r="AA39" s="549"/>
      <c r="AB39" s="549"/>
      <c r="AC39" s="549"/>
      <c r="AD39" s="549"/>
      <c r="AE39" s="549"/>
      <c r="AF39" s="549"/>
      <c r="AG39" s="549"/>
      <c r="AH39" s="549"/>
      <c r="AI39" s="549"/>
      <c r="AJ39" s="549"/>
      <c r="AK39" s="549"/>
      <c r="AL39" s="549"/>
      <c r="AM39" s="549"/>
      <c r="AN39" s="549"/>
      <c r="AO39" s="549"/>
      <c r="AP39" s="549"/>
      <c r="AQ39" s="614" t="s">
        <v>606</v>
      </c>
      <c r="AR39" s="615"/>
      <c r="AS39" s="614" t="s">
        <v>606</v>
      </c>
      <c r="AT39" s="615"/>
      <c r="AU39" s="616"/>
      <c r="AV39" s="617"/>
      <c r="AW39" s="738"/>
      <c r="AX39" s="46"/>
      <c r="AY39" s="56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5"/>
    </row>
    <row r="40" spans="1:76" ht="30" customHeight="1">
      <c r="B40" s="739" t="s">
        <v>245</v>
      </c>
      <c r="C40" s="740"/>
      <c r="D40" s="740"/>
      <c r="E40" s="740"/>
      <c r="F40" s="740"/>
      <c r="G40" s="740"/>
      <c r="H40" s="740"/>
      <c r="I40" s="740"/>
      <c r="J40" s="740"/>
      <c r="K40" s="740"/>
      <c r="L40" s="740"/>
      <c r="M40" s="740"/>
      <c r="N40" s="740"/>
      <c r="O40" s="740"/>
      <c r="P40" s="740"/>
      <c r="Q40" s="740"/>
      <c r="R40" s="740"/>
      <c r="S40" s="740"/>
      <c r="T40" s="740"/>
      <c r="U40" s="740"/>
      <c r="V40" s="740"/>
      <c r="W40" s="740"/>
      <c r="X40" s="740"/>
      <c r="Y40" s="740"/>
      <c r="Z40" s="740"/>
      <c r="AA40" s="740"/>
      <c r="AB40" s="740"/>
      <c r="AC40" s="740"/>
      <c r="AD40" s="740"/>
      <c r="AE40" s="740"/>
      <c r="AF40" s="740"/>
      <c r="AG40" s="740"/>
      <c r="AH40" s="740"/>
      <c r="AI40" s="740"/>
      <c r="AJ40" s="740"/>
      <c r="AK40" s="740"/>
      <c r="AL40" s="740"/>
      <c r="AM40" s="740"/>
      <c r="AN40" s="740"/>
      <c r="AO40" s="740"/>
      <c r="AP40" s="740"/>
      <c r="AQ40" s="740"/>
      <c r="AR40" s="740"/>
      <c r="AS40" s="740"/>
      <c r="AT40" s="740"/>
      <c r="AU40" s="740"/>
      <c r="AV40" s="741"/>
      <c r="AW40" s="738"/>
      <c r="AX40" s="46"/>
      <c r="AY40" s="56"/>
      <c r="AZ40" s="54"/>
      <c r="BA40" s="54"/>
      <c r="BB40" s="54"/>
      <c r="BC40" s="54"/>
      <c r="BD40" s="54"/>
      <c r="BE40" s="54"/>
      <c r="BF40" s="54"/>
      <c r="BG40" s="54"/>
      <c r="BH40" s="54"/>
      <c r="BI40" s="54"/>
      <c r="BJ40" s="54"/>
      <c r="BK40" s="54"/>
      <c r="BL40" s="54"/>
      <c r="BM40" s="54"/>
      <c r="BN40" s="54"/>
      <c r="BO40" s="54"/>
      <c r="BP40" s="54"/>
      <c r="BQ40" s="54"/>
      <c r="BR40" s="54"/>
      <c r="BS40" s="54"/>
      <c r="BT40" s="54"/>
      <c r="BU40" s="54"/>
      <c r="BV40" s="54"/>
      <c r="BW40" s="54"/>
      <c r="BX40" s="55"/>
    </row>
    <row r="41" spans="1:76" s="65" customFormat="1" ht="21.95" customHeight="1">
      <c r="A41" s="55"/>
      <c r="B41" s="526" t="s">
        <v>588</v>
      </c>
      <c r="C41" s="522"/>
      <c r="D41" s="522"/>
      <c r="E41" s="524" t="s">
        <v>226</v>
      </c>
      <c r="F41" s="524"/>
      <c r="G41" s="524"/>
      <c r="H41" s="524"/>
      <c r="I41" s="524"/>
      <c r="J41" s="524"/>
      <c r="K41" s="524" t="s">
        <v>228</v>
      </c>
      <c r="L41" s="524"/>
      <c r="M41" s="524"/>
      <c r="N41" s="524"/>
      <c r="O41" s="524"/>
      <c r="P41" s="524"/>
      <c r="Q41" s="524" t="s">
        <v>232</v>
      </c>
      <c r="R41" s="524"/>
      <c r="S41" s="524"/>
      <c r="T41" s="524"/>
      <c r="U41" s="524"/>
      <c r="V41" s="524"/>
      <c r="W41" s="524"/>
      <c r="X41" s="524"/>
      <c r="Y41" s="524"/>
      <c r="Z41" s="524"/>
      <c r="AA41" s="524"/>
      <c r="AB41" s="524"/>
      <c r="AC41" s="524" t="s">
        <v>233</v>
      </c>
      <c r="AD41" s="524"/>
      <c r="AE41" s="524"/>
      <c r="AF41" s="524"/>
      <c r="AG41" s="524"/>
      <c r="AH41" s="524"/>
      <c r="AI41" s="524"/>
      <c r="AJ41" s="524"/>
      <c r="AK41" s="524"/>
      <c r="AL41" s="524"/>
      <c r="AM41" s="524"/>
      <c r="AN41" s="524"/>
      <c r="AO41" s="524"/>
      <c r="AP41" s="524"/>
      <c r="AQ41" s="524"/>
      <c r="AR41" s="524"/>
      <c r="AS41" s="524"/>
      <c r="AT41" s="524"/>
      <c r="AU41" s="524"/>
      <c r="AV41" s="613"/>
      <c r="AW41" s="738"/>
      <c r="AX41" s="46"/>
      <c r="AY41" s="56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5"/>
    </row>
    <row r="42" spans="1:76" s="65" customFormat="1" ht="21.95" customHeight="1">
      <c r="B42" s="526"/>
      <c r="C42" s="522"/>
      <c r="D42" s="522"/>
      <c r="E42" s="524" t="s">
        <v>206</v>
      </c>
      <c r="F42" s="524"/>
      <c r="G42" s="524"/>
      <c r="H42" s="524" t="s">
        <v>207</v>
      </c>
      <c r="I42" s="524"/>
      <c r="J42" s="524"/>
      <c r="K42" s="524" t="s">
        <v>208</v>
      </c>
      <c r="L42" s="524"/>
      <c r="M42" s="524"/>
      <c r="N42" s="524" t="s">
        <v>207</v>
      </c>
      <c r="O42" s="524"/>
      <c r="P42" s="524"/>
      <c r="Q42" s="522" t="s">
        <v>229</v>
      </c>
      <c r="R42" s="522"/>
      <c r="S42" s="522"/>
      <c r="T42" s="522" t="s">
        <v>230</v>
      </c>
      <c r="U42" s="522"/>
      <c r="V42" s="522"/>
      <c r="W42" s="522" t="s">
        <v>231</v>
      </c>
      <c r="X42" s="522"/>
      <c r="Y42" s="522"/>
      <c r="Z42" s="493" t="s">
        <v>629</v>
      </c>
      <c r="AA42" s="517"/>
      <c r="AB42" s="165" t="s">
        <v>630</v>
      </c>
      <c r="AC42" s="522" t="s">
        <v>616</v>
      </c>
      <c r="AD42" s="522"/>
      <c r="AE42" s="522"/>
      <c r="AF42" s="522" t="s">
        <v>239</v>
      </c>
      <c r="AG42" s="522"/>
      <c r="AH42" s="522"/>
      <c r="AI42" s="522" t="s">
        <v>240</v>
      </c>
      <c r="AJ42" s="522"/>
      <c r="AK42" s="522"/>
      <c r="AL42" s="522" t="s">
        <v>203</v>
      </c>
      <c r="AM42" s="522"/>
      <c r="AN42" s="522"/>
      <c r="AO42" s="524" t="s">
        <v>209</v>
      </c>
      <c r="AP42" s="524"/>
      <c r="AQ42" s="524"/>
      <c r="AR42" s="524"/>
      <c r="AS42" s="522" t="s">
        <v>210</v>
      </c>
      <c r="AT42" s="522"/>
      <c r="AU42" s="522"/>
      <c r="AV42" s="612"/>
      <c r="AW42" s="738"/>
      <c r="AX42" s="46"/>
      <c r="AY42" s="56"/>
      <c r="AZ42" s="54"/>
      <c r="BA42" s="54"/>
      <c r="BB42" s="54"/>
      <c r="BC42" s="54"/>
      <c r="BD42" s="54"/>
      <c r="BE42" s="54"/>
      <c r="BF42" s="54"/>
      <c r="BG42" s="54"/>
      <c r="BH42" s="54"/>
      <c r="BI42" s="54"/>
      <c r="BJ42" s="54"/>
      <c r="BK42" s="54"/>
      <c r="BL42" s="54"/>
      <c r="BM42" s="54"/>
      <c r="BN42" s="54"/>
      <c r="BO42" s="54"/>
      <c r="BP42" s="54"/>
      <c r="BQ42" s="54"/>
      <c r="BR42" s="54"/>
      <c r="BS42" s="54"/>
      <c r="BT42" s="54"/>
      <c r="BU42" s="54"/>
      <c r="BV42" s="54"/>
      <c r="BW42" s="54"/>
      <c r="BX42" s="55"/>
    </row>
    <row r="43" spans="1:76" s="65" customFormat="1" ht="30" customHeight="1">
      <c r="B43" s="526"/>
      <c r="C43" s="522"/>
      <c r="D43" s="522"/>
      <c r="E43" s="522"/>
      <c r="F43" s="522"/>
      <c r="G43" s="522"/>
      <c r="H43" s="522"/>
      <c r="I43" s="522"/>
      <c r="J43" s="522"/>
      <c r="K43" s="522"/>
      <c r="L43" s="522"/>
      <c r="M43" s="522"/>
      <c r="N43" s="522"/>
      <c r="O43" s="522"/>
      <c r="P43" s="522"/>
      <c r="Q43" s="522"/>
      <c r="R43" s="522"/>
      <c r="S43" s="522"/>
      <c r="T43" s="522"/>
      <c r="U43" s="522"/>
      <c r="V43" s="522"/>
      <c r="W43" s="522"/>
      <c r="X43" s="522"/>
      <c r="Y43" s="522"/>
      <c r="Z43" s="493"/>
      <c r="AA43" s="517"/>
      <c r="AB43" s="155"/>
      <c r="AC43" s="522"/>
      <c r="AD43" s="522"/>
      <c r="AE43" s="522"/>
      <c r="AF43" s="522"/>
      <c r="AG43" s="522"/>
      <c r="AH43" s="522"/>
      <c r="AI43" s="522"/>
      <c r="AJ43" s="522"/>
      <c r="AK43" s="522"/>
      <c r="AL43" s="522"/>
      <c r="AM43" s="522"/>
      <c r="AN43" s="522"/>
      <c r="AO43" s="522"/>
      <c r="AP43" s="522"/>
      <c r="AQ43" s="522"/>
      <c r="AR43" s="522"/>
      <c r="AS43" s="522"/>
      <c r="AT43" s="522"/>
      <c r="AU43" s="522"/>
      <c r="AV43" s="612"/>
      <c r="AW43" s="36"/>
      <c r="AX43" s="46"/>
      <c r="AY43" s="56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5"/>
    </row>
    <row r="44" spans="1:76" s="65" customFormat="1" ht="30" customHeight="1">
      <c r="B44" s="532" t="s">
        <v>589</v>
      </c>
      <c r="C44" s="527"/>
      <c r="D44" s="527"/>
      <c r="E44" s="533" t="s">
        <v>206</v>
      </c>
      <c r="F44" s="533"/>
      <c r="G44" s="533"/>
      <c r="H44" s="533" t="s">
        <v>207</v>
      </c>
      <c r="I44" s="533"/>
      <c r="J44" s="533"/>
      <c r="K44" s="533" t="s">
        <v>208</v>
      </c>
      <c r="L44" s="533"/>
      <c r="M44" s="533"/>
      <c r="N44" s="533" t="s">
        <v>207</v>
      </c>
      <c r="O44" s="533"/>
      <c r="P44" s="533"/>
      <c r="Q44" s="527" t="s">
        <v>229</v>
      </c>
      <c r="R44" s="527"/>
      <c r="S44" s="527"/>
      <c r="T44" s="527" t="s">
        <v>230</v>
      </c>
      <c r="U44" s="527"/>
      <c r="V44" s="527"/>
      <c r="W44" s="527" t="s">
        <v>231</v>
      </c>
      <c r="X44" s="527"/>
      <c r="Y44" s="527"/>
      <c r="Z44" s="491" t="s">
        <v>629</v>
      </c>
      <c r="AA44" s="492"/>
      <c r="AB44" s="164" t="s">
        <v>630</v>
      </c>
      <c r="AC44" s="527" t="s">
        <v>616</v>
      </c>
      <c r="AD44" s="527"/>
      <c r="AE44" s="527"/>
      <c r="AF44" s="527" t="s">
        <v>239</v>
      </c>
      <c r="AG44" s="527"/>
      <c r="AH44" s="527"/>
      <c r="AI44" s="527" t="s">
        <v>240</v>
      </c>
      <c r="AJ44" s="527"/>
      <c r="AK44" s="527"/>
      <c r="AL44" s="527" t="s">
        <v>203</v>
      </c>
      <c r="AM44" s="527"/>
      <c r="AN44" s="527"/>
      <c r="AO44" s="533" t="s">
        <v>209</v>
      </c>
      <c r="AP44" s="533"/>
      <c r="AQ44" s="533"/>
      <c r="AR44" s="533"/>
      <c r="AS44" s="527" t="s">
        <v>210</v>
      </c>
      <c r="AT44" s="527"/>
      <c r="AU44" s="527"/>
      <c r="AV44" s="737"/>
      <c r="AW44" s="36"/>
      <c r="AX44" s="46"/>
      <c r="AY44" s="56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5"/>
    </row>
    <row r="45" spans="1:76" s="65" customFormat="1" ht="30" customHeight="1">
      <c r="B45" s="532"/>
      <c r="C45" s="527"/>
      <c r="D45" s="527"/>
      <c r="E45" s="527"/>
      <c r="F45" s="527"/>
      <c r="G45" s="527"/>
      <c r="H45" s="527"/>
      <c r="I45" s="527"/>
      <c r="J45" s="527"/>
      <c r="K45" s="527"/>
      <c r="L45" s="527"/>
      <c r="M45" s="527"/>
      <c r="N45" s="527"/>
      <c r="O45" s="527"/>
      <c r="P45" s="527"/>
      <c r="Q45" s="527"/>
      <c r="R45" s="527"/>
      <c r="S45" s="527"/>
      <c r="T45" s="527"/>
      <c r="U45" s="527"/>
      <c r="V45" s="527"/>
      <c r="W45" s="527"/>
      <c r="X45" s="527"/>
      <c r="Y45" s="527"/>
      <c r="Z45" s="491"/>
      <c r="AA45" s="492"/>
      <c r="AB45" s="156"/>
      <c r="AC45" s="527"/>
      <c r="AD45" s="527"/>
      <c r="AE45" s="527"/>
      <c r="AF45" s="527"/>
      <c r="AG45" s="527"/>
      <c r="AH45" s="527"/>
      <c r="AI45" s="527"/>
      <c r="AJ45" s="527"/>
      <c r="AK45" s="527"/>
      <c r="AL45" s="527"/>
      <c r="AM45" s="527"/>
      <c r="AN45" s="527"/>
      <c r="AO45" s="527"/>
      <c r="AP45" s="527"/>
      <c r="AQ45" s="527"/>
      <c r="AR45" s="527"/>
      <c r="AS45" s="527"/>
      <c r="AT45" s="527"/>
      <c r="AU45" s="527"/>
      <c r="AV45" s="737"/>
      <c r="AW45" s="36"/>
      <c r="AX45" s="46"/>
      <c r="AY45" s="56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5"/>
    </row>
    <row r="46" spans="1:76" s="65" customFormat="1" ht="21.95" customHeight="1">
      <c r="B46" s="523" t="s">
        <v>233</v>
      </c>
      <c r="C46" s="524"/>
      <c r="D46" s="524"/>
      <c r="E46" s="524"/>
      <c r="F46" s="524"/>
      <c r="G46" s="524"/>
      <c r="H46" s="524"/>
      <c r="I46" s="524"/>
      <c r="J46" s="524"/>
      <c r="K46" s="524"/>
      <c r="L46" s="524"/>
      <c r="M46" s="524"/>
      <c r="N46" s="524"/>
      <c r="O46" s="524"/>
      <c r="P46" s="524"/>
      <c r="Q46" s="524"/>
      <c r="R46" s="524"/>
      <c r="S46" s="524"/>
      <c r="T46" s="524"/>
      <c r="U46" s="524"/>
      <c r="V46" s="524"/>
      <c r="W46" s="522" t="s">
        <v>212</v>
      </c>
      <c r="X46" s="522"/>
      <c r="Y46" s="522"/>
      <c r="Z46" s="525" t="s">
        <v>621</v>
      </c>
      <c r="AA46" s="525"/>
      <c r="AB46" s="525"/>
      <c r="AC46" s="485" t="s">
        <v>617</v>
      </c>
      <c r="AD46" s="486"/>
      <c r="AE46" s="487"/>
      <c r="AF46" s="485" t="s">
        <v>620</v>
      </c>
      <c r="AG46" s="487"/>
      <c r="AH46" s="485" t="s">
        <v>624</v>
      </c>
      <c r="AI46" s="487"/>
      <c r="AJ46" s="485" t="s">
        <v>625</v>
      </c>
      <c r="AK46" s="487"/>
      <c r="AL46" s="485" t="s">
        <v>618</v>
      </c>
      <c r="AM46" s="487"/>
      <c r="AN46" s="149" t="s">
        <v>192</v>
      </c>
      <c r="AO46" s="149"/>
      <c r="AP46" s="514" t="s">
        <v>193</v>
      </c>
      <c r="AQ46" s="515"/>
      <c r="AR46" s="516"/>
      <c r="AS46" s="800" t="s">
        <v>59</v>
      </c>
      <c r="AT46" s="800"/>
      <c r="AU46" s="800"/>
      <c r="AV46" s="801"/>
      <c r="AW46" s="36"/>
    </row>
    <row r="47" spans="1:76" s="65" customFormat="1" ht="21.95" customHeight="1">
      <c r="B47" s="526" t="s">
        <v>587</v>
      </c>
      <c r="C47" s="522"/>
      <c r="D47" s="522"/>
      <c r="E47" s="522" t="s">
        <v>204</v>
      </c>
      <c r="F47" s="522"/>
      <c r="G47" s="522"/>
      <c r="H47" s="522" t="s">
        <v>229</v>
      </c>
      <c r="I47" s="522"/>
      <c r="J47" s="522"/>
      <c r="K47" s="522" t="s">
        <v>231</v>
      </c>
      <c r="L47" s="522"/>
      <c r="M47" s="522"/>
      <c r="N47" s="522" t="s">
        <v>237</v>
      </c>
      <c r="O47" s="522"/>
      <c r="P47" s="522"/>
      <c r="Q47" s="524" t="s">
        <v>234</v>
      </c>
      <c r="R47" s="524"/>
      <c r="S47" s="524"/>
      <c r="T47" s="524" t="s">
        <v>283</v>
      </c>
      <c r="U47" s="524"/>
      <c r="V47" s="524"/>
      <c r="W47" s="522"/>
      <c r="X47" s="522"/>
      <c r="Y47" s="522"/>
      <c r="Z47" s="525"/>
      <c r="AA47" s="525"/>
      <c r="AB47" s="525"/>
      <c r="AC47" s="512"/>
      <c r="AD47" s="535"/>
      <c r="AE47" s="513"/>
      <c r="AF47" s="512"/>
      <c r="AG47" s="513"/>
      <c r="AH47" s="512"/>
      <c r="AI47" s="513"/>
      <c r="AJ47" s="512"/>
      <c r="AK47" s="513"/>
      <c r="AL47" s="512"/>
      <c r="AM47" s="513"/>
      <c r="AN47" s="149" t="s">
        <v>198</v>
      </c>
      <c r="AO47" s="149"/>
      <c r="AP47" s="149" t="s">
        <v>220</v>
      </c>
      <c r="AQ47" s="149"/>
      <c r="AR47" s="149"/>
      <c r="AS47" s="800" t="s">
        <v>220</v>
      </c>
      <c r="AT47" s="800"/>
      <c r="AU47" s="800"/>
      <c r="AV47" s="801"/>
      <c r="AW47" s="41"/>
    </row>
    <row r="48" spans="1:76" s="65" customFormat="1" ht="21.95" customHeight="1">
      <c r="B48" s="526"/>
      <c r="C48" s="522"/>
      <c r="D48" s="522"/>
      <c r="E48" s="493"/>
      <c r="F48" s="494"/>
      <c r="G48" s="517"/>
      <c r="H48" s="493"/>
      <c r="I48" s="494"/>
      <c r="J48" s="517"/>
      <c r="K48" s="493"/>
      <c r="L48" s="494"/>
      <c r="M48" s="517"/>
      <c r="N48" s="493"/>
      <c r="O48" s="494"/>
      <c r="P48" s="517"/>
      <c r="Q48" s="493"/>
      <c r="R48" s="494"/>
      <c r="S48" s="517"/>
      <c r="T48" s="493"/>
      <c r="U48" s="494"/>
      <c r="V48" s="517"/>
      <c r="W48" s="522"/>
      <c r="X48" s="522"/>
      <c r="Y48" s="522"/>
      <c r="Z48" s="522"/>
      <c r="AA48" s="522"/>
      <c r="AB48" s="522"/>
      <c r="AC48" s="493"/>
      <c r="AD48" s="494"/>
      <c r="AE48" s="517"/>
      <c r="AF48" s="493"/>
      <c r="AG48" s="517"/>
      <c r="AH48" s="493"/>
      <c r="AI48" s="517"/>
      <c r="AJ48" s="493"/>
      <c r="AK48" s="517"/>
      <c r="AL48" s="493"/>
      <c r="AM48" s="517"/>
      <c r="AN48" s="518"/>
      <c r="AO48" s="519"/>
      <c r="AP48" s="150"/>
      <c r="AQ48" s="150"/>
      <c r="AR48" s="151"/>
      <c r="AS48" s="793"/>
      <c r="AT48" s="794"/>
      <c r="AU48" s="794"/>
      <c r="AV48" s="795"/>
      <c r="AW48" s="41"/>
    </row>
    <row r="49" spans="1:76" s="65" customFormat="1" ht="21.95" customHeight="1" thickBot="1">
      <c r="B49" s="532" t="s">
        <v>589</v>
      </c>
      <c r="C49" s="527"/>
      <c r="D49" s="527"/>
      <c r="E49" s="527" t="s">
        <v>204</v>
      </c>
      <c r="F49" s="527"/>
      <c r="G49" s="527"/>
      <c r="H49" s="527" t="s">
        <v>229</v>
      </c>
      <c r="I49" s="527"/>
      <c r="J49" s="527"/>
      <c r="K49" s="527" t="s">
        <v>231</v>
      </c>
      <c r="L49" s="527"/>
      <c r="M49" s="527"/>
      <c r="N49" s="527" t="s">
        <v>237</v>
      </c>
      <c r="O49" s="527"/>
      <c r="P49" s="527"/>
      <c r="Q49" s="533" t="s">
        <v>234</v>
      </c>
      <c r="R49" s="533"/>
      <c r="S49" s="533"/>
      <c r="T49" s="533" t="s">
        <v>283</v>
      </c>
      <c r="U49" s="533"/>
      <c r="V49" s="533"/>
      <c r="W49" s="491" t="s">
        <v>212</v>
      </c>
      <c r="X49" s="534"/>
      <c r="Y49" s="492"/>
      <c r="Z49" s="734" t="s">
        <v>621</v>
      </c>
      <c r="AA49" s="735"/>
      <c r="AB49" s="736"/>
      <c r="AC49" s="491" t="s">
        <v>617</v>
      </c>
      <c r="AD49" s="534"/>
      <c r="AE49" s="534"/>
      <c r="AF49" s="491" t="s">
        <v>620</v>
      </c>
      <c r="AG49" s="492"/>
      <c r="AH49" s="491" t="s">
        <v>624</v>
      </c>
      <c r="AI49" s="492"/>
      <c r="AJ49" s="491" t="s">
        <v>625</v>
      </c>
      <c r="AK49" s="492"/>
      <c r="AL49" s="491" t="s">
        <v>618</v>
      </c>
      <c r="AM49" s="492"/>
      <c r="AN49" s="520"/>
      <c r="AO49" s="521"/>
      <c r="AP49" s="152"/>
      <c r="AQ49" s="152"/>
      <c r="AR49" s="153"/>
      <c r="AS49" s="796"/>
      <c r="AT49" s="797"/>
      <c r="AU49" s="798"/>
      <c r="AV49" s="799"/>
      <c r="AW49" s="41"/>
    </row>
    <row r="50" spans="1:76" s="65" customFormat="1" ht="21.95" customHeight="1" thickBot="1">
      <c r="B50" s="532"/>
      <c r="C50" s="527"/>
      <c r="D50" s="527"/>
      <c r="E50" s="527"/>
      <c r="F50" s="527"/>
      <c r="G50" s="527"/>
      <c r="H50" s="527"/>
      <c r="I50" s="527"/>
      <c r="J50" s="527"/>
      <c r="K50" s="527"/>
      <c r="L50" s="527"/>
      <c r="M50" s="527"/>
      <c r="N50" s="527"/>
      <c r="O50" s="527"/>
      <c r="P50" s="527"/>
      <c r="Q50" s="527"/>
      <c r="R50" s="527"/>
      <c r="S50" s="527"/>
      <c r="T50" s="527"/>
      <c r="U50" s="527"/>
      <c r="V50" s="527"/>
      <c r="W50" s="527"/>
      <c r="X50" s="527"/>
      <c r="Y50" s="527"/>
      <c r="Z50" s="527"/>
      <c r="AA50" s="527"/>
      <c r="AB50" s="527"/>
      <c r="AC50" s="491"/>
      <c r="AD50" s="534"/>
      <c r="AE50" s="492"/>
      <c r="AF50" s="491"/>
      <c r="AG50" s="492"/>
      <c r="AH50" s="491"/>
      <c r="AI50" s="492"/>
      <c r="AJ50" s="491"/>
      <c r="AK50" s="492"/>
      <c r="AL50" s="491"/>
      <c r="AM50" s="492"/>
      <c r="AN50" s="493" t="s">
        <v>628</v>
      </c>
      <c r="AO50" s="494"/>
      <c r="AP50" s="494"/>
      <c r="AQ50" s="494"/>
      <c r="AR50" s="495"/>
      <c r="AS50" s="483" t="s">
        <v>623</v>
      </c>
      <c r="AT50" s="484"/>
      <c r="AU50" s="483" t="s">
        <v>623</v>
      </c>
      <c r="AV50" s="484"/>
      <c r="AW50" s="41"/>
    </row>
    <row r="51" spans="1:76" ht="20.100000000000001" customHeight="1">
      <c r="A51" s="65"/>
      <c r="B51" s="528" t="s">
        <v>214</v>
      </c>
      <c r="C51" s="529"/>
      <c r="D51" s="529"/>
      <c r="E51" s="485"/>
      <c r="F51" s="486"/>
      <c r="G51" s="486"/>
      <c r="H51" s="486"/>
      <c r="I51" s="486"/>
      <c r="J51" s="486"/>
      <c r="K51" s="486"/>
      <c r="L51" s="486"/>
      <c r="M51" s="486"/>
      <c r="N51" s="486"/>
      <c r="O51" s="486"/>
      <c r="P51" s="486"/>
      <c r="Q51" s="486"/>
      <c r="R51" s="486"/>
      <c r="S51" s="486"/>
      <c r="T51" s="486"/>
      <c r="U51" s="486"/>
      <c r="V51" s="486"/>
      <c r="W51" s="486"/>
      <c r="X51" s="486"/>
      <c r="Y51" s="486"/>
      <c r="Z51" s="486"/>
      <c r="AA51" s="486"/>
      <c r="AB51" s="486"/>
      <c r="AC51" s="486"/>
      <c r="AD51" s="486"/>
      <c r="AE51" s="486"/>
      <c r="AF51" s="486"/>
      <c r="AG51" s="487"/>
      <c r="AH51" s="485"/>
      <c r="AI51" s="486"/>
      <c r="AJ51" s="486"/>
      <c r="AK51" s="486"/>
      <c r="AL51" s="486"/>
      <c r="AM51" s="486"/>
      <c r="AN51" s="486"/>
      <c r="AO51" s="486"/>
      <c r="AP51" s="486"/>
      <c r="AQ51" s="486"/>
      <c r="AR51" s="487"/>
      <c r="AS51" s="154"/>
      <c r="AT51" s="154"/>
      <c r="AU51" s="154"/>
      <c r="AV51" s="154"/>
      <c r="AW51" s="41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65"/>
      <c r="BK51" s="65"/>
      <c r="BL51" s="65"/>
      <c r="BM51" s="65"/>
      <c r="BN51" s="65"/>
      <c r="BO51" s="65"/>
      <c r="BP51" s="65"/>
      <c r="BQ51" s="65"/>
      <c r="BR51" s="65"/>
      <c r="BS51" s="65"/>
      <c r="BT51" s="65"/>
      <c r="BU51" s="65"/>
      <c r="BV51" s="65"/>
      <c r="BW51" s="65"/>
      <c r="BX51" s="65"/>
    </row>
    <row r="52" spans="1:76" ht="20.100000000000001" customHeight="1" thickBot="1">
      <c r="B52" s="530"/>
      <c r="C52" s="531"/>
      <c r="D52" s="531"/>
      <c r="E52" s="488"/>
      <c r="F52" s="489"/>
      <c r="G52" s="489"/>
      <c r="H52" s="489"/>
      <c r="I52" s="489"/>
      <c r="J52" s="489"/>
      <c r="K52" s="489"/>
      <c r="L52" s="489"/>
      <c r="M52" s="489"/>
      <c r="N52" s="489"/>
      <c r="O52" s="489"/>
      <c r="P52" s="489"/>
      <c r="Q52" s="489"/>
      <c r="R52" s="489"/>
      <c r="S52" s="489"/>
      <c r="T52" s="489"/>
      <c r="U52" s="489"/>
      <c r="V52" s="489"/>
      <c r="W52" s="489"/>
      <c r="X52" s="489"/>
      <c r="Y52" s="489"/>
      <c r="Z52" s="489"/>
      <c r="AA52" s="489"/>
      <c r="AB52" s="489"/>
      <c r="AC52" s="489"/>
      <c r="AD52" s="489"/>
      <c r="AE52" s="489"/>
      <c r="AF52" s="489"/>
      <c r="AG52" s="490"/>
      <c r="AH52" s="488"/>
      <c r="AI52" s="489"/>
      <c r="AJ52" s="489"/>
      <c r="AK52" s="489"/>
      <c r="AL52" s="489"/>
      <c r="AM52" s="489"/>
      <c r="AN52" s="489"/>
      <c r="AO52" s="489"/>
      <c r="AP52" s="489"/>
      <c r="AQ52" s="489"/>
      <c r="AR52" s="490"/>
      <c r="AS52" s="174"/>
      <c r="AT52" s="174"/>
      <c r="AU52" s="174"/>
      <c r="AV52" s="174"/>
      <c r="AW52" s="36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65"/>
      <c r="BK52" s="65"/>
      <c r="BL52" s="65"/>
      <c r="BM52" s="65"/>
      <c r="BN52" s="65"/>
      <c r="BO52" s="65"/>
      <c r="BP52" s="65"/>
      <c r="BQ52" s="65"/>
      <c r="BR52" s="65"/>
      <c r="BS52" s="65"/>
      <c r="BT52" s="65"/>
      <c r="BU52" s="65"/>
      <c r="BV52" s="65"/>
      <c r="BW52" s="65"/>
      <c r="BX52" s="65"/>
    </row>
    <row r="53" spans="1:76" ht="4.5" customHeight="1">
      <c r="AW53" s="36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65"/>
      <c r="BK53" s="65"/>
      <c r="BL53" s="65"/>
      <c r="BM53" s="65"/>
      <c r="BN53" s="65"/>
      <c r="BO53" s="65"/>
      <c r="BP53" s="65"/>
      <c r="BQ53" s="65"/>
      <c r="BR53" s="65"/>
      <c r="BS53" s="65"/>
      <c r="BT53" s="65"/>
      <c r="BU53" s="65"/>
      <c r="BV53" s="65"/>
      <c r="BW53" s="65"/>
      <c r="BX53" s="65"/>
    </row>
    <row r="54" spans="1:76" ht="3.75" customHeight="1" thickBot="1">
      <c r="AW54" s="36"/>
      <c r="AX54" s="46"/>
      <c r="AY54" s="56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5"/>
    </row>
    <row r="55" spans="1:76" ht="24.95" customHeight="1">
      <c r="B55" s="714" t="s">
        <v>67</v>
      </c>
      <c r="C55" s="707" t="s">
        <v>10</v>
      </c>
      <c r="D55" s="707"/>
      <c r="E55" s="707"/>
      <c r="F55" s="707" t="s">
        <v>19</v>
      </c>
      <c r="G55" s="707"/>
      <c r="H55" s="707"/>
      <c r="I55" s="707" t="s">
        <v>68</v>
      </c>
      <c r="J55" s="707"/>
      <c r="K55" s="707"/>
      <c r="L55" s="717" t="s">
        <v>163</v>
      </c>
      <c r="M55" s="717"/>
      <c r="N55" s="717"/>
      <c r="O55" s="717"/>
      <c r="P55" s="717"/>
      <c r="Q55" s="717"/>
      <c r="R55" s="717"/>
      <c r="S55" s="717"/>
      <c r="T55" s="717"/>
      <c r="U55" s="717"/>
      <c r="V55" s="717"/>
      <c r="W55" s="717"/>
      <c r="X55" s="717"/>
      <c r="Y55" s="717"/>
      <c r="Z55" s="717"/>
      <c r="AA55" s="717"/>
      <c r="AB55" s="717"/>
      <c r="AC55" s="717"/>
      <c r="AD55" s="717"/>
      <c r="AE55" s="717"/>
      <c r="AF55" s="717"/>
      <c r="AG55" s="717"/>
      <c r="AH55" s="717"/>
      <c r="AI55" s="717"/>
      <c r="AJ55" s="717"/>
      <c r="AK55" s="717"/>
      <c r="AL55" s="717"/>
      <c r="AM55" s="720" t="s">
        <v>18</v>
      </c>
      <c r="AN55" s="707" t="s">
        <v>10</v>
      </c>
      <c r="AO55" s="707"/>
      <c r="AP55" s="707"/>
      <c r="AQ55" s="707" t="s">
        <v>19</v>
      </c>
      <c r="AR55" s="707"/>
      <c r="AS55" s="707"/>
      <c r="AT55" s="707" t="s">
        <v>20</v>
      </c>
      <c r="AU55" s="707"/>
      <c r="AV55" s="723"/>
      <c r="AX55" s="46"/>
      <c r="AY55" s="56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5"/>
    </row>
    <row r="56" spans="1:76" ht="24.95" customHeight="1">
      <c r="B56" s="715"/>
      <c r="C56" s="661"/>
      <c r="D56" s="661"/>
      <c r="E56" s="661"/>
      <c r="F56" s="661"/>
      <c r="G56" s="661"/>
      <c r="H56" s="661"/>
      <c r="I56" s="661"/>
      <c r="J56" s="661"/>
      <c r="K56" s="661"/>
      <c r="L56" s="718"/>
      <c r="M56" s="718"/>
      <c r="N56" s="718"/>
      <c r="O56" s="718"/>
      <c r="P56" s="718"/>
      <c r="Q56" s="718"/>
      <c r="R56" s="718"/>
      <c r="S56" s="718"/>
      <c r="T56" s="718"/>
      <c r="U56" s="718"/>
      <c r="V56" s="718"/>
      <c r="W56" s="718"/>
      <c r="X56" s="718"/>
      <c r="Y56" s="718"/>
      <c r="Z56" s="718"/>
      <c r="AA56" s="718"/>
      <c r="AB56" s="718"/>
      <c r="AC56" s="718"/>
      <c r="AD56" s="718"/>
      <c r="AE56" s="718"/>
      <c r="AF56" s="718"/>
      <c r="AG56" s="718"/>
      <c r="AH56" s="718"/>
      <c r="AI56" s="718"/>
      <c r="AJ56" s="718"/>
      <c r="AK56" s="718"/>
      <c r="AL56" s="718"/>
      <c r="AM56" s="721"/>
      <c r="AN56" s="721"/>
      <c r="AO56" s="721"/>
      <c r="AP56" s="721"/>
      <c r="AQ56" s="661"/>
      <c r="AR56" s="661"/>
      <c r="AS56" s="661"/>
      <c r="AT56" s="661"/>
      <c r="AU56" s="661"/>
      <c r="AV56" s="712"/>
      <c r="AW56" s="36"/>
      <c r="AX56" s="54"/>
      <c r="AY56" s="171" t="s">
        <v>407</v>
      </c>
      <c r="AZ56" s="58" t="s">
        <v>397</v>
      </c>
      <c r="BA56" s="58" t="s">
        <v>397</v>
      </c>
      <c r="BB56" s="58" t="s">
        <v>376</v>
      </c>
      <c r="BC56" s="58" t="s">
        <v>376</v>
      </c>
      <c r="BD56" s="58" t="s">
        <v>377</v>
      </c>
      <c r="BE56" s="58" t="s">
        <v>377</v>
      </c>
      <c r="BF56" s="58" t="s">
        <v>408</v>
      </c>
      <c r="BG56" s="58" t="s">
        <v>408</v>
      </c>
      <c r="BH56" s="58" t="s">
        <v>379</v>
      </c>
      <c r="BI56" s="58" t="s">
        <v>268</v>
      </c>
      <c r="BJ56" s="59" t="s">
        <v>409</v>
      </c>
      <c r="BK56" s="59" t="s">
        <v>410</v>
      </c>
      <c r="BL56" s="59" t="s">
        <v>410</v>
      </c>
      <c r="BM56" s="60" t="s">
        <v>271</v>
      </c>
      <c r="BN56" s="60" t="s">
        <v>272</v>
      </c>
      <c r="BO56" s="167"/>
      <c r="BP56" s="167"/>
      <c r="BQ56" s="167"/>
      <c r="BR56" s="167"/>
      <c r="BS56" s="167"/>
      <c r="BT56" s="61"/>
      <c r="BU56" s="167"/>
      <c r="BV56" s="167"/>
      <c r="BW56" s="167"/>
      <c r="BX56" s="167"/>
    </row>
    <row r="57" spans="1:76" ht="24.95" customHeight="1" thickBot="1">
      <c r="B57" s="716"/>
      <c r="C57" s="659"/>
      <c r="D57" s="659"/>
      <c r="E57" s="659"/>
      <c r="F57" s="659"/>
      <c r="G57" s="659"/>
      <c r="H57" s="659"/>
      <c r="I57" s="659"/>
      <c r="J57" s="659"/>
      <c r="K57" s="659"/>
      <c r="L57" s="719"/>
      <c r="M57" s="719"/>
      <c r="N57" s="719"/>
      <c r="O57" s="719"/>
      <c r="P57" s="719"/>
      <c r="Q57" s="719"/>
      <c r="R57" s="719"/>
      <c r="S57" s="719"/>
      <c r="T57" s="719"/>
      <c r="U57" s="719"/>
      <c r="V57" s="719"/>
      <c r="W57" s="719"/>
      <c r="X57" s="719"/>
      <c r="Y57" s="719"/>
      <c r="Z57" s="719"/>
      <c r="AA57" s="719"/>
      <c r="AB57" s="719"/>
      <c r="AC57" s="719"/>
      <c r="AD57" s="719"/>
      <c r="AE57" s="719"/>
      <c r="AF57" s="719"/>
      <c r="AG57" s="719"/>
      <c r="AH57" s="719"/>
      <c r="AI57" s="719"/>
      <c r="AJ57" s="719"/>
      <c r="AK57" s="719"/>
      <c r="AL57" s="719"/>
      <c r="AM57" s="722"/>
      <c r="AN57" s="722"/>
      <c r="AO57" s="722"/>
      <c r="AP57" s="722"/>
      <c r="AQ57" s="659"/>
      <c r="AR57" s="659"/>
      <c r="AS57" s="659"/>
      <c r="AT57" s="659"/>
      <c r="AU57" s="659"/>
      <c r="AV57" s="713"/>
      <c r="AW57" s="36"/>
      <c r="AX57" s="54"/>
      <c r="AY57" s="171" t="s">
        <v>400</v>
      </c>
      <c r="AZ57" s="58" t="s">
        <v>411</v>
      </c>
      <c r="BA57" s="58" t="s">
        <v>411</v>
      </c>
      <c r="BB57" s="58" t="s">
        <v>402</v>
      </c>
      <c r="BC57" s="58" t="s">
        <v>402</v>
      </c>
      <c r="BD57" s="58" t="s">
        <v>412</v>
      </c>
      <c r="BE57" s="58" t="s">
        <v>412</v>
      </c>
      <c r="BF57" s="58" t="s">
        <v>413</v>
      </c>
      <c r="BG57" s="58" t="s">
        <v>413</v>
      </c>
      <c r="BH57" s="58" t="s">
        <v>405</v>
      </c>
      <c r="BI57" s="58" t="s">
        <v>406</v>
      </c>
      <c r="BJ57" s="59" t="s">
        <v>370</v>
      </c>
      <c r="BK57" s="59" t="s">
        <v>371</v>
      </c>
      <c r="BL57" s="59" t="s">
        <v>371</v>
      </c>
      <c r="BM57" s="60" t="s">
        <v>271</v>
      </c>
      <c r="BN57" s="60" t="s">
        <v>272</v>
      </c>
      <c r="BO57" s="167">
        <v>100</v>
      </c>
      <c r="BP57" s="167">
        <v>100</v>
      </c>
      <c r="BQ57" s="167">
        <v>200</v>
      </c>
      <c r="BR57" s="167">
        <v>200</v>
      </c>
      <c r="BS57" s="167">
        <v>225</v>
      </c>
      <c r="BT57" s="61"/>
      <c r="BU57" s="167">
        <v>1</v>
      </c>
      <c r="BV57" s="167">
        <v>3</v>
      </c>
      <c r="BW57" s="167">
        <v>3</v>
      </c>
      <c r="BX57" s="167">
        <v>3.5</v>
      </c>
    </row>
    <row r="58" spans="1:76" ht="27" customHeight="1">
      <c r="B58" s="641" t="s">
        <v>14</v>
      </c>
      <c r="C58" s="609"/>
      <c r="D58" s="609"/>
      <c r="E58" s="609"/>
      <c r="F58" s="609"/>
      <c r="G58" s="609"/>
      <c r="H58" s="609"/>
      <c r="I58" s="609" t="s">
        <v>15</v>
      </c>
      <c r="J58" s="609"/>
      <c r="K58" s="609"/>
      <c r="L58" s="609"/>
      <c r="M58" s="609"/>
      <c r="N58" s="609"/>
      <c r="O58" s="609"/>
      <c r="P58" s="609"/>
      <c r="Q58" s="609"/>
      <c r="R58" s="609"/>
      <c r="S58" s="609"/>
      <c r="T58" s="609"/>
      <c r="U58" s="609" t="s">
        <v>177</v>
      </c>
      <c r="V58" s="609"/>
      <c r="W58" s="609"/>
      <c r="X58" s="609"/>
      <c r="Y58" s="609"/>
      <c r="Z58" s="609"/>
      <c r="AA58" s="609"/>
      <c r="AB58" s="609"/>
      <c r="AC58" s="609"/>
      <c r="AD58" s="609"/>
      <c r="AE58" s="609"/>
      <c r="AF58" s="609"/>
      <c r="AG58" s="609" t="s">
        <v>16</v>
      </c>
      <c r="AH58" s="609"/>
      <c r="AI58" s="609"/>
      <c r="AJ58" s="609"/>
      <c r="AK58" s="728">
        <f ca="1">TODAY()</f>
        <v>44669</v>
      </c>
      <c r="AL58" s="728"/>
      <c r="AM58" s="728"/>
      <c r="AN58" s="728"/>
      <c r="AO58" s="728"/>
      <c r="AP58" s="728"/>
      <c r="AQ58" s="729" t="s">
        <v>12</v>
      </c>
      <c r="AR58" s="729"/>
      <c r="AS58" s="729"/>
      <c r="AT58" s="729"/>
      <c r="AU58" s="729"/>
      <c r="AV58" s="730"/>
      <c r="AW58" s="36"/>
      <c r="AX58" s="54"/>
      <c r="AY58" s="171" t="s">
        <v>414</v>
      </c>
      <c r="AZ58" s="58" t="s">
        <v>397</v>
      </c>
      <c r="BA58" s="58" t="s">
        <v>397</v>
      </c>
      <c r="BB58" s="58" t="s">
        <v>415</v>
      </c>
      <c r="BC58" s="58" t="s">
        <v>415</v>
      </c>
      <c r="BD58" s="58" t="s">
        <v>377</v>
      </c>
      <c r="BE58" s="58" t="s">
        <v>377</v>
      </c>
      <c r="BF58" s="58" t="s">
        <v>408</v>
      </c>
      <c r="BG58" s="58" t="s">
        <v>408</v>
      </c>
      <c r="BH58" s="58" t="s">
        <v>416</v>
      </c>
      <c r="BI58" s="58" t="s">
        <v>353</v>
      </c>
      <c r="BJ58" s="59" t="s">
        <v>354</v>
      </c>
      <c r="BK58" s="59" t="s">
        <v>355</v>
      </c>
      <c r="BL58" s="59" t="s">
        <v>355</v>
      </c>
      <c r="BM58" s="60" t="s">
        <v>271</v>
      </c>
      <c r="BN58" s="60" t="s">
        <v>272</v>
      </c>
      <c r="BO58" s="167" t="s">
        <v>417</v>
      </c>
      <c r="BP58" s="167" t="s">
        <v>417</v>
      </c>
      <c r="BQ58" s="167">
        <v>200</v>
      </c>
      <c r="BR58" s="167">
        <v>200</v>
      </c>
      <c r="BS58" s="167">
        <v>150</v>
      </c>
      <c r="BT58" s="61" t="s">
        <v>356</v>
      </c>
      <c r="BU58" s="167">
        <v>1.5</v>
      </c>
      <c r="BV58" s="167">
        <v>3</v>
      </c>
      <c r="BW58" s="167">
        <v>3.2</v>
      </c>
      <c r="BX58" s="167">
        <v>3</v>
      </c>
    </row>
    <row r="59" spans="1:76" ht="27" customHeight="1" thickBot="1">
      <c r="B59" s="731" t="s">
        <v>11</v>
      </c>
      <c r="C59" s="659"/>
      <c r="D59" s="659"/>
      <c r="E59" s="659"/>
      <c r="F59" s="659"/>
      <c r="G59" s="659"/>
      <c r="H59" s="659"/>
      <c r="I59" s="732" t="s">
        <v>650</v>
      </c>
      <c r="J59" s="732"/>
      <c r="K59" s="732"/>
      <c r="L59" s="732"/>
      <c r="M59" s="732"/>
      <c r="N59" s="732"/>
      <c r="O59" s="732"/>
      <c r="P59" s="732"/>
      <c r="Q59" s="732"/>
      <c r="R59" s="732"/>
      <c r="S59" s="732"/>
      <c r="T59" s="732"/>
      <c r="U59" s="733" t="s">
        <v>647</v>
      </c>
      <c r="V59" s="733"/>
      <c r="W59" s="733"/>
      <c r="X59" s="733"/>
      <c r="Y59" s="733"/>
      <c r="Z59" s="733"/>
      <c r="AA59" s="733"/>
      <c r="AB59" s="733"/>
      <c r="AC59" s="733"/>
      <c r="AD59" s="733"/>
      <c r="AE59" s="733"/>
      <c r="AF59" s="733"/>
      <c r="AG59" s="724" t="s">
        <v>17</v>
      </c>
      <c r="AH59" s="724"/>
      <c r="AI59" s="724"/>
      <c r="AJ59" s="724"/>
      <c r="AK59" s="725" t="s">
        <v>174</v>
      </c>
      <c r="AL59" s="725"/>
      <c r="AM59" s="725"/>
      <c r="AN59" s="725"/>
      <c r="AO59" s="725"/>
      <c r="AP59" s="725"/>
      <c r="AQ59" s="726" t="s">
        <v>173</v>
      </c>
      <c r="AR59" s="726"/>
      <c r="AS59" s="726"/>
      <c r="AT59" s="726"/>
      <c r="AU59" s="726"/>
      <c r="AV59" s="727"/>
      <c r="AW59" s="36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</row>
    <row r="60" spans="1:76" ht="27" customHeight="1" thickBot="1">
      <c r="A60" s="691" t="str">
        <f>MID(I59,1,12)</f>
        <v>(E556)(H)0.4</v>
      </c>
      <c r="B60" s="692" t="s">
        <v>21</v>
      </c>
      <c r="C60" s="693"/>
      <c r="D60" s="693"/>
      <c r="E60" s="693"/>
      <c r="F60" s="693"/>
      <c r="G60" s="693"/>
      <c r="H60" s="693"/>
      <c r="I60" s="693"/>
      <c r="J60" s="693"/>
      <c r="K60" s="693"/>
      <c r="L60" s="693"/>
      <c r="M60" s="693"/>
      <c r="N60" s="693"/>
      <c r="O60" s="693"/>
      <c r="P60" s="693"/>
      <c r="Q60" s="693"/>
      <c r="R60" s="693"/>
      <c r="S60" s="693"/>
      <c r="T60" s="693"/>
      <c r="U60" s="693"/>
      <c r="V60" s="693"/>
      <c r="W60" s="693"/>
      <c r="X60" s="693"/>
      <c r="Y60" s="693"/>
      <c r="Z60" s="693"/>
      <c r="AA60" s="693"/>
      <c r="AB60" s="693"/>
      <c r="AC60" s="693"/>
      <c r="AD60" s="693"/>
      <c r="AE60" s="693"/>
      <c r="AF60" s="693"/>
      <c r="AG60" s="693"/>
      <c r="AH60" s="694"/>
      <c r="AI60" s="695" t="s">
        <v>248</v>
      </c>
      <c r="AJ60" s="696"/>
      <c r="AK60" s="696"/>
      <c r="AL60" s="696"/>
      <c r="AM60" s="696"/>
      <c r="AN60" s="696"/>
      <c r="AO60" s="696"/>
      <c r="AP60" s="696"/>
      <c r="AQ60" s="696"/>
      <c r="AR60" s="696"/>
      <c r="AS60" s="696"/>
      <c r="AT60" s="696"/>
      <c r="AU60" s="696"/>
      <c r="AV60" s="697"/>
      <c r="AW60" s="36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</row>
    <row r="61" spans="1:76" ht="27" customHeight="1">
      <c r="A61" s="691"/>
      <c r="B61" s="704" t="s">
        <v>170</v>
      </c>
      <c r="C61" s="705"/>
      <c r="D61" s="706" t="s">
        <v>310</v>
      </c>
      <c r="E61" s="706"/>
      <c r="F61" s="706"/>
      <c r="G61" s="706"/>
      <c r="H61" s="707" t="s">
        <v>23</v>
      </c>
      <c r="I61" s="707"/>
      <c r="J61" s="707"/>
      <c r="K61" s="707"/>
      <c r="L61" s="707"/>
      <c r="M61" s="707"/>
      <c r="N61" s="706" t="s">
        <v>372</v>
      </c>
      <c r="O61" s="706"/>
      <c r="P61" s="706"/>
      <c r="Q61" s="706"/>
      <c r="R61" s="706"/>
      <c r="S61" s="706"/>
      <c r="T61" s="706"/>
      <c r="U61" s="706"/>
      <c r="V61" s="707" t="s">
        <v>5</v>
      </c>
      <c r="W61" s="707"/>
      <c r="X61" s="707"/>
      <c r="Y61" s="707"/>
      <c r="Z61" s="707"/>
      <c r="AA61" s="707"/>
      <c r="AB61" s="706" t="s">
        <v>372</v>
      </c>
      <c r="AC61" s="706"/>
      <c r="AD61" s="706"/>
      <c r="AE61" s="706"/>
      <c r="AF61" s="706"/>
      <c r="AG61" s="706"/>
      <c r="AH61" s="708"/>
      <c r="AI61" s="698"/>
      <c r="AJ61" s="699"/>
      <c r="AK61" s="699"/>
      <c r="AL61" s="699"/>
      <c r="AM61" s="699"/>
      <c r="AN61" s="699"/>
      <c r="AO61" s="699"/>
      <c r="AP61" s="699"/>
      <c r="AQ61" s="699"/>
      <c r="AR61" s="699"/>
      <c r="AS61" s="699"/>
      <c r="AT61" s="699"/>
      <c r="AU61" s="699"/>
      <c r="AV61" s="700"/>
      <c r="AW61" s="67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</row>
    <row r="62" spans="1:76" ht="30" customHeight="1">
      <c r="A62" s="691"/>
      <c r="B62" s="675" t="s">
        <v>418</v>
      </c>
      <c r="C62" s="676"/>
      <c r="D62" s="676" t="s">
        <v>419</v>
      </c>
      <c r="E62" s="676"/>
      <c r="F62" s="676"/>
      <c r="G62" s="676"/>
      <c r="H62" s="677" t="s">
        <v>255</v>
      </c>
      <c r="I62" s="678"/>
      <c r="J62" s="678"/>
      <c r="K62" s="679"/>
      <c r="L62" s="690" t="s">
        <v>420</v>
      </c>
      <c r="M62" s="690"/>
      <c r="N62" s="529" t="s">
        <v>514</v>
      </c>
      <c r="O62" s="529"/>
      <c r="P62" s="686" t="s">
        <v>421</v>
      </c>
      <c r="Q62" s="686"/>
      <c r="R62" s="686"/>
      <c r="S62" s="686"/>
      <c r="T62" s="686"/>
      <c r="U62" s="686"/>
      <c r="V62" s="686"/>
      <c r="W62" s="686"/>
      <c r="X62" s="686"/>
      <c r="Y62" s="686"/>
      <c r="Z62" s="686"/>
      <c r="AA62" s="686"/>
      <c r="AB62" s="686"/>
      <c r="AC62" s="687" t="s">
        <v>423</v>
      </c>
      <c r="AD62" s="687"/>
      <c r="AE62" s="687"/>
      <c r="AF62" s="687"/>
      <c r="AG62" s="687"/>
      <c r="AH62" s="688"/>
      <c r="AI62" s="698"/>
      <c r="AJ62" s="699"/>
      <c r="AK62" s="699"/>
      <c r="AL62" s="699"/>
      <c r="AM62" s="699"/>
      <c r="AN62" s="699"/>
      <c r="AO62" s="699"/>
      <c r="AP62" s="699"/>
      <c r="AQ62" s="699"/>
      <c r="AR62" s="699"/>
      <c r="AS62" s="699"/>
      <c r="AT62" s="699"/>
      <c r="AU62" s="699"/>
      <c r="AV62" s="700"/>
      <c r="AW62" s="67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</row>
    <row r="63" spans="1:76" ht="30" customHeight="1">
      <c r="A63" s="691"/>
      <c r="B63" s="675"/>
      <c r="C63" s="676"/>
      <c r="D63" s="676"/>
      <c r="E63" s="676"/>
      <c r="F63" s="676"/>
      <c r="G63" s="676"/>
      <c r="H63" s="680"/>
      <c r="I63" s="681"/>
      <c r="J63" s="681"/>
      <c r="K63" s="682"/>
      <c r="L63" s="529" t="s">
        <v>424</v>
      </c>
      <c r="M63" s="529"/>
      <c r="N63" s="690"/>
      <c r="O63" s="690"/>
      <c r="P63" s="686"/>
      <c r="Q63" s="686"/>
      <c r="R63" s="686"/>
      <c r="S63" s="709"/>
      <c r="T63" s="710"/>
      <c r="U63" s="710"/>
      <c r="V63" s="710"/>
      <c r="W63" s="710"/>
      <c r="X63" s="710"/>
      <c r="Y63" s="710"/>
      <c r="Z63" s="710"/>
      <c r="AA63" s="710"/>
      <c r="AB63" s="711"/>
      <c r="AC63" s="687" t="s">
        <v>292</v>
      </c>
      <c r="AD63" s="687"/>
      <c r="AE63" s="687"/>
      <c r="AF63" s="687"/>
      <c r="AG63" s="687"/>
      <c r="AH63" s="688"/>
      <c r="AI63" s="698"/>
      <c r="AJ63" s="699"/>
      <c r="AK63" s="699"/>
      <c r="AL63" s="699"/>
      <c r="AM63" s="699"/>
      <c r="AN63" s="699"/>
      <c r="AO63" s="699"/>
      <c r="AP63" s="699"/>
      <c r="AQ63" s="699"/>
      <c r="AR63" s="699"/>
      <c r="AS63" s="699"/>
      <c r="AT63" s="699"/>
      <c r="AU63" s="699"/>
      <c r="AV63" s="700"/>
      <c r="AW63" s="67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</row>
    <row r="64" spans="1:76" ht="30" customHeight="1">
      <c r="A64" s="691"/>
      <c r="B64" s="675"/>
      <c r="C64" s="676"/>
      <c r="D64" s="676"/>
      <c r="E64" s="676"/>
      <c r="F64" s="676"/>
      <c r="G64" s="676"/>
      <c r="H64" s="683"/>
      <c r="I64" s="684"/>
      <c r="J64" s="684"/>
      <c r="K64" s="685"/>
      <c r="L64" s="529"/>
      <c r="M64" s="529"/>
      <c r="N64" s="690"/>
      <c r="O64" s="690"/>
      <c r="P64" s="686"/>
      <c r="Q64" s="686"/>
      <c r="R64" s="686"/>
      <c r="S64" s="686"/>
      <c r="T64" s="686"/>
      <c r="U64" s="686"/>
      <c r="V64" s="686"/>
      <c r="W64" s="686"/>
      <c r="X64" s="686"/>
      <c r="Y64" s="686"/>
      <c r="Z64" s="686"/>
      <c r="AA64" s="686"/>
      <c r="AB64" s="686"/>
      <c r="AC64" s="687" t="s">
        <v>423</v>
      </c>
      <c r="AD64" s="687"/>
      <c r="AE64" s="687"/>
      <c r="AF64" s="687"/>
      <c r="AG64" s="687"/>
      <c r="AH64" s="688"/>
      <c r="AI64" s="698"/>
      <c r="AJ64" s="699"/>
      <c r="AK64" s="699"/>
      <c r="AL64" s="699"/>
      <c r="AM64" s="699"/>
      <c r="AN64" s="699"/>
      <c r="AO64" s="699"/>
      <c r="AP64" s="699"/>
      <c r="AQ64" s="699"/>
      <c r="AR64" s="699"/>
      <c r="AS64" s="699"/>
      <c r="AT64" s="699"/>
      <c r="AU64" s="699"/>
      <c r="AV64" s="700"/>
      <c r="AW64" s="674"/>
      <c r="AX64" s="55" t="s">
        <v>162</v>
      </c>
      <c r="AY64" s="63" t="s">
        <v>536</v>
      </c>
      <c r="AZ64" s="58" t="s">
        <v>78</v>
      </c>
      <c r="BA64" s="58" t="s">
        <v>78</v>
      </c>
      <c r="BB64" s="58" t="s">
        <v>84</v>
      </c>
      <c r="BC64" s="58" t="s">
        <v>84</v>
      </c>
      <c r="BD64" s="58" t="s">
        <v>540</v>
      </c>
      <c r="BE64" s="58" t="s">
        <v>540</v>
      </c>
      <c r="BF64" s="58" t="s">
        <v>541</v>
      </c>
      <c r="BG64" s="58" t="s">
        <v>368</v>
      </c>
      <c r="BH64" s="58" t="s">
        <v>542</v>
      </c>
      <c r="BI64" s="58" t="s">
        <v>155</v>
      </c>
      <c r="BJ64" s="64" t="s">
        <v>157</v>
      </c>
      <c r="BK64" s="64" t="s">
        <v>544</v>
      </c>
      <c r="BL64" s="64" t="s">
        <v>544</v>
      </c>
      <c r="BM64" s="60" t="s">
        <v>271</v>
      </c>
      <c r="BN64" s="60" t="s">
        <v>272</v>
      </c>
      <c r="BO64" s="167">
        <v>200</v>
      </c>
      <c r="BP64" s="167">
        <v>135</v>
      </c>
      <c r="BQ64" s="167">
        <v>160</v>
      </c>
      <c r="BR64" s="167">
        <v>235</v>
      </c>
      <c r="BS64" s="167" t="s">
        <v>150</v>
      </c>
      <c r="BT64" s="61" t="s">
        <v>147</v>
      </c>
      <c r="BU64" s="62">
        <v>2</v>
      </c>
      <c r="BV64" s="167">
        <v>3.5</v>
      </c>
      <c r="BW64" s="167">
        <v>3.5</v>
      </c>
      <c r="BX64" s="167">
        <v>2.5</v>
      </c>
    </row>
    <row r="65" spans="1:76" ht="30" customHeight="1" thickBot="1">
      <c r="A65" s="35" t="str">
        <f>MID(U59,6,2)</f>
        <v>AL</v>
      </c>
      <c r="B65" s="675"/>
      <c r="C65" s="676"/>
      <c r="D65" s="676" t="s">
        <v>426</v>
      </c>
      <c r="E65" s="676"/>
      <c r="F65" s="676"/>
      <c r="G65" s="676"/>
      <c r="H65" s="689" t="s">
        <v>427</v>
      </c>
      <c r="I65" s="689"/>
      <c r="J65" s="689"/>
      <c r="K65" s="689"/>
      <c r="L65" s="686" t="s">
        <v>652</v>
      </c>
      <c r="M65" s="686"/>
      <c r="N65" s="686"/>
      <c r="O65" s="686"/>
      <c r="P65" s="686" t="s">
        <v>429</v>
      </c>
      <c r="Q65" s="686"/>
      <c r="R65" s="686"/>
      <c r="S65" s="686"/>
      <c r="T65" s="686"/>
      <c r="U65" s="686"/>
      <c r="V65" s="686"/>
      <c r="W65" s="686"/>
      <c r="X65" s="686"/>
      <c r="Y65" s="686"/>
      <c r="Z65" s="686"/>
      <c r="AA65" s="686"/>
      <c r="AB65" s="686"/>
      <c r="AC65" s="687" t="s">
        <v>423</v>
      </c>
      <c r="AD65" s="687"/>
      <c r="AE65" s="687"/>
      <c r="AF65" s="687"/>
      <c r="AG65" s="687"/>
      <c r="AH65" s="688"/>
      <c r="AI65" s="701"/>
      <c r="AJ65" s="702"/>
      <c r="AK65" s="702"/>
      <c r="AL65" s="702"/>
      <c r="AM65" s="702"/>
      <c r="AN65" s="702"/>
      <c r="AO65" s="702"/>
      <c r="AP65" s="702"/>
      <c r="AQ65" s="702"/>
      <c r="AR65" s="702"/>
      <c r="AS65" s="702"/>
      <c r="AT65" s="702"/>
      <c r="AU65" s="702"/>
      <c r="AV65" s="703"/>
      <c r="AW65" s="674"/>
      <c r="AX65" s="55" t="s">
        <v>254</v>
      </c>
      <c r="AY65" s="171" t="s">
        <v>158</v>
      </c>
      <c r="AZ65" s="58" t="s">
        <v>151</v>
      </c>
      <c r="BA65" s="58" t="s">
        <v>151</v>
      </c>
      <c r="BB65" s="58" t="s">
        <v>152</v>
      </c>
      <c r="BC65" s="58" t="s">
        <v>152</v>
      </c>
      <c r="BD65" s="58" t="s">
        <v>79</v>
      </c>
      <c r="BE65" s="58" t="s">
        <v>79</v>
      </c>
      <c r="BF65" s="58" t="s">
        <v>153</v>
      </c>
      <c r="BG65" s="58" t="s">
        <v>153</v>
      </c>
      <c r="BH65" s="58" t="s">
        <v>154</v>
      </c>
      <c r="BI65" s="58" t="s">
        <v>155</v>
      </c>
      <c r="BJ65" s="59" t="s">
        <v>258</v>
      </c>
      <c r="BK65" s="59" t="s">
        <v>256</v>
      </c>
      <c r="BL65" s="59" t="s">
        <v>256</v>
      </c>
      <c r="BM65" s="60" t="s">
        <v>105</v>
      </c>
      <c r="BN65" s="60" t="s">
        <v>48</v>
      </c>
      <c r="BO65" s="167">
        <v>200</v>
      </c>
      <c r="BP65" s="167">
        <v>170</v>
      </c>
      <c r="BQ65" s="167">
        <v>140</v>
      </c>
      <c r="BR65" s="167">
        <v>200</v>
      </c>
      <c r="BS65" s="167">
        <v>220</v>
      </c>
      <c r="BT65" s="61" t="s">
        <v>147</v>
      </c>
      <c r="BU65" s="167">
        <v>1.5</v>
      </c>
      <c r="BV65" s="62">
        <v>3.5</v>
      </c>
      <c r="BW65" s="167">
        <v>3.5</v>
      </c>
      <c r="BX65" s="167">
        <v>4.5</v>
      </c>
    </row>
    <row r="66" spans="1:76" ht="30" customHeight="1" thickBot="1">
      <c r="B66" s="675"/>
      <c r="C66" s="676"/>
      <c r="D66" s="676"/>
      <c r="E66" s="676"/>
      <c r="F66" s="676"/>
      <c r="G66" s="676"/>
      <c r="H66" s="689" t="s">
        <v>430</v>
      </c>
      <c r="I66" s="689"/>
      <c r="J66" s="689"/>
      <c r="K66" s="689"/>
      <c r="L66" s="686" t="s">
        <v>653</v>
      </c>
      <c r="M66" s="686"/>
      <c r="N66" s="686"/>
      <c r="O66" s="686"/>
      <c r="P66" s="686"/>
      <c r="Q66" s="686"/>
      <c r="R66" s="686"/>
      <c r="S66" s="686"/>
      <c r="T66" s="686"/>
      <c r="U66" s="686"/>
      <c r="V66" s="686"/>
      <c r="W66" s="686"/>
      <c r="X66" s="686"/>
      <c r="Y66" s="686"/>
      <c r="Z66" s="686"/>
      <c r="AA66" s="686"/>
      <c r="AB66" s="686"/>
      <c r="AC66" s="687" t="s">
        <v>423</v>
      </c>
      <c r="AD66" s="687"/>
      <c r="AE66" s="687"/>
      <c r="AF66" s="687"/>
      <c r="AG66" s="687"/>
      <c r="AH66" s="688"/>
      <c r="AI66" s="561" t="s">
        <v>291</v>
      </c>
      <c r="AJ66" s="562"/>
      <c r="AK66" s="562"/>
      <c r="AL66" s="562"/>
      <c r="AM66" s="562"/>
      <c r="AN66" s="562"/>
      <c r="AO66" s="562"/>
      <c r="AP66" s="562"/>
      <c r="AQ66" s="562"/>
      <c r="AR66" s="562"/>
      <c r="AS66" s="562"/>
      <c r="AT66" s="562"/>
      <c r="AU66" s="562"/>
      <c r="AV66" s="563"/>
      <c r="AW66" s="37"/>
      <c r="AY66" s="171" t="s">
        <v>249</v>
      </c>
      <c r="AZ66" s="58" t="s">
        <v>156</v>
      </c>
      <c r="BA66" s="58" t="s">
        <v>156</v>
      </c>
      <c r="BB66" s="58" t="s">
        <v>160</v>
      </c>
      <c r="BC66" s="58" t="s">
        <v>160</v>
      </c>
      <c r="BD66" s="58" t="s">
        <v>79</v>
      </c>
      <c r="BE66" s="58" t="s">
        <v>79</v>
      </c>
      <c r="BF66" s="58" t="s">
        <v>94</v>
      </c>
      <c r="BG66" s="58" t="s">
        <v>94</v>
      </c>
      <c r="BH66" s="58" t="s">
        <v>154</v>
      </c>
      <c r="BI66" s="58" t="s">
        <v>155</v>
      </c>
      <c r="BJ66" s="59" t="s">
        <v>157</v>
      </c>
      <c r="BK66" s="59" t="s">
        <v>149</v>
      </c>
      <c r="BL66" s="59" t="s">
        <v>149</v>
      </c>
      <c r="BM66" s="60" t="s">
        <v>105</v>
      </c>
      <c r="BN66" s="60" t="s">
        <v>48</v>
      </c>
      <c r="BO66" s="167">
        <v>200</v>
      </c>
      <c r="BP66" s="167">
        <v>180</v>
      </c>
      <c r="BQ66" s="167">
        <v>205</v>
      </c>
      <c r="BR66" s="167">
        <v>200</v>
      </c>
      <c r="BS66" s="167">
        <v>200</v>
      </c>
      <c r="BT66" s="61"/>
      <c r="BU66" s="167">
        <v>3</v>
      </c>
      <c r="BV66" s="167">
        <v>3.5</v>
      </c>
      <c r="BW66" s="167">
        <v>3.5</v>
      </c>
      <c r="BX66" s="167">
        <v>4</v>
      </c>
    </row>
    <row r="67" spans="1:76" ht="27" customHeight="1" thickBot="1">
      <c r="A67" s="654" t="str">
        <f>U59</f>
        <v>LD11BAL-211015D0</v>
      </c>
      <c r="B67" s="660" t="s">
        <v>431</v>
      </c>
      <c r="C67" s="661"/>
      <c r="D67" s="661"/>
      <c r="E67" s="661"/>
      <c r="F67" s="661"/>
      <c r="G67" s="661"/>
      <c r="H67" s="663" t="s">
        <v>656</v>
      </c>
      <c r="I67" s="664"/>
      <c r="J67" s="664"/>
      <c r="K67" s="664"/>
      <c r="L67" s="664"/>
      <c r="M67" s="664"/>
      <c r="N67" s="664"/>
      <c r="O67" s="665"/>
      <c r="P67" s="555" t="s">
        <v>432</v>
      </c>
      <c r="Q67" s="556"/>
      <c r="R67" s="557"/>
      <c r="S67" s="536" t="s">
        <v>600</v>
      </c>
      <c r="T67" s="537"/>
      <c r="U67" s="537"/>
      <c r="V67" s="537"/>
      <c r="W67" s="537"/>
      <c r="X67" s="538"/>
      <c r="Y67" s="536" t="s">
        <v>298</v>
      </c>
      <c r="Z67" s="537"/>
      <c r="AA67" s="537"/>
      <c r="AB67" s="537"/>
      <c r="AC67" s="538"/>
      <c r="AD67" s="650" t="s">
        <v>287</v>
      </c>
      <c r="AE67" s="537"/>
      <c r="AF67" s="537"/>
      <c r="AG67" s="537"/>
      <c r="AH67" s="538"/>
      <c r="AI67" s="755" t="s">
        <v>292</v>
      </c>
      <c r="AJ67" s="756"/>
      <c r="AK67" s="765"/>
      <c r="AL67" s="765"/>
      <c r="AM67" s="765"/>
      <c r="AN67" s="765"/>
      <c r="AO67" s="765"/>
      <c r="AP67" s="756" t="s">
        <v>293</v>
      </c>
      <c r="AQ67" s="756"/>
      <c r="AR67" s="765" t="s">
        <v>294</v>
      </c>
      <c r="AS67" s="765"/>
      <c r="AT67" s="765"/>
      <c r="AU67" s="765"/>
      <c r="AV67" s="766"/>
      <c r="AW67" s="36"/>
      <c r="AY67" s="51" t="s">
        <v>161</v>
      </c>
      <c r="AZ67" s="58" t="s">
        <v>156</v>
      </c>
      <c r="BA67" s="58" t="s">
        <v>156</v>
      </c>
      <c r="BB67" s="58" t="s">
        <v>160</v>
      </c>
      <c r="BC67" s="58" t="s">
        <v>160</v>
      </c>
      <c r="BD67" s="58" t="s">
        <v>79</v>
      </c>
      <c r="BE67" s="58" t="s">
        <v>79</v>
      </c>
      <c r="BF67" s="58" t="s">
        <v>94</v>
      </c>
      <c r="BG67" s="58" t="s">
        <v>94</v>
      </c>
      <c r="BH67" s="58" t="s">
        <v>154</v>
      </c>
      <c r="BI67" s="58" t="s">
        <v>155</v>
      </c>
      <c r="BJ67" s="59" t="s">
        <v>86</v>
      </c>
      <c r="BK67" s="59" t="s">
        <v>148</v>
      </c>
      <c r="BL67" s="59" t="s">
        <v>148</v>
      </c>
      <c r="BM67" s="60" t="s">
        <v>105</v>
      </c>
      <c r="BN67" s="60" t="s">
        <v>48</v>
      </c>
      <c r="BO67" s="167">
        <v>200</v>
      </c>
      <c r="BP67" s="167">
        <v>120</v>
      </c>
      <c r="BQ67" s="167">
        <v>170</v>
      </c>
      <c r="BR67" s="167">
        <v>215</v>
      </c>
      <c r="BS67" s="167">
        <v>230</v>
      </c>
      <c r="BT67" s="61"/>
      <c r="BU67" s="167">
        <v>1.5</v>
      </c>
      <c r="BV67" s="167">
        <v>4</v>
      </c>
      <c r="BW67" s="167">
        <v>3.5</v>
      </c>
      <c r="BX67" s="167">
        <v>4</v>
      </c>
    </row>
    <row r="68" spans="1:76" ht="27" customHeight="1" thickBot="1">
      <c r="A68" s="654"/>
      <c r="B68" s="660" t="s">
        <v>593</v>
      </c>
      <c r="C68" s="661"/>
      <c r="D68" s="661"/>
      <c r="E68" s="661"/>
      <c r="F68" s="661"/>
      <c r="G68" s="661"/>
      <c r="H68" s="662"/>
      <c r="I68" s="662"/>
      <c r="J68" s="662"/>
      <c r="K68" s="662"/>
      <c r="L68" s="662"/>
      <c r="M68" s="662"/>
      <c r="N68" s="662"/>
      <c r="O68" s="662"/>
      <c r="P68" s="662"/>
      <c r="Q68" s="662"/>
      <c r="R68" s="662"/>
      <c r="S68" s="661" t="s">
        <v>594</v>
      </c>
      <c r="T68" s="661"/>
      <c r="U68" s="661"/>
      <c r="V68" s="661"/>
      <c r="W68" s="661"/>
      <c r="X68" s="661"/>
      <c r="Y68" s="536" t="s">
        <v>596</v>
      </c>
      <c r="Z68" s="550"/>
      <c r="AA68" s="550"/>
      <c r="AB68" s="551"/>
      <c r="AC68" s="552" t="s">
        <v>597</v>
      </c>
      <c r="AD68" s="553"/>
      <c r="AE68" s="553"/>
      <c r="AF68" s="553"/>
      <c r="AG68" s="553"/>
      <c r="AH68" s="554"/>
      <c r="AI68" s="561" t="s">
        <v>290</v>
      </c>
      <c r="AJ68" s="562"/>
      <c r="AK68" s="562"/>
      <c r="AL68" s="562"/>
      <c r="AM68" s="562"/>
      <c r="AN68" s="562"/>
      <c r="AO68" s="562"/>
      <c r="AP68" s="562"/>
      <c r="AQ68" s="562"/>
      <c r="AR68" s="562"/>
      <c r="AS68" s="562"/>
      <c r="AT68" s="562"/>
      <c r="AU68" s="562"/>
      <c r="AV68" s="563"/>
      <c r="AW68" s="653"/>
      <c r="AY68" s="171" t="s">
        <v>364</v>
      </c>
      <c r="AZ68" s="58" t="s">
        <v>365</v>
      </c>
      <c r="BA68" s="58" t="s">
        <v>365</v>
      </c>
      <c r="BB68" s="58" t="s">
        <v>366</v>
      </c>
      <c r="BC68" s="58" t="s">
        <v>366</v>
      </c>
      <c r="BD68" s="58" t="s">
        <v>367</v>
      </c>
      <c r="BE68" s="58" t="s">
        <v>367</v>
      </c>
      <c r="BF68" s="58" t="s">
        <v>368</v>
      </c>
      <c r="BG68" s="58" t="s">
        <v>368</v>
      </c>
      <c r="BH68" s="58" t="s">
        <v>360</v>
      </c>
      <c r="BI68" s="58" t="s">
        <v>369</v>
      </c>
      <c r="BJ68" s="59" t="s">
        <v>370</v>
      </c>
      <c r="BK68" s="59" t="s">
        <v>371</v>
      </c>
      <c r="BL68" s="59" t="s">
        <v>371</v>
      </c>
      <c r="BM68" s="60" t="s">
        <v>271</v>
      </c>
      <c r="BN68" s="60" t="s">
        <v>272</v>
      </c>
      <c r="BO68" s="167">
        <v>100</v>
      </c>
      <c r="BP68" s="167">
        <v>110</v>
      </c>
      <c r="BQ68" s="167">
        <v>210</v>
      </c>
      <c r="BR68" s="167">
        <v>230</v>
      </c>
      <c r="BS68" s="167">
        <v>155</v>
      </c>
      <c r="BT68" s="61" t="s">
        <v>356</v>
      </c>
      <c r="BU68" s="167">
        <v>1.5</v>
      </c>
      <c r="BV68" s="167">
        <v>2.5</v>
      </c>
      <c r="BW68" s="167">
        <v>3</v>
      </c>
      <c r="BX68" s="167">
        <v>3</v>
      </c>
    </row>
    <row r="69" spans="1:76" ht="27" customHeight="1">
      <c r="A69" s="654"/>
      <c r="B69" s="660"/>
      <c r="C69" s="661"/>
      <c r="D69" s="661"/>
      <c r="E69" s="661"/>
      <c r="F69" s="661"/>
      <c r="G69" s="661"/>
      <c r="H69" s="662"/>
      <c r="I69" s="662"/>
      <c r="J69" s="662"/>
      <c r="K69" s="662"/>
      <c r="L69" s="662"/>
      <c r="M69" s="662"/>
      <c r="N69" s="662"/>
      <c r="O69" s="662"/>
      <c r="P69" s="662"/>
      <c r="Q69" s="662"/>
      <c r="R69" s="662"/>
      <c r="S69" s="661"/>
      <c r="T69" s="661"/>
      <c r="U69" s="661"/>
      <c r="V69" s="661"/>
      <c r="W69" s="661"/>
      <c r="X69" s="661"/>
      <c r="Y69" s="555" t="s">
        <v>595</v>
      </c>
      <c r="Z69" s="556"/>
      <c r="AA69" s="556"/>
      <c r="AB69" s="557"/>
      <c r="AC69" s="558"/>
      <c r="AD69" s="559"/>
      <c r="AE69" s="559"/>
      <c r="AF69" s="559"/>
      <c r="AG69" s="559"/>
      <c r="AH69" s="560"/>
      <c r="AI69" s="771" t="s">
        <v>524</v>
      </c>
      <c r="AJ69" s="772"/>
      <c r="AK69" s="772"/>
      <c r="AL69" s="772"/>
      <c r="AM69" s="772"/>
      <c r="AN69" s="772"/>
      <c r="AO69" s="773"/>
      <c r="AP69" s="771" t="s">
        <v>296</v>
      </c>
      <c r="AQ69" s="772"/>
      <c r="AR69" s="772"/>
      <c r="AS69" s="772"/>
      <c r="AT69" s="772"/>
      <c r="AU69" s="772"/>
      <c r="AV69" s="773"/>
      <c r="AW69" s="653"/>
      <c r="AY69" s="171" t="s">
        <v>373</v>
      </c>
      <c r="AZ69" s="58" t="s">
        <v>365</v>
      </c>
      <c r="BA69" s="58" t="s">
        <v>365</v>
      </c>
      <c r="BB69" s="58" t="s">
        <v>366</v>
      </c>
      <c r="BC69" s="58" t="s">
        <v>366</v>
      </c>
      <c r="BD69" s="58" t="s">
        <v>367</v>
      </c>
      <c r="BE69" s="58" t="s">
        <v>367</v>
      </c>
      <c r="BF69" s="58" t="s">
        <v>368</v>
      </c>
      <c r="BG69" s="58" t="s">
        <v>368</v>
      </c>
      <c r="BH69" s="58" t="s">
        <v>360</v>
      </c>
      <c r="BI69" s="58" t="s">
        <v>369</v>
      </c>
      <c r="BJ69" s="59" t="s">
        <v>354</v>
      </c>
      <c r="BK69" s="59" t="s">
        <v>355</v>
      </c>
      <c r="BL69" s="59" t="s">
        <v>355</v>
      </c>
      <c r="BM69" s="60" t="s">
        <v>271</v>
      </c>
      <c r="BN69" s="60" t="s">
        <v>272</v>
      </c>
      <c r="BO69" s="167">
        <v>120</v>
      </c>
      <c r="BP69" s="167">
        <v>120</v>
      </c>
      <c r="BQ69" s="167">
        <v>210</v>
      </c>
      <c r="BR69" s="167">
        <v>225</v>
      </c>
      <c r="BS69" s="167">
        <v>130</v>
      </c>
      <c r="BT69" s="61" t="s">
        <v>356</v>
      </c>
      <c r="BU69" s="167">
        <v>1.5</v>
      </c>
      <c r="BV69" s="167">
        <v>3</v>
      </c>
      <c r="BW69" s="167">
        <v>3</v>
      </c>
      <c r="BX69" s="167">
        <v>3</v>
      </c>
    </row>
    <row r="70" spans="1:76" ht="27" customHeight="1">
      <c r="A70" s="654"/>
      <c r="B70" s="655" t="s">
        <v>506</v>
      </c>
      <c r="C70" s="656"/>
      <c r="D70" s="656"/>
      <c r="E70" s="656"/>
      <c r="F70" s="656"/>
      <c r="G70" s="656"/>
      <c r="H70" s="656"/>
      <c r="I70" s="656"/>
      <c r="J70" s="656"/>
      <c r="K70" s="555" t="s">
        <v>438</v>
      </c>
      <c r="L70" s="556"/>
      <c r="M70" s="556"/>
      <c r="N70" s="556"/>
      <c r="O70" s="556"/>
      <c r="P70" s="556"/>
      <c r="Q70" s="556"/>
      <c r="R70" s="556"/>
      <c r="S70" s="556"/>
      <c r="T70" s="556"/>
      <c r="U70" s="556"/>
      <c r="V70" s="556"/>
      <c r="W70" s="556"/>
      <c r="X70" s="557"/>
      <c r="Y70" s="555" t="s">
        <v>439</v>
      </c>
      <c r="Z70" s="556"/>
      <c r="AA70" s="556"/>
      <c r="AB70" s="557"/>
      <c r="AC70" s="558" t="s">
        <v>507</v>
      </c>
      <c r="AD70" s="559"/>
      <c r="AE70" s="559"/>
      <c r="AF70" s="559"/>
      <c r="AG70" s="559"/>
      <c r="AH70" s="560"/>
      <c r="AI70" s="645" t="s">
        <v>487</v>
      </c>
      <c r="AJ70" s="646"/>
      <c r="AK70" s="646"/>
      <c r="AL70" s="646"/>
      <c r="AM70" s="630"/>
      <c r="AN70" s="769" t="s">
        <v>293</v>
      </c>
      <c r="AO70" s="770"/>
      <c r="AP70" s="645" t="s">
        <v>487</v>
      </c>
      <c r="AQ70" s="646"/>
      <c r="AR70" s="646"/>
      <c r="AS70" s="646"/>
      <c r="AT70" s="630"/>
      <c r="AU70" s="769" t="s">
        <v>293</v>
      </c>
      <c r="AV70" s="770"/>
      <c r="AW70" s="653"/>
      <c r="AY70" s="171" t="s">
        <v>374</v>
      </c>
      <c r="AZ70" s="58" t="s">
        <v>375</v>
      </c>
      <c r="BA70" s="58" t="s">
        <v>375</v>
      </c>
      <c r="BB70" s="58" t="s">
        <v>376</v>
      </c>
      <c r="BC70" s="58" t="s">
        <v>376</v>
      </c>
      <c r="BD70" s="58" t="s">
        <v>377</v>
      </c>
      <c r="BE70" s="58" t="s">
        <v>377</v>
      </c>
      <c r="BF70" s="58" t="s">
        <v>378</v>
      </c>
      <c r="BG70" s="58" t="s">
        <v>378</v>
      </c>
      <c r="BH70" s="58" t="s">
        <v>379</v>
      </c>
      <c r="BI70" s="58" t="s">
        <v>268</v>
      </c>
      <c r="BJ70" s="59" t="s">
        <v>354</v>
      </c>
      <c r="BK70" s="59" t="s">
        <v>355</v>
      </c>
      <c r="BL70" s="59" t="s">
        <v>355</v>
      </c>
      <c r="BM70" s="60" t="s">
        <v>271</v>
      </c>
      <c r="BN70" s="60" t="s">
        <v>272</v>
      </c>
      <c r="BO70" s="167">
        <v>150</v>
      </c>
      <c r="BP70" s="167">
        <v>150</v>
      </c>
      <c r="BQ70" s="167">
        <v>220</v>
      </c>
      <c r="BR70" s="167">
        <v>200</v>
      </c>
      <c r="BS70" s="167">
        <v>225</v>
      </c>
      <c r="BT70" s="61" t="s">
        <v>356</v>
      </c>
      <c r="BU70" s="167">
        <v>1.5</v>
      </c>
      <c r="BV70" s="167">
        <v>3.2</v>
      </c>
      <c r="BW70" s="167">
        <v>3</v>
      </c>
      <c r="BX70" s="167">
        <v>3.5</v>
      </c>
    </row>
    <row r="71" spans="1:76" ht="27" customHeight="1" thickBot="1">
      <c r="A71" s="654"/>
      <c r="B71" s="657"/>
      <c r="C71" s="658"/>
      <c r="D71" s="658"/>
      <c r="E71" s="659"/>
      <c r="F71" s="659"/>
      <c r="G71" s="659"/>
      <c r="H71" s="659"/>
      <c r="I71" s="659"/>
      <c r="J71" s="659"/>
      <c r="K71" s="651" t="s">
        <v>600</v>
      </c>
      <c r="L71" s="652"/>
      <c r="M71" s="652"/>
      <c r="N71" s="652"/>
      <c r="O71" s="652"/>
      <c r="P71" s="536" t="s">
        <v>298</v>
      </c>
      <c r="Q71" s="537"/>
      <c r="R71" s="537"/>
      <c r="S71" s="537"/>
      <c r="T71" s="538"/>
      <c r="U71" s="650" t="s">
        <v>287</v>
      </c>
      <c r="V71" s="537"/>
      <c r="W71" s="537"/>
      <c r="X71" s="538"/>
      <c r="Y71" s="767"/>
      <c r="Z71" s="767"/>
      <c r="AA71" s="767"/>
      <c r="AB71" s="768"/>
      <c r="AC71" s="759"/>
      <c r="AD71" s="760"/>
      <c r="AE71" s="761"/>
      <c r="AF71" s="762"/>
      <c r="AG71" s="763"/>
      <c r="AH71" s="764"/>
      <c r="AI71" s="496" t="s">
        <v>289</v>
      </c>
      <c r="AJ71" s="497"/>
      <c r="AK71" s="497"/>
      <c r="AL71" s="497"/>
      <c r="AM71" s="498"/>
      <c r="AN71" s="499" t="s">
        <v>300</v>
      </c>
      <c r="AO71" s="500"/>
      <c r="AP71" s="496" t="s">
        <v>289</v>
      </c>
      <c r="AQ71" s="497"/>
      <c r="AR71" s="497"/>
      <c r="AS71" s="497"/>
      <c r="AT71" s="498"/>
      <c r="AU71" s="499" t="s">
        <v>300</v>
      </c>
      <c r="AV71" s="500"/>
      <c r="AW71" s="653"/>
      <c r="AY71" s="171" t="s">
        <v>380</v>
      </c>
      <c r="AZ71" s="58" t="s">
        <v>375</v>
      </c>
      <c r="BA71" s="58" t="s">
        <v>375</v>
      </c>
      <c r="BB71" s="58" t="s">
        <v>376</v>
      </c>
      <c r="BC71" s="58" t="s">
        <v>376</v>
      </c>
      <c r="BD71" s="58" t="s">
        <v>377</v>
      </c>
      <c r="BE71" s="58" t="s">
        <v>377</v>
      </c>
      <c r="BF71" s="58" t="s">
        <v>378</v>
      </c>
      <c r="BG71" s="58" t="s">
        <v>378</v>
      </c>
      <c r="BH71" s="58" t="s">
        <v>379</v>
      </c>
      <c r="BI71" s="58" t="s">
        <v>268</v>
      </c>
      <c r="BJ71" s="59" t="s">
        <v>370</v>
      </c>
      <c r="BK71" s="59" t="s">
        <v>371</v>
      </c>
      <c r="BL71" s="59" t="s">
        <v>371</v>
      </c>
      <c r="BM71" s="60" t="s">
        <v>271</v>
      </c>
      <c r="BN71" s="60" t="s">
        <v>272</v>
      </c>
      <c r="BO71" s="167">
        <v>140</v>
      </c>
      <c r="BP71" s="167">
        <v>140</v>
      </c>
      <c r="BQ71" s="167">
        <v>220</v>
      </c>
      <c r="BR71" s="167">
        <v>200</v>
      </c>
      <c r="BS71" s="167">
        <v>225</v>
      </c>
      <c r="BT71" s="61" t="s">
        <v>356</v>
      </c>
      <c r="BU71" s="167">
        <v>1</v>
      </c>
      <c r="BV71" s="167">
        <v>3.2</v>
      </c>
      <c r="BW71" s="167">
        <v>3</v>
      </c>
      <c r="BX71" s="167">
        <v>3.5</v>
      </c>
    </row>
    <row r="72" spans="1:76" ht="27.75" customHeight="1">
      <c r="A72" s="666" t="str">
        <f>"*"&amp;U59&amp;"*"</f>
        <v>*LD11BAL-211015D0*</v>
      </c>
      <c r="B72" s="668" t="s">
        <v>164</v>
      </c>
      <c r="C72" s="669"/>
      <c r="D72" s="669"/>
      <c r="E72" s="669"/>
      <c r="F72" s="669"/>
      <c r="G72" s="669"/>
      <c r="H72" s="669"/>
      <c r="I72" s="669"/>
      <c r="J72" s="669"/>
      <c r="K72" s="669"/>
      <c r="L72" s="669"/>
      <c r="M72" s="669"/>
      <c r="N72" s="669"/>
      <c r="O72" s="669"/>
      <c r="P72" s="669"/>
      <c r="Q72" s="669"/>
      <c r="R72" s="669"/>
      <c r="S72" s="669"/>
      <c r="T72" s="669"/>
      <c r="U72" s="669"/>
      <c r="V72" s="669"/>
      <c r="W72" s="669"/>
      <c r="X72" s="669"/>
      <c r="Y72" s="669"/>
      <c r="Z72" s="669"/>
      <c r="AA72" s="669"/>
      <c r="AB72" s="669"/>
      <c r="AC72" s="669"/>
      <c r="AD72" s="669"/>
      <c r="AE72" s="669"/>
      <c r="AF72" s="669"/>
      <c r="AG72" s="669"/>
      <c r="AH72" s="670"/>
      <c r="AI72" s="496" t="s">
        <v>298</v>
      </c>
      <c r="AJ72" s="497"/>
      <c r="AK72" s="497"/>
      <c r="AL72" s="497"/>
      <c r="AM72" s="498"/>
      <c r="AN72" s="499" t="s">
        <v>300</v>
      </c>
      <c r="AO72" s="500"/>
      <c r="AP72" s="496" t="s">
        <v>298</v>
      </c>
      <c r="AQ72" s="497"/>
      <c r="AR72" s="497"/>
      <c r="AS72" s="497"/>
      <c r="AT72" s="498"/>
      <c r="AU72" s="499" t="s">
        <v>300</v>
      </c>
      <c r="AV72" s="500"/>
      <c r="AW72" s="653"/>
      <c r="AY72" s="171" t="s">
        <v>381</v>
      </c>
      <c r="AZ72" s="58" t="s">
        <v>263</v>
      </c>
      <c r="BA72" s="58" t="s">
        <v>263</v>
      </c>
      <c r="BB72" s="58" t="s">
        <v>267</v>
      </c>
      <c r="BC72" s="58" t="s">
        <v>267</v>
      </c>
      <c r="BD72" s="58" t="s">
        <v>265</v>
      </c>
      <c r="BE72" s="58" t="s">
        <v>265</v>
      </c>
      <c r="BF72" s="58" t="s">
        <v>266</v>
      </c>
      <c r="BG72" s="58" t="s">
        <v>266</v>
      </c>
      <c r="BH72" s="58" t="s">
        <v>267</v>
      </c>
      <c r="BI72" s="58" t="s">
        <v>268</v>
      </c>
      <c r="BJ72" s="59" t="s">
        <v>354</v>
      </c>
      <c r="BK72" s="59" t="s">
        <v>355</v>
      </c>
      <c r="BL72" s="59" t="s">
        <v>355</v>
      </c>
      <c r="BM72" s="60" t="s">
        <v>271</v>
      </c>
      <c r="BN72" s="60" t="s">
        <v>272</v>
      </c>
      <c r="BO72" s="167">
        <v>110</v>
      </c>
      <c r="BP72" s="167">
        <v>110</v>
      </c>
      <c r="BQ72" s="167">
        <v>200</v>
      </c>
      <c r="BR72" s="167">
        <v>200</v>
      </c>
      <c r="BS72" s="167">
        <v>150</v>
      </c>
      <c r="BT72" s="61" t="s">
        <v>356</v>
      </c>
      <c r="BU72" s="167">
        <v>2</v>
      </c>
      <c r="BV72" s="167">
        <v>3</v>
      </c>
      <c r="BW72" s="167">
        <v>3</v>
      </c>
      <c r="BX72" s="167">
        <v>3.5</v>
      </c>
    </row>
    <row r="73" spans="1:76" ht="27.75" customHeight="1" thickBot="1">
      <c r="A73" s="666"/>
      <c r="B73" s="671"/>
      <c r="C73" s="672"/>
      <c r="D73" s="672"/>
      <c r="E73" s="672"/>
      <c r="F73" s="672"/>
      <c r="G73" s="672"/>
      <c r="H73" s="672"/>
      <c r="I73" s="672"/>
      <c r="J73" s="672"/>
      <c r="K73" s="672"/>
      <c r="L73" s="672"/>
      <c r="M73" s="672"/>
      <c r="N73" s="672"/>
      <c r="O73" s="672"/>
      <c r="P73" s="672"/>
      <c r="Q73" s="672"/>
      <c r="R73" s="672"/>
      <c r="S73" s="672"/>
      <c r="T73" s="672"/>
      <c r="U73" s="672"/>
      <c r="V73" s="672"/>
      <c r="W73" s="672"/>
      <c r="X73" s="672"/>
      <c r="Y73" s="672"/>
      <c r="Z73" s="672"/>
      <c r="AA73" s="672"/>
      <c r="AB73" s="672"/>
      <c r="AC73" s="672"/>
      <c r="AD73" s="672"/>
      <c r="AE73" s="672"/>
      <c r="AF73" s="672"/>
      <c r="AG73" s="672"/>
      <c r="AH73" s="673"/>
      <c r="AI73" s="496" t="s">
        <v>287</v>
      </c>
      <c r="AJ73" s="497"/>
      <c r="AK73" s="497"/>
      <c r="AL73" s="497"/>
      <c r="AM73" s="498"/>
      <c r="AN73" s="499" t="s">
        <v>300</v>
      </c>
      <c r="AO73" s="500"/>
      <c r="AP73" s="496" t="s">
        <v>287</v>
      </c>
      <c r="AQ73" s="497"/>
      <c r="AR73" s="497"/>
      <c r="AS73" s="497"/>
      <c r="AT73" s="498"/>
      <c r="AU73" s="499" t="s">
        <v>300</v>
      </c>
      <c r="AV73" s="500"/>
      <c r="AW73" s="647" t="str">
        <f>"*"&amp;U59&amp;"*"</f>
        <v>*LD11BAL-211015D0*</v>
      </c>
      <c r="AY73" s="171" t="s">
        <v>382</v>
      </c>
      <c r="AZ73" s="58" t="s">
        <v>375</v>
      </c>
      <c r="BA73" s="58" t="s">
        <v>375</v>
      </c>
      <c r="BB73" s="58" t="s">
        <v>383</v>
      </c>
      <c r="BC73" s="58" t="s">
        <v>383</v>
      </c>
      <c r="BD73" s="58" t="s">
        <v>265</v>
      </c>
      <c r="BE73" s="58" t="s">
        <v>265</v>
      </c>
      <c r="BF73" s="58" t="s">
        <v>361</v>
      </c>
      <c r="BG73" s="58" t="s">
        <v>361</v>
      </c>
      <c r="BH73" s="58" t="s">
        <v>267</v>
      </c>
      <c r="BI73" s="58" t="s">
        <v>268</v>
      </c>
      <c r="BJ73" s="59" t="s">
        <v>384</v>
      </c>
      <c r="BK73" s="59" t="s">
        <v>385</v>
      </c>
      <c r="BL73" s="59" t="s">
        <v>385</v>
      </c>
      <c r="BM73" s="60" t="s">
        <v>271</v>
      </c>
      <c r="BN73" s="60" t="s">
        <v>272</v>
      </c>
      <c r="BO73" s="167">
        <v>120</v>
      </c>
      <c r="BP73" s="167" t="s">
        <v>454</v>
      </c>
      <c r="BQ73" s="167">
        <v>200</v>
      </c>
      <c r="BR73" s="167">
        <v>200</v>
      </c>
      <c r="BS73" s="167">
        <v>220</v>
      </c>
      <c r="BT73" s="61" t="s">
        <v>356</v>
      </c>
      <c r="BU73" s="167">
        <v>2</v>
      </c>
      <c r="BV73" s="62">
        <v>3</v>
      </c>
      <c r="BW73" s="167">
        <v>4</v>
      </c>
      <c r="BX73" s="167">
        <v>3.5</v>
      </c>
    </row>
    <row r="74" spans="1:76" ht="27.75" customHeight="1">
      <c r="A74" s="666"/>
      <c r="B74" s="610" t="s">
        <v>50</v>
      </c>
      <c r="C74" s="611"/>
      <c r="D74" s="611"/>
      <c r="E74" s="596" t="s">
        <v>27</v>
      </c>
      <c r="F74" s="597"/>
      <c r="G74" s="597"/>
      <c r="H74" s="597"/>
      <c r="I74" s="597"/>
      <c r="J74" s="597"/>
      <c r="K74" s="597"/>
      <c r="L74" s="597"/>
      <c r="M74" s="597"/>
      <c r="N74" s="597"/>
      <c r="O74" s="597"/>
      <c r="P74" s="598"/>
      <c r="Q74" s="596" t="s">
        <v>165</v>
      </c>
      <c r="R74" s="597"/>
      <c r="S74" s="597"/>
      <c r="T74" s="597"/>
      <c r="U74" s="597"/>
      <c r="V74" s="597"/>
      <c r="W74" s="597"/>
      <c r="X74" s="597"/>
      <c r="Y74" s="597"/>
      <c r="Z74" s="598"/>
      <c r="AA74" s="596" t="s">
        <v>285</v>
      </c>
      <c r="AB74" s="597"/>
      <c r="AC74" s="597"/>
      <c r="AD74" s="597"/>
      <c r="AE74" s="597"/>
      <c r="AF74" s="597"/>
      <c r="AG74" s="597"/>
      <c r="AH74" s="599"/>
      <c r="AI74" s="496" t="s">
        <v>288</v>
      </c>
      <c r="AJ74" s="497"/>
      <c r="AK74" s="497"/>
      <c r="AL74" s="497"/>
      <c r="AM74" s="498"/>
      <c r="AN74" s="499" t="s">
        <v>300</v>
      </c>
      <c r="AO74" s="500"/>
      <c r="AP74" s="496" t="s">
        <v>288</v>
      </c>
      <c r="AQ74" s="497"/>
      <c r="AR74" s="497"/>
      <c r="AS74" s="497"/>
      <c r="AT74" s="498"/>
      <c r="AU74" s="499" t="s">
        <v>300</v>
      </c>
      <c r="AV74" s="500"/>
      <c r="AW74" s="647"/>
      <c r="AX74" s="49"/>
      <c r="AY74" s="63" t="s">
        <v>250</v>
      </c>
      <c r="AZ74" s="58" t="s">
        <v>263</v>
      </c>
      <c r="BA74" s="58" t="s">
        <v>263</v>
      </c>
      <c r="BB74" s="58" t="s">
        <v>264</v>
      </c>
      <c r="BC74" s="58" t="s">
        <v>264</v>
      </c>
      <c r="BD74" s="58" t="s">
        <v>265</v>
      </c>
      <c r="BE74" s="58" t="s">
        <v>265</v>
      </c>
      <c r="BF74" s="58" t="s">
        <v>266</v>
      </c>
      <c r="BG74" s="58" t="s">
        <v>266</v>
      </c>
      <c r="BH74" s="58" t="s">
        <v>267</v>
      </c>
      <c r="BI74" s="58" t="s">
        <v>268</v>
      </c>
      <c r="BJ74" s="64" t="s">
        <v>269</v>
      </c>
      <c r="BK74" s="64" t="s">
        <v>270</v>
      </c>
      <c r="BL74" s="64" t="s">
        <v>270</v>
      </c>
      <c r="BM74" s="60" t="s">
        <v>271</v>
      </c>
      <c r="BN74" s="60" t="s">
        <v>272</v>
      </c>
      <c r="BO74" s="167">
        <v>110</v>
      </c>
      <c r="BP74" s="167" t="s">
        <v>443</v>
      </c>
      <c r="BQ74" s="167">
        <v>180</v>
      </c>
      <c r="BR74" s="167">
        <v>190</v>
      </c>
      <c r="BS74" s="167">
        <v>230</v>
      </c>
      <c r="BT74" s="61"/>
      <c r="BU74" s="167">
        <v>1.5</v>
      </c>
      <c r="BV74" s="167">
        <v>3</v>
      </c>
      <c r="BW74" s="167">
        <v>4</v>
      </c>
      <c r="BX74" s="167">
        <v>4</v>
      </c>
    </row>
    <row r="75" spans="1:76" ht="27.75" customHeight="1" thickBot="1">
      <c r="A75" s="666"/>
      <c r="B75" s="589"/>
      <c r="C75" s="590"/>
      <c r="D75" s="590"/>
      <c r="E75" s="600" t="s">
        <v>284</v>
      </c>
      <c r="F75" s="601"/>
      <c r="G75" s="600" t="s">
        <v>280</v>
      </c>
      <c r="H75" s="601"/>
      <c r="I75" s="600" t="s">
        <v>281</v>
      </c>
      <c r="J75" s="601"/>
      <c r="K75" s="600" t="s">
        <v>282</v>
      </c>
      <c r="L75" s="601"/>
      <c r="M75" s="600" t="s">
        <v>283</v>
      </c>
      <c r="N75" s="601"/>
      <c r="O75" s="172" t="s">
        <v>474</v>
      </c>
      <c r="P75" s="173" t="s">
        <v>637</v>
      </c>
      <c r="Q75" s="600" t="s">
        <v>280</v>
      </c>
      <c r="R75" s="601"/>
      <c r="S75" s="600" t="s">
        <v>281</v>
      </c>
      <c r="T75" s="601"/>
      <c r="U75" s="600" t="s">
        <v>282</v>
      </c>
      <c r="V75" s="601"/>
      <c r="W75" s="600" t="s">
        <v>283</v>
      </c>
      <c r="X75" s="601"/>
      <c r="Y75" s="172" t="s">
        <v>474</v>
      </c>
      <c r="Z75" s="173" t="s">
        <v>637</v>
      </c>
      <c r="AA75" s="602" t="s">
        <v>280</v>
      </c>
      <c r="AB75" s="602"/>
      <c r="AC75" s="600" t="s">
        <v>639</v>
      </c>
      <c r="AD75" s="601"/>
      <c r="AE75" s="600" t="s">
        <v>283</v>
      </c>
      <c r="AF75" s="601"/>
      <c r="AG75" s="648" t="s">
        <v>636</v>
      </c>
      <c r="AH75" s="649"/>
      <c r="AI75" s="78" t="s">
        <v>509</v>
      </c>
      <c r="AJ75" s="78" t="s">
        <v>510</v>
      </c>
      <c r="AK75" s="78" t="s">
        <v>511</v>
      </c>
      <c r="AL75" s="78" t="s">
        <v>512</v>
      </c>
      <c r="AM75" s="78" t="s">
        <v>513</v>
      </c>
      <c r="AN75" s="78" t="s">
        <v>301</v>
      </c>
      <c r="AO75" s="114" t="s">
        <v>534</v>
      </c>
      <c r="AP75" s="78" t="s">
        <v>509</v>
      </c>
      <c r="AQ75" s="78" t="s">
        <v>510</v>
      </c>
      <c r="AR75" s="78" t="s">
        <v>511</v>
      </c>
      <c r="AS75" s="78" t="s">
        <v>512</v>
      </c>
      <c r="AT75" s="78" t="s">
        <v>513</v>
      </c>
      <c r="AU75" s="78" t="s">
        <v>301</v>
      </c>
      <c r="AV75" s="114" t="s">
        <v>534</v>
      </c>
      <c r="AW75" s="647"/>
      <c r="AX75" s="49"/>
      <c r="AY75" s="171"/>
      <c r="AZ75" s="58"/>
      <c r="BA75" s="58"/>
      <c r="BB75" s="58"/>
      <c r="BC75" s="58"/>
      <c r="BD75" s="58"/>
      <c r="BE75" s="58"/>
      <c r="BF75" s="58"/>
      <c r="BG75" s="58"/>
      <c r="BH75" s="58"/>
      <c r="BI75" s="58"/>
      <c r="BJ75" s="59"/>
      <c r="BK75" s="59"/>
      <c r="BL75" s="59"/>
      <c r="BM75" s="60"/>
      <c r="BN75" s="60"/>
      <c r="BO75" s="167"/>
      <c r="BP75" s="167"/>
      <c r="BQ75" s="167"/>
      <c r="BR75" s="167"/>
      <c r="BS75" s="167"/>
      <c r="BT75" s="167"/>
      <c r="BU75" s="167"/>
      <c r="BV75" s="167"/>
      <c r="BW75" s="167"/>
      <c r="BX75" s="167"/>
    </row>
    <row r="76" spans="1:76" ht="32.1" customHeight="1" thickTop="1">
      <c r="A76" s="666"/>
      <c r="B76" s="610" t="s">
        <v>166</v>
      </c>
      <c r="C76" s="611"/>
      <c r="D76" s="611"/>
      <c r="E76" s="546">
        <v>100</v>
      </c>
      <c r="F76" s="547"/>
      <c r="G76" s="546">
        <v>90</v>
      </c>
      <c r="H76" s="547"/>
      <c r="I76" s="546">
        <v>186</v>
      </c>
      <c r="J76" s="547"/>
      <c r="K76" s="546">
        <v>206</v>
      </c>
      <c r="L76" s="547"/>
      <c r="M76" s="546">
        <v>160</v>
      </c>
      <c r="N76" s="547"/>
      <c r="O76" s="157">
        <v>163</v>
      </c>
      <c r="P76" s="170">
        <v>150</v>
      </c>
      <c r="Q76" s="546">
        <v>1.5</v>
      </c>
      <c r="R76" s="547"/>
      <c r="S76" s="546">
        <v>2</v>
      </c>
      <c r="T76" s="547"/>
      <c r="U76" s="546">
        <v>4</v>
      </c>
      <c r="V76" s="547"/>
      <c r="W76" s="546">
        <v>3</v>
      </c>
      <c r="X76" s="547"/>
      <c r="Y76" s="157">
        <v>3</v>
      </c>
      <c r="Z76" s="170">
        <v>2</v>
      </c>
      <c r="AA76" s="546">
        <v>0.5</v>
      </c>
      <c r="AB76" s="547"/>
      <c r="AC76" s="546">
        <v>0.5</v>
      </c>
      <c r="AD76" s="547"/>
      <c r="AE76" s="546">
        <v>0.3</v>
      </c>
      <c r="AF76" s="547"/>
      <c r="AG76" s="546">
        <v>0.3</v>
      </c>
      <c r="AH76" s="569"/>
      <c r="AI76" s="79"/>
      <c r="AJ76" s="80"/>
      <c r="AK76" s="80"/>
      <c r="AL76" s="80"/>
      <c r="AM76" s="80"/>
      <c r="AN76" s="80"/>
      <c r="AO76" s="115"/>
      <c r="AP76" s="79"/>
      <c r="AQ76" s="80"/>
      <c r="AR76" s="80"/>
      <c r="AS76" s="80"/>
      <c r="AT76" s="80"/>
      <c r="AU76" s="80"/>
      <c r="AV76" s="115"/>
      <c r="AW76" s="647"/>
      <c r="AX76" s="49"/>
      <c r="AY76" s="171"/>
      <c r="AZ76" s="58"/>
      <c r="BA76" s="58"/>
      <c r="BB76" s="58"/>
      <c r="BC76" s="58"/>
      <c r="BD76" s="58"/>
      <c r="BE76" s="58"/>
      <c r="BF76" s="58"/>
      <c r="BG76" s="58"/>
      <c r="BH76" s="58"/>
      <c r="BI76" s="58"/>
      <c r="BJ76" s="59"/>
      <c r="BK76" s="59"/>
      <c r="BL76" s="59"/>
      <c r="BM76" s="60"/>
      <c r="BN76" s="60"/>
      <c r="BO76" s="167"/>
      <c r="BP76" s="167"/>
      <c r="BQ76" s="167"/>
      <c r="BR76" s="167"/>
      <c r="BS76" s="167"/>
      <c r="BT76" s="167"/>
      <c r="BU76" s="167"/>
      <c r="BV76" s="167"/>
      <c r="BW76" s="167"/>
      <c r="BX76" s="167"/>
    </row>
    <row r="77" spans="1:76" ht="32.1" customHeight="1">
      <c r="A77" s="666"/>
      <c r="B77" s="587" t="s">
        <v>167</v>
      </c>
      <c r="C77" s="588"/>
      <c r="D77" s="588"/>
      <c r="E77" s="548" t="s">
        <v>471</v>
      </c>
      <c r="F77" s="545"/>
      <c r="G77" s="548" t="s">
        <v>471</v>
      </c>
      <c r="H77" s="545"/>
      <c r="I77" s="544" t="s">
        <v>470</v>
      </c>
      <c r="J77" s="545"/>
      <c r="K77" s="544" t="s">
        <v>470</v>
      </c>
      <c r="L77" s="545"/>
      <c r="M77" s="544" t="s">
        <v>470</v>
      </c>
      <c r="N77" s="545"/>
      <c r="O77" s="158" t="s">
        <v>470</v>
      </c>
      <c r="P77" s="162" t="s">
        <v>571</v>
      </c>
      <c r="Q77" s="548" t="s">
        <v>472</v>
      </c>
      <c r="R77" s="545"/>
      <c r="S77" s="548" t="s">
        <v>473</v>
      </c>
      <c r="T77" s="545"/>
      <c r="U77" s="548" t="s">
        <v>473</v>
      </c>
      <c r="V77" s="545"/>
      <c r="W77" s="548" t="s">
        <v>473</v>
      </c>
      <c r="X77" s="545"/>
      <c r="Y77" s="158" t="s">
        <v>473</v>
      </c>
      <c r="Z77" s="161" t="s">
        <v>473</v>
      </c>
      <c r="AA77" s="570" t="s">
        <v>570</v>
      </c>
      <c r="AB77" s="571"/>
      <c r="AC77" s="570" t="s">
        <v>570</v>
      </c>
      <c r="AD77" s="571"/>
      <c r="AE77" s="570" t="s">
        <v>570</v>
      </c>
      <c r="AF77" s="571"/>
      <c r="AG77" s="570" t="s">
        <v>570</v>
      </c>
      <c r="AH77" s="571"/>
      <c r="AI77" s="82"/>
      <c r="AJ77" s="77"/>
      <c r="AK77" s="77"/>
      <c r="AL77" s="77"/>
      <c r="AM77" s="77"/>
      <c r="AN77" s="77"/>
      <c r="AO77" s="108"/>
      <c r="AP77" s="82"/>
      <c r="AQ77" s="77"/>
      <c r="AR77" s="77"/>
      <c r="AS77" s="77"/>
      <c r="AT77" s="77"/>
      <c r="AU77" s="77"/>
      <c r="AV77" s="108"/>
      <c r="AW77" s="647"/>
      <c r="AX77" s="49"/>
      <c r="AY77" s="171"/>
      <c r="AZ77" s="58"/>
      <c r="BA77" s="58"/>
      <c r="BB77" s="58"/>
      <c r="BC77" s="58"/>
      <c r="BD77" s="58"/>
      <c r="BE77" s="58"/>
      <c r="BF77" s="58"/>
      <c r="BG77" s="58"/>
      <c r="BH77" s="58"/>
      <c r="BI77" s="58"/>
      <c r="BJ77" s="59"/>
      <c r="BK77" s="59"/>
      <c r="BL77" s="59"/>
      <c r="BM77" s="60"/>
      <c r="BN77" s="60"/>
      <c r="BO77" s="167"/>
      <c r="BP77" s="167"/>
      <c r="BQ77" s="167"/>
      <c r="BR77" s="167"/>
      <c r="BS77" s="167"/>
      <c r="BT77" s="167"/>
      <c r="BU77" s="167"/>
      <c r="BV77" s="167"/>
      <c r="BW77" s="167"/>
      <c r="BX77" s="167"/>
    </row>
    <row r="78" spans="1:76" ht="32.1" customHeight="1" thickBot="1">
      <c r="A78" s="666"/>
      <c r="B78" s="589" t="s">
        <v>168</v>
      </c>
      <c r="C78" s="590"/>
      <c r="D78" s="590"/>
      <c r="E78" s="572"/>
      <c r="F78" s="573"/>
      <c r="G78" s="572"/>
      <c r="H78" s="573"/>
      <c r="I78" s="572"/>
      <c r="J78" s="573"/>
      <c r="K78" s="572"/>
      <c r="L78" s="573"/>
      <c r="M78" s="572"/>
      <c r="N78" s="573"/>
      <c r="O78" s="159"/>
      <c r="P78" s="166"/>
      <c r="Q78" s="572"/>
      <c r="R78" s="573"/>
      <c r="S78" s="572"/>
      <c r="T78" s="573"/>
      <c r="U78" s="572"/>
      <c r="V78" s="573"/>
      <c r="W78" s="572"/>
      <c r="X78" s="573"/>
      <c r="Y78" s="159"/>
      <c r="Z78" s="166"/>
      <c r="AA78" s="572"/>
      <c r="AB78" s="573"/>
      <c r="AC78" s="572"/>
      <c r="AD78" s="573"/>
      <c r="AE78" s="572"/>
      <c r="AF78" s="573"/>
      <c r="AG78" s="572"/>
      <c r="AH78" s="574"/>
      <c r="AI78" s="116"/>
      <c r="AJ78" s="110"/>
      <c r="AK78" s="110"/>
      <c r="AL78" s="110"/>
      <c r="AM78" s="110"/>
      <c r="AN78" s="110"/>
      <c r="AO78" s="111"/>
      <c r="AP78" s="116"/>
      <c r="AQ78" s="110"/>
      <c r="AR78" s="110"/>
      <c r="AS78" s="110"/>
      <c r="AT78" s="110"/>
      <c r="AU78" s="110"/>
      <c r="AV78" s="111"/>
      <c r="AW78" s="647"/>
      <c r="AX78" s="49"/>
      <c r="AY78" s="50"/>
    </row>
    <row r="79" spans="1:76" ht="7.5" customHeight="1">
      <c r="A79" s="667"/>
      <c r="B79" s="39"/>
      <c r="AW79" s="647"/>
      <c r="AX79" s="49"/>
      <c r="AY79" s="50"/>
    </row>
    <row r="80" spans="1:76" ht="3" customHeight="1" thickBot="1">
      <c r="AW80" s="36"/>
      <c r="AX80" s="46"/>
      <c r="AY80" s="56"/>
      <c r="BX80" s="55"/>
    </row>
    <row r="81" spans="1:78" ht="20.100000000000001" customHeight="1">
      <c r="B81" s="747" t="s">
        <v>178</v>
      </c>
      <c r="C81" s="748"/>
      <c r="D81" s="748"/>
      <c r="E81" s="748"/>
      <c r="F81" s="748"/>
      <c r="G81" s="748"/>
      <c r="H81" s="748"/>
      <c r="I81" s="748"/>
      <c r="J81" s="748"/>
      <c r="K81" s="748"/>
      <c r="L81" s="748"/>
      <c r="M81" s="748"/>
      <c r="N81" s="748"/>
      <c r="O81" s="748"/>
      <c r="P81" s="748"/>
      <c r="Q81" s="748"/>
      <c r="R81" s="748"/>
      <c r="S81" s="748"/>
      <c r="T81" s="748"/>
      <c r="U81" s="748"/>
      <c r="V81" s="748"/>
      <c r="W81" s="748"/>
      <c r="X81" s="748"/>
      <c r="Y81" s="748"/>
      <c r="Z81" s="748"/>
      <c r="AA81" s="748"/>
      <c r="AB81" s="748"/>
      <c r="AC81" s="748"/>
      <c r="AD81" s="748"/>
      <c r="AE81" s="38"/>
      <c r="AF81" s="38"/>
      <c r="AG81" s="39"/>
      <c r="AH81" s="40"/>
      <c r="AI81" s="40"/>
      <c r="AJ81" s="40"/>
      <c r="AK81" s="40"/>
      <c r="AL81" s="40"/>
      <c r="AM81" s="642" t="s">
        <v>179</v>
      </c>
      <c r="AN81" s="507" t="s">
        <v>10</v>
      </c>
      <c r="AO81" s="507"/>
      <c r="AP81" s="507"/>
      <c r="AQ81" s="507" t="s">
        <v>19</v>
      </c>
      <c r="AR81" s="507"/>
      <c r="AS81" s="507"/>
      <c r="AT81" s="507" t="s">
        <v>20</v>
      </c>
      <c r="AU81" s="507"/>
      <c r="AV81" s="508"/>
      <c r="AW81" s="36"/>
      <c r="AX81" s="46"/>
      <c r="AY81" s="56"/>
      <c r="BX81" s="55"/>
    </row>
    <row r="82" spans="1:78" ht="20.100000000000001" customHeight="1">
      <c r="B82" s="749"/>
      <c r="C82" s="750"/>
      <c r="D82" s="750"/>
      <c r="E82" s="750"/>
      <c r="F82" s="750"/>
      <c r="G82" s="750"/>
      <c r="H82" s="750"/>
      <c r="I82" s="750"/>
      <c r="J82" s="750"/>
      <c r="K82" s="750"/>
      <c r="L82" s="750"/>
      <c r="M82" s="750"/>
      <c r="N82" s="750"/>
      <c r="O82" s="750"/>
      <c r="P82" s="750"/>
      <c r="Q82" s="750"/>
      <c r="R82" s="750"/>
      <c r="S82" s="750"/>
      <c r="T82" s="750"/>
      <c r="U82" s="750"/>
      <c r="V82" s="750"/>
      <c r="W82" s="750"/>
      <c r="X82" s="750"/>
      <c r="Y82" s="750"/>
      <c r="Z82" s="750"/>
      <c r="AA82" s="750"/>
      <c r="AB82" s="750"/>
      <c r="AC82" s="750"/>
      <c r="AD82" s="751"/>
      <c r="AE82" s="539" t="s">
        <v>183</v>
      </c>
      <c r="AF82" s="540"/>
      <c r="AG82" s="541"/>
      <c r="AH82" s="539" t="s">
        <v>242</v>
      </c>
      <c r="AI82" s="540"/>
      <c r="AJ82" s="540"/>
      <c r="AK82" s="540"/>
      <c r="AL82" s="541"/>
      <c r="AM82" s="643"/>
      <c r="AN82" s="549"/>
      <c r="AO82" s="549"/>
      <c r="AP82" s="549"/>
      <c r="AQ82" s="549"/>
      <c r="AR82" s="549"/>
      <c r="AS82" s="549"/>
      <c r="AT82" s="549"/>
      <c r="AU82" s="549"/>
      <c r="AV82" s="633"/>
      <c r="AW82" s="36"/>
      <c r="AX82" s="46"/>
      <c r="AY82" s="56"/>
      <c r="BX82" s="55"/>
    </row>
    <row r="83" spans="1:78" ht="20.100000000000001" customHeight="1" thickBot="1">
      <c r="B83" s="752"/>
      <c r="C83" s="753"/>
      <c r="D83" s="753"/>
      <c r="E83" s="753"/>
      <c r="F83" s="753"/>
      <c r="G83" s="753"/>
      <c r="H83" s="753"/>
      <c r="I83" s="753"/>
      <c r="J83" s="753"/>
      <c r="K83" s="753"/>
      <c r="L83" s="753"/>
      <c r="M83" s="753"/>
      <c r="N83" s="753"/>
      <c r="O83" s="753"/>
      <c r="P83" s="753"/>
      <c r="Q83" s="753"/>
      <c r="R83" s="753"/>
      <c r="S83" s="753"/>
      <c r="T83" s="753"/>
      <c r="U83" s="753"/>
      <c r="V83" s="753"/>
      <c r="W83" s="753"/>
      <c r="X83" s="753"/>
      <c r="Y83" s="753"/>
      <c r="Z83" s="753"/>
      <c r="AA83" s="753"/>
      <c r="AB83" s="753"/>
      <c r="AC83" s="753"/>
      <c r="AD83" s="754"/>
      <c r="AE83" s="636" t="s">
        <v>184</v>
      </c>
      <c r="AF83" s="637"/>
      <c r="AG83" s="638"/>
      <c r="AH83" s="636" t="s">
        <v>241</v>
      </c>
      <c r="AI83" s="637"/>
      <c r="AJ83" s="637"/>
      <c r="AK83" s="637"/>
      <c r="AL83" s="638"/>
      <c r="AM83" s="644"/>
      <c r="AN83" s="634"/>
      <c r="AO83" s="634"/>
      <c r="AP83" s="634"/>
      <c r="AQ83" s="634"/>
      <c r="AR83" s="634"/>
      <c r="AS83" s="634"/>
      <c r="AT83" s="634"/>
      <c r="AU83" s="634"/>
      <c r="AV83" s="635"/>
      <c r="AW83" s="36"/>
      <c r="AX83" s="46"/>
      <c r="AY83" s="56">
        <v>200</v>
      </c>
      <c r="BB83" s="56">
        <v>120</v>
      </c>
      <c r="BE83" s="56">
        <v>170</v>
      </c>
      <c r="BH83" s="56">
        <v>215</v>
      </c>
      <c r="BK83" s="56">
        <v>240</v>
      </c>
      <c r="BN83" s="56">
        <v>0</v>
      </c>
      <c r="BQ83" s="56">
        <v>1.5</v>
      </c>
      <c r="BT83" s="56">
        <v>3.5</v>
      </c>
      <c r="BW83" s="56">
        <v>3.5</v>
      </c>
      <c r="BX83" s="55"/>
      <c r="BZ83" s="55">
        <v>4</v>
      </c>
    </row>
    <row r="84" spans="1:78" ht="26.1" customHeight="1">
      <c r="B84" s="641" t="s">
        <v>14</v>
      </c>
      <c r="C84" s="609"/>
      <c r="D84" s="609"/>
      <c r="E84" s="609"/>
      <c r="F84" s="609"/>
      <c r="G84" s="609"/>
      <c r="H84" s="609"/>
      <c r="I84" s="609" t="s">
        <v>15</v>
      </c>
      <c r="J84" s="609"/>
      <c r="K84" s="609"/>
      <c r="L84" s="609"/>
      <c r="M84" s="609"/>
      <c r="N84" s="609"/>
      <c r="O84" s="609"/>
      <c r="P84" s="609"/>
      <c r="Q84" s="609"/>
      <c r="R84" s="609"/>
      <c r="S84" s="609"/>
      <c r="T84" s="609"/>
      <c r="U84" s="609" t="s">
        <v>83</v>
      </c>
      <c r="V84" s="609"/>
      <c r="W84" s="609"/>
      <c r="X84" s="609"/>
      <c r="Y84" s="609"/>
      <c r="Z84" s="609"/>
      <c r="AA84" s="609"/>
      <c r="AB84" s="609"/>
      <c r="AC84" s="609"/>
      <c r="AD84" s="609"/>
      <c r="AE84" s="609"/>
      <c r="AF84" s="609"/>
      <c r="AG84" s="509" t="s">
        <v>49</v>
      </c>
      <c r="AH84" s="509"/>
      <c r="AI84" s="509"/>
      <c r="AJ84" s="509"/>
      <c r="AK84" s="609" t="s">
        <v>236</v>
      </c>
      <c r="AL84" s="609"/>
      <c r="AM84" s="609"/>
      <c r="AN84" s="609"/>
      <c r="AO84" s="509" t="s">
        <v>59</v>
      </c>
      <c r="AP84" s="509"/>
      <c r="AQ84" s="509"/>
      <c r="AR84" s="509"/>
      <c r="AS84" s="509" t="s">
        <v>187</v>
      </c>
      <c r="AT84" s="509"/>
      <c r="AU84" s="509"/>
      <c r="AV84" s="510"/>
      <c r="AW84" s="36"/>
      <c r="AX84" s="46"/>
      <c r="AY84" s="56"/>
      <c r="BX84" s="55"/>
    </row>
    <row r="85" spans="1:78" ht="26.1" customHeight="1">
      <c r="B85" s="603" t="str">
        <f>B59</f>
        <v>SKI</v>
      </c>
      <c r="C85" s="604"/>
      <c r="D85" s="604"/>
      <c r="E85" s="604"/>
      <c r="F85" s="604"/>
      <c r="G85" s="604"/>
      <c r="H85" s="604"/>
      <c r="I85" s="542" t="str">
        <f>I59</f>
        <v>(E556)(H)0.4x45-PP10x49-46.5P</v>
      </c>
      <c r="J85" s="542"/>
      <c r="K85" s="542"/>
      <c r="L85" s="542"/>
      <c r="M85" s="542"/>
      <c r="N85" s="542"/>
      <c r="O85" s="542"/>
      <c r="P85" s="542"/>
      <c r="Q85" s="542"/>
      <c r="R85" s="542"/>
      <c r="S85" s="542"/>
      <c r="T85" s="542"/>
      <c r="U85" s="542" t="str">
        <f>U59</f>
        <v>LD11BAL-211015D0</v>
      </c>
      <c r="V85" s="542"/>
      <c r="W85" s="542"/>
      <c r="X85" s="542"/>
      <c r="Y85" s="542"/>
      <c r="Z85" s="542"/>
      <c r="AA85" s="542"/>
      <c r="AB85" s="542"/>
      <c r="AC85" s="542"/>
      <c r="AD85" s="542"/>
      <c r="AE85" s="542"/>
      <c r="AF85" s="542"/>
      <c r="AG85" s="543"/>
      <c r="AH85" s="543"/>
      <c r="AI85" s="543"/>
      <c r="AJ85" s="543"/>
      <c r="AK85" s="511"/>
      <c r="AL85" s="511"/>
      <c r="AM85" s="511"/>
      <c r="AN85" s="511"/>
      <c r="AO85" s="511"/>
      <c r="AP85" s="511"/>
      <c r="AQ85" s="511"/>
      <c r="AR85" s="511"/>
      <c r="AS85" s="623"/>
      <c r="AT85" s="623"/>
      <c r="AU85" s="623"/>
      <c r="AV85" s="624"/>
      <c r="AW85" s="36"/>
      <c r="AX85" s="46"/>
      <c r="AY85" s="56"/>
      <c r="BX85" s="55"/>
    </row>
    <row r="86" spans="1:78" ht="26.1" customHeight="1" thickBot="1">
      <c r="B86" s="592" t="s">
        <v>215</v>
      </c>
      <c r="C86" s="502"/>
      <c r="D86" s="503"/>
      <c r="E86" s="593"/>
      <c r="F86" s="594"/>
      <c r="G86" s="594"/>
      <c r="H86" s="595"/>
      <c r="I86" s="501" t="s">
        <v>216</v>
      </c>
      <c r="J86" s="502"/>
      <c r="K86" s="503"/>
      <c r="L86" s="593"/>
      <c r="M86" s="594"/>
      <c r="N86" s="594"/>
      <c r="O86" s="594"/>
      <c r="P86" s="594"/>
      <c r="Q86" s="501" t="s">
        <v>259</v>
      </c>
      <c r="R86" s="502"/>
      <c r="S86" s="503"/>
      <c r="T86" s="504"/>
      <c r="U86" s="505"/>
      <c r="V86" s="505"/>
      <c r="W86" s="505"/>
      <c r="X86" s="505"/>
      <c r="Y86" s="789" t="s">
        <v>591</v>
      </c>
      <c r="Z86" s="790"/>
      <c r="AA86" s="791"/>
      <c r="AB86" s="762" t="s">
        <v>590</v>
      </c>
      <c r="AC86" s="763"/>
      <c r="AD86" s="763"/>
      <c r="AE86" s="763"/>
      <c r="AF86" s="792"/>
      <c r="AG86" s="501" t="s">
        <v>260</v>
      </c>
      <c r="AH86" s="502"/>
      <c r="AI86" s="503"/>
      <c r="AJ86" s="504"/>
      <c r="AK86" s="505"/>
      <c r="AL86" s="505"/>
      <c r="AM86" s="505"/>
      <c r="AN86" s="582"/>
      <c r="AO86" s="501" t="s">
        <v>262</v>
      </c>
      <c r="AP86" s="502"/>
      <c r="AQ86" s="503"/>
      <c r="AR86" s="504"/>
      <c r="AS86" s="505"/>
      <c r="AT86" s="505"/>
      <c r="AU86" s="505"/>
      <c r="AV86" s="506"/>
      <c r="AW86" s="36"/>
      <c r="AX86" s="46"/>
      <c r="AY86" s="56"/>
      <c r="BX86" s="55"/>
    </row>
    <row r="87" spans="1:78" ht="30" customHeight="1" thickBot="1">
      <c r="B87" s="605" t="s">
        <v>244</v>
      </c>
      <c r="C87" s="606"/>
      <c r="D87" s="606"/>
      <c r="E87" s="606"/>
      <c r="F87" s="606"/>
      <c r="G87" s="606"/>
      <c r="H87" s="606"/>
      <c r="I87" s="606"/>
      <c r="J87" s="606"/>
      <c r="K87" s="606"/>
      <c r="L87" s="606"/>
      <c r="M87" s="606"/>
      <c r="N87" s="606"/>
      <c r="O87" s="606"/>
      <c r="P87" s="606"/>
      <c r="Q87" s="606"/>
      <c r="R87" s="606"/>
      <c r="S87" s="606"/>
      <c r="T87" s="606"/>
      <c r="U87" s="606"/>
      <c r="V87" s="606"/>
      <c r="W87" s="606"/>
      <c r="X87" s="606"/>
      <c r="Y87" s="606"/>
      <c r="Z87" s="606"/>
      <c r="AA87" s="606"/>
      <c r="AB87" s="606"/>
      <c r="AC87" s="606"/>
      <c r="AD87" s="606"/>
      <c r="AE87" s="606"/>
      <c r="AF87" s="606"/>
      <c r="AG87" s="606"/>
      <c r="AH87" s="606"/>
      <c r="AI87" s="606"/>
      <c r="AJ87" s="606"/>
      <c r="AK87" s="606"/>
      <c r="AL87" s="606"/>
      <c r="AM87" s="606"/>
      <c r="AN87" s="606"/>
      <c r="AO87" s="606"/>
      <c r="AP87" s="606"/>
      <c r="AQ87" s="606"/>
      <c r="AR87" s="606"/>
      <c r="AS87" s="606"/>
      <c r="AT87" s="606"/>
      <c r="AU87" s="606"/>
      <c r="AV87" s="607"/>
      <c r="AW87" s="36"/>
      <c r="AX87" s="46"/>
      <c r="AY87" s="56"/>
      <c r="BX87" s="55"/>
    </row>
    <row r="88" spans="1:78" ht="30" customHeight="1">
      <c r="B88" s="608" t="s">
        <v>235</v>
      </c>
      <c r="C88" s="576"/>
      <c r="D88" s="585" t="s">
        <v>51</v>
      </c>
      <c r="E88" s="585"/>
      <c r="F88" s="585"/>
      <c r="G88" s="585"/>
      <c r="H88" s="585"/>
      <c r="I88" s="585"/>
      <c r="J88" s="585" t="s">
        <v>52</v>
      </c>
      <c r="K88" s="585"/>
      <c r="L88" s="585"/>
      <c r="M88" s="585"/>
      <c r="N88" s="585"/>
      <c r="O88" s="585"/>
      <c r="P88" s="585" t="s">
        <v>189</v>
      </c>
      <c r="Q88" s="585"/>
      <c r="R88" s="585"/>
      <c r="S88" s="585"/>
      <c r="T88" s="585"/>
      <c r="U88" s="585"/>
      <c r="V88" s="585" t="s">
        <v>190</v>
      </c>
      <c r="W88" s="585"/>
      <c r="X88" s="585"/>
      <c r="Y88" s="585"/>
      <c r="Z88" s="585"/>
      <c r="AA88" s="585"/>
      <c r="AB88" s="585" t="s">
        <v>224</v>
      </c>
      <c r="AC88" s="585"/>
      <c r="AD88" s="585"/>
      <c r="AE88" s="576" t="s">
        <v>221</v>
      </c>
      <c r="AF88" s="576"/>
      <c r="AG88" s="576"/>
      <c r="AH88" s="576"/>
      <c r="AI88" s="576"/>
      <c r="AJ88" s="576"/>
      <c r="AK88" s="565" t="s">
        <v>58</v>
      </c>
      <c r="AL88" s="565"/>
      <c r="AM88" s="565"/>
      <c r="AN88" s="565"/>
      <c r="AO88" s="565"/>
      <c r="AP88" s="565"/>
      <c r="AQ88" s="631" t="s">
        <v>562</v>
      </c>
      <c r="AR88" s="787"/>
      <c r="AS88" s="787"/>
      <c r="AT88" s="788"/>
      <c r="AU88" s="631" t="s">
        <v>561</v>
      </c>
      <c r="AV88" s="632"/>
      <c r="AW88" s="36"/>
      <c r="AX88" s="46"/>
      <c r="AY88" s="56"/>
      <c r="BX88" s="55"/>
    </row>
    <row r="89" spans="1:78" ht="24.95" customHeight="1">
      <c r="B89" s="591" t="s">
        <v>225</v>
      </c>
      <c r="C89" s="581"/>
      <c r="D89" s="580" t="s">
        <v>217</v>
      </c>
      <c r="E89" s="580"/>
      <c r="F89" s="580" t="s">
        <v>218</v>
      </c>
      <c r="G89" s="580"/>
      <c r="H89" s="580" t="s">
        <v>515</v>
      </c>
      <c r="I89" s="580"/>
      <c r="J89" s="575" t="s">
        <v>194</v>
      </c>
      <c r="K89" s="575"/>
      <c r="L89" s="575"/>
      <c r="M89" s="575" t="s">
        <v>195</v>
      </c>
      <c r="N89" s="575"/>
      <c r="O89" s="575"/>
      <c r="P89" s="575" t="s">
        <v>194</v>
      </c>
      <c r="Q89" s="575"/>
      <c r="R89" s="575"/>
      <c r="S89" s="575" t="s">
        <v>195</v>
      </c>
      <c r="T89" s="575"/>
      <c r="U89" s="575"/>
      <c r="V89" s="575" t="s">
        <v>194</v>
      </c>
      <c r="W89" s="575"/>
      <c r="X89" s="575"/>
      <c r="Y89" s="575" t="s">
        <v>195</v>
      </c>
      <c r="Z89" s="575"/>
      <c r="AA89" s="575"/>
      <c r="AB89" s="580" t="s">
        <v>219</v>
      </c>
      <c r="AC89" s="580"/>
      <c r="AD89" s="580"/>
      <c r="AE89" s="580" t="s">
        <v>223</v>
      </c>
      <c r="AF89" s="580"/>
      <c r="AG89" s="580"/>
      <c r="AH89" s="581" t="s">
        <v>222</v>
      </c>
      <c r="AI89" s="581"/>
      <c r="AJ89" s="581"/>
      <c r="AK89" s="580" t="s">
        <v>196</v>
      </c>
      <c r="AL89" s="580"/>
      <c r="AM89" s="580"/>
      <c r="AN89" s="580" t="s">
        <v>197</v>
      </c>
      <c r="AO89" s="580"/>
      <c r="AP89" s="580"/>
      <c r="AQ89" s="627" t="s">
        <v>217</v>
      </c>
      <c r="AR89" s="628"/>
      <c r="AS89" s="627" t="s">
        <v>218</v>
      </c>
      <c r="AT89" s="628"/>
      <c r="AU89" s="629" t="s">
        <v>252</v>
      </c>
      <c r="AV89" s="630"/>
      <c r="AW89" s="36"/>
      <c r="AX89" s="46"/>
      <c r="AY89" s="56"/>
      <c r="BX89" s="55"/>
    </row>
    <row r="90" spans="1:78" ht="30" customHeight="1">
      <c r="B90" s="583" t="s">
        <v>243</v>
      </c>
      <c r="C90" s="584"/>
      <c r="D90" s="586" t="e">
        <f>VLOOKUP(I59, AY64:BN77,2,0)</f>
        <v>#N/A</v>
      </c>
      <c r="E90" s="586"/>
      <c r="F90" s="586" t="e">
        <f>VLOOKUP(I59, AY63:BN77,3,0)</f>
        <v>#N/A</v>
      </c>
      <c r="G90" s="586"/>
      <c r="H90" s="586" t="s">
        <v>516</v>
      </c>
      <c r="I90" s="586"/>
      <c r="J90" s="577" t="e">
        <f>VLOOKUP(I59, AY62:BL78,4,0)</f>
        <v>#N/A</v>
      </c>
      <c r="K90" s="578"/>
      <c r="L90" s="579"/>
      <c r="M90" s="577" t="e">
        <f>VLOOKUP(I59, AY62:BL78,5,0)</f>
        <v>#N/A</v>
      </c>
      <c r="N90" s="578"/>
      <c r="O90" s="579"/>
      <c r="P90" s="577" t="e">
        <f>VLOOKUP(I59, AY62:BL78,6,0)</f>
        <v>#N/A</v>
      </c>
      <c r="Q90" s="578"/>
      <c r="R90" s="579"/>
      <c r="S90" s="577" t="e">
        <f>VLOOKUP(I59, AY62:BL78,7,0)</f>
        <v>#N/A</v>
      </c>
      <c r="T90" s="578"/>
      <c r="U90" s="579"/>
      <c r="V90" s="577" t="e">
        <f>VLOOKUP(I59, AY62:BL78,8,0)</f>
        <v>#N/A</v>
      </c>
      <c r="W90" s="578"/>
      <c r="X90" s="579"/>
      <c r="Y90" s="577" t="e">
        <f>VLOOKUP(I59, AY62:BL78,9,0)</f>
        <v>#N/A</v>
      </c>
      <c r="Z90" s="578"/>
      <c r="AA90" s="579"/>
      <c r="AB90" s="577" t="e">
        <f>VLOOKUP(I59, AY62:BL78,10,0)</f>
        <v>#N/A</v>
      </c>
      <c r="AC90" s="578"/>
      <c r="AD90" s="579"/>
      <c r="AE90" s="577" t="e">
        <f>VLOOKUP(I59, AY62:BL78,11,0)</f>
        <v>#N/A</v>
      </c>
      <c r="AF90" s="578"/>
      <c r="AG90" s="579"/>
      <c r="AH90" s="566" t="e">
        <f>VLOOKUP(I59, AY62:BL78,12,0)</f>
        <v>#N/A</v>
      </c>
      <c r="AI90" s="567"/>
      <c r="AJ90" s="568"/>
      <c r="AK90" s="566" t="e">
        <f>VLOOKUP(I59, AY62:BL78,13,0)</f>
        <v>#N/A</v>
      </c>
      <c r="AL90" s="567"/>
      <c r="AM90" s="568"/>
      <c r="AN90" s="566" t="e">
        <f>VLOOKUP(I59, AY62:BL78,14,0)</f>
        <v>#N/A</v>
      </c>
      <c r="AO90" s="567"/>
      <c r="AP90" s="568"/>
      <c r="AQ90" s="639" t="s">
        <v>565</v>
      </c>
      <c r="AR90" s="640"/>
      <c r="AS90" s="640"/>
      <c r="AT90" s="584"/>
      <c r="AU90" s="625" t="s">
        <v>560</v>
      </c>
      <c r="AV90" s="626"/>
      <c r="AW90" s="36"/>
      <c r="AX90" s="46"/>
      <c r="AY90" s="56"/>
      <c r="BX90" s="55"/>
    </row>
    <row r="91" spans="1:78" ht="30" customHeight="1">
      <c r="B91" s="528" t="s">
        <v>199</v>
      </c>
      <c r="C91" s="529"/>
      <c r="D91" s="586"/>
      <c r="E91" s="586"/>
      <c r="F91" s="586"/>
      <c r="G91" s="586"/>
      <c r="H91" s="586"/>
      <c r="I91" s="586"/>
      <c r="J91" s="549"/>
      <c r="K91" s="549"/>
      <c r="L91" s="549"/>
      <c r="M91" s="549"/>
      <c r="N91" s="549"/>
      <c r="O91" s="549"/>
      <c r="P91" s="549"/>
      <c r="Q91" s="549"/>
      <c r="R91" s="549"/>
      <c r="S91" s="549"/>
      <c r="T91" s="549"/>
      <c r="U91" s="549"/>
      <c r="V91" s="549"/>
      <c r="W91" s="549"/>
      <c r="X91" s="549"/>
      <c r="Y91" s="549"/>
      <c r="Z91" s="549"/>
      <c r="AA91" s="549"/>
      <c r="AB91" s="549"/>
      <c r="AC91" s="549"/>
      <c r="AD91" s="549"/>
      <c r="AE91" s="549"/>
      <c r="AF91" s="549"/>
      <c r="AG91" s="549"/>
      <c r="AH91" s="564"/>
      <c r="AI91" s="564"/>
      <c r="AJ91" s="564"/>
      <c r="AK91" s="564"/>
      <c r="AL91" s="564"/>
      <c r="AM91" s="564"/>
      <c r="AN91" s="564"/>
      <c r="AO91" s="564"/>
      <c r="AP91" s="564"/>
      <c r="AQ91" s="614" t="s">
        <v>606</v>
      </c>
      <c r="AR91" s="615"/>
      <c r="AS91" s="614" t="s">
        <v>606</v>
      </c>
      <c r="AT91" s="615"/>
      <c r="AU91" s="621"/>
      <c r="AV91" s="622"/>
      <c r="AW91" s="36"/>
      <c r="AX91" s="46"/>
      <c r="AY91" s="56"/>
      <c r="BX91" s="55"/>
    </row>
    <row r="92" spans="1:78" ht="30" customHeight="1">
      <c r="B92" s="528" t="s">
        <v>200</v>
      </c>
      <c r="C92" s="529"/>
      <c r="D92" s="586"/>
      <c r="E92" s="586"/>
      <c r="F92" s="586"/>
      <c r="G92" s="586"/>
      <c r="H92" s="586"/>
      <c r="I92" s="586"/>
      <c r="J92" s="549"/>
      <c r="K92" s="549"/>
      <c r="L92" s="549"/>
      <c r="M92" s="549"/>
      <c r="N92" s="549"/>
      <c r="O92" s="549"/>
      <c r="P92" s="549"/>
      <c r="Q92" s="549"/>
      <c r="R92" s="549"/>
      <c r="S92" s="549"/>
      <c r="T92" s="549"/>
      <c r="U92" s="549"/>
      <c r="V92" s="549"/>
      <c r="W92" s="549"/>
      <c r="X92" s="549"/>
      <c r="Y92" s="549"/>
      <c r="Z92" s="549"/>
      <c r="AA92" s="549"/>
      <c r="AB92" s="549"/>
      <c r="AC92" s="549"/>
      <c r="AD92" s="549"/>
      <c r="AE92" s="549"/>
      <c r="AF92" s="549"/>
      <c r="AG92" s="549"/>
      <c r="AH92" s="549"/>
      <c r="AI92" s="549"/>
      <c r="AJ92" s="549"/>
      <c r="AK92" s="549"/>
      <c r="AL92" s="549"/>
      <c r="AM92" s="549"/>
      <c r="AN92" s="549"/>
      <c r="AO92" s="549"/>
      <c r="AP92" s="549"/>
      <c r="AQ92" s="614" t="s">
        <v>606</v>
      </c>
      <c r="AR92" s="615"/>
      <c r="AS92" s="614" t="s">
        <v>606</v>
      </c>
      <c r="AT92" s="615"/>
      <c r="AU92" s="621"/>
      <c r="AV92" s="622"/>
      <c r="AW92" s="36"/>
      <c r="AX92" s="46"/>
      <c r="AY92" s="56"/>
      <c r="BX92" s="55"/>
    </row>
    <row r="93" spans="1:78" ht="30" customHeight="1" thickBot="1">
      <c r="B93" s="528" t="s">
        <v>201</v>
      </c>
      <c r="C93" s="529"/>
      <c r="D93" s="586"/>
      <c r="E93" s="586"/>
      <c r="F93" s="586"/>
      <c r="G93" s="586"/>
      <c r="H93" s="586"/>
      <c r="I93" s="586"/>
      <c r="J93" s="549"/>
      <c r="K93" s="549"/>
      <c r="L93" s="549"/>
      <c r="M93" s="549"/>
      <c r="N93" s="549"/>
      <c r="O93" s="549"/>
      <c r="P93" s="549"/>
      <c r="Q93" s="549"/>
      <c r="R93" s="549"/>
      <c r="S93" s="549"/>
      <c r="T93" s="549"/>
      <c r="U93" s="549"/>
      <c r="V93" s="549"/>
      <c r="W93" s="549"/>
      <c r="X93" s="549"/>
      <c r="Y93" s="549"/>
      <c r="Z93" s="549"/>
      <c r="AA93" s="549"/>
      <c r="AB93" s="549"/>
      <c r="AC93" s="549"/>
      <c r="AD93" s="549"/>
      <c r="AE93" s="549"/>
      <c r="AF93" s="549"/>
      <c r="AG93" s="549"/>
      <c r="AH93" s="549"/>
      <c r="AI93" s="549"/>
      <c r="AJ93" s="549"/>
      <c r="AK93" s="549"/>
      <c r="AL93" s="549"/>
      <c r="AM93" s="549"/>
      <c r="AN93" s="549"/>
      <c r="AO93" s="549"/>
      <c r="AP93" s="549"/>
      <c r="AQ93" s="614" t="s">
        <v>606</v>
      </c>
      <c r="AR93" s="615"/>
      <c r="AS93" s="614" t="s">
        <v>606</v>
      </c>
      <c r="AT93" s="615"/>
      <c r="AU93" s="616"/>
      <c r="AV93" s="617"/>
      <c r="AW93" s="36"/>
      <c r="AX93" s="46"/>
      <c r="AY93" s="56"/>
      <c r="BX93" s="55"/>
    </row>
    <row r="94" spans="1:78" ht="30" customHeight="1" thickBot="1">
      <c r="B94" s="618" t="s">
        <v>245</v>
      </c>
      <c r="C94" s="619"/>
      <c r="D94" s="619"/>
      <c r="E94" s="619"/>
      <c r="F94" s="619"/>
      <c r="G94" s="619"/>
      <c r="H94" s="619"/>
      <c r="I94" s="619"/>
      <c r="J94" s="619"/>
      <c r="K94" s="619"/>
      <c r="L94" s="619"/>
      <c r="M94" s="619"/>
      <c r="N94" s="619"/>
      <c r="O94" s="619"/>
      <c r="P94" s="619"/>
      <c r="Q94" s="619"/>
      <c r="R94" s="619"/>
      <c r="S94" s="619"/>
      <c r="T94" s="619"/>
      <c r="U94" s="619"/>
      <c r="V94" s="619"/>
      <c r="W94" s="619"/>
      <c r="X94" s="619"/>
      <c r="Y94" s="619"/>
      <c r="Z94" s="619"/>
      <c r="AA94" s="619"/>
      <c r="AB94" s="619"/>
      <c r="AC94" s="619"/>
      <c r="AD94" s="619"/>
      <c r="AE94" s="619"/>
      <c r="AF94" s="619"/>
      <c r="AG94" s="619"/>
      <c r="AH94" s="619"/>
      <c r="AI94" s="619"/>
      <c r="AJ94" s="619"/>
      <c r="AK94" s="619"/>
      <c r="AL94" s="619"/>
      <c r="AM94" s="619"/>
      <c r="AN94" s="619"/>
      <c r="AO94" s="619"/>
      <c r="AP94" s="619"/>
      <c r="AQ94" s="619"/>
      <c r="AR94" s="619"/>
      <c r="AS94" s="619"/>
      <c r="AT94" s="619"/>
      <c r="AU94" s="619"/>
      <c r="AV94" s="620"/>
      <c r="AW94" s="36"/>
      <c r="AX94" s="46"/>
      <c r="AY94" s="56"/>
      <c r="BX94" s="55"/>
    </row>
    <row r="95" spans="1:78" s="65" customFormat="1" ht="21.95" customHeight="1">
      <c r="A95" s="55"/>
      <c r="B95" s="526" t="s">
        <v>588</v>
      </c>
      <c r="C95" s="522"/>
      <c r="D95" s="522"/>
      <c r="E95" s="524" t="s">
        <v>226</v>
      </c>
      <c r="F95" s="524"/>
      <c r="G95" s="524"/>
      <c r="H95" s="524"/>
      <c r="I95" s="524"/>
      <c r="J95" s="524"/>
      <c r="K95" s="524" t="s">
        <v>228</v>
      </c>
      <c r="L95" s="524"/>
      <c r="M95" s="524"/>
      <c r="N95" s="524"/>
      <c r="O95" s="524"/>
      <c r="P95" s="524"/>
      <c r="Q95" s="524" t="s">
        <v>232</v>
      </c>
      <c r="R95" s="524"/>
      <c r="S95" s="524"/>
      <c r="T95" s="524"/>
      <c r="U95" s="524"/>
      <c r="V95" s="524"/>
      <c r="W95" s="524"/>
      <c r="X95" s="524"/>
      <c r="Y95" s="524"/>
      <c r="Z95" s="524"/>
      <c r="AA95" s="524"/>
      <c r="AB95" s="524"/>
      <c r="AC95" s="524" t="s">
        <v>233</v>
      </c>
      <c r="AD95" s="524"/>
      <c r="AE95" s="524"/>
      <c r="AF95" s="524"/>
      <c r="AG95" s="524"/>
      <c r="AH95" s="524"/>
      <c r="AI95" s="524"/>
      <c r="AJ95" s="524"/>
      <c r="AK95" s="524"/>
      <c r="AL95" s="524"/>
      <c r="AM95" s="524"/>
      <c r="AN95" s="524"/>
      <c r="AO95" s="524"/>
      <c r="AP95" s="524"/>
      <c r="AQ95" s="524"/>
      <c r="AR95" s="524"/>
      <c r="AS95" s="524"/>
      <c r="AT95" s="524"/>
      <c r="AU95" s="524"/>
      <c r="AV95" s="613"/>
      <c r="AW95" s="36"/>
    </row>
    <row r="96" spans="1:78" s="65" customFormat="1" ht="21.95" customHeight="1">
      <c r="B96" s="526"/>
      <c r="C96" s="522"/>
      <c r="D96" s="522"/>
      <c r="E96" s="524" t="s">
        <v>206</v>
      </c>
      <c r="F96" s="524"/>
      <c r="G96" s="524"/>
      <c r="H96" s="524" t="s">
        <v>207</v>
      </c>
      <c r="I96" s="524"/>
      <c r="J96" s="524"/>
      <c r="K96" s="524" t="s">
        <v>208</v>
      </c>
      <c r="L96" s="524"/>
      <c r="M96" s="524"/>
      <c r="N96" s="524" t="s">
        <v>207</v>
      </c>
      <c r="O96" s="524"/>
      <c r="P96" s="524"/>
      <c r="Q96" s="522" t="s">
        <v>229</v>
      </c>
      <c r="R96" s="522"/>
      <c r="S96" s="522"/>
      <c r="T96" s="522" t="s">
        <v>230</v>
      </c>
      <c r="U96" s="522"/>
      <c r="V96" s="522"/>
      <c r="W96" s="522" t="s">
        <v>231</v>
      </c>
      <c r="X96" s="522"/>
      <c r="Y96" s="522"/>
      <c r="Z96" s="493" t="s">
        <v>629</v>
      </c>
      <c r="AA96" s="517"/>
      <c r="AB96" s="165" t="s">
        <v>630</v>
      </c>
      <c r="AC96" s="522" t="s">
        <v>616</v>
      </c>
      <c r="AD96" s="522"/>
      <c r="AE96" s="522"/>
      <c r="AF96" s="522" t="s">
        <v>239</v>
      </c>
      <c r="AG96" s="522"/>
      <c r="AH96" s="522"/>
      <c r="AI96" s="522" t="s">
        <v>240</v>
      </c>
      <c r="AJ96" s="522"/>
      <c r="AK96" s="522"/>
      <c r="AL96" s="522" t="s">
        <v>203</v>
      </c>
      <c r="AM96" s="522"/>
      <c r="AN96" s="522"/>
      <c r="AO96" s="524" t="s">
        <v>209</v>
      </c>
      <c r="AP96" s="524"/>
      <c r="AQ96" s="524"/>
      <c r="AR96" s="524"/>
      <c r="AS96" s="522" t="s">
        <v>210</v>
      </c>
      <c r="AT96" s="522"/>
      <c r="AU96" s="522"/>
      <c r="AV96" s="612"/>
      <c r="AW96" s="41"/>
    </row>
    <row r="97" spans="2:49" s="65" customFormat="1" ht="21.95" customHeight="1">
      <c r="B97" s="526"/>
      <c r="C97" s="522"/>
      <c r="D97" s="522"/>
      <c r="E97" s="522"/>
      <c r="F97" s="522"/>
      <c r="G97" s="522"/>
      <c r="H97" s="522"/>
      <c r="I97" s="522"/>
      <c r="J97" s="522"/>
      <c r="K97" s="522"/>
      <c r="L97" s="522"/>
      <c r="M97" s="522"/>
      <c r="N97" s="522"/>
      <c r="O97" s="522"/>
      <c r="P97" s="522"/>
      <c r="Q97" s="522"/>
      <c r="R97" s="522"/>
      <c r="S97" s="522"/>
      <c r="T97" s="522"/>
      <c r="U97" s="522"/>
      <c r="V97" s="522"/>
      <c r="W97" s="522"/>
      <c r="X97" s="522"/>
      <c r="Y97" s="522"/>
      <c r="Z97" s="493"/>
      <c r="AA97" s="517"/>
      <c r="AB97" s="155"/>
      <c r="AC97" s="522"/>
      <c r="AD97" s="522"/>
      <c r="AE97" s="522"/>
      <c r="AF97" s="522"/>
      <c r="AG97" s="522"/>
      <c r="AH97" s="522"/>
      <c r="AI97" s="522"/>
      <c r="AJ97" s="522"/>
      <c r="AK97" s="522"/>
      <c r="AL97" s="522"/>
      <c r="AM97" s="522"/>
      <c r="AN97" s="522"/>
      <c r="AO97" s="522"/>
      <c r="AP97" s="522"/>
      <c r="AQ97" s="522"/>
      <c r="AR97" s="522"/>
      <c r="AS97" s="522"/>
      <c r="AT97" s="522"/>
      <c r="AU97" s="522"/>
      <c r="AV97" s="612"/>
      <c r="AW97" s="41"/>
    </row>
    <row r="98" spans="2:49" s="65" customFormat="1" ht="21.95" customHeight="1">
      <c r="B98" s="532" t="s">
        <v>589</v>
      </c>
      <c r="C98" s="527"/>
      <c r="D98" s="527"/>
      <c r="E98" s="533" t="s">
        <v>206</v>
      </c>
      <c r="F98" s="533"/>
      <c r="G98" s="533"/>
      <c r="H98" s="533" t="s">
        <v>207</v>
      </c>
      <c r="I98" s="533"/>
      <c r="J98" s="533"/>
      <c r="K98" s="533" t="s">
        <v>208</v>
      </c>
      <c r="L98" s="533"/>
      <c r="M98" s="533"/>
      <c r="N98" s="533" t="s">
        <v>207</v>
      </c>
      <c r="O98" s="533"/>
      <c r="P98" s="533"/>
      <c r="Q98" s="527" t="s">
        <v>229</v>
      </c>
      <c r="R98" s="527"/>
      <c r="S98" s="527"/>
      <c r="T98" s="527" t="s">
        <v>230</v>
      </c>
      <c r="U98" s="527"/>
      <c r="V98" s="527"/>
      <c r="W98" s="527" t="s">
        <v>231</v>
      </c>
      <c r="X98" s="527"/>
      <c r="Y98" s="527"/>
      <c r="Z98" s="491" t="s">
        <v>629</v>
      </c>
      <c r="AA98" s="492"/>
      <c r="AB98" s="164" t="s">
        <v>630</v>
      </c>
      <c r="AC98" s="527" t="s">
        <v>616</v>
      </c>
      <c r="AD98" s="527"/>
      <c r="AE98" s="527"/>
      <c r="AF98" s="527" t="s">
        <v>239</v>
      </c>
      <c r="AG98" s="527"/>
      <c r="AH98" s="527"/>
      <c r="AI98" s="527" t="s">
        <v>240</v>
      </c>
      <c r="AJ98" s="527"/>
      <c r="AK98" s="527"/>
      <c r="AL98" s="527" t="s">
        <v>203</v>
      </c>
      <c r="AM98" s="527"/>
      <c r="AN98" s="527"/>
      <c r="AO98" s="533" t="s">
        <v>209</v>
      </c>
      <c r="AP98" s="533"/>
      <c r="AQ98" s="533"/>
      <c r="AR98" s="533"/>
      <c r="AS98" s="527" t="s">
        <v>210</v>
      </c>
      <c r="AT98" s="527"/>
      <c r="AU98" s="527"/>
      <c r="AV98" s="737"/>
      <c r="AW98" s="41"/>
    </row>
    <row r="99" spans="2:49" s="65" customFormat="1" ht="21.95" customHeight="1">
      <c r="B99" s="532"/>
      <c r="C99" s="527"/>
      <c r="D99" s="527"/>
      <c r="E99" s="527"/>
      <c r="F99" s="527"/>
      <c r="G99" s="527"/>
      <c r="H99" s="527"/>
      <c r="I99" s="527"/>
      <c r="J99" s="527"/>
      <c r="K99" s="527"/>
      <c r="L99" s="527"/>
      <c r="M99" s="527"/>
      <c r="N99" s="527"/>
      <c r="O99" s="527"/>
      <c r="P99" s="527"/>
      <c r="Q99" s="527"/>
      <c r="R99" s="527"/>
      <c r="S99" s="527"/>
      <c r="T99" s="527"/>
      <c r="U99" s="527"/>
      <c r="V99" s="527"/>
      <c r="W99" s="527"/>
      <c r="X99" s="527"/>
      <c r="Y99" s="527"/>
      <c r="Z99" s="491"/>
      <c r="AA99" s="492"/>
      <c r="AB99" s="156"/>
      <c r="AC99" s="527"/>
      <c r="AD99" s="527"/>
      <c r="AE99" s="527"/>
      <c r="AF99" s="527"/>
      <c r="AG99" s="527"/>
      <c r="AH99" s="527"/>
      <c r="AI99" s="527"/>
      <c r="AJ99" s="527"/>
      <c r="AK99" s="527"/>
      <c r="AL99" s="527"/>
      <c r="AM99" s="527"/>
      <c r="AN99" s="527"/>
      <c r="AO99" s="527"/>
      <c r="AP99" s="527"/>
      <c r="AQ99" s="527"/>
      <c r="AR99" s="527"/>
      <c r="AS99" s="527"/>
      <c r="AT99" s="527"/>
      <c r="AU99" s="527"/>
      <c r="AV99" s="737"/>
      <c r="AW99" s="41"/>
    </row>
    <row r="100" spans="2:49" s="65" customFormat="1" ht="21.95" customHeight="1">
      <c r="B100" s="523" t="s">
        <v>233</v>
      </c>
      <c r="C100" s="524"/>
      <c r="D100" s="524"/>
      <c r="E100" s="524"/>
      <c r="F100" s="524"/>
      <c r="G100" s="524"/>
      <c r="H100" s="524"/>
      <c r="I100" s="524"/>
      <c r="J100" s="524"/>
      <c r="K100" s="524"/>
      <c r="L100" s="524"/>
      <c r="M100" s="524"/>
      <c r="N100" s="524"/>
      <c r="O100" s="524"/>
      <c r="P100" s="524"/>
      <c r="Q100" s="524"/>
      <c r="R100" s="524"/>
      <c r="S100" s="524"/>
      <c r="T100" s="524"/>
      <c r="U100" s="524"/>
      <c r="V100" s="524"/>
      <c r="W100" s="522" t="s">
        <v>212</v>
      </c>
      <c r="X100" s="522"/>
      <c r="Y100" s="522"/>
      <c r="Z100" s="525" t="s">
        <v>621</v>
      </c>
      <c r="AA100" s="525"/>
      <c r="AB100" s="525"/>
      <c r="AC100" s="485" t="s">
        <v>617</v>
      </c>
      <c r="AD100" s="486"/>
      <c r="AE100" s="487"/>
      <c r="AF100" s="485" t="s">
        <v>620</v>
      </c>
      <c r="AG100" s="487"/>
      <c r="AH100" s="485" t="s">
        <v>624</v>
      </c>
      <c r="AI100" s="487"/>
      <c r="AJ100" s="485" t="s">
        <v>625</v>
      </c>
      <c r="AK100" s="487"/>
      <c r="AL100" s="485" t="s">
        <v>618</v>
      </c>
      <c r="AM100" s="487"/>
      <c r="AN100" s="149" t="s">
        <v>192</v>
      </c>
      <c r="AO100" s="149"/>
      <c r="AP100" s="514" t="s">
        <v>193</v>
      </c>
      <c r="AQ100" s="515"/>
      <c r="AR100" s="516"/>
      <c r="AS100" s="800" t="s">
        <v>59</v>
      </c>
      <c r="AT100" s="800"/>
      <c r="AU100" s="800"/>
      <c r="AV100" s="801"/>
      <c r="AW100" s="41"/>
    </row>
    <row r="101" spans="2:49" s="65" customFormat="1" ht="21.95" customHeight="1">
      <c r="B101" s="526" t="s">
        <v>587</v>
      </c>
      <c r="C101" s="522"/>
      <c r="D101" s="522"/>
      <c r="E101" s="522" t="s">
        <v>204</v>
      </c>
      <c r="F101" s="522"/>
      <c r="G101" s="522"/>
      <c r="H101" s="522" t="s">
        <v>229</v>
      </c>
      <c r="I101" s="522"/>
      <c r="J101" s="522"/>
      <c r="K101" s="522" t="s">
        <v>231</v>
      </c>
      <c r="L101" s="522"/>
      <c r="M101" s="522"/>
      <c r="N101" s="522" t="s">
        <v>237</v>
      </c>
      <c r="O101" s="522"/>
      <c r="P101" s="522"/>
      <c r="Q101" s="524" t="s">
        <v>234</v>
      </c>
      <c r="R101" s="524"/>
      <c r="S101" s="524"/>
      <c r="T101" s="524" t="s">
        <v>283</v>
      </c>
      <c r="U101" s="524"/>
      <c r="V101" s="524"/>
      <c r="W101" s="522"/>
      <c r="X101" s="522"/>
      <c r="Y101" s="522"/>
      <c r="Z101" s="525"/>
      <c r="AA101" s="525"/>
      <c r="AB101" s="525"/>
      <c r="AC101" s="512"/>
      <c r="AD101" s="535"/>
      <c r="AE101" s="513"/>
      <c r="AF101" s="512"/>
      <c r="AG101" s="513"/>
      <c r="AH101" s="512"/>
      <c r="AI101" s="513"/>
      <c r="AJ101" s="512"/>
      <c r="AK101" s="513"/>
      <c r="AL101" s="512"/>
      <c r="AM101" s="513"/>
      <c r="AN101" s="149" t="s">
        <v>198</v>
      </c>
      <c r="AO101" s="149"/>
      <c r="AP101" s="149" t="s">
        <v>220</v>
      </c>
      <c r="AQ101" s="149"/>
      <c r="AR101" s="149"/>
      <c r="AS101" s="800" t="s">
        <v>220</v>
      </c>
      <c r="AT101" s="800"/>
      <c r="AU101" s="800"/>
      <c r="AV101" s="801"/>
      <c r="AW101" s="41"/>
    </row>
    <row r="102" spans="2:49" s="65" customFormat="1" ht="21.95" customHeight="1">
      <c r="B102" s="526"/>
      <c r="C102" s="522"/>
      <c r="D102" s="522"/>
      <c r="E102" s="493"/>
      <c r="F102" s="494"/>
      <c r="G102" s="517"/>
      <c r="H102" s="493"/>
      <c r="I102" s="494"/>
      <c r="J102" s="517"/>
      <c r="K102" s="493"/>
      <c r="L102" s="494"/>
      <c r="M102" s="517"/>
      <c r="N102" s="493"/>
      <c r="O102" s="494"/>
      <c r="P102" s="517"/>
      <c r="Q102" s="493"/>
      <c r="R102" s="494"/>
      <c r="S102" s="517"/>
      <c r="T102" s="493"/>
      <c r="U102" s="494"/>
      <c r="V102" s="517"/>
      <c r="W102" s="522"/>
      <c r="X102" s="522"/>
      <c r="Y102" s="522"/>
      <c r="Z102" s="522"/>
      <c r="AA102" s="522"/>
      <c r="AB102" s="522"/>
      <c r="AC102" s="493"/>
      <c r="AD102" s="494"/>
      <c r="AE102" s="517"/>
      <c r="AF102" s="493"/>
      <c r="AG102" s="517"/>
      <c r="AH102" s="493"/>
      <c r="AI102" s="517"/>
      <c r="AJ102" s="493"/>
      <c r="AK102" s="517"/>
      <c r="AL102" s="493"/>
      <c r="AM102" s="517"/>
      <c r="AN102" s="518"/>
      <c r="AO102" s="519"/>
      <c r="AP102" s="150"/>
      <c r="AQ102" s="150"/>
      <c r="AR102" s="151"/>
      <c r="AS102" s="793"/>
      <c r="AT102" s="794"/>
      <c r="AU102" s="794"/>
      <c r="AV102" s="795"/>
      <c r="AW102" s="41"/>
    </row>
    <row r="103" spans="2:49" s="65" customFormat="1" ht="21.95" customHeight="1" thickBot="1">
      <c r="B103" s="532" t="s">
        <v>589</v>
      </c>
      <c r="C103" s="527"/>
      <c r="D103" s="527"/>
      <c r="E103" s="527" t="s">
        <v>204</v>
      </c>
      <c r="F103" s="527"/>
      <c r="G103" s="527"/>
      <c r="H103" s="527" t="s">
        <v>229</v>
      </c>
      <c r="I103" s="527"/>
      <c r="J103" s="527"/>
      <c r="K103" s="527" t="s">
        <v>231</v>
      </c>
      <c r="L103" s="527"/>
      <c r="M103" s="527"/>
      <c r="N103" s="527" t="s">
        <v>237</v>
      </c>
      <c r="O103" s="527"/>
      <c r="P103" s="527"/>
      <c r="Q103" s="533" t="s">
        <v>234</v>
      </c>
      <c r="R103" s="533"/>
      <c r="S103" s="533"/>
      <c r="T103" s="533" t="s">
        <v>283</v>
      </c>
      <c r="U103" s="533"/>
      <c r="V103" s="533"/>
      <c r="W103" s="491" t="s">
        <v>212</v>
      </c>
      <c r="X103" s="534"/>
      <c r="Y103" s="492"/>
      <c r="Z103" s="734" t="s">
        <v>621</v>
      </c>
      <c r="AA103" s="735"/>
      <c r="AB103" s="736"/>
      <c r="AC103" s="491" t="s">
        <v>617</v>
      </c>
      <c r="AD103" s="534"/>
      <c r="AE103" s="534"/>
      <c r="AF103" s="491" t="s">
        <v>620</v>
      </c>
      <c r="AG103" s="492"/>
      <c r="AH103" s="491" t="s">
        <v>624</v>
      </c>
      <c r="AI103" s="492"/>
      <c r="AJ103" s="491" t="s">
        <v>625</v>
      </c>
      <c r="AK103" s="492"/>
      <c r="AL103" s="491" t="s">
        <v>618</v>
      </c>
      <c r="AM103" s="492"/>
      <c r="AN103" s="520"/>
      <c r="AO103" s="521"/>
      <c r="AP103" s="152"/>
      <c r="AQ103" s="152"/>
      <c r="AR103" s="153"/>
      <c r="AS103" s="796"/>
      <c r="AT103" s="797"/>
      <c r="AU103" s="798"/>
      <c r="AV103" s="799"/>
      <c r="AW103" s="41"/>
    </row>
    <row r="104" spans="2:49" s="65" customFormat="1" ht="30" customHeight="1" thickBot="1">
      <c r="B104" s="532"/>
      <c r="C104" s="527"/>
      <c r="D104" s="527"/>
      <c r="E104" s="527"/>
      <c r="F104" s="527"/>
      <c r="G104" s="527"/>
      <c r="H104" s="527"/>
      <c r="I104" s="527"/>
      <c r="J104" s="527"/>
      <c r="K104" s="527"/>
      <c r="L104" s="527"/>
      <c r="M104" s="527"/>
      <c r="N104" s="527"/>
      <c r="O104" s="527"/>
      <c r="P104" s="527"/>
      <c r="Q104" s="527"/>
      <c r="R104" s="527"/>
      <c r="S104" s="527"/>
      <c r="T104" s="527"/>
      <c r="U104" s="527"/>
      <c r="V104" s="527"/>
      <c r="W104" s="527"/>
      <c r="X104" s="527"/>
      <c r="Y104" s="527"/>
      <c r="Z104" s="527"/>
      <c r="AA104" s="527"/>
      <c r="AB104" s="527"/>
      <c r="AC104" s="491"/>
      <c r="AD104" s="534"/>
      <c r="AE104" s="492"/>
      <c r="AF104" s="491"/>
      <c r="AG104" s="492"/>
      <c r="AH104" s="491"/>
      <c r="AI104" s="492"/>
      <c r="AJ104" s="491"/>
      <c r="AK104" s="492"/>
      <c r="AL104" s="491"/>
      <c r="AM104" s="492"/>
      <c r="AN104" s="493" t="s">
        <v>628</v>
      </c>
      <c r="AO104" s="494"/>
      <c r="AP104" s="494"/>
      <c r="AQ104" s="494"/>
      <c r="AR104" s="495"/>
      <c r="AS104" s="483" t="s">
        <v>623</v>
      </c>
      <c r="AT104" s="484"/>
      <c r="AU104" s="483" t="s">
        <v>623</v>
      </c>
      <c r="AV104" s="484"/>
      <c r="AW104" s="41"/>
    </row>
    <row r="105" spans="2:49" s="65" customFormat="1" ht="21.95" customHeight="1">
      <c r="B105" s="528" t="s">
        <v>214</v>
      </c>
      <c r="C105" s="529"/>
      <c r="D105" s="529"/>
      <c r="E105" s="485"/>
      <c r="F105" s="486"/>
      <c r="G105" s="486"/>
      <c r="H105" s="486"/>
      <c r="I105" s="486"/>
      <c r="J105" s="486"/>
      <c r="K105" s="486"/>
      <c r="L105" s="486"/>
      <c r="M105" s="486"/>
      <c r="N105" s="486"/>
      <c r="O105" s="486"/>
      <c r="P105" s="486"/>
      <c r="Q105" s="486"/>
      <c r="R105" s="486"/>
      <c r="S105" s="486"/>
      <c r="T105" s="486"/>
      <c r="U105" s="486"/>
      <c r="V105" s="486"/>
      <c r="W105" s="486"/>
      <c r="X105" s="486"/>
      <c r="Y105" s="486"/>
      <c r="Z105" s="486"/>
      <c r="AA105" s="486"/>
      <c r="AB105" s="486"/>
      <c r="AC105" s="486"/>
      <c r="AD105" s="486"/>
      <c r="AE105" s="486"/>
      <c r="AF105" s="486"/>
      <c r="AG105" s="487"/>
      <c r="AH105" s="485"/>
      <c r="AI105" s="486"/>
      <c r="AJ105" s="486"/>
      <c r="AK105" s="486"/>
      <c r="AL105" s="486"/>
      <c r="AM105" s="486"/>
      <c r="AN105" s="486"/>
      <c r="AO105" s="486"/>
      <c r="AP105" s="486"/>
      <c r="AQ105" s="486"/>
      <c r="AR105" s="487"/>
      <c r="AS105" s="154"/>
      <c r="AT105" s="154"/>
      <c r="AU105" s="154"/>
      <c r="AV105" s="154"/>
      <c r="AW105" s="41"/>
    </row>
    <row r="106" spans="2:49" s="65" customFormat="1" ht="21.95" customHeight="1" thickBot="1">
      <c r="B106" s="530"/>
      <c r="C106" s="531"/>
      <c r="D106" s="531"/>
      <c r="E106" s="488"/>
      <c r="F106" s="489"/>
      <c r="G106" s="489"/>
      <c r="H106" s="489"/>
      <c r="I106" s="489"/>
      <c r="J106" s="489"/>
      <c r="K106" s="489"/>
      <c r="L106" s="489"/>
      <c r="M106" s="489"/>
      <c r="N106" s="489"/>
      <c r="O106" s="489"/>
      <c r="P106" s="489"/>
      <c r="Q106" s="489"/>
      <c r="R106" s="489"/>
      <c r="S106" s="489"/>
      <c r="T106" s="489"/>
      <c r="U106" s="489"/>
      <c r="V106" s="489"/>
      <c r="W106" s="489"/>
      <c r="X106" s="489"/>
      <c r="Y106" s="489"/>
      <c r="Z106" s="489"/>
      <c r="AA106" s="489"/>
      <c r="AB106" s="489"/>
      <c r="AC106" s="489"/>
      <c r="AD106" s="489"/>
      <c r="AE106" s="489"/>
      <c r="AF106" s="489"/>
      <c r="AG106" s="490"/>
      <c r="AH106" s="488"/>
      <c r="AI106" s="489"/>
      <c r="AJ106" s="489"/>
      <c r="AK106" s="489"/>
      <c r="AL106" s="489"/>
      <c r="AM106" s="489"/>
      <c r="AN106" s="489"/>
      <c r="AO106" s="489"/>
      <c r="AP106" s="489"/>
      <c r="AQ106" s="489"/>
      <c r="AR106" s="490"/>
      <c r="AS106" s="174"/>
      <c r="AT106" s="174"/>
      <c r="AU106" s="174"/>
      <c r="AV106" s="174"/>
      <c r="AW106" s="41"/>
    </row>
    <row r="107" spans="2:49">
      <c r="AW107" s="36"/>
    </row>
  </sheetData>
  <mergeCells count="918">
    <mergeCell ref="AN104:AR104"/>
    <mergeCell ref="AS104:AT104"/>
    <mergeCell ref="AU104:AV104"/>
    <mergeCell ref="B105:D106"/>
    <mergeCell ref="E105:AG106"/>
    <mergeCell ref="AH105:AR106"/>
    <mergeCell ref="W104:Y104"/>
    <mergeCell ref="Z104:AB104"/>
    <mergeCell ref="AC104:AE104"/>
    <mergeCell ref="AF104:AG104"/>
    <mergeCell ref="AH104:AI104"/>
    <mergeCell ref="AJ104:AK104"/>
    <mergeCell ref="E104:G104"/>
    <mergeCell ref="H104:J104"/>
    <mergeCell ref="K104:M104"/>
    <mergeCell ref="N104:P104"/>
    <mergeCell ref="Q104:S104"/>
    <mergeCell ref="T104:V104"/>
    <mergeCell ref="Z103:AB103"/>
    <mergeCell ref="AC103:AE103"/>
    <mergeCell ref="AF103:AG103"/>
    <mergeCell ref="AH103:AI103"/>
    <mergeCell ref="AJ103:AK103"/>
    <mergeCell ref="AL103:AM103"/>
    <mergeCell ref="AN102:AO103"/>
    <mergeCell ref="AS102:AV103"/>
    <mergeCell ref="B103:D104"/>
    <mergeCell ref="E103:G103"/>
    <mergeCell ref="H103:J103"/>
    <mergeCell ref="K103:M103"/>
    <mergeCell ref="N103:P103"/>
    <mergeCell ref="Q103:S103"/>
    <mergeCell ref="T103:V103"/>
    <mergeCell ref="W103:Y103"/>
    <mergeCell ref="Z102:AB102"/>
    <mergeCell ref="AC102:AE102"/>
    <mergeCell ref="AF102:AG102"/>
    <mergeCell ref="AH102:AI102"/>
    <mergeCell ref="AJ102:AK102"/>
    <mergeCell ref="AL102:AM102"/>
    <mergeCell ref="B101:D102"/>
    <mergeCell ref="AL104:AM104"/>
    <mergeCell ref="E102:G102"/>
    <mergeCell ref="H102:J102"/>
    <mergeCell ref="K102:M102"/>
    <mergeCell ref="N102:P102"/>
    <mergeCell ref="Q102:S102"/>
    <mergeCell ref="T102:V102"/>
    <mergeCell ref="W102:Y102"/>
    <mergeCell ref="AH100:AI101"/>
    <mergeCell ref="AJ100:AK101"/>
    <mergeCell ref="E101:G101"/>
    <mergeCell ref="H101:J101"/>
    <mergeCell ref="K101:M101"/>
    <mergeCell ref="N101:P101"/>
    <mergeCell ref="AO98:AR98"/>
    <mergeCell ref="AF99:AH99"/>
    <mergeCell ref="AI99:AK99"/>
    <mergeCell ref="AL99:AN99"/>
    <mergeCell ref="AO99:AR99"/>
    <mergeCell ref="AS99:AV99"/>
    <mergeCell ref="B100:V100"/>
    <mergeCell ref="W100:Y101"/>
    <mergeCell ref="Z100:AB101"/>
    <mergeCell ref="AC100:AE101"/>
    <mergeCell ref="AF100:AG101"/>
    <mergeCell ref="Q101:S101"/>
    <mergeCell ref="T101:V101"/>
    <mergeCell ref="AS101:AV101"/>
    <mergeCell ref="AL100:AM101"/>
    <mergeCell ref="AP100:AR100"/>
    <mergeCell ref="AS100:AV100"/>
    <mergeCell ref="T99:V99"/>
    <mergeCell ref="W99:Y99"/>
    <mergeCell ref="Z99:AA99"/>
    <mergeCell ref="AC99:AE99"/>
    <mergeCell ref="Z98:AA98"/>
    <mergeCell ref="AC98:AE98"/>
    <mergeCell ref="AF98:AH98"/>
    <mergeCell ref="AI98:AK98"/>
    <mergeCell ref="AL98:AN98"/>
    <mergeCell ref="AC96:AE96"/>
    <mergeCell ref="AF96:AH96"/>
    <mergeCell ref="AO97:AR97"/>
    <mergeCell ref="AS97:AV97"/>
    <mergeCell ref="B98:D99"/>
    <mergeCell ref="E98:G98"/>
    <mergeCell ref="H98:J98"/>
    <mergeCell ref="K98:M98"/>
    <mergeCell ref="N98:P98"/>
    <mergeCell ref="Q98:S98"/>
    <mergeCell ref="T98:V98"/>
    <mergeCell ref="W98:Y98"/>
    <mergeCell ref="W97:Y97"/>
    <mergeCell ref="Z97:AA97"/>
    <mergeCell ref="AC97:AE97"/>
    <mergeCell ref="AF97:AH97"/>
    <mergeCell ref="AI97:AK97"/>
    <mergeCell ref="AL97:AN97"/>
    <mergeCell ref="AS98:AV98"/>
    <mergeCell ref="E99:G99"/>
    <mergeCell ref="H99:J99"/>
    <mergeCell ref="K99:M99"/>
    <mergeCell ref="N99:P99"/>
    <mergeCell ref="Q99:S99"/>
    <mergeCell ref="B94:AV94"/>
    <mergeCell ref="B95:D97"/>
    <mergeCell ref="E95:J95"/>
    <mergeCell ref="K95:P95"/>
    <mergeCell ref="Q95:AB95"/>
    <mergeCell ref="AC95:AV95"/>
    <mergeCell ref="E96:G96"/>
    <mergeCell ref="H96:J96"/>
    <mergeCell ref="K96:M96"/>
    <mergeCell ref="N96:P96"/>
    <mergeCell ref="AI96:AK96"/>
    <mergeCell ref="AL96:AN96"/>
    <mergeCell ref="AO96:AR96"/>
    <mergeCell ref="AS96:AV96"/>
    <mergeCell ref="E97:G97"/>
    <mergeCell ref="H97:J97"/>
    <mergeCell ref="K97:M97"/>
    <mergeCell ref="N97:P97"/>
    <mergeCell ref="Q97:S97"/>
    <mergeCell ref="T97:V97"/>
    <mergeCell ref="Q96:S96"/>
    <mergeCell ref="T96:V96"/>
    <mergeCell ref="W96:Y96"/>
    <mergeCell ref="Z96:AA96"/>
    <mergeCell ref="AQ93:AR93"/>
    <mergeCell ref="AS93:AT93"/>
    <mergeCell ref="AU93:AV93"/>
    <mergeCell ref="P93:R93"/>
    <mergeCell ref="S93:U93"/>
    <mergeCell ref="V93:X93"/>
    <mergeCell ref="Y93:AA93"/>
    <mergeCell ref="AB93:AD93"/>
    <mergeCell ref="AE93:AG93"/>
    <mergeCell ref="B93:C93"/>
    <mergeCell ref="D93:E93"/>
    <mergeCell ref="F93:G93"/>
    <mergeCell ref="H93:I93"/>
    <mergeCell ref="J93:L93"/>
    <mergeCell ref="M93:O93"/>
    <mergeCell ref="AH92:AJ92"/>
    <mergeCell ref="AK92:AM92"/>
    <mergeCell ref="AN92:AP92"/>
    <mergeCell ref="B92:C92"/>
    <mergeCell ref="D92:E92"/>
    <mergeCell ref="F92:G92"/>
    <mergeCell ref="H92:I92"/>
    <mergeCell ref="J92:L92"/>
    <mergeCell ref="M92:O92"/>
    <mergeCell ref="AH93:AJ93"/>
    <mergeCell ref="AK93:AM93"/>
    <mergeCell ref="AN93:AP93"/>
    <mergeCell ref="AQ92:AR92"/>
    <mergeCell ref="AS92:AT92"/>
    <mergeCell ref="AU92:AV92"/>
    <mergeCell ref="P92:R92"/>
    <mergeCell ref="S92:U92"/>
    <mergeCell ref="V92:X92"/>
    <mergeCell ref="Y92:AA92"/>
    <mergeCell ref="AB92:AD92"/>
    <mergeCell ref="AE92:AG92"/>
    <mergeCell ref="AH91:AJ91"/>
    <mergeCell ref="AK91:AM91"/>
    <mergeCell ref="AN91:AP91"/>
    <mergeCell ref="AQ91:AR91"/>
    <mergeCell ref="AS91:AT91"/>
    <mergeCell ref="AU91:AV91"/>
    <mergeCell ref="P91:R91"/>
    <mergeCell ref="S91:U91"/>
    <mergeCell ref="V91:X91"/>
    <mergeCell ref="Y91:AA91"/>
    <mergeCell ref="AB91:AD91"/>
    <mergeCell ref="AE91:AG91"/>
    <mergeCell ref="B91:C91"/>
    <mergeCell ref="D91:E91"/>
    <mergeCell ref="F91:G91"/>
    <mergeCell ref="H91:I91"/>
    <mergeCell ref="J91:L91"/>
    <mergeCell ref="M91:O91"/>
    <mergeCell ref="S90:U90"/>
    <mergeCell ref="V90:X90"/>
    <mergeCell ref="Y90:AA90"/>
    <mergeCell ref="B90:C90"/>
    <mergeCell ref="D90:E90"/>
    <mergeCell ref="F90:G90"/>
    <mergeCell ref="H90:I90"/>
    <mergeCell ref="J90:L90"/>
    <mergeCell ref="M90:O90"/>
    <mergeCell ref="P90:R90"/>
    <mergeCell ref="AK89:AM89"/>
    <mergeCell ref="AN89:AP89"/>
    <mergeCell ref="AK90:AM90"/>
    <mergeCell ref="AN90:AP90"/>
    <mergeCell ref="AQ90:AT90"/>
    <mergeCell ref="AU90:AV90"/>
    <mergeCell ref="AB90:AD90"/>
    <mergeCell ref="AE90:AG90"/>
    <mergeCell ref="AH90:AJ90"/>
    <mergeCell ref="AQ89:AR89"/>
    <mergeCell ref="AS89:AT89"/>
    <mergeCell ref="AU89:AV89"/>
    <mergeCell ref="AE89:AG89"/>
    <mergeCell ref="AH89:AJ89"/>
    <mergeCell ref="Y89:AA89"/>
    <mergeCell ref="AB89:AD89"/>
    <mergeCell ref="B89:C89"/>
    <mergeCell ref="D89:E89"/>
    <mergeCell ref="F89:G89"/>
    <mergeCell ref="H89:I89"/>
    <mergeCell ref="J89:L89"/>
    <mergeCell ref="M89:O89"/>
    <mergeCell ref="P89:R89"/>
    <mergeCell ref="S89:U89"/>
    <mergeCell ref="V89:X89"/>
    <mergeCell ref="B87:AV87"/>
    <mergeCell ref="B88:C88"/>
    <mergeCell ref="D88:I88"/>
    <mergeCell ref="J88:O88"/>
    <mergeCell ref="P88:U88"/>
    <mergeCell ref="V88:AA88"/>
    <mergeCell ref="AB88:AD88"/>
    <mergeCell ref="AE88:AJ88"/>
    <mergeCell ref="AK88:AP88"/>
    <mergeCell ref="AQ88:AT88"/>
    <mergeCell ref="AU88:AV88"/>
    <mergeCell ref="Y86:AA86"/>
    <mergeCell ref="AB86:AF86"/>
    <mergeCell ref="AG86:AI86"/>
    <mergeCell ref="AJ86:AN86"/>
    <mergeCell ref="AO86:AQ86"/>
    <mergeCell ref="AR86:AV86"/>
    <mergeCell ref="B86:D86"/>
    <mergeCell ref="E86:H86"/>
    <mergeCell ref="I86:K86"/>
    <mergeCell ref="L86:P86"/>
    <mergeCell ref="Q86:S86"/>
    <mergeCell ref="T86:X86"/>
    <mergeCell ref="AS84:AV84"/>
    <mergeCell ref="B85:H85"/>
    <mergeCell ref="I85:T85"/>
    <mergeCell ref="U85:AF85"/>
    <mergeCell ref="AG85:AJ85"/>
    <mergeCell ref="AK85:AN85"/>
    <mergeCell ref="AO85:AR85"/>
    <mergeCell ref="AS85:AV85"/>
    <mergeCell ref="B84:H84"/>
    <mergeCell ref="I84:T84"/>
    <mergeCell ref="U84:AF84"/>
    <mergeCell ref="AG84:AJ84"/>
    <mergeCell ref="AK84:AN84"/>
    <mergeCell ref="AO84:AR84"/>
    <mergeCell ref="AT81:AV81"/>
    <mergeCell ref="AE82:AG82"/>
    <mergeCell ref="AH82:AL82"/>
    <mergeCell ref="AN82:AP83"/>
    <mergeCell ref="AQ82:AS83"/>
    <mergeCell ref="AT82:AV83"/>
    <mergeCell ref="AE83:AG83"/>
    <mergeCell ref="AH83:AL83"/>
    <mergeCell ref="AE78:AF78"/>
    <mergeCell ref="AG78:AH78"/>
    <mergeCell ref="B81:AD83"/>
    <mergeCell ref="AM81:AM83"/>
    <mergeCell ref="AN81:AP81"/>
    <mergeCell ref="AQ81:AS81"/>
    <mergeCell ref="Q78:R78"/>
    <mergeCell ref="S78:T78"/>
    <mergeCell ref="U78:V78"/>
    <mergeCell ref="W78:X78"/>
    <mergeCell ref="AA78:AB78"/>
    <mergeCell ref="AC78:AD78"/>
    <mergeCell ref="B78:D78"/>
    <mergeCell ref="E78:F78"/>
    <mergeCell ref="G78:H78"/>
    <mergeCell ref="I78:J78"/>
    <mergeCell ref="K78:L78"/>
    <mergeCell ref="M78:N78"/>
    <mergeCell ref="AW73:AW79"/>
    <mergeCell ref="B74:D75"/>
    <mergeCell ref="E74:P74"/>
    <mergeCell ref="Q74:Z74"/>
    <mergeCell ref="AA74:AH74"/>
    <mergeCell ref="AI74:AM74"/>
    <mergeCell ref="AN74:AO74"/>
    <mergeCell ref="AP74:AT74"/>
    <mergeCell ref="AU74:AV74"/>
    <mergeCell ref="E75:F75"/>
    <mergeCell ref="G76:H76"/>
    <mergeCell ref="I76:J76"/>
    <mergeCell ref="K76:L76"/>
    <mergeCell ref="M76:N76"/>
    <mergeCell ref="U75:V75"/>
    <mergeCell ref="W75:X75"/>
    <mergeCell ref="AA75:AB75"/>
    <mergeCell ref="AC75:AD75"/>
    <mergeCell ref="AE75:AF75"/>
    <mergeCell ref="U77:V77"/>
    <mergeCell ref="AC76:AD76"/>
    <mergeCell ref="B76:D76"/>
    <mergeCell ref="E76:F76"/>
    <mergeCell ref="K77:L77"/>
    <mergeCell ref="W77:X77"/>
    <mergeCell ref="AA77:AB77"/>
    <mergeCell ref="AC77:AD77"/>
    <mergeCell ref="AE77:AF77"/>
    <mergeCell ref="A72:A79"/>
    <mergeCell ref="B72:AH73"/>
    <mergeCell ref="AI72:AM72"/>
    <mergeCell ref="AN72:AO72"/>
    <mergeCell ref="AP72:AT72"/>
    <mergeCell ref="AG77:AH77"/>
    <mergeCell ref="AE76:AF76"/>
    <mergeCell ref="AG76:AH76"/>
    <mergeCell ref="B77:D77"/>
    <mergeCell ref="E77:F77"/>
    <mergeCell ref="G77:H77"/>
    <mergeCell ref="I77:J77"/>
    <mergeCell ref="S76:T76"/>
    <mergeCell ref="U76:V76"/>
    <mergeCell ref="W76:X76"/>
    <mergeCell ref="AA76:AB76"/>
    <mergeCell ref="M77:N77"/>
    <mergeCell ref="Q77:R77"/>
    <mergeCell ref="S77:T77"/>
    <mergeCell ref="Q76:R76"/>
    <mergeCell ref="AI73:AM73"/>
    <mergeCell ref="AN73:AO73"/>
    <mergeCell ref="AP73:AT73"/>
    <mergeCell ref="AU73:AV73"/>
    <mergeCell ref="AG75:AH75"/>
    <mergeCell ref="G75:H75"/>
    <mergeCell ref="I75:J75"/>
    <mergeCell ref="K75:L75"/>
    <mergeCell ref="M75:N75"/>
    <mergeCell ref="Q75:R75"/>
    <mergeCell ref="S75:T75"/>
    <mergeCell ref="AW68:AW72"/>
    <mergeCell ref="Y69:AB69"/>
    <mergeCell ref="AC69:AH69"/>
    <mergeCell ref="AI69:AO69"/>
    <mergeCell ref="AP69:AV69"/>
    <mergeCell ref="B70:J70"/>
    <mergeCell ref="K70:X70"/>
    <mergeCell ref="Y70:AB70"/>
    <mergeCell ref="AC70:AH70"/>
    <mergeCell ref="AI70:AM70"/>
    <mergeCell ref="AC71:AE71"/>
    <mergeCell ref="AF71:AH71"/>
    <mergeCell ref="AI71:AM71"/>
    <mergeCell ref="AN71:AO71"/>
    <mergeCell ref="AP71:AT71"/>
    <mergeCell ref="AU71:AV71"/>
    <mergeCell ref="AN70:AO70"/>
    <mergeCell ref="AP70:AT70"/>
    <mergeCell ref="AU70:AV70"/>
    <mergeCell ref="AU72:AV72"/>
    <mergeCell ref="AP67:AQ67"/>
    <mergeCell ref="AR67:AV67"/>
    <mergeCell ref="B68:G69"/>
    <mergeCell ref="H68:R69"/>
    <mergeCell ref="S68:X69"/>
    <mergeCell ref="Y68:AB68"/>
    <mergeCell ref="AC68:AH68"/>
    <mergeCell ref="AI68:AV68"/>
    <mergeCell ref="AI66:AV66"/>
    <mergeCell ref="A67:A71"/>
    <mergeCell ref="B67:G67"/>
    <mergeCell ref="H67:O67"/>
    <mergeCell ref="P67:R67"/>
    <mergeCell ref="S67:X67"/>
    <mergeCell ref="Y67:AC67"/>
    <mergeCell ref="AD67:AH67"/>
    <mergeCell ref="AI67:AJ67"/>
    <mergeCell ref="AK67:AO67"/>
    <mergeCell ref="B71:D71"/>
    <mergeCell ref="E71:G71"/>
    <mergeCell ref="H71:J71"/>
    <mergeCell ref="K71:O71"/>
    <mergeCell ref="P71:T71"/>
    <mergeCell ref="U71:X71"/>
    <mergeCell ref="Y71:AB71"/>
    <mergeCell ref="AW61:AW65"/>
    <mergeCell ref="B62:C66"/>
    <mergeCell ref="D62:G64"/>
    <mergeCell ref="H62:K64"/>
    <mergeCell ref="L62:M62"/>
    <mergeCell ref="N62:O62"/>
    <mergeCell ref="P62:R64"/>
    <mergeCell ref="S62:AB62"/>
    <mergeCell ref="AC62:AD62"/>
    <mergeCell ref="AE62:AH62"/>
    <mergeCell ref="AE65:AH65"/>
    <mergeCell ref="H66:K66"/>
    <mergeCell ref="L66:O66"/>
    <mergeCell ref="S66:AB66"/>
    <mergeCell ref="AC66:AD66"/>
    <mergeCell ref="AE66:AH66"/>
    <mergeCell ref="D65:G66"/>
    <mergeCell ref="H65:K65"/>
    <mergeCell ref="L65:O65"/>
    <mergeCell ref="P65:R66"/>
    <mergeCell ref="S65:AB65"/>
    <mergeCell ref="AC65:AD65"/>
    <mergeCell ref="A60:A64"/>
    <mergeCell ref="B60:AH60"/>
    <mergeCell ref="AI60:AV65"/>
    <mergeCell ref="B61:C61"/>
    <mergeCell ref="D61:G61"/>
    <mergeCell ref="H61:M61"/>
    <mergeCell ref="N61:U61"/>
    <mergeCell ref="V61:AA61"/>
    <mergeCell ref="AB61:AH61"/>
    <mergeCell ref="L63:M64"/>
    <mergeCell ref="N63:O64"/>
    <mergeCell ref="S63:AB63"/>
    <mergeCell ref="AC63:AD63"/>
    <mergeCell ref="AE63:AH63"/>
    <mergeCell ref="S64:AB64"/>
    <mergeCell ref="AC64:AD64"/>
    <mergeCell ref="AE64:AH64"/>
    <mergeCell ref="AT56:AV57"/>
    <mergeCell ref="B59:H59"/>
    <mergeCell ref="I59:T59"/>
    <mergeCell ref="U59:AF59"/>
    <mergeCell ref="AG59:AJ59"/>
    <mergeCell ref="AK59:AP59"/>
    <mergeCell ref="AQ59:AV59"/>
    <mergeCell ref="B58:H58"/>
    <mergeCell ref="I58:T58"/>
    <mergeCell ref="U58:AF58"/>
    <mergeCell ref="AG58:AJ58"/>
    <mergeCell ref="AK58:AP58"/>
    <mergeCell ref="AQ58:AV58"/>
    <mergeCell ref="AU50:AV50"/>
    <mergeCell ref="B51:D52"/>
    <mergeCell ref="E51:AG52"/>
    <mergeCell ref="AH51:AR52"/>
    <mergeCell ref="B55:B57"/>
    <mergeCell ref="C55:E55"/>
    <mergeCell ref="F55:H55"/>
    <mergeCell ref="I55:K55"/>
    <mergeCell ref="L55:AL57"/>
    <mergeCell ref="AM55:AM57"/>
    <mergeCell ref="AF50:AG50"/>
    <mergeCell ref="AH50:AI50"/>
    <mergeCell ref="AJ50:AK50"/>
    <mergeCell ref="AL50:AM50"/>
    <mergeCell ref="AN50:AR50"/>
    <mergeCell ref="AS50:AT50"/>
    <mergeCell ref="AN55:AP55"/>
    <mergeCell ref="AQ55:AS55"/>
    <mergeCell ref="AT55:AV55"/>
    <mergeCell ref="C56:E57"/>
    <mergeCell ref="F56:H57"/>
    <mergeCell ref="I56:K57"/>
    <mergeCell ref="AN56:AP57"/>
    <mergeCell ref="AQ56:AS57"/>
    <mergeCell ref="E50:G50"/>
    <mergeCell ref="H50:J50"/>
    <mergeCell ref="K50:M50"/>
    <mergeCell ref="N50:P50"/>
    <mergeCell ref="Q50:S50"/>
    <mergeCell ref="T50:V50"/>
    <mergeCell ref="W50:Y50"/>
    <mergeCell ref="Z50:AB50"/>
    <mergeCell ref="AC50:AE50"/>
    <mergeCell ref="AH48:AI48"/>
    <mergeCell ref="AJ48:AK48"/>
    <mergeCell ref="E48:G48"/>
    <mergeCell ref="H48:J48"/>
    <mergeCell ref="K48:M48"/>
    <mergeCell ref="N48:P48"/>
    <mergeCell ref="Q48:S48"/>
    <mergeCell ref="T48:V48"/>
    <mergeCell ref="AL49:AM49"/>
    <mergeCell ref="W49:Y49"/>
    <mergeCell ref="Z49:AB49"/>
    <mergeCell ref="AC49:AE49"/>
    <mergeCell ref="AF49:AG49"/>
    <mergeCell ref="AH49:AI49"/>
    <mergeCell ref="AJ49:AK49"/>
    <mergeCell ref="AP46:AR46"/>
    <mergeCell ref="AS46:AV46"/>
    <mergeCell ref="B47:D48"/>
    <mergeCell ref="E47:G47"/>
    <mergeCell ref="H47:J47"/>
    <mergeCell ref="K47:M47"/>
    <mergeCell ref="N47:P47"/>
    <mergeCell ref="Q47:S47"/>
    <mergeCell ref="T47:V47"/>
    <mergeCell ref="AS47:AV47"/>
    <mergeCell ref="AL48:AM48"/>
    <mergeCell ref="AN48:AO49"/>
    <mergeCell ref="AS48:AV49"/>
    <mergeCell ref="B49:D50"/>
    <mergeCell ref="E49:G49"/>
    <mergeCell ref="H49:J49"/>
    <mergeCell ref="K49:M49"/>
    <mergeCell ref="N49:P49"/>
    <mergeCell ref="Q49:S49"/>
    <mergeCell ref="T49:V49"/>
    <mergeCell ref="W48:Y48"/>
    <mergeCell ref="Z48:AB48"/>
    <mergeCell ref="AC48:AE48"/>
    <mergeCell ref="AF48:AG48"/>
    <mergeCell ref="B46:V46"/>
    <mergeCell ref="W46:Y47"/>
    <mergeCell ref="Z46:AB47"/>
    <mergeCell ref="AC46:AE47"/>
    <mergeCell ref="AF46:AG47"/>
    <mergeCell ref="AH46:AI47"/>
    <mergeCell ref="AJ46:AK47"/>
    <mergeCell ref="AL46:AM47"/>
    <mergeCell ref="W45:Y45"/>
    <mergeCell ref="Z45:AA45"/>
    <mergeCell ref="AC45:AE45"/>
    <mergeCell ref="AF45:AH45"/>
    <mergeCell ref="AI45:AK45"/>
    <mergeCell ref="AL45:AN45"/>
    <mergeCell ref="AS43:AV43"/>
    <mergeCell ref="B44:D45"/>
    <mergeCell ref="E44:G44"/>
    <mergeCell ref="H44:J44"/>
    <mergeCell ref="K44:M44"/>
    <mergeCell ref="N44:P44"/>
    <mergeCell ref="AI44:AK44"/>
    <mergeCell ref="AL44:AN44"/>
    <mergeCell ref="AO44:AR44"/>
    <mergeCell ref="AS44:AV44"/>
    <mergeCell ref="E45:G45"/>
    <mergeCell ref="H45:J45"/>
    <mergeCell ref="K45:M45"/>
    <mergeCell ref="N45:P45"/>
    <mergeCell ref="Q45:S45"/>
    <mergeCell ref="T45:V45"/>
    <mergeCell ref="Q44:S44"/>
    <mergeCell ref="T44:V44"/>
    <mergeCell ref="W44:Y44"/>
    <mergeCell ref="Z44:AA44"/>
    <mergeCell ref="AC44:AE44"/>
    <mergeCell ref="AF44:AH44"/>
    <mergeCell ref="AO45:AR45"/>
    <mergeCell ref="AS45:AV45"/>
    <mergeCell ref="H42:J42"/>
    <mergeCell ref="K42:M42"/>
    <mergeCell ref="N42:P42"/>
    <mergeCell ref="Q42:S42"/>
    <mergeCell ref="T42:V42"/>
    <mergeCell ref="W42:Y42"/>
    <mergeCell ref="AF43:AH43"/>
    <mergeCell ref="AI43:AK43"/>
    <mergeCell ref="AL43:AN43"/>
    <mergeCell ref="W43:Y43"/>
    <mergeCell ref="Z43:AA43"/>
    <mergeCell ref="AC43:AE43"/>
    <mergeCell ref="Z42:AA42"/>
    <mergeCell ref="AC42:AE42"/>
    <mergeCell ref="AF42:AH42"/>
    <mergeCell ref="AI42:AK42"/>
    <mergeCell ref="AL42:AN42"/>
    <mergeCell ref="Q43:S43"/>
    <mergeCell ref="T43:V43"/>
    <mergeCell ref="AO42:AR42"/>
    <mergeCell ref="AO43:AR43"/>
    <mergeCell ref="AE38:AG38"/>
    <mergeCell ref="AQ39:AR39"/>
    <mergeCell ref="AS39:AT39"/>
    <mergeCell ref="AU39:AV39"/>
    <mergeCell ref="B40:AV40"/>
    <mergeCell ref="B41:D43"/>
    <mergeCell ref="E41:J41"/>
    <mergeCell ref="K41:P41"/>
    <mergeCell ref="Q41:AB41"/>
    <mergeCell ref="AC41:AV41"/>
    <mergeCell ref="E42:G42"/>
    <mergeCell ref="Y39:AA39"/>
    <mergeCell ref="AB39:AD39"/>
    <mergeCell ref="AE39:AG39"/>
    <mergeCell ref="AH39:AJ39"/>
    <mergeCell ref="AK39:AM39"/>
    <mergeCell ref="AN39:AP39"/>
    <mergeCell ref="AS42:AV42"/>
    <mergeCell ref="E43:G43"/>
    <mergeCell ref="H43:J43"/>
    <mergeCell ref="K43:M43"/>
    <mergeCell ref="N43:P43"/>
    <mergeCell ref="AE37:AG37"/>
    <mergeCell ref="AH37:AJ37"/>
    <mergeCell ref="AK37:AM37"/>
    <mergeCell ref="AW38:AW42"/>
    <mergeCell ref="B39:C39"/>
    <mergeCell ref="D39:E39"/>
    <mergeCell ref="F39:G39"/>
    <mergeCell ref="H39:I39"/>
    <mergeCell ref="J39:L39"/>
    <mergeCell ref="M39:O39"/>
    <mergeCell ref="P39:R39"/>
    <mergeCell ref="S39:U39"/>
    <mergeCell ref="V39:X39"/>
    <mergeCell ref="AH38:AJ38"/>
    <mergeCell ref="AK38:AM38"/>
    <mergeCell ref="AN38:AP38"/>
    <mergeCell ref="AQ38:AR38"/>
    <mergeCell ref="AS38:AT38"/>
    <mergeCell ref="AU38:AV38"/>
    <mergeCell ref="P38:R38"/>
    <mergeCell ref="S38:U38"/>
    <mergeCell ref="V38:X38"/>
    <mergeCell ref="Y38:AA38"/>
    <mergeCell ref="AB38:AD38"/>
    <mergeCell ref="B38:C38"/>
    <mergeCell ref="D38:E38"/>
    <mergeCell ref="F38:G38"/>
    <mergeCell ref="H38:I38"/>
    <mergeCell ref="J38:L38"/>
    <mergeCell ref="M38:O38"/>
    <mergeCell ref="V37:X37"/>
    <mergeCell ref="Y37:AA37"/>
    <mergeCell ref="AB37:AD37"/>
    <mergeCell ref="S35:U35"/>
    <mergeCell ref="V35:X35"/>
    <mergeCell ref="Y35:AA35"/>
    <mergeCell ref="AB35:AD35"/>
    <mergeCell ref="AQ36:AT36"/>
    <mergeCell ref="AU36:AV36"/>
    <mergeCell ref="B37:C37"/>
    <mergeCell ref="D37:E37"/>
    <mergeCell ref="F37:G37"/>
    <mergeCell ref="H37:I37"/>
    <mergeCell ref="J37:L37"/>
    <mergeCell ref="M37:O37"/>
    <mergeCell ref="P37:R37"/>
    <mergeCell ref="S37:U37"/>
    <mergeCell ref="Y36:AA36"/>
    <mergeCell ref="AB36:AD36"/>
    <mergeCell ref="AE36:AG36"/>
    <mergeCell ref="AH36:AJ36"/>
    <mergeCell ref="AK36:AM36"/>
    <mergeCell ref="AN36:AP36"/>
    <mergeCell ref="AN37:AP37"/>
    <mergeCell ref="AQ37:AR37"/>
    <mergeCell ref="AS37:AT37"/>
    <mergeCell ref="AU37:AV37"/>
    <mergeCell ref="AW34:AW37"/>
    <mergeCell ref="B35:C35"/>
    <mergeCell ref="D35:E35"/>
    <mergeCell ref="F35:G35"/>
    <mergeCell ref="H35:I35"/>
    <mergeCell ref="J35:L35"/>
    <mergeCell ref="AU35:AV35"/>
    <mergeCell ref="B36:C36"/>
    <mergeCell ref="D36:E36"/>
    <mergeCell ref="F36:G36"/>
    <mergeCell ref="H36:I36"/>
    <mergeCell ref="J36:L36"/>
    <mergeCell ref="M36:O36"/>
    <mergeCell ref="P36:R36"/>
    <mergeCell ref="S36:U36"/>
    <mergeCell ref="V36:X36"/>
    <mergeCell ref="AE35:AG35"/>
    <mergeCell ref="AH35:AJ35"/>
    <mergeCell ref="AK35:AM35"/>
    <mergeCell ref="AN35:AP35"/>
    <mergeCell ref="AQ35:AR35"/>
    <mergeCell ref="AS35:AT35"/>
    <mergeCell ref="M35:O35"/>
    <mergeCell ref="P35:R35"/>
    <mergeCell ref="AJ32:AN32"/>
    <mergeCell ref="AO32:AQ32"/>
    <mergeCell ref="AR32:AV32"/>
    <mergeCell ref="B33:AV33"/>
    <mergeCell ref="B34:C34"/>
    <mergeCell ref="D34:I34"/>
    <mergeCell ref="J34:O34"/>
    <mergeCell ref="P34:U34"/>
    <mergeCell ref="V34:AA34"/>
    <mergeCell ref="AB34:AD34"/>
    <mergeCell ref="AE34:AJ34"/>
    <mergeCell ref="AK34:AP34"/>
    <mergeCell ref="AQ34:AT34"/>
    <mergeCell ref="AU34:AV34"/>
    <mergeCell ref="B32:D32"/>
    <mergeCell ref="E32:H32"/>
    <mergeCell ref="I32:K32"/>
    <mergeCell ref="L32:P32"/>
    <mergeCell ref="Q32:S32"/>
    <mergeCell ref="T32:X32"/>
    <mergeCell ref="Y32:AA32"/>
    <mergeCell ref="AB32:AF32"/>
    <mergeCell ref="AG32:AI32"/>
    <mergeCell ref="AW28:AW31"/>
    <mergeCell ref="AE29:AG29"/>
    <mergeCell ref="AH29:AL29"/>
    <mergeCell ref="B30:H30"/>
    <mergeCell ref="I30:T30"/>
    <mergeCell ref="U30:AF30"/>
    <mergeCell ref="AG30:AJ30"/>
    <mergeCell ref="AK30:AN30"/>
    <mergeCell ref="AO30:AR30"/>
    <mergeCell ref="AS30:AV30"/>
    <mergeCell ref="AS31:AV31"/>
    <mergeCell ref="B31:H31"/>
    <mergeCell ref="I31:T31"/>
    <mergeCell ref="U31:AF31"/>
    <mergeCell ref="AG31:AJ31"/>
    <mergeCell ref="AK31:AN31"/>
    <mergeCell ref="AO31:AR31"/>
    <mergeCell ref="AT27:AV27"/>
    <mergeCell ref="AE28:AG28"/>
    <mergeCell ref="AH28:AL28"/>
    <mergeCell ref="AN28:AP29"/>
    <mergeCell ref="AQ28:AS29"/>
    <mergeCell ref="AT28:AV29"/>
    <mergeCell ref="AE25:AF25"/>
    <mergeCell ref="AG25:AH25"/>
    <mergeCell ref="B27:AD29"/>
    <mergeCell ref="AM27:AM29"/>
    <mergeCell ref="AN27:AP27"/>
    <mergeCell ref="AQ27:AS27"/>
    <mergeCell ref="Q25:R25"/>
    <mergeCell ref="S25:T25"/>
    <mergeCell ref="U25:V25"/>
    <mergeCell ref="W25:X25"/>
    <mergeCell ref="AA25:AB25"/>
    <mergeCell ref="AC25:AD25"/>
    <mergeCell ref="B25:D25"/>
    <mergeCell ref="E25:F25"/>
    <mergeCell ref="G25:H25"/>
    <mergeCell ref="I25:J25"/>
    <mergeCell ref="K25:L25"/>
    <mergeCell ref="M25:N25"/>
    <mergeCell ref="B24:D24"/>
    <mergeCell ref="E24:F24"/>
    <mergeCell ref="G24:H24"/>
    <mergeCell ref="I24:J24"/>
    <mergeCell ref="K24:L24"/>
    <mergeCell ref="M24:N24"/>
    <mergeCell ref="Q24:R24"/>
    <mergeCell ref="S24:T24"/>
    <mergeCell ref="Q23:R23"/>
    <mergeCell ref="S23:T23"/>
    <mergeCell ref="B23:D23"/>
    <mergeCell ref="E23:F23"/>
    <mergeCell ref="AA22:AB22"/>
    <mergeCell ref="AC22:AD22"/>
    <mergeCell ref="AE22:AF22"/>
    <mergeCell ref="U24:V24"/>
    <mergeCell ref="W24:X24"/>
    <mergeCell ref="AA24:AB24"/>
    <mergeCell ref="AC24:AD24"/>
    <mergeCell ref="AE24:AF24"/>
    <mergeCell ref="AG24:AH24"/>
    <mergeCell ref="AE23:AF23"/>
    <mergeCell ref="AG23:AH23"/>
    <mergeCell ref="U23:V23"/>
    <mergeCell ref="W23:X23"/>
    <mergeCell ref="AA23:AB23"/>
    <mergeCell ref="AC23:AD23"/>
    <mergeCell ref="M22:N22"/>
    <mergeCell ref="Q22:R22"/>
    <mergeCell ref="S22:T22"/>
    <mergeCell ref="G23:H23"/>
    <mergeCell ref="I23:J23"/>
    <mergeCell ref="K23:L23"/>
    <mergeCell ref="M23:N23"/>
    <mergeCell ref="U22:V22"/>
    <mergeCell ref="W22:X22"/>
    <mergeCell ref="A19:A25"/>
    <mergeCell ref="B19:AH20"/>
    <mergeCell ref="AI19:AM19"/>
    <mergeCell ref="AN19:AO19"/>
    <mergeCell ref="AP19:AT19"/>
    <mergeCell ref="AU19:AV19"/>
    <mergeCell ref="AW19:AW25"/>
    <mergeCell ref="AI20:AM20"/>
    <mergeCell ref="AN20:AO20"/>
    <mergeCell ref="AP20:AT20"/>
    <mergeCell ref="AU20:AV20"/>
    <mergeCell ref="B21:D22"/>
    <mergeCell ref="E21:P21"/>
    <mergeCell ref="Q21:Z21"/>
    <mergeCell ref="AA21:AH21"/>
    <mergeCell ref="AI21:AM21"/>
    <mergeCell ref="AG22:AH22"/>
    <mergeCell ref="AN21:AO21"/>
    <mergeCell ref="AP21:AT21"/>
    <mergeCell ref="AU21:AV21"/>
    <mergeCell ref="E22:F22"/>
    <mergeCell ref="G22:H22"/>
    <mergeCell ref="I22:J22"/>
    <mergeCell ref="K22:L22"/>
    <mergeCell ref="AW14:AW18"/>
    <mergeCell ref="B15:G16"/>
    <mergeCell ref="H15:R16"/>
    <mergeCell ref="S15:X16"/>
    <mergeCell ref="Y15:AB15"/>
    <mergeCell ref="AC15:AH15"/>
    <mergeCell ref="AI15:AV15"/>
    <mergeCell ref="Y16:AB16"/>
    <mergeCell ref="AC16:AH16"/>
    <mergeCell ref="AI16:AO16"/>
    <mergeCell ref="AP16:AV16"/>
    <mergeCell ref="B17:J17"/>
    <mergeCell ref="K17:X17"/>
    <mergeCell ref="Y17:AB17"/>
    <mergeCell ref="AC17:AH17"/>
    <mergeCell ref="AI17:AM17"/>
    <mergeCell ref="AN17:AO17"/>
    <mergeCell ref="AP17:AT17"/>
    <mergeCell ref="AU17:AV17"/>
    <mergeCell ref="B18:D18"/>
    <mergeCell ref="E18:G18"/>
    <mergeCell ref="H18:J18"/>
    <mergeCell ref="K18:O18"/>
    <mergeCell ref="P18:T18"/>
    <mergeCell ref="AI13:AV13"/>
    <mergeCell ref="A14:A18"/>
    <mergeCell ref="B14:G14"/>
    <mergeCell ref="H14:O14"/>
    <mergeCell ref="P14:R14"/>
    <mergeCell ref="S14:X14"/>
    <mergeCell ref="Y14:AC14"/>
    <mergeCell ref="AD14:AH14"/>
    <mergeCell ref="AI14:AJ14"/>
    <mergeCell ref="AK14:AO14"/>
    <mergeCell ref="D12:G13"/>
    <mergeCell ref="AP14:AQ14"/>
    <mergeCell ref="AR14:AV14"/>
    <mergeCell ref="U18:X18"/>
    <mergeCell ref="Y18:AB18"/>
    <mergeCell ref="AC18:AE18"/>
    <mergeCell ref="AF18:AH18"/>
    <mergeCell ref="AI18:AM18"/>
    <mergeCell ref="AN18:AO18"/>
    <mergeCell ref="AP18:AT18"/>
    <mergeCell ref="AU18:AV18"/>
    <mergeCell ref="AC13:AD13"/>
    <mergeCell ref="AE13:AH13"/>
    <mergeCell ref="AE10:AH10"/>
    <mergeCell ref="S11:AB11"/>
    <mergeCell ref="AC11:AD11"/>
    <mergeCell ref="AE11:AH11"/>
    <mergeCell ref="H12:K12"/>
    <mergeCell ref="L12:O12"/>
    <mergeCell ref="P12:R13"/>
    <mergeCell ref="S12:AB12"/>
    <mergeCell ref="AC12:AD12"/>
    <mergeCell ref="BK7:BL7"/>
    <mergeCell ref="BM7:BM8"/>
    <mergeCell ref="BN7:BN8"/>
    <mergeCell ref="BO7:BS7"/>
    <mergeCell ref="BT7:BX7"/>
    <mergeCell ref="B8:C8"/>
    <mergeCell ref="D8:G8"/>
    <mergeCell ref="H8:M8"/>
    <mergeCell ref="N8:U8"/>
    <mergeCell ref="V8:AA8"/>
    <mergeCell ref="BB7:BC7"/>
    <mergeCell ref="BD7:BE7"/>
    <mergeCell ref="BF7:BG7"/>
    <mergeCell ref="BH7:BH8"/>
    <mergeCell ref="BI7:BI8"/>
    <mergeCell ref="BJ7:BJ8"/>
    <mergeCell ref="A7:A11"/>
    <mergeCell ref="B7:AH7"/>
    <mergeCell ref="AI7:AV12"/>
    <mergeCell ref="AW7:AW11"/>
    <mergeCell ref="AY7:AY8"/>
    <mergeCell ref="AZ7:BA7"/>
    <mergeCell ref="AB8:AH8"/>
    <mergeCell ref="B9:C13"/>
    <mergeCell ref="D9:G11"/>
    <mergeCell ref="H9:K11"/>
    <mergeCell ref="L9:M9"/>
    <mergeCell ref="N9:O9"/>
    <mergeCell ref="P9:R11"/>
    <mergeCell ref="S9:AB9"/>
    <mergeCell ref="AC9:AD9"/>
    <mergeCell ref="AE9:AH9"/>
    <mergeCell ref="L10:M11"/>
    <mergeCell ref="N10:O11"/>
    <mergeCell ref="S10:AB10"/>
    <mergeCell ref="AC10:AD10"/>
    <mergeCell ref="AE12:AH12"/>
    <mergeCell ref="H13:K13"/>
    <mergeCell ref="L13:O13"/>
    <mergeCell ref="S13:AB13"/>
    <mergeCell ref="B6:H6"/>
    <mergeCell ref="I6:T6"/>
    <mergeCell ref="U6:AF6"/>
    <mergeCell ref="AG6:AJ6"/>
    <mergeCell ref="AK6:AP6"/>
    <mergeCell ref="AQ6:AV6"/>
    <mergeCell ref="B5:H5"/>
    <mergeCell ref="I5:T5"/>
    <mergeCell ref="U5:AF5"/>
    <mergeCell ref="AG5:AJ5"/>
    <mergeCell ref="AK5:AP5"/>
    <mergeCell ref="AQ5:AV5"/>
    <mergeCell ref="B2:B4"/>
    <mergeCell ref="C2:E2"/>
    <mergeCell ref="F2:H2"/>
    <mergeCell ref="I2:K2"/>
    <mergeCell ref="L2:AL4"/>
    <mergeCell ref="AM2:AM4"/>
    <mergeCell ref="AN2:AP2"/>
    <mergeCell ref="AQ2:AS2"/>
    <mergeCell ref="AT2:AV2"/>
    <mergeCell ref="C3:E4"/>
    <mergeCell ref="F3:H4"/>
    <mergeCell ref="I3:K4"/>
    <mergeCell ref="AN3:AP4"/>
    <mergeCell ref="AQ3:AS4"/>
    <mergeCell ref="AT3:AV4"/>
  </mergeCells>
  <phoneticPr fontId="15" type="noConversion"/>
  <dataValidations disablePrompts="1" count="5">
    <dataValidation type="list" allowBlank="1" showInputMessage="1" showErrorMessage="1" sqref="I6 I59">
      <formula1>$AY$9:$AY$26</formula1>
    </dataValidation>
    <dataValidation type="list" allowBlank="1" showInputMessage="1" showErrorMessage="1" sqref="D8:G8 D61:G61">
      <formula1>$BD$2:$BD$4</formula1>
    </dataValidation>
    <dataValidation type="list" allowBlank="1" showInputMessage="1" showErrorMessage="1" sqref="N61:U61 N8:U8">
      <formula1>$AY$2:$AY$6</formula1>
    </dataValidation>
    <dataValidation type="list" allowBlank="1" showInputMessage="1" showErrorMessage="1" sqref="AB61:AH61 AB8:AH8">
      <formula1>$AX$2:$AX$14</formula1>
    </dataValidation>
    <dataValidation type="list" allowBlank="1" showInputMessage="1" showErrorMessage="1" sqref="H9:K11 H62:K64">
      <formula1>$BJ$2:$BJ$6</formula1>
    </dataValidation>
  </dataValidations>
  <printOptions horizontalCentered="1"/>
  <pageMargins left="0.31496062992125984" right="0.31496062992125984" top="0.55118110236220474" bottom="0.35433070866141736" header="0.31496062992125984" footer="0.31496062992125984"/>
  <pageSetup paperSize="9" scale="69" fitToHeight="0" orientation="landscape" r:id="rId1"/>
  <headerFooter>
    <oddFooter>&amp;C&amp;"-,굵게"&amp;12머티리얼즈파크(주)</oddFooter>
  </headerFooter>
  <rowBreaks count="3" manualBreakCount="3">
    <brk id="25" max="48" man="1"/>
    <brk id="54" max="48" man="1"/>
    <brk id="80" max="48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F93C9FE0-8940-47E0-924B-1F12B003472D}">
            <xm:f>NOT(ISERROR(SEARCH($I$6,AY9)))</xm:f>
            <xm:f>$I$6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AY9:AY22 AY24</xm:sqref>
        </x14:conditionalFormatting>
        <x14:conditionalFormatting xmlns:xm="http://schemas.microsoft.com/office/excel/2006/main">
          <x14:cfRule type="containsText" priority="4" operator="containsText" id="{D085A4D4-873C-4E5F-AC6B-A54638522BF2}">
            <xm:f>NOT(ISERROR(SEARCH($I$6,AY68)))</xm:f>
            <xm:f>$I$6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AY68:AY74</xm:sqref>
        </x14:conditionalFormatting>
        <x14:conditionalFormatting xmlns:xm="http://schemas.microsoft.com/office/excel/2006/main">
          <x14:cfRule type="containsText" priority="3" operator="containsText" id="{EE398F72-92E3-4583-916D-26B0EF7C3F2F}">
            <xm:f>NOT(ISERROR(SEARCH($I$6,AY29)))</xm:f>
            <xm:f>$I$6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AY29</xm:sqref>
        </x14:conditionalFormatting>
        <x14:conditionalFormatting xmlns:xm="http://schemas.microsoft.com/office/excel/2006/main">
          <x14:cfRule type="containsText" priority="2" operator="containsText" id="{A0945089-E6A4-4588-8CCD-D5C66C634F37}">
            <xm:f>NOT(ISERROR(SEARCH($I$6,AY64)))</xm:f>
            <xm:f>$I$6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AY64</xm:sqref>
        </x14:conditionalFormatting>
        <x14:conditionalFormatting xmlns:xm="http://schemas.microsoft.com/office/excel/2006/main">
          <x14:cfRule type="containsText" priority="1" operator="containsText" id="{CEDCA104-D890-4243-8D55-76E13B5E2909}">
            <xm:f>NOT(ISERROR(SEARCH($I$6,AY23)))</xm:f>
            <xm:f>$I$6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AY23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Z107"/>
  <sheetViews>
    <sheetView view="pageBreakPreview" topLeftCell="B52" zoomScaleNormal="100" zoomScaleSheetLayoutView="100" workbookViewId="0">
      <selection activeCell="H65" sqref="H65:O67"/>
    </sheetView>
  </sheetViews>
  <sheetFormatPr defaultColWidth="30.625" defaultRowHeight="17.25"/>
  <cols>
    <col min="1" max="14" width="3.625" style="55" customWidth="1"/>
    <col min="15" max="16" width="5.625" style="55" customWidth="1"/>
    <col min="17" max="24" width="3.625" style="55" customWidth="1"/>
    <col min="25" max="26" width="5.625" style="55" customWidth="1"/>
    <col min="27" max="49" width="3.625" style="55" customWidth="1"/>
    <col min="50" max="50" width="10.125" style="55" customWidth="1"/>
    <col min="51" max="51" width="33.125" style="46" bestFit="1" customWidth="1"/>
    <col min="52" max="53" width="8.625" style="56" customWidth="1"/>
    <col min="54" max="55" width="9.75" style="56" customWidth="1"/>
    <col min="56" max="57" width="7" style="56" customWidth="1"/>
    <col min="58" max="59" width="8.625" style="56" customWidth="1"/>
    <col min="60" max="61" width="8.125" style="56" customWidth="1"/>
    <col min="62" max="64" width="13.375" style="56" customWidth="1"/>
    <col min="65" max="65" width="10" style="56" customWidth="1"/>
    <col min="66" max="66" width="11.75" style="56" customWidth="1"/>
    <col min="67" max="71" width="9.375" style="56" bestFit="1" customWidth="1"/>
    <col min="72" max="73" width="5.5" style="56" bestFit="1" customWidth="1"/>
    <col min="74" max="75" width="8.5" style="56" bestFit="1" customWidth="1"/>
    <col min="76" max="76" width="5.5" style="56" bestFit="1" customWidth="1"/>
    <col min="77" max="16384" width="30.625" style="55"/>
  </cols>
  <sheetData>
    <row r="1" spans="1:76" ht="3.75" customHeight="1" thickBot="1"/>
    <row r="2" spans="1:76" ht="24.95" customHeight="1">
      <c r="B2" s="714" t="s">
        <v>67</v>
      </c>
      <c r="C2" s="707" t="s">
        <v>10</v>
      </c>
      <c r="D2" s="707"/>
      <c r="E2" s="707"/>
      <c r="F2" s="707" t="s">
        <v>19</v>
      </c>
      <c r="G2" s="707"/>
      <c r="H2" s="707"/>
      <c r="I2" s="707" t="s">
        <v>68</v>
      </c>
      <c r="J2" s="707"/>
      <c r="K2" s="723"/>
      <c r="L2" s="779" t="s">
        <v>163</v>
      </c>
      <c r="M2" s="717"/>
      <c r="N2" s="717"/>
      <c r="O2" s="717"/>
      <c r="P2" s="717"/>
      <c r="Q2" s="717"/>
      <c r="R2" s="717"/>
      <c r="S2" s="717"/>
      <c r="T2" s="717"/>
      <c r="U2" s="717"/>
      <c r="V2" s="717"/>
      <c r="W2" s="717"/>
      <c r="X2" s="717"/>
      <c r="Y2" s="717"/>
      <c r="Z2" s="717"/>
      <c r="AA2" s="717"/>
      <c r="AB2" s="717"/>
      <c r="AC2" s="717"/>
      <c r="AD2" s="717"/>
      <c r="AE2" s="717"/>
      <c r="AF2" s="717"/>
      <c r="AG2" s="717"/>
      <c r="AH2" s="717"/>
      <c r="AI2" s="717"/>
      <c r="AJ2" s="717"/>
      <c r="AK2" s="717"/>
      <c r="AL2" s="780"/>
      <c r="AM2" s="714" t="s">
        <v>18</v>
      </c>
      <c r="AN2" s="707" t="s">
        <v>10</v>
      </c>
      <c r="AO2" s="707"/>
      <c r="AP2" s="707"/>
      <c r="AQ2" s="707" t="s">
        <v>19</v>
      </c>
      <c r="AR2" s="707"/>
      <c r="AS2" s="707"/>
      <c r="AT2" s="707" t="s">
        <v>20</v>
      </c>
      <c r="AU2" s="707"/>
      <c r="AV2" s="723"/>
      <c r="AW2" s="36"/>
      <c r="AX2" s="48" t="s">
        <v>481</v>
      </c>
      <c r="AY2" s="46" t="s">
        <v>574</v>
      </c>
      <c r="AZ2" s="56" t="s">
        <v>305</v>
      </c>
      <c r="BA2" s="56" t="s">
        <v>306</v>
      </c>
      <c r="BB2" s="47" t="s">
        <v>307</v>
      </c>
      <c r="BC2" s="47" t="s">
        <v>308</v>
      </c>
      <c r="BD2" s="47" t="s">
        <v>572</v>
      </c>
      <c r="BE2" s="56" t="s">
        <v>309</v>
      </c>
      <c r="BF2" s="56" t="s">
        <v>310</v>
      </c>
      <c r="BG2" s="56">
        <v>0</v>
      </c>
      <c r="BH2" s="54"/>
      <c r="BI2" s="54"/>
      <c r="BJ2" s="56" t="s">
        <v>311</v>
      </c>
      <c r="BK2" s="54"/>
      <c r="BL2" s="54"/>
      <c r="BM2" s="54"/>
      <c r="BN2" s="54"/>
      <c r="BO2" s="54"/>
      <c r="BP2" s="54"/>
      <c r="BQ2" s="54"/>
      <c r="BR2" s="54"/>
      <c r="BS2" s="54"/>
      <c r="BT2" s="54"/>
      <c r="BU2" s="54"/>
      <c r="BV2" s="54"/>
      <c r="BW2" s="54"/>
      <c r="BX2" s="54"/>
    </row>
    <row r="3" spans="1:76" ht="24.95" customHeight="1">
      <c r="B3" s="715"/>
      <c r="C3" s="661"/>
      <c r="D3" s="661"/>
      <c r="E3" s="661"/>
      <c r="F3" s="661"/>
      <c r="G3" s="661"/>
      <c r="H3" s="661"/>
      <c r="I3" s="661"/>
      <c r="J3" s="661"/>
      <c r="K3" s="712"/>
      <c r="L3" s="781"/>
      <c r="M3" s="718"/>
      <c r="N3" s="718"/>
      <c r="O3" s="718"/>
      <c r="P3" s="718"/>
      <c r="Q3" s="718"/>
      <c r="R3" s="718"/>
      <c r="S3" s="718"/>
      <c r="T3" s="718"/>
      <c r="U3" s="718"/>
      <c r="V3" s="718"/>
      <c r="W3" s="718"/>
      <c r="X3" s="718"/>
      <c r="Y3" s="718"/>
      <c r="Z3" s="718"/>
      <c r="AA3" s="718"/>
      <c r="AB3" s="718"/>
      <c r="AC3" s="718"/>
      <c r="AD3" s="718"/>
      <c r="AE3" s="718"/>
      <c r="AF3" s="718"/>
      <c r="AG3" s="718"/>
      <c r="AH3" s="718"/>
      <c r="AI3" s="718"/>
      <c r="AJ3" s="718"/>
      <c r="AK3" s="718"/>
      <c r="AL3" s="782"/>
      <c r="AM3" s="715"/>
      <c r="AN3" s="721"/>
      <c r="AO3" s="721"/>
      <c r="AP3" s="721"/>
      <c r="AQ3" s="661"/>
      <c r="AR3" s="661"/>
      <c r="AS3" s="661"/>
      <c r="AT3" s="661"/>
      <c r="AU3" s="661"/>
      <c r="AV3" s="712"/>
      <c r="AW3" s="36"/>
      <c r="AX3" s="48" t="s">
        <v>634</v>
      </c>
      <c r="AY3" s="46" t="s">
        <v>575</v>
      </c>
      <c r="AZ3" s="56" t="s">
        <v>312</v>
      </c>
      <c r="BA3" s="56" t="s">
        <v>313</v>
      </c>
      <c r="BB3" s="47" t="s">
        <v>314</v>
      </c>
      <c r="BC3" s="47" t="s">
        <v>315</v>
      </c>
      <c r="BD3" s="47" t="s">
        <v>464</v>
      </c>
      <c r="BE3" s="56" t="s">
        <v>303</v>
      </c>
      <c r="BF3" s="56" t="s">
        <v>316</v>
      </c>
      <c r="BG3" s="47">
        <v>1</v>
      </c>
      <c r="BH3" s="54"/>
      <c r="BI3" s="54"/>
      <c r="BJ3" s="56" t="s">
        <v>251</v>
      </c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</row>
    <row r="4" spans="1:76" ht="24.95" customHeight="1" thickBot="1">
      <c r="B4" s="716"/>
      <c r="C4" s="659"/>
      <c r="D4" s="659"/>
      <c r="E4" s="659"/>
      <c r="F4" s="659"/>
      <c r="G4" s="659"/>
      <c r="H4" s="659"/>
      <c r="I4" s="659"/>
      <c r="J4" s="659"/>
      <c r="K4" s="713"/>
      <c r="L4" s="783"/>
      <c r="M4" s="719"/>
      <c r="N4" s="719"/>
      <c r="O4" s="719"/>
      <c r="P4" s="719"/>
      <c r="Q4" s="719"/>
      <c r="R4" s="719"/>
      <c r="S4" s="719"/>
      <c r="T4" s="719"/>
      <c r="U4" s="719"/>
      <c r="V4" s="719"/>
      <c r="W4" s="719"/>
      <c r="X4" s="719"/>
      <c r="Y4" s="719"/>
      <c r="Z4" s="719"/>
      <c r="AA4" s="719"/>
      <c r="AB4" s="719"/>
      <c r="AC4" s="719"/>
      <c r="AD4" s="719"/>
      <c r="AE4" s="719"/>
      <c r="AF4" s="719"/>
      <c r="AG4" s="719"/>
      <c r="AH4" s="719"/>
      <c r="AI4" s="719"/>
      <c r="AJ4" s="719"/>
      <c r="AK4" s="719"/>
      <c r="AL4" s="784"/>
      <c r="AM4" s="716"/>
      <c r="AN4" s="722"/>
      <c r="AO4" s="722"/>
      <c r="AP4" s="722"/>
      <c r="AQ4" s="659"/>
      <c r="AR4" s="659"/>
      <c r="AS4" s="659"/>
      <c r="AT4" s="659"/>
      <c r="AU4" s="659"/>
      <c r="AV4" s="713"/>
      <c r="AW4" s="36"/>
      <c r="AX4" s="55" t="s">
        <v>586</v>
      </c>
      <c r="AY4" s="46" t="s">
        <v>466</v>
      </c>
      <c r="AZ4" s="56" t="s">
        <v>318</v>
      </c>
      <c r="BA4" s="56" t="s">
        <v>319</v>
      </c>
      <c r="BB4" s="47" t="s">
        <v>320</v>
      </c>
      <c r="BC4" s="54"/>
      <c r="BD4" s="47" t="s">
        <v>465</v>
      </c>
      <c r="BE4" s="56" t="s">
        <v>321</v>
      </c>
      <c r="BF4" s="54"/>
      <c r="BG4" s="47">
        <v>2</v>
      </c>
      <c r="BH4" s="54"/>
      <c r="BI4" s="54"/>
      <c r="BJ4" s="56" t="s">
        <v>255</v>
      </c>
      <c r="BK4" s="54"/>
      <c r="BL4" s="54"/>
      <c r="BM4" s="54"/>
      <c r="BN4" s="54"/>
      <c r="BO4" s="54"/>
      <c r="BP4" s="54"/>
      <c r="BQ4" s="54"/>
      <c r="BR4" s="54"/>
      <c r="BS4" s="54"/>
      <c r="BT4" s="54"/>
      <c r="BU4" s="54"/>
      <c r="BV4" s="54"/>
      <c r="BW4" s="54"/>
      <c r="BX4" s="54"/>
    </row>
    <row r="5" spans="1:76" ht="27" customHeight="1">
      <c r="B5" s="641" t="s">
        <v>14</v>
      </c>
      <c r="C5" s="609"/>
      <c r="D5" s="609"/>
      <c r="E5" s="609"/>
      <c r="F5" s="609"/>
      <c r="G5" s="609"/>
      <c r="H5" s="609"/>
      <c r="I5" s="609" t="s">
        <v>15</v>
      </c>
      <c r="J5" s="609"/>
      <c r="K5" s="609"/>
      <c r="L5" s="609"/>
      <c r="M5" s="609"/>
      <c r="N5" s="609"/>
      <c r="O5" s="609"/>
      <c r="P5" s="609"/>
      <c r="Q5" s="609"/>
      <c r="R5" s="609"/>
      <c r="S5" s="609"/>
      <c r="T5" s="609"/>
      <c r="U5" s="609" t="s">
        <v>494</v>
      </c>
      <c r="V5" s="609"/>
      <c r="W5" s="609"/>
      <c r="X5" s="609"/>
      <c r="Y5" s="609"/>
      <c r="Z5" s="609"/>
      <c r="AA5" s="609"/>
      <c r="AB5" s="609"/>
      <c r="AC5" s="609"/>
      <c r="AD5" s="609"/>
      <c r="AE5" s="609"/>
      <c r="AF5" s="609"/>
      <c r="AG5" s="609" t="s">
        <v>16</v>
      </c>
      <c r="AH5" s="609"/>
      <c r="AI5" s="609"/>
      <c r="AJ5" s="609"/>
      <c r="AK5" s="728">
        <f ca="1">TODAY()</f>
        <v>44669</v>
      </c>
      <c r="AL5" s="728"/>
      <c r="AM5" s="728"/>
      <c r="AN5" s="728"/>
      <c r="AO5" s="728"/>
      <c r="AP5" s="728"/>
      <c r="AQ5" s="729" t="s">
        <v>12</v>
      </c>
      <c r="AR5" s="729"/>
      <c r="AS5" s="729"/>
      <c r="AT5" s="729"/>
      <c r="AU5" s="729"/>
      <c r="AV5" s="730"/>
      <c r="AW5" s="36"/>
      <c r="AX5" s="55" t="s">
        <v>468</v>
      </c>
      <c r="AY5" s="46" t="s">
        <v>574</v>
      </c>
      <c r="AZ5" s="56" t="s">
        <v>323</v>
      </c>
      <c r="BA5" s="56" t="s">
        <v>324</v>
      </c>
      <c r="BB5" s="47" t="s">
        <v>325</v>
      </c>
      <c r="BC5" s="54"/>
      <c r="BD5" s="47"/>
      <c r="BE5" s="54"/>
      <c r="BF5" s="54"/>
      <c r="BG5" s="56">
        <v>3</v>
      </c>
      <c r="BH5" s="54"/>
      <c r="BI5" s="54"/>
      <c r="BJ5" s="56" t="s">
        <v>326</v>
      </c>
      <c r="BK5" s="54"/>
      <c r="BL5" s="54"/>
      <c r="BM5" s="54"/>
      <c r="BN5" s="54"/>
      <c r="BO5" s="54"/>
      <c r="BP5" s="54"/>
      <c r="BQ5" s="54"/>
      <c r="BR5" s="54"/>
      <c r="BS5" s="54"/>
      <c r="BT5" s="54"/>
      <c r="BU5" s="54"/>
      <c r="BV5" s="54"/>
      <c r="BW5" s="54"/>
      <c r="BX5" s="54"/>
    </row>
    <row r="6" spans="1:76" ht="27" customHeight="1" thickBot="1">
      <c r="B6" s="785" t="s">
        <v>11</v>
      </c>
      <c r="C6" s="786"/>
      <c r="D6" s="786"/>
      <c r="E6" s="786"/>
      <c r="F6" s="786"/>
      <c r="G6" s="786"/>
      <c r="H6" s="786"/>
      <c r="I6" s="732" t="s">
        <v>550</v>
      </c>
      <c r="J6" s="732"/>
      <c r="K6" s="732"/>
      <c r="L6" s="732"/>
      <c r="M6" s="732"/>
      <c r="N6" s="732"/>
      <c r="O6" s="732"/>
      <c r="P6" s="732"/>
      <c r="Q6" s="732"/>
      <c r="R6" s="732"/>
      <c r="S6" s="732"/>
      <c r="T6" s="732"/>
      <c r="U6" s="733" t="s">
        <v>648</v>
      </c>
      <c r="V6" s="733"/>
      <c r="W6" s="733"/>
      <c r="X6" s="733"/>
      <c r="Y6" s="733"/>
      <c r="Z6" s="733"/>
      <c r="AA6" s="733"/>
      <c r="AB6" s="733"/>
      <c r="AC6" s="733"/>
      <c r="AD6" s="733"/>
      <c r="AE6" s="733"/>
      <c r="AF6" s="733"/>
      <c r="AG6" s="724" t="s">
        <v>17</v>
      </c>
      <c r="AH6" s="724"/>
      <c r="AI6" s="724"/>
      <c r="AJ6" s="724"/>
      <c r="AK6" s="725" t="s">
        <v>174</v>
      </c>
      <c r="AL6" s="725"/>
      <c r="AM6" s="725"/>
      <c r="AN6" s="725"/>
      <c r="AO6" s="725"/>
      <c r="AP6" s="725"/>
      <c r="AQ6" s="726" t="s">
        <v>286</v>
      </c>
      <c r="AR6" s="726"/>
      <c r="AS6" s="726"/>
      <c r="AT6" s="726"/>
      <c r="AU6" s="726"/>
      <c r="AV6" s="727"/>
      <c r="AW6" s="36"/>
      <c r="AX6" s="55" t="s">
        <v>635</v>
      </c>
      <c r="AY6" s="54"/>
      <c r="AZ6" s="54"/>
      <c r="BA6" s="54"/>
      <c r="BB6" s="54"/>
      <c r="BC6" s="54"/>
      <c r="BD6" s="54"/>
      <c r="BE6" s="54"/>
      <c r="BF6" s="54"/>
      <c r="BG6" s="56">
        <v>4</v>
      </c>
      <c r="BH6" s="54"/>
      <c r="BI6" s="54"/>
      <c r="BJ6" s="54"/>
      <c r="BK6" s="54"/>
      <c r="BL6" s="54"/>
      <c r="BM6" s="54"/>
      <c r="BN6" s="54"/>
      <c r="BO6" s="54"/>
      <c r="BP6" s="54"/>
      <c r="BQ6" s="54"/>
      <c r="BR6" s="54"/>
      <c r="BS6" s="54"/>
      <c r="BT6" s="54"/>
      <c r="BU6" s="54"/>
      <c r="BV6" s="54"/>
      <c r="BW6" s="54"/>
      <c r="BX6" s="54"/>
    </row>
    <row r="7" spans="1:76" ht="27" customHeight="1" thickBot="1">
      <c r="A7" s="691" t="str">
        <f>MID(I6,1,12)</f>
        <v>(E556)0.2x45</v>
      </c>
      <c r="B7" s="692" t="s">
        <v>21</v>
      </c>
      <c r="C7" s="693"/>
      <c r="D7" s="693"/>
      <c r="E7" s="693"/>
      <c r="F7" s="693"/>
      <c r="G7" s="693"/>
      <c r="H7" s="693"/>
      <c r="I7" s="693"/>
      <c r="J7" s="693"/>
      <c r="K7" s="693"/>
      <c r="L7" s="693"/>
      <c r="M7" s="693"/>
      <c r="N7" s="693"/>
      <c r="O7" s="693"/>
      <c r="P7" s="693"/>
      <c r="Q7" s="693"/>
      <c r="R7" s="693"/>
      <c r="S7" s="693"/>
      <c r="T7" s="693"/>
      <c r="U7" s="693"/>
      <c r="V7" s="693"/>
      <c r="W7" s="693"/>
      <c r="X7" s="693"/>
      <c r="Y7" s="693"/>
      <c r="Z7" s="693"/>
      <c r="AA7" s="693"/>
      <c r="AB7" s="693"/>
      <c r="AC7" s="693"/>
      <c r="AD7" s="693"/>
      <c r="AE7" s="693"/>
      <c r="AF7" s="693"/>
      <c r="AG7" s="693"/>
      <c r="AH7" s="694"/>
      <c r="AI7" s="695" t="s">
        <v>248</v>
      </c>
      <c r="AJ7" s="696"/>
      <c r="AK7" s="696"/>
      <c r="AL7" s="696"/>
      <c r="AM7" s="696"/>
      <c r="AN7" s="696"/>
      <c r="AO7" s="696"/>
      <c r="AP7" s="696"/>
      <c r="AQ7" s="696"/>
      <c r="AR7" s="696"/>
      <c r="AS7" s="696"/>
      <c r="AT7" s="696"/>
      <c r="AU7" s="696"/>
      <c r="AV7" s="697"/>
      <c r="AW7" s="674"/>
      <c r="AX7" s="48" t="s">
        <v>612</v>
      </c>
      <c r="AY7" s="776" t="s">
        <v>328</v>
      </c>
      <c r="AZ7" s="775" t="s">
        <v>329</v>
      </c>
      <c r="BA7" s="775"/>
      <c r="BB7" s="775" t="s">
        <v>330</v>
      </c>
      <c r="BC7" s="775"/>
      <c r="BD7" s="775" t="s">
        <v>331</v>
      </c>
      <c r="BE7" s="775"/>
      <c r="BF7" s="775" t="s">
        <v>332</v>
      </c>
      <c r="BG7" s="775"/>
      <c r="BH7" s="775" t="s">
        <v>333</v>
      </c>
      <c r="BI7" s="529" t="s">
        <v>334</v>
      </c>
      <c r="BJ7" s="656" t="s">
        <v>335</v>
      </c>
      <c r="BK7" s="656" t="s">
        <v>336</v>
      </c>
      <c r="BL7" s="656"/>
      <c r="BM7" s="656" t="s">
        <v>337</v>
      </c>
      <c r="BN7" s="558" t="s">
        <v>338</v>
      </c>
      <c r="BO7" s="774" t="s">
        <v>339</v>
      </c>
      <c r="BP7" s="774"/>
      <c r="BQ7" s="774"/>
      <c r="BR7" s="774"/>
      <c r="BS7" s="774"/>
      <c r="BT7" s="774" t="s">
        <v>340</v>
      </c>
      <c r="BU7" s="774"/>
      <c r="BV7" s="774"/>
      <c r="BW7" s="774"/>
      <c r="BX7" s="774"/>
    </row>
    <row r="8" spans="1:76" ht="27" customHeight="1">
      <c r="A8" s="691"/>
      <c r="B8" s="704" t="s">
        <v>170</v>
      </c>
      <c r="C8" s="705"/>
      <c r="D8" s="706" t="s">
        <v>310</v>
      </c>
      <c r="E8" s="706"/>
      <c r="F8" s="706"/>
      <c r="G8" s="706"/>
      <c r="H8" s="707" t="s">
        <v>23</v>
      </c>
      <c r="I8" s="707"/>
      <c r="J8" s="707"/>
      <c r="K8" s="707"/>
      <c r="L8" s="707"/>
      <c r="M8" s="707"/>
      <c r="N8" s="706" t="s">
        <v>372</v>
      </c>
      <c r="O8" s="706"/>
      <c r="P8" s="706"/>
      <c r="Q8" s="706"/>
      <c r="R8" s="706"/>
      <c r="S8" s="706"/>
      <c r="T8" s="706"/>
      <c r="U8" s="706"/>
      <c r="V8" s="707" t="s">
        <v>5</v>
      </c>
      <c r="W8" s="707"/>
      <c r="X8" s="707"/>
      <c r="Y8" s="707"/>
      <c r="Z8" s="707"/>
      <c r="AA8" s="707"/>
      <c r="AB8" s="706" t="s">
        <v>372</v>
      </c>
      <c r="AC8" s="706"/>
      <c r="AD8" s="706"/>
      <c r="AE8" s="706"/>
      <c r="AF8" s="706"/>
      <c r="AG8" s="706"/>
      <c r="AH8" s="708"/>
      <c r="AI8" s="698"/>
      <c r="AJ8" s="699"/>
      <c r="AK8" s="699"/>
      <c r="AL8" s="699"/>
      <c r="AM8" s="699"/>
      <c r="AN8" s="699"/>
      <c r="AO8" s="699"/>
      <c r="AP8" s="699"/>
      <c r="AQ8" s="699"/>
      <c r="AR8" s="699"/>
      <c r="AS8" s="699"/>
      <c r="AT8" s="699"/>
      <c r="AU8" s="699"/>
      <c r="AV8" s="700"/>
      <c r="AW8" s="674"/>
      <c r="AX8" s="55" t="s">
        <v>579</v>
      </c>
      <c r="AY8" s="777"/>
      <c r="AZ8" s="70" t="s">
        <v>341</v>
      </c>
      <c r="BA8" s="70" t="s">
        <v>342</v>
      </c>
      <c r="BB8" s="70" t="s">
        <v>341</v>
      </c>
      <c r="BC8" s="70" t="s">
        <v>342</v>
      </c>
      <c r="BD8" s="70" t="s">
        <v>341</v>
      </c>
      <c r="BE8" s="70" t="s">
        <v>342</v>
      </c>
      <c r="BF8" s="70" t="s">
        <v>341</v>
      </c>
      <c r="BG8" s="70" t="s">
        <v>342</v>
      </c>
      <c r="BH8" s="775"/>
      <c r="BI8" s="529"/>
      <c r="BJ8" s="656"/>
      <c r="BK8" s="69" t="s">
        <v>343</v>
      </c>
      <c r="BL8" s="69" t="s">
        <v>344</v>
      </c>
      <c r="BM8" s="656"/>
      <c r="BN8" s="558"/>
      <c r="BO8" s="68" t="s">
        <v>345</v>
      </c>
      <c r="BP8" s="68" t="s">
        <v>346</v>
      </c>
      <c r="BQ8" s="68" t="s">
        <v>347</v>
      </c>
      <c r="BR8" s="68" t="s">
        <v>2</v>
      </c>
      <c r="BS8" s="68" t="s">
        <v>348</v>
      </c>
      <c r="BT8" s="68" t="s">
        <v>345</v>
      </c>
      <c r="BU8" s="68" t="s">
        <v>346</v>
      </c>
      <c r="BV8" s="68" t="s">
        <v>347</v>
      </c>
      <c r="BW8" s="68" t="s">
        <v>2</v>
      </c>
      <c r="BX8" s="68" t="s">
        <v>348</v>
      </c>
    </row>
    <row r="9" spans="1:76" ht="30" customHeight="1">
      <c r="A9" s="691"/>
      <c r="B9" s="675" t="s">
        <v>418</v>
      </c>
      <c r="C9" s="676"/>
      <c r="D9" s="676" t="s">
        <v>419</v>
      </c>
      <c r="E9" s="676"/>
      <c r="F9" s="676"/>
      <c r="G9" s="676"/>
      <c r="H9" s="677" t="s">
        <v>311</v>
      </c>
      <c r="I9" s="678"/>
      <c r="J9" s="678"/>
      <c r="K9" s="679"/>
      <c r="L9" s="690" t="s">
        <v>420</v>
      </c>
      <c r="M9" s="690"/>
      <c r="N9" s="529"/>
      <c r="O9" s="529"/>
      <c r="P9" s="686" t="s">
        <v>421</v>
      </c>
      <c r="Q9" s="686"/>
      <c r="R9" s="686"/>
      <c r="S9" s="686"/>
      <c r="T9" s="686"/>
      <c r="U9" s="686"/>
      <c r="V9" s="686"/>
      <c r="W9" s="686"/>
      <c r="X9" s="686"/>
      <c r="Y9" s="686"/>
      <c r="Z9" s="686"/>
      <c r="AA9" s="686"/>
      <c r="AB9" s="686"/>
      <c r="AC9" s="687" t="s">
        <v>423</v>
      </c>
      <c r="AD9" s="687"/>
      <c r="AE9" s="687"/>
      <c r="AF9" s="687"/>
      <c r="AG9" s="687"/>
      <c r="AH9" s="688"/>
      <c r="AI9" s="698"/>
      <c r="AJ9" s="699"/>
      <c r="AK9" s="699"/>
      <c r="AL9" s="699"/>
      <c r="AM9" s="699"/>
      <c r="AN9" s="699"/>
      <c r="AO9" s="699"/>
      <c r="AP9" s="699"/>
      <c r="AQ9" s="699"/>
      <c r="AR9" s="699"/>
      <c r="AS9" s="699"/>
      <c r="AT9" s="699"/>
      <c r="AU9" s="699"/>
      <c r="AV9" s="700"/>
      <c r="AW9" s="674"/>
      <c r="AX9" s="55" t="s">
        <v>532</v>
      </c>
      <c r="AY9" s="57" t="s">
        <v>349</v>
      </c>
      <c r="AZ9" s="58" t="s">
        <v>350</v>
      </c>
      <c r="BA9" s="58" t="s">
        <v>350</v>
      </c>
      <c r="BB9" s="58" t="s">
        <v>351</v>
      </c>
      <c r="BC9" s="58" t="s">
        <v>351</v>
      </c>
      <c r="BD9" s="58" t="s">
        <v>265</v>
      </c>
      <c r="BE9" s="58" t="s">
        <v>265</v>
      </c>
      <c r="BF9" s="58" t="s">
        <v>266</v>
      </c>
      <c r="BG9" s="58" t="s">
        <v>266</v>
      </c>
      <c r="BH9" s="58" t="s">
        <v>352</v>
      </c>
      <c r="BI9" s="58" t="s">
        <v>353</v>
      </c>
      <c r="BJ9" s="59" t="s">
        <v>354</v>
      </c>
      <c r="BK9" s="59" t="s">
        <v>355</v>
      </c>
      <c r="BL9" s="59" t="s">
        <v>355</v>
      </c>
      <c r="BM9" s="60" t="s">
        <v>271</v>
      </c>
      <c r="BN9" s="60" t="s">
        <v>272</v>
      </c>
      <c r="BO9" s="69">
        <v>115</v>
      </c>
      <c r="BP9" s="69">
        <v>125</v>
      </c>
      <c r="BQ9" s="69">
        <v>200</v>
      </c>
      <c r="BR9" s="69">
        <v>210</v>
      </c>
      <c r="BS9" s="69">
        <v>140</v>
      </c>
      <c r="BT9" s="61" t="s">
        <v>356</v>
      </c>
      <c r="BU9" s="69">
        <v>2</v>
      </c>
      <c r="BV9" s="69">
        <v>3</v>
      </c>
      <c r="BW9" s="69">
        <v>3.2</v>
      </c>
      <c r="BX9" s="69">
        <v>3</v>
      </c>
    </row>
    <row r="10" spans="1:76" ht="30" customHeight="1">
      <c r="A10" s="691"/>
      <c r="B10" s="675"/>
      <c r="C10" s="676"/>
      <c r="D10" s="676"/>
      <c r="E10" s="676"/>
      <c r="F10" s="676"/>
      <c r="G10" s="676"/>
      <c r="H10" s="680"/>
      <c r="I10" s="681"/>
      <c r="J10" s="681"/>
      <c r="K10" s="682"/>
      <c r="L10" s="529" t="s">
        <v>424</v>
      </c>
      <c r="M10" s="529"/>
      <c r="N10" s="690" t="s">
        <v>517</v>
      </c>
      <c r="O10" s="690"/>
      <c r="P10" s="686"/>
      <c r="Q10" s="686"/>
      <c r="R10" s="686"/>
      <c r="S10" s="778"/>
      <c r="T10" s="710"/>
      <c r="U10" s="710"/>
      <c r="V10" s="710"/>
      <c r="W10" s="710"/>
      <c r="X10" s="710"/>
      <c r="Y10" s="710"/>
      <c r="Z10" s="710"/>
      <c r="AA10" s="710"/>
      <c r="AB10" s="711"/>
      <c r="AC10" s="687" t="s">
        <v>423</v>
      </c>
      <c r="AD10" s="687"/>
      <c r="AE10" s="687"/>
      <c r="AF10" s="687"/>
      <c r="AG10" s="687"/>
      <c r="AH10" s="688"/>
      <c r="AI10" s="698"/>
      <c r="AJ10" s="699"/>
      <c r="AK10" s="699"/>
      <c r="AL10" s="699"/>
      <c r="AM10" s="699"/>
      <c r="AN10" s="699"/>
      <c r="AO10" s="699"/>
      <c r="AP10" s="699"/>
      <c r="AQ10" s="699"/>
      <c r="AR10" s="699"/>
      <c r="AS10" s="699"/>
      <c r="AT10" s="699"/>
      <c r="AU10" s="699"/>
      <c r="AV10" s="700"/>
      <c r="AW10" s="674"/>
      <c r="AX10" s="55" t="s">
        <v>585</v>
      </c>
      <c r="AY10" s="76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9"/>
      <c r="BK10" s="59"/>
      <c r="BL10" s="59"/>
      <c r="BM10" s="60"/>
      <c r="BN10" s="60"/>
      <c r="BO10" s="75"/>
      <c r="BP10" s="75"/>
      <c r="BQ10" s="75"/>
      <c r="BR10" s="75"/>
      <c r="BS10" s="75"/>
      <c r="BT10" s="61"/>
      <c r="BU10" s="75"/>
      <c r="BV10" s="75"/>
      <c r="BW10" s="75"/>
      <c r="BX10" s="75"/>
    </row>
    <row r="11" spans="1:76" ht="30" customHeight="1">
      <c r="A11" s="691"/>
      <c r="B11" s="675"/>
      <c r="C11" s="676"/>
      <c r="D11" s="676"/>
      <c r="E11" s="676"/>
      <c r="F11" s="676"/>
      <c r="G11" s="676"/>
      <c r="H11" s="683"/>
      <c r="I11" s="684"/>
      <c r="J11" s="684"/>
      <c r="K11" s="685"/>
      <c r="L11" s="529"/>
      <c r="M11" s="529"/>
      <c r="N11" s="690"/>
      <c r="O11" s="690"/>
      <c r="P11" s="686"/>
      <c r="Q11" s="686"/>
      <c r="R11" s="686"/>
      <c r="S11" s="686"/>
      <c r="T11" s="686"/>
      <c r="U11" s="686"/>
      <c r="V11" s="686"/>
      <c r="W11" s="686"/>
      <c r="X11" s="686"/>
      <c r="Y11" s="686"/>
      <c r="Z11" s="686"/>
      <c r="AA11" s="686"/>
      <c r="AB11" s="686"/>
      <c r="AC11" s="687" t="s">
        <v>423</v>
      </c>
      <c r="AD11" s="687"/>
      <c r="AE11" s="687"/>
      <c r="AF11" s="687"/>
      <c r="AG11" s="687"/>
      <c r="AH11" s="688"/>
      <c r="AI11" s="698"/>
      <c r="AJ11" s="699"/>
      <c r="AK11" s="699"/>
      <c r="AL11" s="699"/>
      <c r="AM11" s="699"/>
      <c r="AN11" s="699"/>
      <c r="AO11" s="699"/>
      <c r="AP11" s="699"/>
      <c r="AQ11" s="699"/>
      <c r="AR11" s="699"/>
      <c r="AS11" s="699"/>
      <c r="AT11" s="699"/>
      <c r="AU11" s="699"/>
      <c r="AV11" s="700"/>
      <c r="AW11" s="674"/>
      <c r="AX11" s="48" t="s">
        <v>577</v>
      </c>
      <c r="AY11" s="57" t="s">
        <v>358</v>
      </c>
      <c r="AZ11" s="58" t="s">
        <v>263</v>
      </c>
      <c r="BA11" s="58" t="s">
        <v>263</v>
      </c>
      <c r="BB11" s="58" t="s">
        <v>267</v>
      </c>
      <c r="BC11" s="58" t="s">
        <v>267</v>
      </c>
      <c r="BD11" s="58" t="s">
        <v>265</v>
      </c>
      <c r="BE11" s="58" t="s">
        <v>265</v>
      </c>
      <c r="BF11" s="58" t="s">
        <v>266</v>
      </c>
      <c r="BG11" s="58" t="s">
        <v>266</v>
      </c>
      <c r="BH11" s="58" t="s">
        <v>267</v>
      </c>
      <c r="BI11" s="58" t="s">
        <v>268</v>
      </c>
      <c r="BJ11" s="59" t="s">
        <v>354</v>
      </c>
      <c r="BK11" s="59" t="s">
        <v>355</v>
      </c>
      <c r="BL11" s="59" t="s">
        <v>355</v>
      </c>
      <c r="BM11" s="60" t="s">
        <v>271</v>
      </c>
      <c r="BN11" s="60" t="s">
        <v>272</v>
      </c>
      <c r="BO11" s="69">
        <v>120</v>
      </c>
      <c r="BP11" s="69">
        <v>120</v>
      </c>
      <c r="BQ11" s="69">
        <v>210</v>
      </c>
      <c r="BR11" s="69">
        <v>225</v>
      </c>
      <c r="BS11" s="69">
        <v>155</v>
      </c>
      <c r="BT11" s="61" t="s">
        <v>356</v>
      </c>
      <c r="BU11" s="69">
        <v>1.5</v>
      </c>
      <c r="BV11" s="69">
        <v>3</v>
      </c>
      <c r="BW11" s="69">
        <v>3</v>
      </c>
      <c r="BX11" s="69">
        <v>3</v>
      </c>
    </row>
    <row r="12" spans="1:76" ht="30" customHeight="1" thickBot="1">
      <c r="A12" s="35" t="str">
        <f>MID(U6,6,2)</f>
        <v>NC</v>
      </c>
      <c r="B12" s="675"/>
      <c r="C12" s="676"/>
      <c r="D12" s="676" t="s">
        <v>426</v>
      </c>
      <c r="E12" s="676"/>
      <c r="F12" s="676"/>
      <c r="G12" s="676"/>
      <c r="H12" s="689" t="s">
        <v>427</v>
      </c>
      <c r="I12" s="689"/>
      <c r="J12" s="689"/>
      <c r="K12" s="689"/>
      <c r="L12" s="686" t="s">
        <v>655</v>
      </c>
      <c r="M12" s="686"/>
      <c r="N12" s="686"/>
      <c r="O12" s="686"/>
      <c r="P12" s="686" t="s">
        <v>429</v>
      </c>
      <c r="Q12" s="686"/>
      <c r="R12" s="686"/>
      <c r="S12" s="686"/>
      <c r="T12" s="686"/>
      <c r="U12" s="686"/>
      <c r="V12" s="686"/>
      <c r="W12" s="686"/>
      <c r="X12" s="686"/>
      <c r="Y12" s="686"/>
      <c r="Z12" s="686"/>
      <c r="AA12" s="686"/>
      <c r="AB12" s="686"/>
      <c r="AC12" s="687" t="s">
        <v>423</v>
      </c>
      <c r="AD12" s="687"/>
      <c r="AE12" s="687"/>
      <c r="AF12" s="687"/>
      <c r="AG12" s="687"/>
      <c r="AH12" s="688"/>
      <c r="AI12" s="701"/>
      <c r="AJ12" s="702"/>
      <c r="AK12" s="702"/>
      <c r="AL12" s="702"/>
      <c r="AM12" s="702"/>
      <c r="AN12" s="702"/>
      <c r="AO12" s="702"/>
      <c r="AP12" s="702"/>
      <c r="AQ12" s="702"/>
      <c r="AR12" s="702"/>
      <c r="AS12" s="702"/>
      <c r="AT12" s="702"/>
      <c r="AU12" s="702"/>
      <c r="AV12" s="703"/>
      <c r="AW12" s="37"/>
      <c r="AX12" s="55" t="s">
        <v>592</v>
      </c>
      <c r="AY12" s="57" t="s">
        <v>359</v>
      </c>
      <c r="AZ12" s="58" t="s">
        <v>350</v>
      </c>
      <c r="BA12" s="58" t="s">
        <v>350</v>
      </c>
      <c r="BB12" s="58" t="s">
        <v>360</v>
      </c>
      <c r="BC12" s="58" t="s">
        <v>360</v>
      </c>
      <c r="BD12" s="58" t="s">
        <v>265</v>
      </c>
      <c r="BE12" s="58" t="s">
        <v>265</v>
      </c>
      <c r="BF12" s="58" t="s">
        <v>361</v>
      </c>
      <c r="BG12" s="58" t="s">
        <v>361</v>
      </c>
      <c r="BH12" s="58" t="s">
        <v>267</v>
      </c>
      <c r="BI12" s="58" t="s">
        <v>268</v>
      </c>
      <c r="BJ12" s="59" t="s">
        <v>354</v>
      </c>
      <c r="BK12" s="59" t="s">
        <v>355</v>
      </c>
      <c r="BL12" s="59" t="s">
        <v>355</v>
      </c>
      <c r="BM12" s="60" t="s">
        <v>271</v>
      </c>
      <c r="BN12" s="60" t="s">
        <v>272</v>
      </c>
      <c r="BO12" s="69">
        <v>120</v>
      </c>
      <c r="BP12" s="69">
        <v>140</v>
      </c>
      <c r="BQ12" s="69">
        <v>200</v>
      </c>
      <c r="BR12" s="69">
        <v>190</v>
      </c>
      <c r="BS12" s="69">
        <v>130</v>
      </c>
      <c r="BT12" s="61" t="s">
        <v>356</v>
      </c>
      <c r="BU12" s="69">
        <v>1.5</v>
      </c>
      <c r="BV12" s="69">
        <v>3.5</v>
      </c>
      <c r="BW12" s="69">
        <v>3.2</v>
      </c>
      <c r="BX12" s="69">
        <v>2.5</v>
      </c>
    </row>
    <row r="13" spans="1:76" ht="30" customHeight="1" thickBot="1">
      <c r="B13" s="675"/>
      <c r="C13" s="676"/>
      <c r="D13" s="676"/>
      <c r="E13" s="676"/>
      <c r="F13" s="676"/>
      <c r="G13" s="676"/>
      <c r="H13" s="689" t="s">
        <v>430</v>
      </c>
      <c r="I13" s="689"/>
      <c r="J13" s="689"/>
      <c r="K13" s="689"/>
      <c r="L13" s="686" t="s">
        <v>653</v>
      </c>
      <c r="M13" s="686"/>
      <c r="N13" s="686"/>
      <c r="O13" s="686"/>
      <c r="P13" s="686"/>
      <c r="Q13" s="686"/>
      <c r="R13" s="686"/>
      <c r="S13" s="686"/>
      <c r="T13" s="686"/>
      <c r="U13" s="686"/>
      <c r="V13" s="686"/>
      <c r="W13" s="686"/>
      <c r="X13" s="686"/>
      <c r="Y13" s="686"/>
      <c r="Z13" s="686"/>
      <c r="AA13" s="686"/>
      <c r="AB13" s="686"/>
      <c r="AC13" s="687" t="s">
        <v>423</v>
      </c>
      <c r="AD13" s="687"/>
      <c r="AE13" s="687"/>
      <c r="AF13" s="687"/>
      <c r="AG13" s="687"/>
      <c r="AH13" s="688"/>
      <c r="AI13" s="561" t="s">
        <v>291</v>
      </c>
      <c r="AJ13" s="562"/>
      <c r="AK13" s="562"/>
      <c r="AL13" s="562"/>
      <c r="AM13" s="562"/>
      <c r="AN13" s="562"/>
      <c r="AO13" s="562"/>
      <c r="AP13" s="562"/>
      <c r="AQ13" s="562"/>
      <c r="AR13" s="562"/>
      <c r="AS13" s="562"/>
      <c r="AT13" s="562"/>
      <c r="AU13" s="562"/>
      <c r="AV13" s="563"/>
      <c r="AW13" s="36"/>
      <c r="AY13" s="57" t="s">
        <v>363</v>
      </c>
      <c r="AZ13" s="58" t="s">
        <v>350</v>
      </c>
      <c r="BA13" s="58" t="s">
        <v>350</v>
      </c>
      <c r="BB13" s="58" t="s">
        <v>360</v>
      </c>
      <c r="BC13" s="58" t="s">
        <v>360</v>
      </c>
      <c r="BD13" s="58" t="s">
        <v>265</v>
      </c>
      <c r="BE13" s="58" t="s">
        <v>265</v>
      </c>
      <c r="BF13" s="58" t="s">
        <v>361</v>
      </c>
      <c r="BG13" s="58" t="s">
        <v>361</v>
      </c>
      <c r="BH13" s="58" t="s">
        <v>267</v>
      </c>
      <c r="BI13" s="58" t="s">
        <v>268</v>
      </c>
      <c r="BJ13" s="59" t="s">
        <v>269</v>
      </c>
      <c r="BK13" s="59" t="s">
        <v>270</v>
      </c>
      <c r="BL13" s="59" t="s">
        <v>270</v>
      </c>
      <c r="BM13" s="60" t="s">
        <v>271</v>
      </c>
      <c r="BN13" s="60" t="s">
        <v>272</v>
      </c>
      <c r="BO13" s="69">
        <v>120</v>
      </c>
      <c r="BP13" s="69">
        <v>140</v>
      </c>
      <c r="BQ13" s="69">
        <v>200</v>
      </c>
      <c r="BR13" s="69">
        <v>190</v>
      </c>
      <c r="BS13" s="69">
        <v>130</v>
      </c>
      <c r="BT13" s="61" t="s">
        <v>356</v>
      </c>
      <c r="BU13" s="69">
        <v>1.5</v>
      </c>
      <c r="BV13" s="69">
        <v>3.5</v>
      </c>
      <c r="BW13" s="69">
        <v>3.2</v>
      </c>
      <c r="BX13" s="69">
        <v>2.5</v>
      </c>
    </row>
    <row r="14" spans="1:76" ht="27" customHeight="1" thickBot="1">
      <c r="A14" s="654" t="str">
        <f>U6</f>
        <v>LD12ANC-211015D0</v>
      </c>
      <c r="B14" s="660" t="s">
        <v>431</v>
      </c>
      <c r="C14" s="661"/>
      <c r="D14" s="661"/>
      <c r="E14" s="661"/>
      <c r="F14" s="661"/>
      <c r="G14" s="661"/>
      <c r="H14" s="663" t="s">
        <v>654</v>
      </c>
      <c r="I14" s="664"/>
      <c r="J14" s="664"/>
      <c r="K14" s="664"/>
      <c r="L14" s="664"/>
      <c r="M14" s="664"/>
      <c r="N14" s="664"/>
      <c r="O14" s="665"/>
      <c r="P14" s="555" t="s">
        <v>432</v>
      </c>
      <c r="Q14" s="556"/>
      <c r="R14" s="557"/>
      <c r="S14" s="536" t="s">
        <v>601</v>
      </c>
      <c r="T14" s="550"/>
      <c r="U14" s="550"/>
      <c r="V14" s="550"/>
      <c r="W14" s="819" t="s">
        <v>603</v>
      </c>
      <c r="X14" s="819"/>
      <c r="Y14" s="819"/>
      <c r="Z14" s="819"/>
      <c r="AA14" s="819" t="s">
        <v>505</v>
      </c>
      <c r="AB14" s="819"/>
      <c r="AC14" s="819"/>
      <c r="AD14" s="819"/>
      <c r="AE14" s="819" t="s">
        <v>288</v>
      </c>
      <c r="AF14" s="819"/>
      <c r="AG14" s="819"/>
      <c r="AH14" s="820"/>
      <c r="AI14" s="755" t="s">
        <v>292</v>
      </c>
      <c r="AJ14" s="756"/>
      <c r="AK14" s="765"/>
      <c r="AL14" s="765"/>
      <c r="AM14" s="765"/>
      <c r="AN14" s="765"/>
      <c r="AO14" s="765"/>
      <c r="AP14" s="756" t="s">
        <v>293</v>
      </c>
      <c r="AQ14" s="756"/>
      <c r="AR14" s="765" t="s">
        <v>294</v>
      </c>
      <c r="AS14" s="765"/>
      <c r="AT14" s="765"/>
      <c r="AU14" s="765"/>
      <c r="AV14" s="766"/>
      <c r="AW14" s="817"/>
      <c r="AY14" s="57" t="s">
        <v>550</v>
      </c>
      <c r="AZ14" s="58" t="s">
        <v>397</v>
      </c>
      <c r="BA14" s="58" t="s">
        <v>397</v>
      </c>
      <c r="BB14" s="58" t="s">
        <v>538</v>
      </c>
      <c r="BC14" s="58" t="s">
        <v>538</v>
      </c>
      <c r="BD14" s="58" t="s">
        <v>377</v>
      </c>
      <c r="BE14" s="58" t="s">
        <v>377</v>
      </c>
      <c r="BF14" s="58" t="s">
        <v>368</v>
      </c>
      <c r="BG14" s="58" t="s">
        <v>368</v>
      </c>
      <c r="BH14" s="58" t="s">
        <v>379</v>
      </c>
      <c r="BI14" s="58" t="s">
        <v>268</v>
      </c>
      <c r="BJ14" s="59" t="s">
        <v>551</v>
      </c>
      <c r="BK14" s="59" t="s">
        <v>270</v>
      </c>
      <c r="BL14" s="59" t="s">
        <v>270</v>
      </c>
      <c r="BM14" s="60" t="s">
        <v>271</v>
      </c>
      <c r="BN14" s="60" t="s">
        <v>555</v>
      </c>
      <c r="BO14" s="69">
        <v>100</v>
      </c>
      <c r="BP14" s="69">
        <v>100</v>
      </c>
      <c r="BQ14" s="69">
        <v>185</v>
      </c>
      <c r="BR14" s="69">
        <v>190</v>
      </c>
      <c r="BS14" s="69">
        <v>160</v>
      </c>
      <c r="BT14" s="61" t="s">
        <v>356</v>
      </c>
      <c r="BU14" s="69">
        <v>2</v>
      </c>
      <c r="BV14" s="69">
        <v>3.5</v>
      </c>
      <c r="BW14" s="69">
        <v>3.5</v>
      </c>
      <c r="BX14" s="69">
        <v>2.5</v>
      </c>
    </row>
    <row r="15" spans="1:76" ht="27" customHeight="1" thickBot="1">
      <c r="A15" s="654"/>
      <c r="B15" s="660" t="s">
        <v>593</v>
      </c>
      <c r="C15" s="661"/>
      <c r="D15" s="661"/>
      <c r="E15" s="661"/>
      <c r="F15" s="661"/>
      <c r="G15" s="661"/>
      <c r="H15" s="662"/>
      <c r="I15" s="662"/>
      <c r="J15" s="662"/>
      <c r="K15" s="662"/>
      <c r="L15" s="662"/>
      <c r="M15" s="662"/>
      <c r="N15" s="662"/>
      <c r="O15" s="662"/>
      <c r="P15" s="662"/>
      <c r="Q15" s="662"/>
      <c r="R15" s="662"/>
      <c r="S15" s="661" t="s">
        <v>594</v>
      </c>
      <c r="T15" s="661"/>
      <c r="U15" s="661"/>
      <c r="V15" s="661"/>
      <c r="W15" s="661"/>
      <c r="X15" s="661"/>
      <c r="Y15" s="536" t="s">
        <v>596</v>
      </c>
      <c r="Z15" s="550"/>
      <c r="AA15" s="550"/>
      <c r="AB15" s="551"/>
      <c r="AC15" s="552" t="s">
        <v>597</v>
      </c>
      <c r="AD15" s="553"/>
      <c r="AE15" s="553"/>
      <c r="AF15" s="553"/>
      <c r="AG15" s="553"/>
      <c r="AH15" s="554"/>
      <c r="AI15" s="561" t="s">
        <v>290</v>
      </c>
      <c r="AJ15" s="562"/>
      <c r="AK15" s="562"/>
      <c r="AL15" s="562"/>
      <c r="AM15" s="562"/>
      <c r="AN15" s="562"/>
      <c r="AO15" s="562"/>
      <c r="AP15" s="562"/>
      <c r="AQ15" s="562"/>
      <c r="AR15" s="562"/>
      <c r="AS15" s="562"/>
      <c r="AT15" s="562"/>
      <c r="AU15" s="562"/>
      <c r="AV15" s="563"/>
      <c r="AW15" s="817"/>
      <c r="AY15" s="57" t="s">
        <v>373</v>
      </c>
      <c r="AZ15" s="58" t="s">
        <v>365</v>
      </c>
      <c r="BA15" s="58" t="s">
        <v>365</v>
      </c>
      <c r="BB15" s="58" t="s">
        <v>366</v>
      </c>
      <c r="BC15" s="58" t="s">
        <v>366</v>
      </c>
      <c r="BD15" s="58" t="s">
        <v>367</v>
      </c>
      <c r="BE15" s="58" t="s">
        <v>367</v>
      </c>
      <c r="BF15" s="58" t="s">
        <v>368</v>
      </c>
      <c r="BG15" s="58" t="s">
        <v>368</v>
      </c>
      <c r="BH15" s="58" t="s">
        <v>360</v>
      </c>
      <c r="BI15" s="58" t="s">
        <v>369</v>
      </c>
      <c r="BJ15" s="59" t="s">
        <v>354</v>
      </c>
      <c r="BK15" s="59" t="s">
        <v>355</v>
      </c>
      <c r="BL15" s="59" t="s">
        <v>355</v>
      </c>
      <c r="BM15" s="60" t="s">
        <v>271</v>
      </c>
      <c r="BN15" s="60" t="s">
        <v>272</v>
      </c>
      <c r="BO15" s="69">
        <v>120</v>
      </c>
      <c r="BP15" s="69">
        <v>120</v>
      </c>
      <c r="BQ15" s="69">
        <v>210</v>
      </c>
      <c r="BR15" s="69">
        <v>225</v>
      </c>
      <c r="BS15" s="69">
        <v>130</v>
      </c>
      <c r="BT15" s="61" t="s">
        <v>356</v>
      </c>
      <c r="BU15" s="69">
        <v>1.5</v>
      </c>
      <c r="BV15" s="69">
        <v>3</v>
      </c>
      <c r="BW15" s="69">
        <v>3</v>
      </c>
      <c r="BX15" s="69">
        <v>3</v>
      </c>
    </row>
    <row r="16" spans="1:76" ht="27" customHeight="1" thickBot="1">
      <c r="A16" s="654"/>
      <c r="B16" s="660"/>
      <c r="C16" s="661"/>
      <c r="D16" s="661"/>
      <c r="E16" s="661"/>
      <c r="F16" s="661"/>
      <c r="G16" s="661"/>
      <c r="H16" s="662"/>
      <c r="I16" s="662"/>
      <c r="J16" s="662"/>
      <c r="K16" s="662"/>
      <c r="L16" s="662"/>
      <c r="M16" s="662"/>
      <c r="N16" s="662"/>
      <c r="O16" s="662"/>
      <c r="P16" s="662"/>
      <c r="Q16" s="662"/>
      <c r="R16" s="662"/>
      <c r="S16" s="661"/>
      <c r="T16" s="661"/>
      <c r="U16" s="661"/>
      <c r="V16" s="661"/>
      <c r="W16" s="661"/>
      <c r="X16" s="661"/>
      <c r="Y16" s="555" t="s">
        <v>595</v>
      </c>
      <c r="Z16" s="556"/>
      <c r="AA16" s="556"/>
      <c r="AB16" s="557"/>
      <c r="AC16" s="558"/>
      <c r="AD16" s="559"/>
      <c r="AE16" s="559"/>
      <c r="AF16" s="559"/>
      <c r="AG16" s="559"/>
      <c r="AH16" s="560"/>
      <c r="AI16" s="802" t="s">
        <v>524</v>
      </c>
      <c r="AJ16" s="803"/>
      <c r="AK16" s="803"/>
      <c r="AL16" s="804"/>
      <c r="AM16" s="811" t="s">
        <v>524</v>
      </c>
      <c r="AN16" s="812"/>
      <c r="AO16" s="813"/>
      <c r="AP16" s="811" t="s">
        <v>524</v>
      </c>
      <c r="AQ16" s="812"/>
      <c r="AR16" s="813"/>
      <c r="AS16" s="811" t="s">
        <v>486</v>
      </c>
      <c r="AT16" s="812"/>
      <c r="AU16" s="812"/>
      <c r="AV16" s="813"/>
      <c r="AW16" s="817"/>
      <c r="AY16" s="57" t="s">
        <v>374</v>
      </c>
      <c r="AZ16" s="58" t="s">
        <v>375</v>
      </c>
      <c r="BA16" s="58" t="s">
        <v>375</v>
      </c>
      <c r="BB16" s="58" t="s">
        <v>376</v>
      </c>
      <c r="BC16" s="58" t="s">
        <v>376</v>
      </c>
      <c r="BD16" s="58" t="s">
        <v>377</v>
      </c>
      <c r="BE16" s="58" t="s">
        <v>377</v>
      </c>
      <c r="BF16" s="58" t="s">
        <v>378</v>
      </c>
      <c r="BG16" s="58" t="s">
        <v>378</v>
      </c>
      <c r="BH16" s="58" t="s">
        <v>379</v>
      </c>
      <c r="BI16" s="58" t="s">
        <v>268</v>
      </c>
      <c r="BJ16" s="59" t="s">
        <v>354</v>
      </c>
      <c r="BK16" s="59" t="s">
        <v>355</v>
      </c>
      <c r="BL16" s="59" t="s">
        <v>355</v>
      </c>
      <c r="BM16" s="60" t="s">
        <v>271</v>
      </c>
      <c r="BN16" s="60" t="s">
        <v>272</v>
      </c>
      <c r="BO16" s="69">
        <v>150</v>
      </c>
      <c r="BP16" s="69">
        <v>150</v>
      </c>
      <c r="BQ16" s="69">
        <v>220</v>
      </c>
      <c r="BR16" s="69">
        <v>200</v>
      </c>
      <c r="BS16" s="69">
        <v>225</v>
      </c>
      <c r="BT16" s="61" t="s">
        <v>356</v>
      </c>
      <c r="BU16" s="69">
        <v>1.5</v>
      </c>
      <c r="BV16" s="69">
        <v>3.2</v>
      </c>
      <c r="BW16" s="69">
        <v>3</v>
      </c>
      <c r="BX16" s="69">
        <v>3.5</v>
      </c>
    </row>
    <row r="17" spans="1:76" ht="27" customHeight="1" thickBot="1">
      <c r="A17" s="654"/>
      <c r="B17" s="655" t="s">
        <v>506</v>
      </c>
      <c r="C17" s="656"/>
      <c r="D17" s="656"/>
      <c r="E17" s="656"/>
      <c r="F17" s="656"/>
      <c r="G17" s="656"/>
      <c r="H17" s="656"/>
      <c r="I17" s="656"/>
      <c r="J17" s="656"/>
      <c r="K17" s="555" t="s">
        <v>438</v>
      </c>
      <c r="L17" s="556"/>
      <c r="M17" s="556"/>
      <c r="N17" s="556"/>
      <c r="O17" s="556"/>
      <c r="P17" s="556"/>
      <c r="Q17" s="556"/>
      <c r="R17" s="556"/>
      <c r="S17" s="556"/>
      <c r="T17" s="556"/>
      <c r="U17" s="556"/>
      <c r="V17" s="556"/>
      <c r="W17" s="556"/>
      <c r="X17" s="557"/>
      <c r="Y17" s="555" t="s">
        <v>439</v>
      </c>
      <c r="Z17" s="556"/>
      <c r="AA17" s="556"/>
      <c r="AB17" s="557"/>
      <c r="AC17" s="558" t="s">
        <v>507</v>
      </c>
      <c r="AD17" s="559"/>
      <c r="AE17" s="559"/>
      <c r="AF17" s="559"/>
      <c r="AG17" s="559"/>
      <c r="AH17" s="560"/>
      <c r="AI17" s="117" t="s">
        <v>487</v>
      </c>
      <c r="AJ17" s="808" t="s">
        <v>293</v>
      </c>
      <c r="AK17" s="809"/>
      <c r="AL17" s="810"/>
      <c r="AM17" s="808" t="s">
        <v>293</v>
      </c>
      <c r="AN17" s="809"/>
      <c r="AO17" s="810"/>
      <c r="AP17" s="808" t="s">
        <v>293</v>
      </c>
      <c r="AQ17" s="809"/>
      <c r="AR17" s="810"/>
      <c r="AS17" s="808" t="s">
        <v>293</v>
      </c>
      <c r="AT17" s="809"/>
      <c r="AU17" s="810"/>
      <c r="AV17" s="122"/>
      <c r="AW17" s="817"/>
      <c r="AX17" s="54"/>
      <c r="AY17" s="57" t="s">
        <v>380</v>
      </c>
      <c r="AZ17" s="58" t="s">
        <v>375</v>
      </c>
      <c r="BA17" s="58" t="s">
        <v>375</v>
      </c>
      <c r="BB17" s="58" t="s">
        <v>376</v>
      </c>
      <c r="BC17" s="58" t="s">
        <v>376</v>
      </c>
      <c r="BD17" s="58" t="s">
        <v>377</v>
      </c>
      <c r="BE17" s="58" t="s">
        <v>377</v>
      </c>
      <c r="BF17" s="58" t="s">
        <v>378</v>
      </c>
      <c r="BG17" s="58" t="s">
        <v>378</v>
      </c>
      <c r="BH17" s="58" t="s">
        <v>379</v>
      </c>
      <c r="BI17" s="58" t="s">
        <v>268</v>
      </c>
      <c r="BJ17" s="59" t="s">
        <v>370</v>
      </c>
      <c r="BK17" s="59" t="s">
        <v>371</v>
      </c>
      <c r="BL17" s="59" t="s">
        <v>371</v>
      </c>
      <c r="BM17" s="60" t="s">
        <v>271</v>
      </c>
      <c r="BN17" s="60" t="s">
        <v>272</v>
      </c>
      <c r="BO17" s="69">
        <v>140</v>
      </c>
      <c r="BP17" s="69">
        <v>140</v>
      </c>
      <c r="BQ17" s="69">
        <v>220</v>
      </c>
      <c r="BR17" s="69">
        <v>200</v>
      </c>
      <c r="BS17" s="69">
        <v>225</v>
      </c>
      <c r="BT17" s="61" t="s">
        <v>356</v>
      </c>
      <c r="BU17" s="69">
        <v>1</v>
      </c>
      <c r="BV17" s="69">
        <v>3.2</v>
      </c>
      <c r="BW17" s="69">
        <v>3</v>
      </c>
      <c r="BX17" s="69">
        <v>3.5</v>
      </c>
    </row>
    <row r="18" spans="1:76" ht="27" customHeight="1" thickBot="1">
      <c r="A18" s="654"/>
      <c r="B18" s="657"/>
      <c r="C18" s="658"/>
      <c r="D18" s="658"/>
      <c r="E18" s="659"/>
      <c r="F18" s="659"/>
      <c r="G18" s="659"/>
      <c r="H18" s="659"/>
      <c r="I18" s="659"/>
      <c r="J18" s="659"/>
      <c r="K18" s="651" t="s">
        <v>601</v>
      </c>
      <c r="L18" s="818"/>
      <c r="M18" s="818"/>
      <c r="N18" s="818"/>
      <c r="O18" s="818" t="s">
        <v>611</v>
      </c>
      <c r="P18" s="818"/>
      <c r="Q18" s="818"/>
      <c r="R18" s="818" t="s">
        <v>287</v>
      </c>
      <c r="S18" s="818"/>
      <c r="T18" s="818"/>
      <c r="U18" s="818"/>
      <c r="V18" s="818" t="s">
        <v>508</v>
      </c>
      <c r="W18" s="818"/>
      <c r="X18" s="821"/>
      <c r="Y18" s="767"/>
      <c r="Z18" s="767"/>
      <c r="AA18" s="767"/>
      <c r="AB18" s="768"/>
      <c r="AC18" s="759"/>
      <c r="AD18" s="760"/>
      <c r="AE18" s="761"/>
      <c r="AF18" s="762"/>
      <c r="AG18" s="763"/>
      <c r="AH18" s="764"/>
      <c r="AI18" s="112" t="s">
        <v>289</v>
      </c>
      <c r="AJ18" s="805" t="s">
        <v>300</v>
      </c>
      <c r="AK18" s="806"/>
      <c r="AL18" s="807"/>
      <c r="AM18" s="814" t="s">
        <v>300</v>
      </c>
      <c r="AN18" s="815"/>
      <c r="AO18" s="816"/>
      <c r="AP18" s="805" t="s">
        <v>300</v>
      </c>
      <c r="AQ18" s="806"/>
      <c r="AR18" s="807"/>
      <c r="AS18" s="814" t="s">
        <v>300</v>
      </c>
      <c r="AT18" s="815"/>
      <c r="AU18" s="816"/>
      <c r="AV18" s="123"/>
      <c r="AW18" s="817"/>
      <c r="AX18" s="54"/>
      <c r="AY18" s="57" t="s">
        <v>381</v>
      </c>
      <c r="AZ18" s="58" t="s">
        <v>263</v>
      </c>
      <c r="BA18" s="58" t="s">
        <v>263</v>
      </c>
      <c r="BB18" s="58" t="s">
        <v>267</v>
      </c>
      <c r="BC18" s="58" t="s">
        <v>267</v>
      </c>
      <c r="BD18" s="58" t="s">
        <v>265</v>
      </c>
      <c r="BE18" s="58" t="s">
        <v>265</v>
      </c>
      <c r="BF18" s="58" t="s">
        <v>266</v>
      </c>
      <c r="BG18" s="58" t="s">
        <v>266</v>
      </c>
      <c r="BH18" s="58" t="s">
        <v>267</v>
      </c>
      <c r="BI18" s="58" t="s">
        <v>268</v>
      </c>
      <c r="BJ18" s="59" t="s">
        <v>354</v>
      </c>
      <c r="BK18" s="59" t="s">
        <v>355</v>
      </c>
      <c r="BL18" s="59" t="s">
        <v>355</v>
      </c>
      <c r="BM18" s="60" t="s">
        <v>271</v>
      </c>
      <c r="BN18" s="60" t="s">
        <v>272</v>
      </c>
      <c r="BO18" s="69">
        <v>110</v>
      </c>
      <c r="BP18" s="69">
        <v>110</v>
      </c>
      <c r="BQ18" s="69">
        <v>200</v>
      </c>
      <c r="BR18" s="69">
        <v>200</v>
      </c>
      <c r="BS18" s="69">
        <v>150</v>
      </c>
      <c r="BT18" s="61" t="s">
        <v>356</v>
      </c>
      <c r="BU18" s="69">
        <v>2</v>
      </c>
      <c r="BV18" s="69">
        <v>3</v>
      </c>
      <c r="BW18" s="69">
        <v>3</v>
      </c>
      <c r="BX18" s="69">
        <v>3.5</v>
      </c>
    </row>
    <row r="19" spans="1:76" ht="29.25" customHeight="1" thickBot="1">
      <c r="A19" s="666" t="str">
        <f>"*"&amp;U6&amp;"*"</f>
        <v>*LD12ANC-211015D0*</v>
      </c>
      <c r="B19" s="668" t="s">
        <v>164</v>
      </c>
      <c r="C19" s="669"/>
      <c r="D19" s="669"/>
      <c r="E19" s="669"/>
      <c r="F19" s="669"/>
      <c r="G19" s="669"/>
      <c r="H19" s="669"/>
      <c r="I19" s="669"/>
      <c r="J19" s="669"/>
      <c r="K19" s="669"/>
      <c r="L19" s="669"/>
      <c r="M19" s="669"/>
      <c r="N19" s="669"/>
      <c r="O19" s="669"/>
      <c r="P19" s="669"/>
      <c r="Q19" s="669"/>
      <c r="R19" s="669"/>
      <c r="S19" s="669"/>
      <c r="T19" s="669"/>
      <c r="U19" s="669"/>
      <c r="V19" s="669"/>
      <c r="W19" s="669"/>
      <c r="X19" s="669"/>
      <c r="Y19" s="669"/>
      <c r="Z19" s="669"/>
      <c r="AA19" s="669"/>
      <c r="AB19" s="669"/>
      <c r="AC19" s="669"/>
      <c r="AD19" s="669"/>
      <c r="AE19" s="669"/>
      <c r="AF19" s="669"/>
      <c r="AG19" s="669"/>
      <c r="AH19" s="670"/>
      <c r="AI19" s="112" t="s">
        <v>298</v>
      </c>
      <c r="AJ19" s="805" t="s">
        <v>300</v>
      </c>
      <c r="AK19" s="806"/>
      <c r="AL19" s="807"/>
      <c r="AM19" s="814" t="s">
        <v>300</v>
      </c>
      <c r="AN19" s="815"/>
      <c r="AO19" s="816"/>
      <c r="AP19" s="805" t="s">
        <v>300</v>
      </c>
      <c r="AQ19" s="806"/>
      <c r="AR19" s="807"/>
      <c r="AS19" s="814" t="s">
        <v>300</v>
      </c>
      <c r="AT19" s="815"/>
      <c r="AU19" s="816"/>
      <c r="AV19" s="123"/>
      <c r="AW19" s="647" t="str">
        <f>"*"&amp;U6&amp;"*"</f>
        <v>*LD12ANC-211015D0*</v>
      </c>
      <c r="AX19" s="54"/>
      <c r="AY19" s="57" t="s">
        <v>382</v>
      </c>
      <c r="AZ19" s="58" t="s">
        <v>375</v>
      </c>
      <c r="BA19" s="58" t="s">
        <v>375</v>
      </c>
      <c r="BB19" s="58" t="s">
        <v>383</v>
      </c>
      <c r="BC19" s="58" t="s">
        <v>383</v>
      </c>
      <c r="BD19" s="58" t="s">
        <v>265</v>
      </c>
      <c r="BE19" s="58" t="s">
        <v>265</v>
      </c>
      <c r="BF19" s="58" t="s">
        <v>361</v>
      </c>
      <c r="BG19" s="58" t="s">
        <v>361</v>
      </c>
      <c r="BH19" s="58" t="s">
        <v>267</v>
      </c>
      <c r="BI19" s="58" t="s">
        <v>268</v>
      </c>
      <c r="BJ19" s="59" t="s">
        <v>384</v>
      </c>
      <c r="BK19" s="59" t="s">
        <v>385</v>
      </c>
      <c r="BL19" s="59" t="s">
        <v>385</v>
      </c>
      <c r="BM19" s="60" t="s">
        <v>271</v>
      </c>
      <c r="BN19" s="60" t="s">
        <v>272</v>
      </c>
      <c r="BO19" s="69" t="s">
        <v>386</v>
      </c>
      <c r="BP19" s="69" t="s">
        <v>386</v>
      </c>
      <c r="BQ19" s="69">
        <v>180</v>
      </c>
      <c r="BR19" s="69">
        <v>190</v>
      </c>
      <c r="BS19" s="69">
        <v>220</v>
      </c>
      <c r="BT19" s="61" t="s">
        <v>356</v>
      </c>
      <c r="BU19" s="69">
        <v>2</v>
      </c>
      <c r="BV19" s="62">
        <v>3</v>
      </c>
      <c r="BW19" s="69">
        <v>4</v>
      </c>
      <c r="BX19" s="69">
        <v>3.5</v>
      </c>
    </row>
    <row r="20" spans="1:76" ht="29.25" customHeight="1" thickBot="1">
      <c r="A20" s="666"/>
      <c r="B20" s="671"/>
      <c r="C20" s="672"/>
      <c r="D20" s="672"/>
      <c r="E20" s="672"/>
      <c r="F20" s="672"/>
      <c r="G20" s="672"/>
      <c r="H20" s="672"/>
      <c r="I20" s="672"/>
      <c r="J20" s="672"/>
      <c r="K20" s="672"/>
      <c r="L20" s="672"/>
      <c r="M20" s="672"/>
      <c r="N20" s="672"/>
      <c r="O20" s="672"/>
      <c r="P20" s="672"/>
      <c r="Q20" s="672"/>
      <c r="R20" s="672"/>
      <c r="S20" s="672"/>
      <c r="T20" s="672"/>
      <c r="U20" s="672"/>
      <c r="V20" s="672"/>
      <c r="W20" s="672"/>
      <c r="X20" s="672"/>
      <c r="Y20" s="672"/>
      <c r="Z20" s="672"/>
      <c r="AA20" s="672"/>
      <c r="AB20" s="672"/>
      <c r="AC20" s="672"/>
      <c r="AD20" s="672"/>
      <c r="AE20" s="672"/>
      <c r="AF20" s="672"/>
      <c r="AG20" s="672"/>
      <c r="AH20" s="673"/>
      <c r="AI20" s="112" t="s">
        <v>287</v>
      </c>
      <c r="AJ20" s="805" t="s">
        <v>300</v>
      </c>
      <c r="AK20" s="806"/>
      <c r="AL20" s="807"/>
      <c r="AM20" s="814" t="s">
        <v>300</v>
      </c>
      <c r="AN20" s="815"/>
      <c r="AO20" s="816"/>
      <c r="AP20" s="805" t="s">
        <v>300</v>
      </c>
      <c r="AQ20" s="806"/>
      <c r="AR20" s="807"/>
      <c r="AS20" s="814" t="s">
        <v>300</v>
      </c>
      <c r="AT20" s="815"/>
      <c r="AU20" s="816"/>
      <c r="AV20" s="123"/>
      <c r="AW20" s="647"/>
      <c r="AX20" s="54"/>
      <c r="AY20" s="63" t="s">
        <v>373</v>
      </c>
      <c r="AZ20" s="58" t="s">
        <v>365</v>
      </c>
      <c r="BA20" s="58" t="s">
        <v>365</v>
      </c>
      <c r="BB20" s="58" t="s">
        <v>366</v>
      </c>
      <c r="BC20" s="58" t="s">
        <v>366</v>
      </c>
      <c r="BD20" s="58" t="s">
        <v>367</v>
      </c>
      <c r="BE20" s="58" t="s">
        <v>367</v>
      </c>
      <c r="BF20" s="58" t="s">
        <v>368</v>
      </c>
      <c r="BG20" s="58" t="s">
        <v>368</v>
      </c>
      <c r="BH20" s="58" t="s">
        <v>360</v>
      </c>
      <c r="BI20" s="58" t="s">
        <v>387</v>
      </c>
      <c r="BJ20" s="64" t="s">
        <v>354</v>
      </c>
      <c r="BK20" s="64" t="s">
        <v>355</v>
      </c>
      <c r="BL20" s="64" t="s">
        <v>355</v>
      </c>
      <c r="BM20" s="60" t="s">
        <v>271</v>
      </c>
      <c r="BN20" s="60" t="s">
        <v>272</v>
      </c>
      <c r="BO20" s="69">
        <v>120</v>
      </c>
      <c r="BP20" s="69">
        <v>120</v>
      </c>
      <c r="BQ20" s="69">
        <v>210</v>
      </c>
      <c r="BR20" s="69">
        <v>225</v>
      </c>
      <c r="BS20" s="69">
        <v>155</v>
      </c>
      <c r="BT20" s="61" t="s">
        <v>356</v>
      </c>
      <c r="BU20" s="69">
        <v>1.5</v>
      </c>
      <c r="BV20" s="69">
        <v>3</v>
      </c>
      <c r="BW20" s="69">
        <v>3</v>
      </c>
      <c r="BX20" s="69">
        <v>3</v>
      </c>
    </row>
    <row r="21" spans="1:76" ht="30" customHeight="1" thickBot="1">
      <c r="A21" s="666"/>
      <c r="B21" s="757" t="s">
        <v>50</v>
      </c>
      <c r="C21" s="758"/>
      <c r="D21" s="758"/>
      <c r="E21" s="596" t="s">
        <v>27</v>
      </c>
      <c r="F21" s="597"/>
      <c r="G21" s="597"/>
      <c r="H21" s="597"/>
      <c r="I21" s="597"/>
      <c r="J21" s="597"/>
      <c r="K21" s="597"/>
      <c r="L21" s="597"/>
      <c r="M21" s="597"/>
      <c r="N21" s="597"/>
      <c r="O21" s="597"/>
      <c r="P21" s="598"/>
      <c r="Q21" s="596" t="s">
        <v>165</v>
      </c>
      <c r="R21" s="597"/>
      <c r="S21" s="597"/>
      <c r="T21" s="597"/>
      <c r="U21" s="597"/>
      <c r="V21" s="597"/>
      <c r="W21" s="597"/>
      <c r="X21" s="597"/>
      <c r="Y21" s="597"/>
      <c r="Z21" s="598"/>
      <c r="AA21" s="596" t="s">
        <v>285</v>
      </c>
      <c r="AB21" s="597"/>
      <c r="AC21" s="597"/>
      <c r="AD21" s="597"/>
      <c r="AE21" s="597"/>
      <c r="AF21" s="597"/>
      <c r="AG21" s="597"/>
      <c r="AH21" s="599"/>
      <c r="AI21" s="118" t="s">
        <v>288</v>
      </c>
      <c r="AJ21" s="805" t="s">
        <v>300</v>
      </c>
      <c r="AK21" s="806"/>
      <c r="AL21" s="807"/>
      <c r="AM21" s="814" t="s">
        <v>300</v>
      </c>
      <c r="AN21" s="815"/>
      <c r="AO21" s="816"/>
      <c r="AP21" s="805" t="s">
        <v>300</v>
      </c>
      <c r="AQ21" s="806"/>
      <c r="AR21" s="807"/>
      <c r="AS21" s="814" t="s">
        <v>300</v>
      </c>
      <c r="AT21" s="815"/>
      <c r="AU21" s="816"/>
      <c r="AV21" s="124"/>
      <c r="AW21" s="647"/>
      <c r="AX21" s="49"/>
      <c r="AY21" s="57" t="s">
        <v>388</v>
      </c>
      <c r="AZ21" s="58" t="s">
        <v>365</v>
      </c>
      <c r="BA21" s="58" t="s">
        <v>365</v>
      </c>
      <c r="BB21" s="58" t="s">
        <v>366</v>
      </c>
      <c r="BC21" s="58" t="s">
        <v>366</v>
      </c>
      <c r="BD21" s="58" t="s">
        <v>367</v>
      </c>
      <c r="BE21" s="58" t="s">
        <v>367</v>
      </c>
      <c r="BF21" s="58" t="s">
        <v>368</v>
      </c>
      <c r="BG21" s="58" t="s">
        <v>368</v>
      </c>
      <c r="BH21" s="58" t="s">
        <v>360</v>
      </c>
      <c r="BI21" s="58" t="s">
        <v>369</v>
      </c>
      <c r="BJ21" s="59" t="s">
        <v>370</v>
      </c>
      <c r="BK21" s="59" t="s">
        <v>371</v>
      </c>
      <c r="BL21" s="59" t="s">
        <v>371</v>
      </c>
      <c r="BM21" s="60" t="s">
        <v>271</v>
      </c>
      <c r="BN21" s="60" t="s">
        <v>272</v>
      </c>
      <c r="BO21" s="69">
        <v>90</v>
      </c>
      <c r="BP21" s="69" t="s">
        <v>389</v>
      </c>
      <c r="BQ21" s="69">
        <v>170</v>
      </c>
      <c r="BR21" s="69">
        <v>185</v>
      </c>
      <c r="BS21" s="69">
        <v>130</v>
      </c>
      <c r="BT21" s="61" t="s">
        <v>356</v>
      </c>
      <c r="BU21" s="69">
        <v>1.5</v>
      </c>
      <c r="BV21" s="69">
        <v>3.5</v>
      </c>
      <c r="BW21" s="69">
        <v>3.2</v>
      </c>
      <c r="BX21" s="69">
        <v>2.5</v>
      </c>
    </row>
    <row r="22" spans="1:76" ht="30" customHeight="1" thickBot="1">
      <c r="A22" s="666"/>
      <c r="B22" s="589"/>
      <c r="C22" s="590"/>
      <c r="D22" s="590"/>
      <c r="E22" s="600" t="s">
        <v>284</v>
      </c>
      <c r="F22" s="601"/>
      <c r="G22" s="600" t="s">
        <v>280</v>
      </c>
      <c r="H22" s="601"/>
      <c r="I22" s="600" t="s">
        <v>281</v>
      </c>
      <c r="J22" s="601"/>
      <c r="K22" s="600" t="s">
        <v>282</v>
      </c>
      <c r="L22" s="601"/>
      <c r="M22" s="600" t="s">
        <v>283</v>
      </c>
      <c r="N22" s="601"/>
      <c r="O22" s="148" t="s">
        <v>474</v>
      </c>
      <c r="P22" s="163" t="s">
        <v>637</v>
      </c>
      <c r="Q22" s="600" t="s">
        <v>280</v>
      </c>
      <c r="R22" s="601"/>
      <c r="S22" s="600" t="s">
        <v>281</v>
      </c>
      <c r="T22" s="601"/>
      <c r="U22" s="600" t="s">
        <v>282</v>
      </c>
      <c r="V22" s="601"/>
      <c r="W22" s="600" t="s">
        <v>283</v>
      </c>
      <c r="X22" s="601"/>
      <c r="Y22" s="148" t="s">
        <v>474</v>
      </c>
      <c r="Z22" s="163" t="s">
        <v>637</v>
      </c>
      <c r="AA22" s="602" t="s">
        <v>280</v>
      </c>
      <c r="AB22" s="602"/>
      <c r="AC22" s="602" t="s">
        <v>639</v>
      </c>
      <c r="AD22" s="602"/>
      <c r="AE22" s="600" t="s">
        <v>640</v>
      </c>
      <c r="AF22" s="601"/>
      <c r="AG22" s="648" t="s">
        <v>636</v>
      </c>
      <c r="AH22" s="822"/>
      <c r="AI22" s="127"/>
      <c r="AJ22" s="128" t="s">
        <v>509</v>
      </c>
      <c r="AK22" s="129" t="s">
        <v>510</v>
      </c>
      <c r="AL22" s="130" t="s">
        <v>511</v>
      </c>
      <c r="AM22" s="119" t="s">
        <v>509</v>
      </c>
      <c r="AN22" s="120" t="s">
        <v>510</v>
      </c>
      <c r="AO22" s="121" t="s">
        <v>511</v>
      </c>
      <c r="AP22" s="128" t="s">
        <v>509</v>
      </c>
      <c r="AQ22" s="129" t="s">
        <v>510</v>
      </c>
      <c r="AR22" s="130" t="s">
        <v>511</v>
      </c>
      <c r="AS22" s="119" t="s">
        <v>509</v>
      </c>
      <c r="AT22" s="120" t="s">
        <v>510</v>
      </c>
      <c r="AU22" s="121" t="s">
        <v>511</v>
      </c>
      <c r="AV22" s="125"/>
      <c r="AW22" s="647"/>
      <c r="AX22" s="49"/>
      <c r="AY22" s="57" t="s">
        <v>390</v>
      </c>
      <c r="AZ22" s="58" t="s">
        <v>391</v>
      </c>
      <c r="BA22" s="58" t="s">
        <v>391</v>
      </c>
      <c r="BB22" s="58" t="s">
        <v>392</v>
      </c>
      <c r="BC22" s="58" t="s">
        <v>392</v>
      </c>
      <c r="BD22" s="58" t="s">
        <v>265</v>
      </c>
      <c r="BE22" s="58" t="s">
        <v>265</v>
      </c>
      <c r="BF22" s="58" t="s">
        <v>393</v>
      </c>
      <c r="BG22" s="58" t="s">
        <v>393</v>
      </c>
      <c r="BH22" s="58" t="s">
        <v>394</v>
      </c>
      <c r="BI22" s="58" t="s">
        <v>369</v>
      </c>
      <c r="BJ22" s="59" t="s">
        <v>370</v>
      </c>
      <c r="BK22" s="59" t="s">
        <v>371</v>
      </c>
      <c r="BL22" s="59" t="s">
        <v>371</v>
      </c>
      <c r="BM22" s="60" t="s">
        <v>271</v>
      </c>
      <c r="BN22" s="60" t="s">
        <v>272</v>
      </c>
      <c r="BO22" s="69">
        <v>110</v>
      </c>
      <c r="BP22" s="69">
        <v>110</v>
      </c>
      <c r="BQ22" s="69">
        <v>200</v>
      </c>
      <c r="BR22" s="69">
        <v>200</v>
      </c>
      <c r="BS22" s="69">
        <v>150</v>
      </c>
      <c r="BT22" s="61" t="s">
        <v>356</v>
      </c>
      <c r="BU22" s="69">
        <v>2</v>
      </c>
      <c r="BV22" s="69">
        <v>3</v>
      </c>
      <c r="BW22" s="69">
        <v>3</v>
      </c>
      <c r="BX22" s="69">
        <v>3.5</v>
      </c>
    </row>
    <row r="23" spans="1:76" ht="32.1" customHeight="1">
      <c r="A23" s="666"/>
      <c r="B23" s="610" t="s">
        <v>166</v>
      </c>
      <c r="C23" s="611"/>
      <c r="D23" s="611"/>
      <c r="E23" s="546">
        <v>90</v>
      </c>
      <c r="F23" s="547"/>
      <c r="G23" s="546">
        <v>90</v>
      </c>
      <c r="H23" s="547"/>
      <c r="I23" s="546">
        <v>185</v>
      </c>
      <c r="J23" s="547"/>
      <c r="K23" s="546">
        <v>206</v>
      </c>
      <c r="L23" s="547"/>
      <c r="M23" s="546">
        <v>180</v>
      </c>
      <c r="N23" s="547"/>
      <c r="O23" s="157">
        <v>163</v>
      </c>
      <c r="P23" s="147">
        <v>150</v>
      </c>
      <c r="Q23" s="546">
        <v>1.5</v>
      </c>
      <c r="R23" s="547"/>
      <c r="S23" s="546">
        <v>2</v>
      </c>
      <c r="T23" s="547"/>
      <c r="U23" s="546">
        <v>4</v>
      </c>
      <c r="V23" s="547"/>
      <c r="W23" s="546">
        <v>3</v>
      </c>
      <c r="X23" s="547"/>
      <c r="Y23" s="157">
        <v>3</v>
      </c>
      <c r="Z23" s="147">
        <v>2</v>
      </c>
      <c r="AA23" s="546">
        <v>0.5</v>
      </c>
      <c r="AB23" s="547"/>
      <c r="AC23" s="546">
        <v>0.5</v>
      </c>
      <c r="AD23" s="547"/>
      <c r="AE23" s="546">
        <v>0.3</v>
      </c>
      <c r="AF23" s="547"/>
      <c r="AG23" s="546">
        <v>0.3</v>
      </c>
      <c r="AH23" s="547"/>
      <c r="AI23" s="113">
        <v>1</v>
      </c>
      <c r="AJ23" s="104"/>
      <c r="AK23" s="105"/>
      <c r="AL23" s="106"/>
      <c r="AM23" s="132"/>
      <c r="AN23" s="133"/>
      <c r="AO23" s="134"/>
      <c r="AP23" s="104"/>
      <c r="AQ23" s="105"/>
      <c r="AR23" s="106"/>
      <c r="AS23" s="132"/>
      <c r="AT23" s="133"/>
      <c r="AU23" s="134"/>
      <c r="AV23" s="123"/>
      <c r="AW23" s="647"/>
      <c r="AX23" s="49"/>
      <c r="AY23" s="57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9"/>
      <c r="BK23" s="59"/>
      <c r="BL23" s="59"/>
      <c r="BM23" s="60"/>
      <c r="BN23" s="60"/>
      <c r="BO23" s="69"/>
      <c r="BP23" s="69"/>
      <c r="BQ23" s="69"/>
      <c r="BR23" s="69"/>
      <c r="BS23" s="69"/>
      <c r="BT23" s="61"/>
      <c r="BU23" s="69"/>
      <c r="BV23" s="69"/>
      <c r="BW23" s="69"/>
      <c r="BX23" s="69"/>
    </row>
    <row r="24" spans="1:76" ht="32.1" customHeight="1">
      <c r="A24" s="666"/>
      <c r="B24" s="587" t="s">
        <v>167</v>
      </c>
      <c r="C24" s="588"/>
      <c r="D24" s="588"/>
      <c r="E24" s="548" t="s">
        <v>471</v>
      </c>
      <c r="F24" s="545"/>
      <c r="G24" s="548" t="s">
        <v>471</v>
      </c>
      <c r="H24" s="545"/>
      <c r="I24" s="544" t="s">
        <v>470</v>
      </c>
      <c r="J24" s="545"/>
      <c r="K24" s="544" t="s">
        <v>470</v>
      </c>
      <c r="L24" s="545"/>
      <c r="M24" s="544" t="s">
        <v>470</v>
      </c>
      <c r="N24" s="545"/>
      <c r="O24" s="160" t="s">
        <v>638</v>
      </c>
      <c r="P24" s="160" t="s">
        <v>638</v>
      </c>
      <c r="Q24" s="548" t="s">
        <v>472</v>
      </c>
      <c r="R24" s="545"/>
      <c r="S24" s="548" t="s">
        <v>473</v>
      </c>
      <c r="T24" s="545"/>
      <c r="U24" s="548" t="s">
        <v>473</v>
      </c>
      <c r="V24" s="545"/>
      <c r="W24" s="548" t="s">
        <v>473</v>
      </c>
      <c r="X24" s="545"/>
      <c r="Y24" s="158" t="s">
        <v>473</v>
      </c>
      <c r="Z24" s="158" t="s">
        <v>473</v>
      </c>
      <c r="AA24" s="570" t="s">
        <v>570</v>
      </c>
      <c r="AB24" s="571"/>
      <c r="AC24" s="570" t="s">
        <v>570</v>
      </c>
      <c r="AD24" s="571"/>
      <c r="AE24" s="570" t="s">
        <v>570</v>
      </c>
      <c r="AF24" s="571"/>
      <c r="AG24" s="570" t="s">
        <v>570</v>
      </c>
      <c r="AH24" s="571"/>
      <c r="AI24" s="113">
        <v>2</v>
      </c>
      <c r="AJ24" s="107"/>
      <c r="AK24" s="77"/>
      <c r="AL24" s="108"/>
      <c r="AM24" s="135"/>
      <c r="AN24" s="136"/>
      <c r="AO24" s="137"/>
      <c r="AP24" s="107"/>
      <c r="AQ24" s="77"/>
      <c r="AR24" s="108"/>
      <c r="AS24" s="135"/>
      <c r="AT24" s="136"/>
      <c r="AU24" s="137"/>
      <c r="AV24" s="123"/>
      <c r="AW24" s="647"/>
      <c r="AX24" s="49"/>
      <c r="AY24" s="52" t="s">
        <v>250</v>
      </c>
      <c r="AZ24" s="58" t="s">
        <v>263</v>
      </c>
      <c r="BA24" s="58" t="s">
        <v>263</v>
      </c>
      <c r="BB24" s="58" t="s">
        <v>264</v>
      </c>
      <c r="BC24" s="58" t="s">
        <v>264</v>
      </c>
      <c r="BD24" s="58" t="s">
        <v>265</v>
      </c>
      <c r="BE24" s="58" t="s">
        <v>265</v>
      </c>
      <c r="BF24" s="58" t="s">
        <v>266</v>
      </c>
      <c r="BG24" s="58" t="s">
        <v>266</v>
      </c>
      <c r="BH24" s="58" t="s">
        <v>267</v>
      </c>
      <c r="BI24" s="58" t="s">
        <v>268</v>
      </c>
      <c r="BJ24" s="59" t="s">
        <v>269</v>
      </c>
      <c r="BK24" s="59" t="s">
        <v>270</v>
      </c>
      <c r="BL24" s="59" t="s">
        <v>270</v>
      </c>
      <c r="BM24" s="60" t="s">
        <v>271</v>
      </c>
      <c r="BN24" s="60" t="s">
        <v>272</v>
      </c>
      <c r="BO24" s="69" t="s">
        <v>395</v>
      </c>
      <c r="BP24" s="69">
        <v>100</v>
      </c>
      <c r="BQ24" s="69">
        <v>175</v>
      </c>
      <c r="BR24" s="69">
        <v>190</v>
      </c>
      <c r="BS24" s="69">
        <v>230</v>
      </c>
      <c r="BT24" s="61" t="s">
        <v>356</v>
      </c>
      <c r="BU24" s="69">
        <v>1.5</v>
      </c>
      <c r="BV24" s="69">
        <v>3</v>
      </c>
      <c r="BW24" s="69">
        <v>4</v>
      </c>
      <c r="BX24" s="69">
        <v>3.5</v>
      </c>
    </row>
    <row r="25" spans="1:76" ht="32.1" customHeight="1" thickBot="1">
      <c r="A25" s="666"/>
      <c r="B25" s="589" t="s">
        <v>168</v>
      </c>
      <c r="C25" s="590"/>
      <c r="D25" s="590"/>
      <c r="E25" s="572"/>
      <c r="F25" s="573"/>
      <c r="G25" s="572"/>
      <c r="H25" s="573"/>
      <c r="I25" s="572"/>
      <c r="J25" s="573"/>
      <c r="K25" s="572"/>
      <c r="L25" s="573"/>
      <c r="M25" s="572"/>
      <c r="N25" s="573"/>
      <c r="O25" s="159"/>
      <c r="P25" s="146"/>
      <c r="Q25" s="572"/>
      <c r="R25" s="573"/>
      <c r="S25" s="572"/>
      <c r="T25" s="573"/>
      <c r="U25" s="572"/>
      <c r="V25" s="573"/>
      <c r="W25" s="572"/>
      <c r="X25" s="573"/>
      <c r="Y25" s="159"/>
      <c r="Z25" s="146"/>
      <c r="AA25" s="572"/>
      <c r="AB25" s="573"/>
      <c r="AC25" s="572"/>
      <c r="AD25" s="573"/>
      <c r="AE25" s="572"/>
      <c r="AF25" s="573"/>
      <c r="AG25" s="572"/>
      <c r="AH25" s="573"/>
      <c r="AI25" s="131">
        <v>3</v>
      </c>
      <c r="AJ25" s="109"/>
      <c r="AK25" s="110"/>
      <c r="AL25" s="111"/>
      <c r="AM25" s="138"/>
      <c r="AN25" s="139"/>
      <c r="AO25" s="140"/>
      <c r="AP25" s="109"/>
      <c r="AQ25" s="110"/>
      <c r="AR25" s="111"/>
      <c r="AS25" s="138"/>
      <c r="AT25" s="139"/>
      <c r="AU25" s="140"/>
      <c r="AV25" s="126"/>
      <c r="AW25" s="647"/>
      <c r="AX25" s="49"/>
      <c r="AY25" s="52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59"/>
      <c r="BK25" s="59"/>
      <c r="BL25" s="59"/>
      <c r="BM25" s="60"/>
      <c r="BN25" s="60"/>
      <c r="BO25" s="69"/>
      <c r="BP25" s="69"/>
      <c r="BQ25" s="69"/>
      <c r="BR25" s="69"/>
      <c r="BS25" s="69"/>
      <c r="BT25" s="61"/>
      <c r="BU25" s="69"/>
      <c r="BV25" s="69"/>
      <c r="BW25" s="69"/>
      <c r="BX25" s="69"/>
    </row>
    <row r="26" spans="1:76" ht="3" customHeight="1" thickBot="1">
      <c r="AW26" s="36"/>
      <c r="AX26" s="49"/>
      <c r="AY26" s="57" t="s">
        <v>396</v>
      </c>
      <c r="AZ26" s="58" t="s">
        <v>397</v>
      </c>
      <c r="BA26" s="58" t="s">
        <v>397</v>
      </c>
      <c r="BB26" s="58" t="s">
        <v>392</v>
      </c>
      <c r="BC26" s="58" t="s">
        <v>392</v>
      </c>
      <c r="BD26" s="58" t="s">
        <v>377</v>
      </c>
      <c r="BE26" s="58" t="s">
        <v>377</v>
      </c>
      <c r="BF26" s="58" t="s">
        <v>398</v>
      </c>
      <c r="BG26" s="58" t="s">
        <v>398</v>
      </c>
      <c r="BH26" s="58" t="s">
        <v>379</v>
      </c>
      <c r="BI26" s="58" t="s">
        <v>268</v>
      </c>
      <c r="BJ26" s="59" t="s">
        <v>370</v>
      </c>
      <c r="BK26" s="59" t="s">
        <v>371</v>
      </c>
      <c r="BL26" s="59" t="s">
        <v>371</v>
      </c>
      <c r="BM26" s="60" t="s">
        <v>271</v>
      </c>
      <c r="BN26" s="60" t="s">
        <v>272</v>
      </c>
      <c r="BO26" s="69"/>
      <c r="BP26" s="69"/>
      <c r="BQ26" s="69"/>
      <c r="BR26" s="69"/>
      <c r="BS26" s="69"/>
      <c r="BT26" s="61"/>
      <c r="BU26" s="69"/>
      <c r="BV26" s="69"/>
      <c r="BW26" s="69"/>
      <c r="BX26" s="69"/>
    </row>
    <row r="27" spans="1:76" ht="20.100000000000001" customHeight="1">
      <c r="B27" s="747" t="s">
        <v>178</v>
      </c>
      <c r="C27" s="748"/>
      <c r="D27" s="748"/>
      <c r="E27" s="748"/>
      <c r="F27" s="748"/>
      <c r="G27" s="748"/>
      <c r="H27" s="748"/>
      <c r="I27" s="748"/>
      <c r="J27" s="748"/>
      <c r="K27" s="748"/>
      <c r="L27" s="748"/>
      <c r="M27" s="748"/>
      <c r="N27" s="748"/>
      <c r="O27" s="748"/>
      <c r="P27" s="748"/>
      <c r="Q27" s="748"/>
      <c r="R27" s="748"/>
      <c r="S27" s="748"/>
      <c r="T27" s="748"/>
      <c r="U27" s="748"/>
      <c r="V27" s="748"/>
      <c r="W27" s="748"/>
      <c r="X27" s="748"/>
      <c r="Y27" s="748"/>
      <c r="Z27" s="748"/>
      <c r="AA27" s="748"/>
      <c r="AB27" s="748"/>
      <c r="AC27" s="748"/>
      <c r="AD27" s="748"/>
      <c r="AE27" s="38"/>
      <c r="AF27" s="38"/>
      <c r="AG27" s="39"/>
      <c r="AH27" s="40"/>
      <c r="AI27" s="40"/>
      <c r="AJ27" s="40"/>
      <c r="AK27" s="40"/>
      <c r="AL27" s="40"/>
      <c r="AM27" s="642" t="s">
        <v>179</v>
      </c>
      <c r="AN27" s="507" t="s">
        <v>10</v>
      </c>
      <c r="AO27" s="507"/>
      <c r="AP27" s="507"/>
      <c r="AQ27" s="507" t="s">
        <v>19</v>
      </c>
      <c r="AR27" s="507"/>
      <c r="AS27" s="507"/>
      <c r="AT27" s="507" t="s">
        <v>20</v>
      </c>
      <c r="AU27" s="507"/>
      <c r="AV27" s="508"/>
      <c r="AW27" s="36"/>
      <c r="AX27" s="49"/>
      <c r="AY27" s="57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59"/>
      <c r="BK27" s="59"/>
      <c r="BL27" s="59"/>
      <c r="BM27" s="60"/>
      <c r="BN27" s="60"/>
      <c r="BO27" s="69"/>
      <c r="BP27" s="69"/>
      <c r="BQ27" s="69"/>
      <c r="BR27" s="69"/>
      <c r="BS27" s="69"/>
      <c r="BT27" s="61"/>
      <c r="BU27" s="69"/>
      <c r="BV27" s="69"/>
      <c r="BW27" s="69"/>
      <c r="BX27" s="69"/>
    </row>
    <row r="28" spans="1:76" ht="20.100000000000001" customHeight="1">
      <c r="B28" s="749"/>
      <c r="C28" s="750"/>
      <c r="D28" s="750"/>
      <c r="E28" s="750"/>
      <c r="F28" s="750"/>
      <c r="G28" s="750"/>
      <c r="H28" s="750"/>
      <c r="I28" s="750"/>
      <c r="J28" s="750"/>
      <c r="K28" s="750"/>
      <c r="L28" s="750"/>
      <c r="M28" s="750"/>
      <c r="N28" s="750"/>
      <c r="O28" s="750"/>
      <c r="P28" s="750"/>
      <c r="Q28" s="750"/>
      <c r="R28" s="750"/>
      <c r="S28" s="750"/>
      <c r="T28" s="750"/>
      <c r="U28" s="750"/>
      <c r="V28" s="750"/>
      <c r="W28" s="750"/>
      <c r="X28" s="750"/>
      <c r="Y28" s="750"/>
      <c r="Z28" s="750"/>
      <c r="AA28" s="750"/>
      <c r="AB28" s="750"/>
      <c r="AC28" s="750"/>
      <c r="AD28" s="751"/>
      <c r="AE28" s="539" t="s">
        <v>183</v>
      </c>
      <c r="AF28" s="540"/>
      <c r="AG28" s="541"/>
      <c r="AH28" s="539" t="s">
        <v>242</v>
      </c>
      <c r="AI28" s="540"/>
      <c r="AJ28" s="540"/>
      <c r="AK28" s="540"/>
      <c r="AL28" s="541"/>
      <c r="AM28" s="643"/>
      <c r="AN28" s="549"/>
      <c r="AO28" s="549"/>
      <c r="AP28" s="549"/>
      <c r="AQ28" s="549"/>
      <c r="AR28" s="549"/>
      <c r="AS28" s="549"/>
      <c r="AT28" s="549"/>
      <c r="AU28" s="549"/>
      <c r="AV28" s="633"/>
      <c r="AW28" s="674" t="str">
        <f>MID(BE27,1,10)</f>
        <v/>
      </c>
      <c r="AX28" s="49"/>
      <c r="AY28" s="57" t="s">
        <v>399</v>
      </c>
      <c r="AZ28" s="58" t="s">
        <v>397</v>
      </c>
      <c r="BA28" s="58" t="s">
        <v>397</v>
      </c>
      <c r="BB28" s="58" t="s">
        <v>392</v>
      </c>
      <c r="BC28" s="58" t="s">
        <v>392</v>
      </c>
      <c r="BD28" s="58" t="s">
        <v>377</v>
      </c>
      <c r="BE28" s="58" t="s">
        <v>377</v>
      </c>
      <c r="BF28" s="58" t="s">
        <v>398</v>
      </c>
      <c r="BG28" s="58" t="s">
        <v>398</v>
      </c>
      <c r="BH28" s="58" t="s">
        <v>379</v>
      </c>
      <c r="BI28" s="58" t="s">
        <v>268</v>
      </c>
      <c r="BJ28" s="59" t="s">
        <v>354</v>
      </c>
      <c r="BK28" s="59" t="s">
        <v>355</v>
      </c>
      <c r="BL28" s="59" t="s">
        <v>355</v>
      </c>
      <c r="BM28" s="60" t="s">
        <v>271</v>
      </c>
      <c r="BN28" s="60" t="s">
        <v>272</v>
      </c>
      <c r="BO28" s="69"/>
      <c r="BP28" s="69"/>
      <c r="BQ28" s="69"/>
      <c r="BR28" s="69"/>
      <c r="BS28" s="69"/>
      <c r="BT28" s="61"/>
      <c r="BU28" s="69"/>
      <c r="BV28" s="69"/>
      <c r="BW28" s="69"/>
      <c r="BX28" s="69"/>
    </row>
    <row r="29" spans="1:76" ht="20.100000000000001" customHeight="1" thickBot="1">
      <c r="B29" s="752"/>
      <c r="C29" s="753"/>
      <c r="D29" s="753"/>
      <c r="E29" s="753"/>
      <c r="F29" s="753"/>
      <c r="G29" s="753"/>
      <c r="H29" s="753"/>
      <c r="I29" s="753"/>
      <c r="J29" s="753"/>
      <c r="K29" s="753"/>
      <c r="L29" s="753"/>
      <c r="M29" s="753"/>
      <c r="N29" s="753"/>
      <c r="O29" s="753"/>
      <c r="P29" s="753"/>
      <c r="Q29" s="753"/>
      <c r="R29" s="753"/>
      <c r="S29" s="753"/>
      <c r="T29" s="753"/>
      <c r="U29" s="753"/>
      <c r="V29" s="753"/>
      <c r="W29" s="753"/>
      <c r="X29" s="753"/>
      <c r="Y29" s="753"/>
      <c r="Z29" s="753"/>
      <c r="AA29" s="753"/>
      <c r="AB29" s="753"/>
      <c r="AC29" s="753"/>
      <c r="AD29" s="754"/>
      <c r="AE29" s="636" t="s">
        <v>184</v>
      </c>
      <c r="AF29" s="637"/>
      <c r="AG29" s="638"/>
      <c r="AH29" s="636" t="s">
        <v>241</v>
      </c>
      <c r="AI29" s="637"/>
      <c r="AJ29" s="637"/>
      <c r="AK29" s="637"/>
      <c r="AL29" s="638"/>
      <c r="AM29" s="644"/>
      <c r="AN29" s="634"/>
      <c r="AO29" s="634"/>
      <c r="AP29" s="634"/>
      <c r="AQ29" s="634"/>
      <c r="AR29" s="634"/>
      <c r="AS29" s="634"/>
      <c r="AT29" s="634"/>
      <c r="AU29" s="634"/>
      <c r="AV29" s="635"/>
      <c r="AW29" s="674"/>
      <c r="AX29" s="49"/>
      <c r="AY29" s="57" t="s">
        <v>557</v>
      </c>
      <c r="AZ29" s="58" t="s">
        <v>397</v>
      </c>
      <c r="BA29" s="58" t="s">
        <v>397</v>
      </c>
      <c r="BB29" s="58" t="s">
        <v>538</v>
      </c>
      <c r="BC29" s="58" t="s">
        <v>538</v>
      </c>
      <c r="BD29" s="58" t="s">
        <v>377</v>
      </c>
      <c r="BE29" s="58" t="s">
        <v>377</v>
      </c>
      <c r="BF29" s="58" t="s">
        <v>368</v>
      </c>
      <c r="BG29" s="58" t="s">
        <v>368</v>
      </c>
      <c r="BH29" s="58" t="s">
        <v>379</v>
      </c>
      <c r="BI29" s="58" t="s">
        <v>268</v>
      </c>
      <c r="BJ29" s="59" t="s">
        <v>552</v>
      </c>
      <c r="BK29" s="59" t="s">
        <v>553</v>
      </c>
      <c r="BL29" s="59" t="s">
        <v>554</v>
      </c>
      <c r="BM29" s="60" t="s">
        <v>271</v>
      </c>
      <c r="BN29" s="60" t="s">
        <v>556</v>
      </c>
      <c r="BO29" s="69">
        <v>100</v>
      </c>
      <c r="BP29" s="69">
        <v>100</v>
      </c>
      <c r="BQ29" s="69">
        <v>185</v>
      </c>
      <c r="BR29" s="69">
        <v>190</v>
      </c>
      <c r="BS29" s="69">
        <v>160</v>
      </c>
      <c r="BT29" s="61" t="s">
        <v>356</v>
      </c>
      <c r="BU29" s="69">
        <v>2</v>
      </c>
      <c r="BV29" s="69">
        <v>3.5</v>
      </c>
      <c r="BW29" s="69">
        <v>3.5</v>
      </c>
      <c r="BX29" s="69">
        <v>2.5</v>
      </c>
    </row>
    <row r="30" spans="1:76" ht="26.1" customHeight="1">
      <c r="B30" s="641" t="s">
        <v>14</v>
      </c>
      <c r="C30" s="609"/>
      <c r="D30" s="609"/>
      <c r="E30" s="609"/>
      <c r="F30" s="609"/>
      <c r="G30" s="609"/>
      <c r="H30" s="609"/>
      <c r="I30" s="609" t="s">
        <v>15</v>
      </c>
      <c r="J30" s="609"/>
      <c r="K30" s="609"/>
      <c r="L30" s="609"/>
      <c r="M30" s="609"/>
      <c r="N30" s="609"/>
      <c r="O30" s="609"/>
      <c r="P30" s="609"/>
      <c r="Q30" s="609"/>
      <c r="R30" s="609"/>
      <c r="S30" s="609"/>
      <c r="T30" s="609"/>
      <c r="U30" s="609" t="s">
        <v>83</v>
      </c>
      <c r="V30" s="609"/>
      <c r="W30" s="609"/>
      <c r="X30" s="609"/>
      <c r="Y30" s="609"/>
      <c r="Z30" s="609"/>
      <c r="AA30" s="609"/>
      <c r="AB30" s="609"/>
      <c r="AC30" s="609"/>
      <c r="AD30" s="609"/>
      <c r="AE30" s="609"/>
      <c r="AF30" s="609"/>
      <c r="AG30" s="509" t="s">
        <v>49</v>
      </c>
      <c r="AH30" s="509"/>
      <c r="AI30" s="509"/>
      <c r="AJ30" s="509"/>
      <c r="AK30" s="609" t="s">
        <v>236</v>
      </c>
      <c r="AL30" s="609"/>
      <c r="AM30" s="609"/>
      <c r="AN30" s="609"/>
      <c r="AO30" s="509" t="s">
        <v>59</v>
      </c>
      <c r="AP30" s="509"/>
      <c r="AQ30" s="509"/>
      <c r="AR30" s="509"/>
      <c r="AS30" s="509" t="s">
        <v>187</v>
      </c>
      <c r="AT30" s="509"/>
      <c r="AU30" s="509"/>
      <c r="AV30" s="510"/>
      <c r="AW30" s="674"/>
      <c r="AX30" s="46"/>
      <c r="AY30" s="57" t="s">
        <v>549</v>
      </c>
      <c r="AZ30" s="58" t="s">
        <v>263</v>
      </c>
      <c r="BA30" s="58" t="s">
        <v>263</v>
      </c>
      <c r="BB30" s="58" t="s">
        <v>267</v>
      </c>
      <c r="BC30" s="58" t="s">
        <v>267</v>
      </c>
      <c r="BD30" s="58" t="s">
        <v>265</v>
      </c>
      <c r="BE30" s="58" t="s">
        <v>265</v>
      </c>
      <c r="BF30" s="58" t="s">
        <v>266</v>
      </c>
      <c r="BG30" s="58" t="s">
        <v>266</v>
      </c>
      <c r="BH30" s="58" t="s">
        <v>267</v>
      </c>
      <c r="BI30" s="58" t="s">
        <v>268</v>
      </c>
      <c r="BJ30" s="59" t="s">
        <v>354</v>
      </c>
      <c r="BK30" s="59" t="s">
        <v>355</v>
      </c>
      <c r="BL30" s="59" t="s">
        <v>355</v>
      </c>
      <c r="BM30" s="60" t="s">
        <v>271</v>
      </c>
      <c r="BN30" s="60" t="s">
        <v>272</v>
      </c>
      <c r="BO30" s="69">
        <v>110</v>
      </c>
      <c r="BP30" s="69">
        <v>110</v>
      </c>
      <c r="BQ30" s="69">
        <v>200</v>
      </c>
      <c r="BR30" s="69">
        <v>200</v>
      </c>
      <c r="BS30" s="69">
        <v>150</v>
      </c>
      <c r="BT30" s="61" t="s">
        <v>356</v>
      </c>
      <c r="BU30" s="69">
        <v>2</v>
      </c>
      <c r="BV30" s="69">
        <v>3</v>
      </c>
      <c r="BW30" s="69">
        <v>3</v>
      </c>
      <c r="BX30" s="69">
        <v>3.5</v>
      </c>
    </row>
    <row r="31" spans="1:76" ht="26.1" customHeight="1">
      <c r="B31" s="660" t="str">
        <f>B6</f>
        <v>SKI</v>
      </c>
      <c r="C31" s="661"/>
      <c r="D31" s="661"/>
      <c r="E31" s="661"/>
      <c r="F31" s="661"/>
      <c r="G31" s="661"/>
      <c r="H31" s="661"/>
      <c r="I31" s="745" t="str">
        <f>I6</f>
        <v>(E556)0.2x45-PP10x49-46.5P</v>
      </c>
      <c r="J31" s="745"/>
      <c r="K31" s="745"/>
      <c r="L31" s="745"/>
      <c r="M31" s="745"/>
      <c r="N31" s="745"/>
      <c r="O31" s="745"/>
      <c r="P31" s="745"/>
      <c r="Q31" s="745"/>
      <c r="R31" s="745"/>
      <c r="S31" s="745"/>
      <c r="T31" s="745"/>
      <c r="U31" s="745" t="str">
        <f>U6</f>
        <v>LD12ANC-211015D0</v>
      </c>
      <c r="V31" s="745"/>
      <c r="W31" s="745"/>
      <c r="X31" s="745"/>
      <c r="Y31" s="745"/>
      <c r="Z31" s="745"/>
      <c r="AA31" s="745"/>
      <c r="AB31" s="745"/>
      <c r="AC31" s="745"/>
      <c r="AD31" s="745"/>
      <c r="AE31" s="745"/>
      <c r="AF31" s="745"/>
      <c r="AG31" s="746"/>
      <c r="AH31" s="746"/>
      <c r="AI31" s="746"/>
      <c r="AJ31" s="746"/>
      <c r="AK31" s="549"/>
      <c r="AL31" s="549"/>
      <c r="AM31" s="549"/>
      <c r="AN31" s="549"/>
      <c r="AO31" s="549"/>
      <c r="AP31" s="549"/>
      <c r="AQ31" s="549"/>
      <c r="AR31" s="549"/>
      <c r="AS31" s="743"/>
      <c r="AT31" s="743"/>
      <c r="AU31" s="743"/>
      <c r="AV31" s="744"/>
      <c r="AW31" s="674"/>
      <c r="AX31" s="46"/>
      <c r="AY31" s="56"/>
      <c r="AZ31" s="54"/>
      <c r="BA31" s="54"/>
      <c r="BB31" s="54"/>
      <c r="BC31" s="54"/>
      <c r="BD31" s="54"/>
      <c r="BE31" s="54"/>
      <c r="BF31" s="54"/>
      <c r="BG31" s="54"/>
      <c r="BH31" s="54"/>
      <c r="BI31" s="54"/>
      <c r="BJ31" s="54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BU31" s="54"/>
      <c r="BV31" s="54"/>
      <c r="BW31" s="54"/>
      <c r="BX31" s="55"/>
    </row>
    <row r="32" spans="1:76" ht="26.1" customHeight="1" thickBot="1">
      <c r="B32" s="592" t="s">
        <v>215</v>
      </c>
      <c r="C32" s="502"/>
      <c r="D32" s="503"/>
      <c r="E32" s="593"/>
      <c r="F32" s="594"/>
      <c r="G32" s="594"/>
      <c r="H32" s="595"/>
      <c r="I32" s="501" t="s">
        <v>216</v>
      </c>
      <c r="J32" s="502"/>
      <c r="K32" s="503"/>
      <c r="L32" s="593"/>
      <c r="M32" s="594"/>
      <c r="N32" s="594"/>
      <c r="O32" s="594"/>
      <c r="P32" s="594"/>
      <c r="Q32" s="501" t="s">
        <v>259</v>
      </c>
      <c r="R32" s="502"/>
      <c r="S32" s="503"/>
      <c r="T32" s="504"/>
      <c r="U32" s="505"/>
      <c r="V32" s="505"/>
      <c r="W32" s="505"/>
      <c r="X32" s="505"/>
      <c r="Y32" s="789" t="s">
        <v>591</v>
      </c>
      <c r="Z32" s="790"/>
      <c r="AA32" s="791"/>
      <c r="AB32" s="762" t="s">
        <v>590</v>
      </c>
      <c r="AC32" s="763"/>
      <c r="AD32" s="763"/>
      <c r="AE32" s="763"/>
      <c r="AF32" s="792"/>
      <c r="AG32" s="501" t="s">
        <v>260</v>
      </c>
      <c r="AH32" s="502"/>
      <c r="AI32" s="503"/>
      <c r="AJ32" s="504"/>
      <c r="AK32" s="505"/>
      <c r="AL32" s="505"/>
      <c r="AM32" s="505"/>
      <c r="AN32" s="582"/>
      <c r="AO32" s="501" t="s">
        <v>262</v>
      </c>
      <c r="AP32" s="502"/>
      <c r="AQ32" s="503"/>
      <c r="AR32" s="504"/>
      <c r="AS32" s="505"/>
      <c r="AT32" s="505"/>
      <c r="AU32" s="505"/>
      <c r="AV32" s="506"/>
      <c r="AW32" s="36"/>
      <c r="AX32" s="46"/>
      <c r="AY32" s="56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5"/>
    </row>
    <row r="33" spans="1:76" ht="30" customHeight="1" thickBot="1">
      <c r="B33" s="605" t="s">
        <v>244</v>
      </c>
      <c r="C33" s="606"/>
      <c r="D33" s="606"/>
      <c r="E33" s="606"/>
      <c r="F33" s="606"/>
      <c r="G33" s="606"/>
      <c r="H33" s="606"/>
      <c r="I33" s="606"/>
      <c r="J33" s="606"/>
      <c r="K33" s="606"/>
      <c r="L33" s="606"/>
      <c r="M33" s="606"/>
      <c r="N33" s="606"/>
      <c r="O33" s="606"/>
      <c r="P33" s="606"/>
      <c r="Q33" s="606"/>
      <c r="R33" s="606"/>
      <c r="S33" s="606"/>
      <c r="T33" s="606"/>
      <c r="U33" s="606"/>
      <c r="V33" s="606"/>
      <c r="W33" s="606"/>
      <c r="X33" s="606"/>
      <c r="Y33" s="606"/>
      <c r="Z33" s="606"/>
      <c r="AA33" s="606"/>
      <c r="AB33" s="606"/>
      <c r="AC33" s="606"/>
      <c r="AD33" s="606"/>
      <c r="AE33" s="606"/>
      <c r="AF33" s="606"/>
      <c r="AG33" s="606"/>
      <c r="AH33" s="606"/>
      <c r="AI33" s="606"/>
      <c r="AJ33" s="606"/>
      <c r="AK33" s="606"/>
      <c r="AL33" s="606"/>
      <c r="AM33" s="606"/>
      <c r="AN33" s="606"/>
      <c r="AO33" s="606"/>
      <c r="AP33" s="606"/>
      <c r="AQ33" s="606"/>
      <c r="AR33" s="606"/>
      <c r="AS33" s="606"/>
      <c r="AT33" s="606"/>
      <c r="AU33" s="606"/>
      <c r="AV33" s="607"/>
      <c r="AW33" s="36"/>
      <c r="AX33" s="46"/>
      <c r="AY33" s="56"/>
      <c r="AZ33" s="54"/>
      <c r="BA33" s="54"/>
      <c r="BB33" s="54"/>
      <c r="BC33" s="54"/>
      <c r="BD33" s="54"/>
      <c r="BE33" s="54"/>
      <c r="BF33" s="54"/>
      <c r="BG33" s="54"/>
      <c r="BH33" s="54"/>
      <c r="BI33" s="54"/>
      <c r="BJ33" s="54"/>
      <c r="BK33" s="54"/>
      <c r="BL33" s="54"/>
      <c r="BM33" s="54"/>
      <c r="BN33" s="54"/>
      <c r="BO33" s="54"/>
      <c r="BP33" s="54"/>
      <c r="BQ33" s="54"/>
      <c r="BR33" s="54"/>
      <c r="BS33" s="54"/>
      <c r="BT33" s="54"/>
      <c r="BU33" s="54"/>
      <c r="BV33" s="54"/>
      <c r="BW33" s="54"/>
      <c r="BX33" s="55"/>
    </row>
    <row r="34" spans="1:76" ht="30" customHeight="1">
      <c r="B34" s="608" t="s">
        <v>235</v>
      </c>
      <c r="C34" s="576"/>
      <c r="D34" s="585" t="s">
        <v>51</v>
      </c>
      <c r="E34" s="585"/>
      <c r="F34" s="585"/>
      <c r="G34" s="585"/>
      <c r="H34" s="585"/>
      <c r="I34" s="585"/>
      <c r="J34" s="585" t="s">
        <v>52</v>
      </c>
      <c r="K34" s="585"/>
      <c r="L34" s="585"/>
      <c r="M34" s="585"/>
      <c r="N34" s="585"/>
      <c r="O34" s="585"/>
      <c r="P34" s="585" t="s">
        <v>189</v>
      </c>
      <c r="Q34" s="585"/>
      <c r="R34" s="585"/>
      <c r="S34" s="585"/>
      <c r="T34" s="585"/>
      <c r="U34" s="585"/>
      <c r="V34" s="585" t="s">
        <v>190</v>
      </c>
      <c r="W34" s="585"/>
      <c r="X34" s="585"/>
      <c r="Y34" s="585"/>
      <c r="Z34" s="585"/>
      <c r="AA34" s="585"/>
      <c r="AB34" s="585" t="s">
        <v>224</v>
      </c>
      <c r="AC34" s="585"/>
      <c r="AD34" s="585"/>
      <c r="AE34" s="576" t="s">
        <v>221</v>
      </c>
      <c r="AF34" s="576"/>
      <c r="AG34" s="576"/>
      <c r="AH34" s="576"/>
      <c r="AI34" s="576"/>
      <c r="AJ34" s="576"/>
      <c r="AK34" s="565" t="s">
        <v>58</v>
      </c>
      <c r="AL34" s="565"/>
      <c r="AM34" s="565"/>
      <c r="AN34" s="565"/>
      <c r="AO34" s="565"/>
      <c r="AP34" s="565"/>
      <c r="AQ34" s="631" t="s">
        <v>562</v>
      </c>
      <c r="AR34" s="787"/>
      <c r="AS34" s="787"/>
      <c r="AT34" s="788"/>
      <c r="AU34" s="631" t="s">
        <v>561</v>
      </c>
      <c r="AV34" s="632"/>
      <c r="AW34" s="742"/>
      <c r="AX34" s="46"/>
      <c r="AY34" s="56"/>
      <c r="AZ34" s="54"/>
      <c r="BA34" s="54"/>
      <c r="BB34" s="54"/>
      <c r="BC34" s="54"/>
      <c r="BD34" s="54"/>
      <c r="BE34" s="54"/>
      <c r="BF34" s="54"/>
      <c r="BG34" s="54"/>
      <c r="BH34" s="54"/>
      <c r="BI34" s="54"/>
      <c r="BJ34" s="54"/>
      <c r="BK34" s="54"/>
      <c r="BL34" s="54"/>
      <c r="BM34" s="54"/>
      <c r="BN34" s="54"/>
      <c r="BO34" s="54"/>
      <c r="BP34" s="54"/>
      <c r="BQ34" s="54"/>
      <c r="BR34" s="54"/>
      <c r="BS34" s="54"/>
      <c r="BT34" s="54"/>
      <c r="BU34" s="54"/>
      <c r="BV34" s="54"/>
      <c r="BW34" s="54"/>
      <c r="BX34" s="55"/>
    </row>
    <row r="35" spans="1:76" ht="24.95" customHeight="1">
      <c r="B35" s="591" t="s">
        <v>225</v>
      </c>
      <c r="C35" s="581"/>
      <c r="D35" s="580" t="s">
        <v>217</v>
      </c>
      <c r="E35" s="580"/>
      <c r="F35" s="580" t="s">
        <v>218</v>
      </c>
      <c r="G35" s="580"/>
      <c r="H35" s="580" t="s">
        <v>515</v>
      </c>
      <c r="I35" s="580"/>
      <c r="J35" s="575" t="s">
        <v>194</v>
      </c>
      <c r="K35" s="575"/>
      <c r="L35" s="575"/>
      <c r="M35" s="575" t="s">
        <v>195</v>
      </c>
      <c r="N35" s="575"/>
      <c r="O35" s="575"/>
      <c r="P35" s="575" t="s">
        <v>194</v>
      </c>
      <c r="Q35" s="575"/>
      <c r="R35" s="575"/>
      <c r="S35" s="575" t="s">
        <v>195</v>
      </c>
      <c r="T35" s="575"/>
      <c r="U35" s="575"/>
      <c r="V35" s="575" t="s">
        <v>194</v>
      </c>
      <c r="W35" s="575"/>
      <c r="X35" s="575"/>
      <c r="Y35" s="575" t="s">
        <v>195</v>
      </c>
      <c r="Z35" s="575"/>
      <c r="AA35" s="575"/>
      <c r="AB35" s="580" t="s">
        <v>219</v>
      </c>
      <c r="AC35" s="580"/>
      <c r="AD35" s="580"/>
      <c r="AE35" s="580" t="s">
        <v>223</v>
      </c>
      <c r="AF35" s="580"/>
      <c r="AG35" s="580"/>
      <c r="AH35" s="581" t="s">
        <v>222</v>
      </c>
      <c r="AI35" s="581"/>
      <c r="AJ35" s="581"/>
      <c r="AK35" s="580" t="s">
        <v>196</v>
      </c>
      <c r="AL35" s="580"/>
      <c r="AM35" s="580"/>
      <c r="AN35" s="580" t="s">
        <v>197</v>
      </c>
      <c r="AO35" s="580"/>
      <c r="AP35" s="580"/>
      <c r="AQ35" s="627" t="s">
        <v>563</v>
      </c>
      <c r="AR35" s="628"/>
      <c r="AS35" s="627" t="s">
        <v>564</v>
      </c>
      <c r="AT35" s="628"/>
      <c r="AU35" s="629" t="s">
        <v>252</v>
      </c>
      <c r="AV35" s="630"/>
      <c r="AW35" s="742"/>
      <c r="AX35" s="46"/>
      <c r="AY35" s="56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5"/>
    </row>
    <row r="36" spans="1:76" ht="30" customHeight="1">
      <c r="B36" s="583" t="s">
        <v>243</v>
      </c>
      <c r="C36" s="584"/>
      <c r="D36" s="586" t="str">
        <f>VLOOKUP(I6, AY10:BN23,2,0)</f>
        <v>5.5±0.5</v>
      </c>
      <c r="E36" s="586"/>
      <c r="F36" s="586" t="str">
        <f>VLOOKUP(I6, AY9:BN23,3,0)</f>
        <v>5.5±0.5</v>
      </c>
      <c r="G36" s="586"/>
      <c r="H36" s="586" t="s">
        <v>516</v>
      </c>
      <c r="I36" s="586"/>
      <c r="J36" s="577" t="str">
        <f>VLOOKUP(I6, AY9:BL25,4,0)</f>
        <v>46.5±0.5</v>
      </c>
      <c r="K36" s="578"/>
      <c r="L36" s="579"/>
      <c r="M36" s="577" t="str">
        <f>VLOOKUP(I6, AY9:BL25,5,0)</f>
        <v>46.5±0.5</v>
      </c>
      <c r="N36" s="578"/>
      <c r="O36" s="579"/>
      <c r="P36" s="577" t="str">
        <f>VLOOKUP(I6, AY9:BL245,6,0)</f>
        <v>2±0.5</v>
      </c>
      <c r="Q36" s="578"/>
      <c r="R36" s="579"/>
      <c r="S36" s="577" t="str">
        <f>VLOOKUP(I6, AY9:BL25,7,0)</f>
        <v>2±0.5</v>
      </c>
      <c r="T36" s="578"/>
      <c r="U36" s="579"/>
      <c r="V36" s="577" t="str">
        <f>VLOOKUP(I6, AY9:BL25,8,0)</f>
        <v>10±0.5</v>
      </c>
      <c r="W36" s="578"/>
      <c r="X36" s="579"/>
      <c r="Y36" s="577" t="str">
        <f>VLOOKUP(I6, AY9:BL25,9,0)</f>
        <v>10±0.5</v>
      </c>
      <c r="Z36" s="578"/>
      <c r="AA36" s="579"/>
      <c r="AB36" s="577" t="str">
        <f>VLOOKUP(I6, AY9:BL25,10,0)</f>
        <v>49±0.5</v>
      </c>
      <c r="AC36" s="578"/>
      <c r="AD36" s="579"/>
      <c r="AE36" s="577" t="str">
        <f>VLOOKUP(I6, AY9:BL25,11,0)</f>
        <v>45±0.3</v>
      </c>
      <c r="AF36" s="578"/>
      <c r="AG36" s="579"/>
      <c r="AH36" s="566" t="str">
        <f>VLOOKUP(I6, AY9:BL25,12,0)</f>
        <v>0.200±0.020</v>
      </c>
      <c r="AI36" s="567"/>
      <c r="AJ36" s="568"/>
      <c r="AK36" s="566" t="str">
        <f>VLOOKUP(I6, AY9:BL25,13,0)</f>
        <v>0.500±0.020</v>
      </c>
      <c r="AL36" s="567"/>
      <c r="AM36" s="568"/>
      <c r="AN36" s="566" t="str">
        <f>VLOOKUP(I6, AY9:BL25,14,0)</f>
        <v>0.500±0.020</v>
      </c>
      <c r="AO36" s="567"/>
      <c r="AP36" s="568"/>
      <c r="AQ36" s="639" t="s">
        <v>565</v>
      </c>
      <c r="AR36" s="640"/>
      <c r="AS36" s="640"/>
      <c r="AT36" s="584"/>
      <c r="AU36" s="625" t="s">
        <v>560</v>
      </c>
      <c r="AV36" s="626"/>
      <c r="AW36" s="742"/>
      <c r="AX36" s="46"/>
      <c r="AY36" s="56"/>
      <c r="AZ36" s="54"/>
      <c r="BA36" s="54"/>
      <c r="BB36" s="54"/>
      <c r="BC36" s="54"/>
      <c r="BD36" s="54"/>
      <c r="BE36" s="54"/>
      <c r="BF36" s="54"/>
      <c r="BG36" s="54"/>
      <c r="BH36" s="54"/>
      <c r="BI36" s="54"/>
      <c r="BJ36" s="54"/>
      <c r="BK36" s="54"/>
      <c r="BL36" s="54"/>
      <c r="BM36" s="54"/>
      <c r="BN36" s="54"/>
      <c r="BO36" s="54"/>
      <c r="BP36" s="54"/>
      <c r="BQ36" s="54"/>
      <c r="BR36" s="54"/>
      <c r="BS36" s="54"/>
      <c r="BT36" s="54"/>
      <c r="BU36" s="54"/>
      <c r="BV36" s="54"/>
      <c r="BW36" s="54"/>
      <c r="BX36" s="55"/>
    </row>
    <row r="37" spans="1:76" ht="30" customHeight="1">
      <c r="B37" s="528" t="s">
        <v>199</v>
      </c>
      <c r="C37" s="529"/>
      <c r="D37" s="586"/>
      <c r="E37" s="586"/>
      <c r="F37" s="586"/>
      <c r="G37" s="586"/>
      <c r="H37" s="586"/>
      <c r="I37" s="586"/>
      <c r="J37" s="549"/>
      <c r="K37" s="549"/>
      <c r="L37" s="549"/>
      <c r="M37" s="549"/>
      <c r="N37" s="549"/>
      <c r="O37" s="549"/>
      <c r="P37" s="549"/>
      <c r="Q37" s="549"/>
      <c r="R37" s="549"/>
      <c r="S37" s="549"/>
      <c r="T37" s="549"/>
      <c r="U37" s="549"/>
      <c r="V37" s="549"/>
      <c r="W37" s="549"/>
      <c r="X37" s="549"/>
      <c r="Y37" s="549"/>
      <c r="Z37" s="549"/>
      <c r="AA37" s="549"/>
      <c r="AB37" s="549"/>
      <c r="AC37" s="549"/>
      <c r="AD37" s="549"/>
      <c r="AE37" s="549"/>
      <c r="AF37" s="549"/>
      <c r="AG37" s="549"/>
      <c r="AH37" s="564"/>
      <c r="AI37" s="564"/>
      <c r="AJ37" s="564"/>
      <c r="AK37" s="564"/>
      <c r="AL37" s="564"/>
      <c r="AM37" s="564"/>
      <c r="AN37" s="564"/>
      <c r="AO37" s="564"/>
      <c r="AP37" s="564"/>
      <c r="AQ37" s="614" t="s">
        <v>606</v>
      </c>
      <c r="AR37" s="615"/>
      <c r="AS37" s="614" t="s">
        <v>606</v>
      </c>
      <c r="AT37" s="615"/>
      <c r="AU37" s="621"/>
      <c r="AV37" s="622"/>
      <c r="AW37" s="742"/>
      <c r="AX37" s="46"/>
      <c r="AY37" s="56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5"/>
    </row>
    <row r="38" spans="1:76" ht="30" customHeight="1">
      <c r="B38" s="528" t="s">
        <v>200</v>
      </c>
      <c r="C38" s="529"/>
      <c r="D38" s="586"/>
      <c r="E38" s="586"/>
      <c r="F38" s="586"/>
      <c r="G38" s="586"/>
      <c r="H38" s="586"/>
      <c r="I38" s="586"/>
      <c r="J38" s="549"/>
      <c r="K38" s="549"/>
      <c r="L38" s="549"/>
      <c r="M38" s="549"/>
      <c r="N38" s="549"/>
      <c r="O38" s="549"/>
      <c r="P38" s="549"/>
      <c r="Q38" s="549"/>
      <c r="R38" s="549"/>
      <c r="S38" s="549"/>
      <c r="T38" s="549"/>
      <c r="U38" s="549"/>
      <c r="V38" s="549"/>
      <c r="W38" s="549"/>
      <c r="X38" s="549"/>
      <c r="Y38" s="549"/>
      <c r="Z38" s="549"/>
      <c r="AA38" s="549"/>
      <c r="AB38" s="549"/>
      <c r="AC38" s="549"/>
      <c r="AD38" s="549"/>
      <c r="AE38" s="549"/>
      <c r="AF38" s="549"/>
      <c r="AG38" s="549"/>
      <c r="AH38" s="549"/>
      <c r="AI38" s="549"/>
      <c r="AJ38" s="549"/>
      <c r="AK38" s="549"/>
      <c r="AL38" s="549"/>
      <c r="AM38" s="549"/>
      <c r="AN38" s="549"/>
      <c r="AO38" s="549"/>
      <c r="AP38" s="549"/>
      <c r="AQ38" s="614" t="s">
        <v>606</v>
      </c>
      <c r="AR38" s="615"/>
      <c r="AS38" s="614" t="s">
        <v>606</v>
      </c>
      <c r="AT38" s="615"/>
      <c r="AU38" s="621"/>
      <c r="AV38" s="622"/>
      <c r="AW38" s="738"/>
      <c r="AX38" s="46"/>
      <c r="AY38" s="56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5"/>
    </row>
    <row r="39" spans="1:76" ht="30" customHeight="1" thickBot="1">
      <c r="B39" s="528" t="s">
        <v>201</v>
      </c>
      <c r="C39" s="529"/>
      <c r="D39" s="586"/>
      <c r="E39" s="586"/>
      <c r="F39" s="586"/>
      <c r="G39" s="586"/>
      <c r="H39" s="586"/>
      <c r="I39" s="586"/>
      <c r="J39" s="549"/>
      <c r="K39" s="549"/>
      <c r="L39" s="549"/>
      <c r="M39" s="549"/>
      <c r="N39" s="549"/>
      <c r="O39" s="549"/>
      <c r="P39" s="549"/>
      <c r="Q39" s="549"/>
      <c r="R39" s="549"/>
      <c r="S39" s="549"/>
      <c r="T39" s="549"/>
      <c r="U39" s="549"/>
      <c r="V39" s="549"/>
      <c r="W39" s="549"/>
      <c r="X39" s="549"/>
      <c r="Y39" s="549"/>
      <c r="Z39" s="549"/>
      <c r="AA39" s="549"/>
      <c r="AB39" s="549"/>
      <c r="AC39" s="549"/>
      <c r="AD39" s="549"/>
      <c r="AE39" s="549"/>
      <c r="AF39" s="549"/>
      <c r="AG39" s="549"/>
      <c r="AH39" s="549"/>
      <c r="AI39" s="549"/>
      <c r="AJ39" s="549"/>
      <c r="AK39" s="549"/>
      <c r="AL39" s="549"/>
      <c r="AM39" s="549"/>
      <c r="AN39" s="549"/>
      <c r="AO39" s="549"/>
      <c r="AP39" s="549"/>
      <c r="AQ39" s="614" t="s">
        <v>606</v>
      </c>
      <c r="AR39" s="615"/>
      <c r="AS39" s="614" t="s">
        <v>606</v>
      </c>
      <c r="AT39" s="615"/>
      <c r="AU39" s="616"/>
      <c r="AV39" s="617"/>
      <c r="AW39" s="738"/>
      <c r="AX39" s="46"/>
      <c r="AY39" s="56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5"/>
    </row>
    <row r="40" spans="1:76" ht="30" customHeight="1" thickBot="1">
      <c r="B40" s="618" t="s">
        <v>245</v>
      </c>
      <c r="C40" s="619"/>
      <c r="D40" s="619"/>
      <c r="E40" s="619"/>
      <c r="F40" s="619"/>
      <c r="G40" s="619"/>
      <c r="H40" s="619"/>
      <c r="I40" s="619"/>
      <c r="J40" s="619"/>
      <c r="K40" s="619"/>
      <c r="L40" s="619"/>
      <c r="M40" s="619"/>
      <c r="N40" s="619"/>
      <c r="O40" s="619"/>
      <c r="P40" s="619"/>
      <c r="Q40" s="619"/>
      <c r="R40" s="619"/>
      <c r="S40" s="619"/>
      <c r="T40" s="619"/>
      <c r="U40" s="619"/>
      <c r="V40" s="619"/>
      <c r="W40" s="619"/>
      <c r="X40" s="619"/>
      <c r="Y40" s="619"/>
      <c r="Z40" s="619"/>
      <c r="AA40" s="619"/>
      <c r="AB40" s="619"/>
      <c r="AC40" s="619"/>
      <c r="AD40" s="619"/>
      <c r="AE40" s="619"/>
      <c r="AF40" s="619"/>
      <c r="AG40" s="619"/>
      <c r="AH40" s="619"/>
      <c r="AI40" s="619"/>
      <c r="AJ40" s="619"/>
      <c r="AK40" s="619"/>
      <c r="AL40" s="619"/>
      <c r="AM40" s="619"/>
      <c r="AN40" s="619"/>
      <c r="AO40" s="619"/>
      <c r="AP40" s="619"/>
      <c r="AQ40" s="619"/>
      <c r="AR40" s="619"/>
      <c r="AS40" s="619"/>
      <c r="AT40" s="619"/>
      <c r="AU40" s="619"/>
      <c r="AV40" s="620"/>
      <c r="AW40" s="738"/>
      <c r="AX40" s="46"/>
      <c r="AY40" s="56"/>
      <c r="AZ40" s="54"/>
      <c r="BA40" s="54"/>
      <c r="BB40" s="54"/>
      <c r="BC40" s="54"/>
      <c r="BD40" s="54"/>
      <c r="BE40" s="54"/>
      <c r="BF40" s="54"/>
      <c r="BG40" s="54"/>
      <c r="BH40" s="54"/>
      <c r="BI40" s="54"/>
      <c r="BJ40" s="54"/>
      <c r="BK40" s="54"/>
      <c r="BL40" s="54"/>
      <c r="BM40" s="54"/>
      <c r="BN40" s="54"/>
      <c r="BO40" s="54"/>
      <c r="BP40" s="54"/>
      <c r="BQ40" s="54"/>
      <c r="BR40" s="54"/>
      <c r="BS40" s="54"/>
      <c r="BT40" s="54"/>
      <c r="BU40" s="54"/>
      <c r="BV40" s="54"/>
      <c r="BW40" s="54"/>
      <c r="BX40" s="55"/>
    </row>
    <row r="41" spans="1:76" s="65" customFormat="1" ht="21.95" customHeight="1">
      <c r="A41" s="55"/>
      <c r="B41" s="526" t="s">
        <v>588</v>
      </c>
      <c r="C41" s="522"/>
      <c r="D41" s="522"/>
      <c r="E41" s="524" t="s">
        <v>226</v>
      </c>
      <c r="F41" s="524"/>
      <c r="G41" s="524"/>
      <c r="H41" s="524"/>
      <c r="I41" s="524"/>
      <c r="J41" s="524"/>
      <c r="K41" s="524" t="s">
        <v>228</v>
      </c>
      <c r="L41" s="524"/>
      <c r="M41" s="524"/>
      <c r="N41" s="524"/>
      <c r="O41" s="524"/>
      <c r="P41" s="524"/>
      <c r="Q41" s="524" t="s">
        <v>232</v>
      </c>
      <c r="R41" s="524"/>
      <c r="S41" s="524"/>
      <c r="T41" s="524"/>
      <c r="U41" s="524"/>
      <c r="V41" s="524"/>
      <c r="W41" s="524"/>
      <c r="X41" s="524"/>
      <c r="Y41" s="524"/>
      <c r="Z41" s="524"/>
      <c r="AA41" s="524"/>
      <c r="AB41" s="524"/>
      <c r="AC41" s="524" t="s">
        <v>233</v>
      </c>
      <c r="AD41" s="524"/>
      <c r="AE41" s="524"/>
      <c r="AF41" s="524"/>
      <c r="AG41" s="524"/>
      <c r="AH41" s="524"/>
      <c r="AI41" s="524"/>
      <c r="AJ41" s="524"/>
      <c r="AK41" s="524"/>
      <c r="AL41" s="524"/>
      <c r="AM41" s="524"/>
      <c r="AN41" s="524"/>
      <c r="AO41" s="524"/>
      <c r="AP41" s="524"/>
      <c r="AQ41" s="524"/>
      <c r="AR41" s="524"/>
      <c r="AS41" s="524"/>
      <c r="AT41" s="524"/>
      <c r="AU41" s="524"/>
      <c r="AV41" s="613"/>
      <c r="AW41" s="738"/>
      <c r="AX41" s="46"/>
      <c r="AY41" s="56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5"/>
    </row>
    <row r="42" spans="1:76" s="65" customFormat="1" ht="21.95" customHeight="1">
      <c r="B42" s="526"/>
      <c r="C42" s="522"/>
      <c r="D42" s="522"/>
      <c r="E42" s="524" t="s">
        <v>615</v>
      </c>
      <c r="F42" s="524"/>
      <c r="G42" s="524"/>
      <c r="H42" s="524" t="s">
        <v>207</v>
      </c>
      <c r="I42" s="524"/>
      <c r="J42" s="524"/>
      <c r="K42" s="524" t="s">
        <v>208</v>
      </c>
      <c r="L42" s="524"/>
      <c r="M42" s="524"/>
      <c r="N42" s="524" t="s">
        <v>207</v>
      </c>
      <c r="O42" s="524"/>
      <c r="P42" s="524"/>
      <c r="Q42" s="522" t="s">
        <v>229</v>
      </c>
      <c r="R42" s="522"/>
      <c r="S42" s="522"/>
      <c r="T42" s="522" t="s">
        <v>230</v>
      </c>
      <c r="U42" s="522"/>
      <c r="V42" s="522"/>
      <c r="W42" s="522" t="s">
        <v>231</v>
      </c>
      <c r="X42" s="522"/>
      <c r="Y42" s="522"/>
      <c r="Z42" s="493" t="s">
        <v>629</v>
      </c>
      <c r="AA42" s="517"/>
      <c r="AB42" s="142" t="s">
        <v>630</v>
      </c>
      <c r="AC42" s="522" t="s">
        <v>616</v>
      </c>
      <c r="AD42" s="522"/>
      <c r="AE42" s="522"/>
      <c r="AF42" s="522" t="s">
        <v>239</v>
      </c>
      <c r="AG42" s="522"/>
      <c r="AH42" s="522"/>
      <c r="AI42" s="522" t="s">
        <v>240</v>
      </c>
      <c r="AJ42" s="522"/>
      <c r="AK42" s="522"/>
      <c r="AL42" s="522" t="s">
        <v>203</v>
      </c>
      <c r="AM42" s="522"/>
      <c r="AN42" s="522"/>
      <c r="AO42" s="524" t="s">
        <v>209</v>
      </c>
      <c r="AP42" s="524"/>
      <c r="AQ42" s="524"/>
      <c r="AR42" s="524"/>
      <c r="AS42" s="522" t="s">
        <v>210</v>
      </c>
      <c r="AT42" s="522"/>
      <c r="AU42" s="522"/>
      <c r="AV42" s="612"/>
      <c r="AW42" s="738"/>
      <c r="AX42" s="46"/>
      <c r="AY42" s="56"/>
      <c r="AZ42" s="54"/>
      <c r="BA42" s="54"/>
      <c r="BB42" s="54"/>
      <c r="BC42" s="54"/>
      <c r="BD42" s="54"/>
      <c r="BE42" s="54"/>
      <c r="BF42" s="54"/>
      <c r="BG42" s="54"/>
      <c r="BH42" s="54"/>
      <c r="BI42" s="54"/>
      <c r="BJ42" s="54"/>
      <c r="BK42" s="54"/>
      <c r="BL42" s="54"/>
      <c r="BM42" s="54"/>
      <c r="BN42" s="54"/>
      <c r="BO42" s="54"/>
      <c r="BP42" s="54"/>
      <c r="BQ42" s="54"/>
      <c r="BR42" s="54"/>
      <c r="BS42" s="54"/>
      <c r="BT42" s="54"/>
      <c r="BU42" s="54"/>
      <c r="BV42" s="54"/>
      <c r="BW42" s="54"/>
      <c r="BX42" s="55"/>
    </row>
    <row r="43" spans="1:76" s="65" customFormat="1" ht="21.95" customHeight="1">
      <c r="B43" s="526"/>
      <c r="C43" s="522"/>
      <c r="D43" s="522"/>
      <c r="E43" s="522"/>
      <c r="F43" s="522"/>
      <c r="G43" s="522"/>
      <c r="H43" s="522"/>
      <c r="I43" s="522"/>
      <c r="J43" s="522"/>
      <c r="K43" s="522"/>
      <c r="L43" s="522"/>
      <c r="M43" s="522"/>
      <c r="N43" s="522"/>
      <c r="O43" s="522"/>
      <c r="P43" s="522"/>
      <c r="Q43" s="522"/>
      <c r="R43" s="522"/>
      <c r="S43" s="522"/>
      <c r="T43" s="522"/>
      <c r="U43" s="522"/>
      <c r="V43" s="522"/>
      <c r="W43" s="522"/>
      <c r="X43" s="522"/>
      <c r="Y43" s="522"/>
      <c r="Z43" s="493"/>
      <c r="AA43" s="517"/>
      <c r="AB43" s="155"/>
      <c r="AC43" s="522"/>
      <c r="AD43" s="522"/>
      <c r="AE43" s="522"/>
      <c r="AF43" s="522"/>
      <c r="AG43" s="522"/>
      <c r="AH43" s="522"/>
      <c r="AI43" s="522"/>
      <c r="AJ43" s="522"/>
      <c r="AK43" s="522"/>
      <c r="AL43" s="522"/>
      <c r="AM43" s="522"/>
      <c r="AN43" s="522"/>
      <c r="AO43" s="522"/>
      <c r="AP43" s="522"/>
      <c r="AQ43" s="522"/>
      <c r="AR43" s="522"/>
      <c r="AS43" s="522"/>
      <c r="AT43" s="522"/>
      <c r="AU43" s="522"/>
      <c r="AV43" s="612"/>
      <c r="AW43" s="141"/>
      <c r="AX43" s="46"/>
      <c r="AY43" s="56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5"/>
    </row>
    <row r="44" spans="1:76" s="65" customFormat="1" ht="21.95" customHeight="1">
      <c r="B44" s="532" t="s">
        <v>589</v>
      </c>
      <c r="C44" s="527"/>
      <c r="D44" s="527"/>
      <c r="E44" s="533" t="s">
        <v>615</v>
      </c>
      <c r="F44" s="533"/>
      <c r="G44" s="533"/>
      <c r="H44" s="533" t="s">
        <v>207</v>
      </c>
      <c r="I44" s="533"/>
      <c r="J44" s="533"/>
      <c r="K44" s="533" t="s">
        <v>208</v>
      </c>
      <c r="L44" s="533"/>
      <c r="M44" s="533"/>
      <c r="N44" s="533" t="s">
        <v>207</v>
      </c>
      <c r="O44" s="533"/>
      <c r="P44" s="533"/>
      <c r="Q44" s="527" t="s">
        <v>229</v>
      </c>
      <c r="R44" s="527"/>
      <c r="S44" s="527"/>
      <c r="T44" s="527" t="s">
        <v>230</v>
      </c>
      <c r="U44" s="527"/>
      <c r="V44" s="527"/>
      <c r="W44" s="527" t="s">
        <v>231</v>
      </c>
      <c r="X44" s="527"/>
      <c r="Y44" s="527"/>
      <c r="Z44" s="491" t="s">
        <v>629</v>
      </c>
      <c r="AA44" s="492"/>
      <c r="AB44" s="143" t="s">
        <v>630</v>
      </c>
      <c r="AC44" s="527" t="s">
        <v>616</v>
      </c>
      <c r="AD44" s="527"/>
      <c r="AE44" s="527"/>
      <c r="AF44" s="527" t="s">
        <v>239</v>
      </c>
      <c r="AG44" s="527"/>
      <c r="AH44" s="527"/>
      <c r="AI44" s="527" t="s">
        <v>240</v>
      </c>
      <c r="AJ44" s="527"/>
      <c r="AK44" s="527"/>
      <c r="AL44" s="527" t="s">
        <v>203</v>
      </c>
      <c r="AM44" s="527"/>
      <c r="AN44" s="527"/>
      <c r="AO44" s="533" t="s">
        <v>209</v>
      </c>
      <c r="AP44" s="533"/>
      <c r="AQ44" s="533"/>
      <c r="AR44" s="533"/>
      <c r="AS44" s="527" t="s">
        <v>210</v>
      </c>
      <c r="AT44" s="527"/>
      <c r="AU44" s="527"/>
      <c r="AV44" s="737"/>
      <c r="AW44" s="141"/>
      <c r="AX44" s="46"/>
      <c r="AY44" s="56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5"/>
    </row>
    <row r="45" spans="1:76" s="65" customFormat="1" ht="21.95" customHeight="1">
      <c r="B45" s="532"/>
      <c r="C45" s="527"/>
      <c r="D45" s="527"/>
      <c r="E45" s="527"/>
      <c r="F45" s="527"/>
      <c r="G45" s="527"/>
      <c r="H45" s="527"/>
      <c r="I45" s="527"/>
      <c r="J45" s="527"/>
      <c r="K45" s="527"/>
      <c r="L45" s="527"/>
      <c r="M45" s="527"/>
      <c r="N45" s="527"/>
      <c r="O45" s="527"/>
      <c r="P45" s="527"/>
      <c r="Q45" s="527"/>
      <c r="R45" s="527"/>
      <c r="S45" s="527"/>
      <c r="T45" s="527"/>
      <c r="U45" s="527"/>
      <c r="V45" s="527"/>
      <c r="W45" s="527"/>
      <c r="X45" s="527"/>
      <c r="Y45" s="527"/>
      <c r="Z45" s="491"/>
      <c r="AA45" s="492"/>
      <c r="AB45" s="156"/>
      <c r="AC45" s="527"/>
      <c r="AD45" s="527"/>
      <c r="AE45" s="527"/>
      <c r="AF45" s="527"/>
      <c r="AG45" s="527"/>
      <c r="AH45" s="527"/>
      <c r="AI45" s="527"/>
      <c r="AJ45" s="527"/>
      <c r="AK45" s="527"/>
      <c r="AL45" s="527"/>
      <c r="AM45" s="527"/>
      <c r="AN45" s="527"/>
      <c r="AO45" s="527"/>
      <c r="AP45" s="527"/>
      <c r="AQ45" s="527"/>
      <c r="AR45" s="527"/>
      <c r="AS45" s="527"/>
      <c r="AT45" s="527"/>
      <c r="AU45" s="527"/>
      <c r="AV45" s="737"/>
      <c r="AW45" s="141"/>
      <c r="AX45" s="46"/>
      <c r="AY45" s="56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5"/>
    </row>
    <row r="46" spans="1:76" s="65" customFormat="1" ht="21.95" customHeight="1">
      <c r="B46" s="523" t="s">
        <v>233</v>
      </c>
      <c r="C46" s="524"/>
      <c r="D46" s="524"/>
      <c r="E46" s="524"/>
      <c r="F46" s="524"/>
      <c r="G46" s="524"/>
      <c r="H46" s="524"/>
      <c r="I46" s="524"/>
      <c r="J46" s="524"/>
      <c r="K46" s="524"/>
      <c r="L46" s="524"/>
      <c r="M46" s="524"/>
      <c r="N46" s="524"/>
      <c r="O46" s="524"/>
      <c r="P46" s="524"/>
      <c r="Q46" s="524"/>
      <c r="R46" s="524"/>
      <c r="S46" s="524"/>
      <c r="T46" s="524"/>
      <c r="U46" s="524"/>
      <c r="V46" s="524"/>
      <c r="W46" s="522" t="s">
        <v>212</v>
      </c>
      <c r="X46" s="522"/>
      <c r="Y46" s="522"/>
      <c r="Z46" s="525" t="s">
        <v>621</v>
      </c>
      <c r="AA46" s="525"/>
      <c r="AB46" s="525"/>
      <c r="AC46" s="485" t="s">
        <v>617</v>
      </c>
      <c r="AD46" s="486"/>
      <c r="AE46" s="487"/>
      <c r="AF46" s="485" t="s">
        <v>620</v>
      </c>
      <c r="AG46" s="487"/>
      <c r="AH46" s="485" t="s">
        <v>626</v>
      </c>
      <c r="AI46" s="487"/>
      <c r="AJ46" s="485" t="s">
        <v>625</v>
      </c>
      <c r="AK46" s="487"/>
      <c r="AL46" s="485" t="s">
        <v>618</v>
      </c>
      <c r="AM46" s="487"/>
      <c r="AN46" s="149" t="s">
        <v>192</v>
      </c>
      <c r="AO46" s="149"/>
      <c r="AP46" s="514" t="s">
        <v>193</v>
      </c>
      <c r="AQ46" s="515"/>
      <c r="AR46" s="516"/>
      <c r="AS46" s="800" t="s">
        <v>59</v>
      </c>
      <c r="AT46" s="800"/>
      <c r="AU46" s="800"/>
      <c r="AV46" s="801"/>
      <c r="AW46" s="141"/>
      <c r="AX46" s="46"/>
      <c r="AY46" s="56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5"/>
    </row>
    <row r="47" spans="1:76" s="65" customFormat="1" ht="21.95" customHeight="1">
      <c r="B47" s="526" t="s">
        <v>587</v>
      </c>
      <c r="C47" s="522"/>
      <c r="D47" s="522"/>
      <c r="E47" s="522" t="s">
        <v>204</v>
      </c>
      <c r="F47" s="522"/>
      <c r="G47" s="522"/>
      <c r="H47" s="522" t="s">
        <v>229</v>
      </c>
      <c r="I47" s="522"/>
      <c r="J47" s="522"/>
      <c r="K47" s="522" t="s">
        <v>231</v>
      </c>
      <c r="L47" s="522"/>
      <c r="M47" s="522"/>
      <c r="N47" s="522" t="s">
        <v>237</v>
      </c>
      <c r="O47" s="522"/>
      <c r="P47" s="522"/>
      <c r="Q47" s="524" t="s">
        <v>234</v>
      </c>
      <c r="R47" s="524"/>
      <c r="S47" s="524"/>
      <c r="T47" s="524" t="s">
        <v>283</v>
      </c>
      <c r="U47" s="524"/>
      <c r="V47" s="524"/>
      <c r="W47" s="522"/>
      <c r="X47" s="522"/>
      <c r="Y47" s="522"/>
      <c r="Z47" s="525"/>
      <c r="AA47" s="525"/>
      <c r="AB47" s="525"/>
      <c r="AC47" s="512"/>
      <c r="AD47" s="535"/>
      <c r="AE47" s="513"/>
      <c r="AF47" s="512"/>
      <c r="AG47" s="513"/>
      <c r="AH47" s="512"/>
      <c r="AI47" s="513"/>
      <c r="AJ47" s="512"/>
      <c r="AK47" s="513"/>
      <c r="AL47" s="512"/>
      <c r="AM47" s="513"/>
      <c r="AN47" s="149" t="s">
        <v>198</v>
      </c>
      <c r="AO47" s="149"/>
      <c r="AP47" s="149" t="s">
        <v>619</v>
      </c>
      <c r="AQ47" s="149"/>
      <c r="AR47" s="149"/>
      <c r="AS47" s="800" t="s">
        <v>619</v>
      </c>
      <c r="AT47" s="800"/>
      <c r="AU47" s="800"/>
      <c r="AV47" s="801"/>
      <c r="AW47" s="141"/>
      <c r="AX47" s="46"/>
      <c r="AY47" s="56"/>
      <c r="AZ47" s="54"/>
      <c r="BA47" s="54"/>
      <c r="BB47" s="54"/>
      <c r="BC47" s="54"/>
      <c r="BD47" s="54"/>
      <c r="BE47" s="54"/>
      <c r="BF47" s="54"/>
      <c r="BG47" s="54"/>
      <c r="BH47" s="54"/>
      <c r="BI47" s="54"/>
      <c r="BJ47" s="54"/>
      <c r="BK47" s="54"/>
      <c r="BL47" s="54"/>
      <c r="BM47" s="54"/>
      <c r="BN47" s="54"/>
      <c r="BO47" s="54"/>
      <c r="BP47" s="54"/>
      <c r="BQ47" s="54"/>
      <c r="BR47" s="54"/>
      <c r="BS47" s="54"/>
      <c r="BT47" s="54"/>
      <c r="BU47" s="54"/>
      <c r="BV47" s="54"/>
      <c r="BW47" s="54"/>
      <c r="BX47" s="55"/>
    </row>
    <row r="48" spans="1:76" s="65" customFormat="1" ht="21.95" customHeight="1">
      <c r="B48" s="526"/>
      <c r="C48" s="522"/>
      <c r="D48" s="522"/>
      <c r="E48" s="493"/>
      <c r="F48" s="494"/>
      <c r="G48" s="517"/>
      <c r="H48" s="493"/>
      <c r="I48" s="494"/>
      <c r="J48" s="517"/>
      <c r="K48" s="493"/>
      <c r="L48" s="494"/>
      <c r="M48" s="517"/>
      <c r="N48" s="493"/>
      <c r="O48" s="494"/>
      <c r="P48" s="517"/>
      <c r="Q48" s="493"/>
      <c r="R48" s="494"/>
      <c r="S48" s="517"/>
      <c r="T48" s="493"/>
      <c r="U48" s="494"/>
      <c r="V48" s="517"/>
      <c r="W48" s="522"/>
      <c r="X48" s="522"/>
      <c r="Y48" s="522"/>
      <c r="Z48" s="522"/>
      <c r="AA48" s="522"/>
      <c r="AB48" s="522"/>
      <c r="AC48" s="493"/>
      <c r="AD48" s="494"/>
      <c r="AE48" s="517"/>
      <c r="AF48" s="493"/>
      <c r="AG48" s="517"/>
      <c r="AH48" s="493"/>
      <c r="AI48" s="517"/>
      <c r="AJ48" s="493"/>
      <c r="AK48" s="517"/>
      <c r="AL48" s="493"/>
      <c r="AM48" s="517"/>
      <c r="AN48" s="518"/>
      <c r="AO48" s="519"/>
      <c r="AP48" s="150"/>
      <c r="AQ48" s="150"/>
      <c r="AR48" s="151"/>
      <c r="AS48" s="793"/>
      <c r="AT48" s="794"/>
      <c r="AU48" s="794"/>
      <c r="AV48" s="795"/>
      <c r="AW48" s="141"/>
      <c r="AX48" s="46"/>
      <c r="AY48" s="56"/>
      <c r="AZ48" s="54"/>
      <c r="BA48" s="54"/>
      <c r="BB48" s="54"/>
      <c r="BC48" s="54"/>
      <c r="BD48" s="54"/>
      <c r="BE48" s="54"/>
      <c r="BF48" s="54"/>
      <c r="BG48" s="54"/>
      <c r="BH48" s="54"/>
      <c r="BI48" s="54"/>
      <c r="BJ48" s="54"/>
      <c r="BK48" s="54"/>
      <c r="BL48" s="54"/>
      <c r="BM48" s="54"/>
      <c r="BN48" s="54"/>
      <c r="BO48" s="54"/>
      <c r="BP48" s="54"/>
      <c r="BQ48" s="54"/>
      <c r="BR48" s="54"/>
      <c r="BS48" s="54"/>
      <c r="BT48" s="54"/>
      <c r="BU48" s="54"/>
      <c r="BV48" s="54"/>
      <c r="BW48" s="54"/>
      <c r="BX48" s="55"/>
    </row>
    <row r="49" spans="1:76" s="65" customFormat="1" ht="30" customHeight="1" thickBot="1">
      <c r="B49" s="532" t="s">
        <v>589</v>
      </c>
      <c r="C49" s="527"/>
      <c r="D49" s="527"/>
      <c r="E49" s="527" t="s">
        <v>204</v>
      </c>
      <c r="F49" s="527"/>
      <c r="G49" s="527"/>
      <c r="H49" s="527" t="s">
        <v>229</v>
      </c>
      <c r="I49" s="527"/>
      <c r="J49" s="527"/>
      <c r="K49" s="527" t="s">
        <v>231</v>
      </c>
      <c r="L49" s="527"/>
      <c r="M49" s="527"/>
      <c r="N49" s="527" t="s">
        <v>237</v>
      </c>
      <c r="O49" s="527"/>
      <c r="P49" s="527"/>
      <c r="Q49" s="533" t="s">
        <v>234</v>
      </c>
      <c r="R49" s="533"/>
      <c r="S49" s="533"/>
      <c r="T49" s="533" t="s">
        <v>627</v>
      </c>
      <c r="U49" s="533"/>
      <c r="V49" s="533"/>
      <c r="W49" s="491" t="s">
        <v>212</v>
      </c>
      <c r="X49" s="534"/>
      <c r="Y49" s="492"/>
      <c r="Z49" s="734" t="s">
        <v>622</v>
      </c>
      <c r="AA49" s="735"/>
      <c r="AB49" s="736"/>
      <c r="AC49" s="491" t="s">
        <v>617</v>
      </c>
      <c r="AD49" s="534"/>
      <c r="AE49" s="534"/>
      <c r="AF49" s="491" t="s">
        <v>620</v>
      </c>
      <c r="AG49" s="492"/>
      <c r="AH49" s="491" t="s">
        <v>624</v>
      </c>
      <c r="AI49" s="492"/>
      <c r="AJ49" s="491" t="s">
        <v>625</v>
      </c>
      <c r="AK49" s="492"/>
      <c r="AL49" s="491" t="s">
        <v>618</v>
      </c>
      <c r="AM49" s="492"/>
      <c r="AN49" s="520"/>
      <c r="AO49" s="521"/>
      <c r="AP49" s="152"/>
      <c r="AQ49" s="152"/>
      <c r="AR49" s="153"/>
      <c r="AS49" s="796"/>
      <c r="AT49" s="797"/>
      <c r="AU49" s="798"/>
      <c r="AV49" s="799"/>
      <c r="AW49" s="36"/>
      <c r="AX49" s="46"/>
      <c r="AY49" s="56"/>
      <c r="AZ49" s="54"/>
      <c r="BA49" s="54"/>
      <c r="BB49" s="54"/>
      <c r="BC49" s="54"/>
      <c r="BD49" s="54"/>
      <c r="BE49" s="54"/>
      <c r="BF49" s="54"/>
      <c r="BG49" s="54"/>
      <c r="BH49" s="54"/>
      <c r="BI49" s="54"/>
      <c r="BJ49" s="54"/>
      <c r="BK49" s="54"/>
      <c r="BL49" s="54"/>
      <c r="BM49" s="54"/>
      <c r="BN49" s="54"/>
      <c r="BO49" s="54"/>
      <c r="BP49" s="54"/>
      <c r="BQ49" s="54"/>
      <c r="BR49" s="54"/>
      <c r="BS49" s="54"/>
      <c r="BT49" s="54"/>
      <c r="BU49" s="54"/>
      <c r="BV49" s="54"/>
      <c r="BW49" s="54"/>
      <c r="BX49" s="55"/>
    </row>
    <row r="50" spans="1:76" s="65" customFormat="1" ht="21.95" customHeight="1" thickBot="1">
      <c r="B50" s="532"/>
      <c r="C50" s="527"/>
      <c r="D50" s="527"/>
      <c r="E50" s="527"/>
      <c r="F50" s="527"/>
      <c r="G50" s="527"/>
      <c r="H50" s="527"/>
      <c r="I50" s="527"/>
      <c r="J50" s="527"/>
      <c r="K50" s="527"/>
      <c r="L50" s="527"/>
      <c r="M50" s="527"/>
      <c r="N50" s="527"/>
      <c r="O50" s="527"/>
      <c r="P50" s="527"/>
      <c r="Q50" s="527"/>
      <c r="R50" s="527"/>
      <c r="S50" s="527"/>
      <c r="T50" s="527"/>
      <c r="U50" s="527"/>
      <c r="V50" s="527"/>
      <c r="W50" s="527"/>
      <c r="X50" s="527"/>
      <c r="Y50" s="527"/>
      <c r="Z50" s="527"/>
      <c r="AA50" s="527"/>
      <c r="AB50" s="527"/>
      <c r="AC50" s="491"/>
      <c r="AD50" s="534"/>
      <c r="AE50" s="492"/>
      <c r="AF50" s="491"/>
      <c r="AG50" s="492"/>
      <c r="AH50" s="491"/>
      <c r="AI50" s="492"/>
      <c r="AJ50" s="491"/>
      <c r="AK50" s="492"/>
      <c r="AL50" s="491"/>
      <c r="AM50" s="492"/>
      <c r="AN50" s="493" t="s">
        <v>628</v>
      </c>
      <c r="AO50" s="494"/>
      <c r="AP50" s="494"/>
      <c r="AQ50" s="494"/>
      <c r="AR50" s="495"/>
      <c r="AS50" s="483" t="s">
        <v>623</v>
      </c>
      <c r="AT50" s="484"/>
      <c r="AU50" s="483" t="s">
        <v>623</v>
      </c>
      <c r="AV50" s="484"/>
      <c r="AW50" s="36"/>
    </row>
    <row r="51" spans="1:76" s="65" customFormat="1" ht="21.95" customHeight="1">
      <c r="B51" s="528" t="s">
        <v>214</v>
      </c>
      <c r="C51" s="529"/>
      <c r="D51" s="529"/>
      <c r="E51" s="485"/>
      <c r="F51" s="486"/>
      <c r="G51" s="486"/>
      <c r="H51" s="486"/>
      <c r="I51" s="486"/>
      <c r="J51" s="486"/>
      <c r="K51" s="486"/>
      <c r="L51" s="486"/>
      <c r="M51" s="486"/>
      <c r="N51" s="486"/>
      <c r="O51" s="486"/>
      <c r="P51" s="486"/>
      <c r="Q51" s="486"/>
      <c r="R51" s="486"/>
      <c r="S51" s="486"/>
      <c r="T51" s="486"/>
      <c r="U51" s="486"/>
      <c r="V51" s="486"/>
      <c r="W51" s="486"/>
      <c r="X51" s="486"/>
      <c r="Y51" s="486"/>
      <c r="Z51" s="486"/>
      <c r="AA51" s="486"/>
      <c r="AB51" s="486"/>
      <c r="AC51" s="486"/>
      <c r="AD51" s="486"/>
      <c r="AE51" s="486"/>
      <c r="AF51" s="486"/>
      <c r="AG51" s="487"/>
      <c r="AH51" s="485"/>
      <c r="AI51" s="486"/>
      <c r="AJ51" s="486"/>
      <c r="AK51" s="486"/>
      <c r="AL51" s="486"/>
      <c r="AM51" s="486"/>
      <c r="AN51" s="486"/>
      <c r="AO51" s="486"/>
      <c r="AP51" s="486"/>
      <c r="AQ51" s="486"/>
      <c r="AR51" s="487"/>
      <c r="AS51" s="154"/>
      <c r="AT51" s="154"/>
      <c r="AU51" s="154"/>
      <c r="AV51" s="154"/>
      <c r="AW51" s="41"/>
    </row>
    <row r="52" spans="1:76" s="65" customFormat="1" ht="30" customHeight="1" thickBot="1">
      <c r="B52" s="530"/>
      <c r="C52" s="531"/>
      <c r="D52" s="531"/>
      <c r="E52" s="488"/>
      <c r="F52" s="489"/>
      <c r="G52" s="489"/>
      <c r="H52" s="489"/>
      <c r="I52" s="489"/>
      <c r="J52" s="489"/>
      <c r="K52" s="489"/>
      <c r="L52" s="489"/>
      <c r="M52" s="489"/>
      <c r="N52" s="489"/>
      <c r="O52" s="489"/>
      <c r="P52" s="489"/>
      <c r="Q52" s="489"/>
      <c r="R52" s="489"/>
      <c r="S52" s="489"/>
      <c r="T52" s="489"/>
      <c r="U52" s="489"/>
      <c r="V52" s="489"/>
      <c r="W52" s="489"/>
      <c r="X52" s="489"/>
      <c r="Y52" s="489"/>
      <c r="Z52" s="489"/>
      <c r="AA52" s="489"/>
      <c r="AB52" s="489"/>
      <c r="AC52" s="489"/>
      <c r="AD52" s="489"/>
      <c r="AE52" s="489"/>
      <c r="AF52" s="489"/>
      <c r="AG52" s="490"/>
      <c r="AH52" s="488"/>
      <c r="AI52" s="489"/>
      <c r="AJ52" s="489"/>
      <c r="AK52" s="489"/>
      <c r="AL52" s="489"/>
      <c r="AM52" s="489"/>
      <c r="AN52" s="489"/>
      <c r="AO52" s="489"/>
      <c r="AP52" s="489"/>
      <c r="AQ52" s="489"/>
      <c r="AR52" s="490"/>
      <c r="AS52" s="145"/>
      <c r="AT52" s="145"/>
      <c r="AU52" s="145"/>
      <c r="AV52" s="145"/>
      <c r="AW52" s="41"/>
    </row>
    <row r="53" spans="1:76" ht="4.5" customHeight="1">
      <c r="AW53" s="36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65"/>
      <c r="BK53" s="65"/>
      <c r="BL53" s="65"/>
      <c r="BM53" s="65"/>
      <c r="BN53" s="65"/>
      <c r="BO53" s="65"/>
      <c r="BP53" s="65"/>
      <c r="BQ53" s="65"/>
      <c r="BR53" s="65"/>
      <c r="BS53" s="65"/>
      <c r="BT53" s="65"/>
      <c r="BU53" s="65"/>
      <c r="BV53" s="65"/>
      <c r="BW53" s="65"/>
      <c r="BX53" s="65"/>
    </row>
    <row r="54" spans="1:76" ht="3.75" customHeight="1" thickBot="1">
      <c r="AW54" s="36"/>
      <c r="AX54" s="46"/>
      <c r="AY54" s="56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5"/>
    </row>
    <row r="55" spans="1:76" ht="24.95" customHeight="1">
      <c r="B55" s="714" t="s">
        <v>67</v>
      </c>
      <c r="C55" s="707" t="s">
        <v>10</v>
      </c>
      <c r="D55" s="707"/>
      <c r="E55" s="707"/>
      <c r="F55" s="707" t="s">
        <v>19</v>
      </c>
      <c r="G55" s="707"/>
      <c r="H55" s="707"/>
      <c r="I55" s="707" t="s">
        <v>68</v>
      </c>
      <c r="J55" s="707"/>
      <c r="K55" s="707"/>
      <c r="L55" s="717" t="s">
        <v>522</v>
      </c>
      <c r="M55" s="717"/>
      <c r="N55" s="717"/>
      <c r="O55" s="717"/>
      <c r="P55" s="717"/>
      <c r="Q55" s="717"/>
      <c r="R55" s="717"/>
      <c r="S55" s="717"/>
      <c r="T55" s="717"/>
      <c r="U55" s="717"/>
      <c r="V55" s="717"/>
      <c r="W55" s="717"/>
      <c r="X55" s="717"/>
      <c r="Y55" s="717"/>
      <c r="Z55" s="717"/>
      <c r="AA55" s="717"/>
      <c r="AB55" s="717"/>
      <c r="AC55" s="717"/>
      <c r="AD55" s="717"/>
      <c r="AE55" s="717"/>
      <c r="AF55" s="717"/>
      <c r="AG55" s="717"/>
      <c r="AH55" s="717"/>
      <c r="AI55" s="717"/>
      <c r="AJ55" s="717"/>
      <c r="AK55" s="717"/>
      <c r="AL55" s="717"/>
      <c r="AM55" s="720" t="s">
        <v>18</v>
      </c>
      <c r="AN55" s="707" t="s">
        <v>10</v>
      </c>
      <c r="AO55" s="707"/>
      <c r="AP55" s="707"/>
      <c r="AQ55" s="707" t="s">
        <v>19</v>
      </c>
      <c r="AR55" s="707"/>
      <c r="AS55" s="707"/>
      <c r="AT55" s="707" t="s">
        <v>20</v>
      </c>
      <c r="AU55" s="707"/>
      <c r="AV55" s="723"/>
      <c r="AX55" s="46"/>
      <c r="AY55" s="56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5"/>
    </row>
    <row r="56" spans="1:76" ht="24.95" customHeight="1">
      <c r="B56" s="715"/>
      <c r="C56" s="661"/>
      <c r="D56" s="661"/>
      <c r="E56" s="661"/>
      <c r="F56" s="661"/>
      <c r="G56" s="661"/>
      <c r="H56" s="661"/>
      <c r="I56" s="661"/>
      <c r="J56" s="661"/>
      <c r="K56" s="661"/>
      <c r="L56" s="718"/>
      <c r="M56" s="718"/>
      <c r="N56" s="718"/>
      <c r="O56" s="718"/>
      <c r="P56" s="718"/>
      <c r="Q56" s="718"/>
      <c r="R56" s="718"/>
      <c r="S56" s="718"/>
      <c r="T56" s="718"/>
      <c r="U56" s="718"/>
      <c r="V56" s="718"/>
      <c r="W56" s="718"/>
      <c r="X56" s="718"/>
      <c r="Y56" s="718"/>
      <c r="Z56" s="718"/>
      <c r="AA56" s="718"/>
      <c r="AB56" s="718"/>
      <c r="AC56" s="718"/>
      <c r="AD56" s="718"/>
      <c r="AE56" s="718"/>
      <c r="AF56" s="718"/>
      <c r="AG56" s="718"/>
      <c r="AH56" s="718"/>
      <c r="AI56" s="718"/>
      <c r="AJ56" s="718"/>
      <c r="AK56" s="718"/>
      <c r="AL56" s="718"/>
      <c r="AM56" s="721"/>
      <c r="AN56" s="721"/>
      <c r="AO56" s="721"/>
      <c r="AP56" s="721"/>
      <c r="AQ56" s="661"/>
      <c r="AR56" s="661"/>
      <c r="AS56" s="661"/>
      <c r="AT56" s="661"/>
      <c r="AU56" s="661"/>
      <c r="AV56" s="712"/>
      <c r="AW56" s="36"/>
      <c r="AX56" s="54"/>
      <c r="AY56" s="57" t="s">
        <v>407</v>
      </c>
      <c r="AZ56" s="58" t="s">
        <v>397</v>
      </c>
      <c r="BA56" s="58" t="s">
        <v>397</v>
      </c>
      <c r="BB56" s="58" t="s">
        <v>376</v>
      </c>
      <c r="BC56" s="58" t="s">
        <v>376</v>
      </c>
      <c r="BD56" s="58" t="s">
        <v>377</v>
      </c>
      <c r="BE56" s="58" t="s">
        <v>377</v>
      </c>
      <c r="BF56" s="58" t="s">
        <v>408</v>
      </c>
      <c r="BG56" s="58" t="s">
        <v>408</v>
      </c>
      <c r="BH56" s="58" t="s">
        <v>379</v>
      </c>
      <c r="BI56" s="58" t="s">
        <v>268</v>
      </c>
      <c r="BJ56" s="59" t="s">
        <v>409</v>
      </c>
      <c r="BK56" s="59" t="s">
        <v>410</v>
      </c>
      <c r="BL56" s="59" t="s">
        <v>410</v>
      </c>
      <c r="BM56" s="60" t="s">
        <v>271</v>
      </c>
      <c r="BN56" s="60" t="s">
        <v>272</v>
      </c>
      <c r="BO56" s="69"/>
      <c r="BP56" s="69"/>
      <c r="BQ56" s="69"/>
      <c r="BR56" s="69"/>
      <c r="BS56" s="69"/>
      <c r="BT56" s="61"/>
      <c r="BU56" s="69"/>
      <c r="BV56" s="69"/>
      <c r="BW56" s="69"/>
      <c r="BX56" s="69"/>
    </row>
    <row r="57" spans="1:76" ht="24.95" customHeight="1" thickBot="1">
      <c r="B57" s="716"/>
      <c r="C57" s="659"/>
      <c r="D57" s="659"/>
      <c r="E57" s="659"/>
      <c r="F57" s="659"/>
      <c r="G57" s="659"/>
      <c r="H57" s="659"/>
      <c r="I57" s="659"/>
      <c r="J57" s="659"/>
      <c r="K57" s="659"/>
      <c r="L57" s="719"/>
      <c r="M57" s="719"/>
      <c r="N57" s="719"/>
      <c r="O57" s="719"/>
      <c r="P57" s="719"/>
      <c r="Q57" s="719"/>
      <c r="R57" s="719"/>
      <c r="S57" s="719"/>
      <c r="T57" s="719"/>
      <c r="U57" s="719"/>
      <c r="V57" s="719"/>
      <c r="W57" s="719"/>
      <c r="X57" s="719"/>
      <c r="Y57" s="719"/>
      <c r="Z57" s="719"/>
      <c r="AA57" s="719"/>
      <c r="AB57" s="719"/>
      <c r="AC57" s="719"/>
      <c r="AD57" s="719"/>
      <c r="AE57" s="719"/>
      <c r="AF57" s="719"/>
      <c r="AG57" s="719"/>
      <c r="AH57" s="719"/>
      <c r="AI57" s="719"/>
      <c r="AJ57" s="719"/>
      <c r="AK57" s="719"/>
      <c r="AL57" s="719"/>
      <c r="AM57" s="722"/>
      <c r="AN57" s="722"/>
      <c r="AO57" s="722"/>
      <c r="AP57" s="722"/>
      <c r="AQ57" s="659"/>
      <c r="AR57" s="659"/>
      <c r="AS57" s="659"/>
      <c r="AT57" s="659"/>
      <c r="AU57" s="659"/>
      <c r="AV57" s="713"/>
      <c r="AW57" s="36"/>
      <c r="AX57" s="54"/>
      <c r="AY57" s="57" t="s">
        <v>400</v>
      </c>
      <c r="AZ57" s="58" t="s">
        <v>411</v>
      </c>
      <c r="BA57" s="58" t="s">
        <v>411</v>
      </c>
      <c r="BB57" s="58" t="s">
        <v>402</v>
      </c>
      <c r="BC57" s="58" t="s">
        <v>402</v>
      </c>
      <c r="BD57" s="58" t="s">
        <v>412</v>
      </c>
      <c r="BE57" s="58" t="s">
        <v>412</v>
      </c>
      <c r="BF57" s="58" t="s">
        <v>413</v>
      </c>
      <c r="BG57" s="58" t="s">
        <v>413</v>
      </c>
      <c r="BH57" s="58" t="s">
        <v>405</v>
      </c>
      <c r="BI57" s="58" t="s">
        <v>406</v>
      </c>
      <c r="BJ57" s="59" t="s">
        <v>370</v>
      </c>
      <c r="BK57" s="59" t="s">
        <v>371</v>
      </c>
      <c r="BL57" s="59" t="s">
        <v>371</v>
      </c>
      <c r="BM57" s="60" t="s">
        <v>271</v>
      </c>
      <c r="BN57" s="60" t="s">
        <v>272</v>
      </c>
      <c r="BO57" s="69">
        <v>100</v>
      </c>
      <c r="BP57" s="69">
        <v>100</v>
      </c>
      <c r="BQ57" s="69">
        <v>200</v>
      </c>
      <c r="BR57" s="69">
        <v>200</v>
      </c>
      <c r="BS57" s="69">
        <v>225</v>
      </c>
      <c r="BT57" s="61"/>
      <c r="BU57" s="69">
        <v>1</v>
      </c>
      <c r="BV57" s="69">
        <v>3</v>
      </c>
      <c r="BW57" s="69">
        <v>3</v>
      </c>
      <c r="BX57" s="69">
        <v>3.5</v>
      </c>
    </row>
    <row r="58" spans="1:76" ht="27" customHeight="1">
      <c r="B58" s="641" t="s">
        <v>14</v>
      </c>
      <c r="C58" s="609"/>
      <c r="D58" s="609"/>
      <c r="E58" s="609"/>
      <c r="F58" s="609"/>
      <c r="G58" s="609"/>
      <c r="H58" s="609"/>
      <c r="I58" s="609" t="s">
        <v>15</v>
      </c>
      <c r="J58" s="609"/>
      <c r="K58" s="609"/>
      <c r="L58" s="609"/>
      <c r="M58" s="609"/>
      <c r="N58" s="609"/>
      <c r="O58" s="609"/>
      <c r="P58" s="609"/>
      <c r="Q58" s="609"/>
      <c r="R58" s="609"/>
      <c r="S58" s="609"/>
      <c r="T58" s="609"/>
      <c r="U58" s="609" t="s">
        <v>177</v>
      </c>
      <c r="V58" s="609"/>
      <c r="W58" s="609"/>
      <c r="X58" s="609"/>
      <c r="Y58" s="609"/>
      <c r="Z58" s="609"/>
      <c r="AA58" s="609"/>
      <c r="AB58" s="609"/>
      <c r="AC58" s="609"/>
      <c r="AD58" s="609"/>
      <c r="AE58" s="609"/>
      <c r="AF58" s="609"/>
      <c r="AG58" s="609" t="s">
        <v>16</v>
      </c>
      <c r="AH58" s="609"/>
      <c r="AI58" s="609"/>
      <c r="AJ58" s="609"/>
      <c r="AK58" s="728">
        <f ca="1">TODAY()</f>
        <v>44669</v>
      </c>
      <c r="AL58" s="728"/>
      <c r="AM58" s="728"/>
      <c r="AN58" s="728"/>
      <c r="AO58" s="728"/>
      <c r="AP58" s="728"/>
      <c r="AQ58" s="729" t="s">
        <v>12</v>
      </c>
      <c r="AR58" s="729"/>
      <c r="AS58" s="729"/>
      <c r="AT58" s="729"/>
      <c r="AU58" s="729"/>
      <c r="AV58" s="730"/>
      <c r="AW58" s="36"/>
      <c r="AX58" s="54"/>
      <c r="AY58" s="57" t="s">
        <v>414</v>
      </c>
      <c r="AZ58" s="58" t="s">
        <v>397</v>
      </c>
      <c r="BA58" s="58" t="s">
        <v>397</v>
      </c>
      <c r="BB58" s="58" t="s">
        <v>415</v>
      </c>
      <c r="BC58" s="58" t="s">
        <v>415</v>
      </c>
      <c r="BD58" s="58" t="s">
        <v>377</v>
      </c>
      <c r="BE58" s="58" t="s">
        <v>377</v>
      </c>
      <c r="BF58" s="58" t="s">
        <v>408</v>
      </c>
      <c r="BG58" s="58" t="s">
        <v>408</v>
      </c>
      <c r="BH58" s="58" t="s">
        <v>416</v>
      </c>
      <c r="BI58" s="58" t="s">
        <v>353</v>
      </c>
      <c r="BJ58" s="59" t="s">
        <v>354</v>
      </c>
      <c r="BK58" s="59" t="s">
        <v>355</v>
      </c>
      <c r="BL58" s="59" t="s">
        <v>355</v>
      </c>
      <c r="BM58" s="60" t="s">
        <v>271</v>
      </c>
      <c r="BN58" s="60" t="s">
        <v>272</v>
      </c>
      <c r="BO58" s="69" t="s">
        <v>417</v>
      </c>
      <c r="BP58" s="69" t="s">
        <v>417</v>
      </c>
      <c r="BQ58" s="69">
        <v>200</v>
      </c>
      <c r="BR58" s="69">
        <v>200</v>
      </c>
      <c r="BS58" s="69">
        <v>150</v>
      </c>
      <c r="BT58" s="61" t="s">
        <v>356</v>
      </c>
      <c r="BU58" s="69">
        <v>1.5</v>
      </c>
      <c r="BV58" s="69">
        <v>3</v>
      </c>
      <c r="BW58" s="69">
        <v>3.2</v>
      </c>
      <c r="BX58" s="69">
        <v>3</v>
      </c>
    </row>
    <row r="59" spans="1:76" ht="27" customHeight="1" thickBot="1">
      <c r="B59" s="731" t="s">
        <v>11</v>
      </c>
      <c r="C59" s="659"/>
      <c r="D59" s="659"/>
      <c r="E59" s="659"/>
      <c r="F59" s="659"/>
      <c r="G59" s="659"/>
      <c r="H59" s="659"/>
      <c r="I59" s="732" t="s">
        <v>550</v>
      </c>
      <c r="J59" s="732"/>
      <c r="K59" s="732"/>
      <c r="L59" s="732"/>
      <c r="M59" s="732"/>
      <c r="N59" s="732"/>
      <c r="O59" s="732"/>
      <c r="P59" s="732"/>
      <c r="Q59" s="732"/>
      <c r="R59" s="732"/>
      <c r="S59" s="732"/>
      <c r="T59" s="732"/>
      <c r="U59" s="733" t="s">
        <v>649</v>
      </c>
      <c r="V59" s="733"/>
      <c r="W59" s="733"/>
      <c r="X59" s="733"/>
      <c r="Y59" s="733"/>
      <c r="Z59" s="733"/>
      <c r="AA59" s="733"/>
      <c r="AB59" s="733"/>
      <c r="AC59" s="733"/>
      <c r="AD59" s="733"/>
      <c r="AE59" s="733"/>
      <c r="AF59" s="733"/>
      <c r="AG59" s="724" t="s">
        <v>17</v>
      </c>
      <c r="AH59" s="724"/>
      <c r="AI59" s="724"/>
      <c r="AJ59" s="724"/>
      <c r="AK59" s="725" t="s">
        <v>174</v>
      </c>
      <c r="AL59" s="725"/>
      <c r="AM59" s="725"/>
      <c r="AN59" s="725"/>
      <c r="AO59" s="725"/>
      <c r="AP59" s="725"/>
      <c r="AQ59" s="726" t="s">
        <v>173</v>
      </c>
      <c r="AR59" s="726"/>
      <c r="AS59" s="726"/>
      <c r="AT59" s="726"/>
      <c r="AU59" s="726"/>
      <c r="AV59" s="727"/>
      <c r="AW59" s="36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</row>
    <row r="60" spans="1:76" ht="27" customHeight="1" thickBot="1">
      <c r="A60" s="691" t="str">
        <f>MID(I59,1,12)</f>
        <v>(E556)0.2x45</v>
      </c>
      <c r="B60" s="692" t="s">
        <v>614</v>
      </c>
      <c r="C60" s="693"/>
      <c r="D60" s="693"/>
      <c r="E60" s="693"/>
      <c r="F60" s="693"/>
      <c r="G60" s="693"/>
      <c r="H60" s="693"/>
      <c r="I60" s="693"/>
      <c r="J60" s="693"/>
      <c r="K60" s="693"/>
      <c r="L60" s="693"/>
      <c r="M60" s="693"/>
      <c r="N60" s="693"/>
      <c r="O60" s="693"/>
      <c r="P60" s="693"/>
      <c r="Q60" s="693"/>
      <c r="R60" s="693"/>
      <c r="S60" s="693"/>
      <c r="T60" s="693"/>
      <c r="U60" s="693"/>
      <c r="V60" s="693"/>
      <c r="W60" s="693"/>
      <c r="X60" s="693"/>
      <c r="Y60" s="693"/>
      <c r="Z60" s="693"/>
      <c r="AA60" s="693"/>
      <c r="AB60" s="693"/>
      <c r="AC60" s="693"/>
      <c r="AD60" s="693"/>
      <c r="AE60" s="693"/>
      <c r="AF60" s="693"/>
      <c r="AG60" s="693"/>
      <c r="AH60" s="694"/>
      <c r="AI60" s="695" t="s">
        <v>248</v>
      </c>
      <c r="AJ60" s="696"/>
      <c r="AK60" s="696"/>
      <c r="AL60" s="696"/>
      <c r="AM60" s="696"/>
      <c r="AN60" s="696"/>
      <c r="AO60" s="696"/>
      <c r="AP60" s="696"/>
      <c r="AQ60" s="696"/>
      <c r="AR60" s="696"/>
      <c r="AS60" s="696"/>
      <c r="AT60" s="696"/>
      <c r="AU60" s="696"/>
      <c r="AV60" s="697"/>
      <c r="AW60" s="36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</row>
    <row r="61" spans="1:76" ht="27" customHeight="1">
      <c r="A61" s="691"/>
      <c r="B61" s="704" t="s">
        <v>170</v>
      </c>
      <c r="C61" s="705"/>
      <c r="D61" s="706" t="s">
        <v>310</v>
      </c>
      <c r="E61" s="706"/>
      <c r="F61" s="706"/>
      <c r="G61" s="706"/>
      <c r="H61" s="707" t="s">
        <v>23</v>
      </c>
      <c r="I61" s="707"/>
      <c r="J61" s="707"/>
      <c r="K61" s="707"/>
      <c r="L61" s="707"/>
      <c r="M61" s="707"/>
      <c r="N61" s="706" t="s">
        <v>372</v>
      </c>
      <c r="O61" s="706"/>
      <c r="P61" s="706"/>
      <c r="Q61" s="706"/>
      <c r="R61" s="706"/>
      <c r="S61" s="706"/>
      <c r="T61" s="706"/>
      <c r="U61" s="706"/>
      <c r="V61" s="707" t="s">
        <v>5</v>
      </c>
      <c r="W61" s="707"/>
      <c r="X61" s="707"/>
      <c r="Y61" s="707"/>
      <c r="Z61" s="707"/>
      <c r="AA61" s="707"/>
      <c r="AB61" s="706" t="s">
        <v>372</v>
      </c>
      <c r="AC61" s="706"/>
      <c r="AD61" s="706"/>
      <c r="AE61" s="706"/>
      <c r="AF61" s="706"/>
      <c r="AG61" s="706"/>
      <c r="AH61" s="708"/>
      <c r="AI61" s="698"/>
      <c r="AJ61" s="699"/>
      <c r="AK61" s="699"/>
      <c r="AL61" s="699"/>
      <c r="AM61" s="699"/>
      <c r="AN61" s="699"/>
      <c r="AO61" s="699"/>
      <c r="AP61" s="699"/>
      <c r="AQ61" s="699"/>
      <c r="AR61" s="699"/>
      <c r="AS61" s="699"/>
      <c r="AT61" s="699"/>
      <c r="AU61" s="699"/>
      <c r="AV61" s="700"/>
      <c r="AW61" s="67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</row>
    <row r="62" spans="1:76" ht="30" customHeight="1">
      <c r="A62" s="691"/>
      <c r="B62" s="675" t="s">
        <v>418</v>
      </c>
      <c r="C62" s="676"/>
      <c r="D62" s="676" t="s">
        <v>419</v>
      </c>
      <c r="E62" s="676"/>
      <c r="F62" s="676"/>
      <c r="G62" s="676"/>
      <c r="H62" s="677" t="s">
        <v>311</v>
      </c>
      <c r="I62" s="678"/>
      <c r="J62" s="678"/>
      <c r="K62" s="679"/>
      <c r="L62" s="690" t="s">
        <v>420</v>
      </c>
      <c r="M62" s="690"/>
      <c r="N62" s="529"/>
      <c r="O62" s="529"/>
      <c r="P62" s="686" t="s">
        <v>421</v>
      </c>
      <c r="Q62" s="686"/>
      <c r="R62" s="686"/>
      <c r="S62" s="686"/>
      <c r="T62" s="686"/>
      <c r="U62" s="686"/>
      <c r="V62" s="686"/>
      <c r="W62" s="686"/>
      <c r="X62" s="686"/>
      <c r="Y62" s="686"/>
      <c r="Z62" s="686"/>
      <c r="AA62" s="686"/>
      <c r="AB62" s="686"/>
      <c r="AC62" s="687" t="s">
        <v>423</v>
      </c>
      <c r="AD62" s="687"/>
      <c r="AE62" s="687"/>
      <c r="AF62" s="687"/>
      <c r="AG62" s="687"/>
      <c r="AH62" s="688"/>
      <c r="AI62" s="698"/>
      <c r="AJ62" s="699"/>
      <c r="AK62" s="699"/>
      <c r="AL62" s="699"/>
      <c r="AM62" s="699"/>
      <c r="AN62" s="699"/>
      <c r="AO62" s="699"/>
      <c r="AP62" s="699"/>
      <c r="AQ62" s="699"/>
      <c r="AR62" s="699"/>
      <c r="AS62" s="699"/>
      <c r="AT62" s="699"/>
      <c r="AU62" s="699"/>
      <c r="AV62" s="700"/>
      <c r="AW62" s="67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</row>
    <row r="63" spans="1:76" ht="30" customHeight="1">
      <c r="A63" s="691"/>
      <c r="B63" s="675"/>
      <c r="C63" s="676"/>
      <c r="D63" s="676"/>
      <c r="E63" s="676"/>
      <c r="F63" s="676"/>
      <c r="G63" s="676"/>
      <c r="H63" s="680"/>
      <c r="I63" s="681"/>
      <c r="J63" s="681"/>
      <c r="K63" s="682"/>
      <c r="L63" s="529" t="s">
        <v>424</v>
      </c>
      <c r="M63" s="529"/>
      <c r="N63" s="690" t="s">
        <v>517</v>
      </c>
      <c r="O63" s="690"/>
      <c r="P63" s="686"/>
      <c r="Q63" s="686"/>
      <c r="R63" s="686"/>
      <c r="S63" s="778"/>
      <c r="T63" s="710"/>
      <c r="U63" s="710"/>
      <c r="V63" s="710"/>
      <c r="W63" s="710"/>
      <c r="X63" s="710"/>
      <c r="Y63" s="710"/>
      <c r="Z63" s="710"/>
      <c r="AA63" s="710"/>
      <c r="AB63" s="711"/>
      <c r="AC63" s="687" t="s">
        <v>423</v>
      </c>
      <c r="AD63" s="687"/>
      <c r="AE63" s="687"/>
      <c r="AF63" s="687"/>
      <c r="AG63" s="687"/>
      <c r="AH63" s="688"/>
      <c r="AI63" s="698"/>
      <c r="AJ63" s="699"/>
      <c r="AK63" s="699"/>
      <c r="AL63" s="699"/>
      <c r="AM63" s="699"/>
      <c r="AN63" s="699"/>
      <c r="AO63" s="699"/>
      <c r="AP63" s="699"/>
      <c r="AQ63" s="699"/>
      <c r="AR63" s="699"/>
      <c r="AS63" s="699"/>
      <c r="AT63" s="699"/>
      <c r="AU63" s="699"/>
      <c r="AV63" s="700"/>
      <c r="AW63" s="674"/>
      <c r="AX63" s="55" t="s">
        <v>523</v>
      </c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</row>
    <row r="64" spans="1:76" ht="30" customHeight="1">
      <c r="A64" s="691"/>
      <c r="B64" s="675"/>
      <c r="C64" s="676"/>
      <c r="D64" s="676"/>
      <c r="E64" s="676"/>
      <c r="F64" s="676"/>
      <c r="G64" s="676"/>
      <c r="H64" s="683"/>
      <c r="I64" s="684"/>
      <c r="J64" s="684"/>
      <c r="K64" s="685"/>
      <c r="L64" s="529"/>
      <c r="M64" s="529"/>
      <c r="N64" s="690"/>
      <c r="O64" s="690"/>
      <c r="P64" s="686"/>
      <c r="Q64" s="686"/>
      <c r="R64" s="686"/>
      <c r="S64" s="686"/>
      <c r="T64" s="686"/>
      <c r="U64" s="686"/>
      <c r="V64" s="686"/>
      <c r="W64" s="686"/>
      <c r="X64" s="686"/>
      <c r="Y64" s="686"/>
      <c r="Z64" s="686"/>
      <c r="AA64" s="686"/>
      <c r="AB64" s="686"/>
      <c r="AC64" s="687" t="s">
        <v>423</v>
      </c>
      <c r="AD64" s="687"/>
      <c r="AE64" s="687"/>
      <c r="AF64" s="687"/>
      <c r="AG64" s="687"/>
      <c r="AH64" s="688"/>
      <c r="AI64" s="698"/>
      <c r="AJ64" s="699"/>
      <c r="AK64" s="699"/>
      <c r="AL64" s="699"/>
      <c r="AM64" s="699"/>
      <c r="AN64" s="699"/>
      <c r="AO64" s="699"/>
      <c r="AP64" s="699"/>
      <c r="AQ64" s="699"/>
      <c r="AR64" s="699"/>
      <c r="AS64" s="699"/>
      <c r="AT64" s="699"/>
      <c r="AU64" s="699"/>
      <c r="AV64" s="700"/>
      <c r="AW64" s="674"/>
      <c r="AX64" s="55" t="s">
        <v>162</v>
      </c>
      <c r="AY64" s="57" t="s">
        <v>144</v>
      </c>
      <c r="AZ64" s="58" t="s">
        <v>92</v>
      </c>
      <c r="BA64" s="58" t="s">
        <v>92</v>
      </c>
      <c r="BB64" s="58" t="s">
        <v>93</v>
      </c>
      <c r="BC64" s="58" t="s">
        <v>93</v>
      </c>
      <c r="BD64" s="58" t="s">
        <v>79</v>
      </c>
      <c r="BE64" s="58" t="s">
        <v>79</v>
      </c>
      <c r="BF64" s="58" t="s">
        <v>94</v>
      </c>
      <c r="BG64" s="58" t="s">
        <v>94</v>
      </c>
      <c r="BH64" s="58" t="s">
        <v>95</v>
      </c>
      <c r="BI64" s="58" t="s">
        <v>96</v>
      </c>
      <c r="BJ64" s="59" t="s">
        <v>257</v>
      </c>
      <c r="BK64" s="59" t="s">
        <v>148</v>
      </c>
      <c r="BL64" s="59" t="s">
        <v>148</v>
      </c>
      <c r="BM64" s="60" t="s">
        <v>105</v>
      </c>
      <c r="BN64" s="60" t="s">
        <v>48</v>
      </c>
      <c r="BO64" s="69">
        <v>200</v>
      </c>
      <c r="BP64" s="69">
        <v>135</v>
      </c>
      <c r="BQ64" s="69">
        <v>160</v>
      </c>
      <c r="BR64" s="69">
        <v>235</v>
      </c>
      <c r="BS64" s="69" t="s">
        <v>150</v>
      </c>
      <c r="BT64" s="61" t="s">
        <v>147</v>
      </c>
      <c r="BU64" s="62">
        <v>2</v>
      </c>
      <c r="BV64" s="69">
        <v>3.5</v>
      </c>
      <c r="BW64" s="69">
        <v>3.5</v>
      </c>
      <c r="BX64" s="69">
        <v>2.5</v>
      </c>
    </row>
    <row r="65" spans="1:76" ht="30" customHeight="1" thickBot="1">
      <c r="A65" s="35" t="str">
        <f>MID(U59,6,2)</f>
        <v>NC</v>
      </c>
      <c r="B65" s="675"/>
      <c r="C65" s="676"/>
      <c r="D65" s="676" t="s">
        <v>426</v>
      </c>
      <c r="E65" s="676"/>
      <c r="F65" s="676"/>
      <c r="G65" s="676"/>
      <c r="H65" s="689" t="s">
        <v>427</v>
      </c>
      <c r="I65" s="689"/>
      <c r="J65" s="689"/>
      <c r="K65" s="689"/>
      <c r="L65" s="686" t="s">
        <v>655</v>
      </c>
      <c r="M65" s="686"/>
      <c r="N65" s="686"/>
      <c r="O65" s="686"/>
      <c r="P65" s="686" t="s">
        <v>429</v>
      </c>
      <c r="Q65" s="686"/>
      <c r="R65" s="686"/>
      <c r="S65" s="686"/>
      <c r="T65" s="686"/>
      <c r="U65" s="686"/>
      <c r="V65" s="686"/>
      <c r="W65" s="686"/>
      <c r="X65" s="686"/>
      <c r="Y65" s="686"/>
      <c r="Z65" s="686"/>
      <c r="AA65" s="686"/>
      <c r="AB65" s="686"/>
      <c r="AC65" s="687" t="s">
        <v>423</v>
      </c>
      <c r="AD65" s="687"/>
      <c r="AE65" s="687"/>
      <c r="AF65" s="687"/>
      <c r="AG65" s="687"/>
      <c r="AH65" s="688"/>
      <c r="AI65" s="701"/>
      <c r="AJ65" s="702"/>
      <c r="AK65" s="702"/>
      <c r="AL65" s="702"/>
      <c r="AM65" s="702"/>
      <c r="AN65" s="702"/>
      <c r="AO65" s="702"/>
      <c r="AP65" s="702"/>
      <c r="AQ65" s="702"/>
      <c r="AR65" s="702"/>
      <c r="AS65" s="702"/>
      <c r="AT65" s="702"/>
      <c r="AU65" s="702"/>
      <c r="AV65" s="703"/>
      <c r="AW65" s="674"/>
      <c r="AX65" s="55" t="s">
        <v>254</v>
      </c>
      <c r="AY65" s="57" t="s">
        <v>158</v>
      </c>
      <c r="AZ65" s="58" t="s">
        <v>151</v>
      </c>
      <c r="BA65" s="58" t="s">
        <v>151</v>
      </c>
      <c r="BB65" s="58" t="s">
        <v>152</v>
      </c>
      <c r="BC65" s="58" t="s">
        <v>152</v>
      </c>
      <c r="BD65" s="58" t="s">
        <v>79</v>
      </c>
      <c r="BE65" s="58" t="s">
        <v>79</v>
      </c>
      <c r="BF65" s="58" t="s">
        <v>153</v>
      </c>
      <c r="BG65" s="58" t="s">
        <v>153</v>
      </c>
      <c r="BH65" s="58" t="s">
        <v>154</v>
      </c>
      <c r="BI65" s="58" t="s">
        <v>155</v>
      </c>
      <c r="BJ65" s="59" t="s">
        <v>258</v>
      </c>
      <c r="BK65" s="59" t="s">
        <v>256</v>
      </c>
      <c r="BL65" s="59" t="s">
        <v>256</v>
      </c>
      <c r="BM65" s="60" t="s">
        <v>105</v>
      </c>
      <c r="BN65" s="60" t="s">
        <v>48</v>
      </c>
      <c r="BO65" s="69">
        <v>200</v>
      </c>
      <c r="BP65" s="69">
        <v>170</v>
      </c>
      <c r="BQ65" s="69">
        <v>140</v>
      </c>
      <c r="BR65" s="69">
        <v>200</v>
      </c>
      <c r="BS65" s="69">
        <v>220</v>
      </c>
      <c r="BT65" s="61" t="s">
        <v>147</v>
      </c>
      <c r="BU65" s="69">
        <v>1.5</v>
      </c>
      <c r="BV65" s="62">
        <v>3.5</v>
      </c>
      <c r="BW65" s="69">
        <v>3.5</v>
      </c>
      <c r="BX65" s="69">
        <v>4.5</v>
      </c>
    </row>
    <row r="66" spans="1:76" ht="30" customHeight="1" thickBot="1">
      <c r="B66" s="675"/>
      <c r="C66" s="676"/>
      <c r="D66" s="676"/>
      <c r="E66" s="676"/>
      <c r="F66" s="676"/>
      <c r="G66" s="676"/>
      <c r="H66" s="689" t="s">
        <v>430</v>
      </c>
      <c r="I66" s="689"/>
      <c r="J66" s="689"/>
      <c r="K66" s="689"/>
      <c r="L66" s="686" t="s">
        <v>653</v>
      </c>
      <c r="M66" s="686"/>
      <c r="N66" s="686"/>
      <c r="O66" s="686"/>
      <c r="P66" s="686"/>
      <c r="Q66" s="686"/>
      <c r="R66" s="686"/>
      <c r="S66" s="686"/>
      <c r="T66" s="686"/>
      <c r="U66" s="686"/>
      <c r="V66" s="686"/>
      <c r="W66" s="686"/>
      <c r="X66" s="686"/>
      <c r="Y66" s="686"/>
      <c r="Z66" s="686"/>
      <c r="AA66" s="686"/>
      <c r="AB66" s="686"/>
      <c r="AC66" s="687" t="s">
        <v>423</v>
      </c>
      <c r="AD66" s="687"/>
      <c r="AE66" s="687"/>
      <c r="AF66" s="687"/>
      <c r="AG66" s="687"/>
      <c r="AH66" s="688"/>
      <c r="AI66" s="561" t="s">
        <v>291</v>
      </c>
      <c r="AJ66" s="562"/>
      <c r="AK66" s="562"/>
      <c r="AL66" s="562"/>
      <c r="AM66" s="562"/>
      <c r="AN66" s="562"/>
      <c r="AO66" s="562"/>
      <c r="AP66" s="562"/>
      <c r="AQ66" s="562"/>
      <c r="AR66" s="562"/>
      <c r="AS66" s="562"/>
      <c r="AT66" s="562"/>
      <c r="AU66" s="562"/>
      <c r="AV66" s="563"/>
      <c r="AW66" s="37"/>
      <c r="AY66" s="57" t="s">
        <v>249</v>
      </c>
      <c r="AZ66" s="58" t="s">
        <v>156</v>
      </c>
      <c r="BA66" s="58" t="s">
        <v>156</v>
      </c>
      <c r="BB66" s="58" t="s">
        <v>160</v>
      </c>
      <c r="BC66" s="58" t="s">
        <v>160</v>
      </c>
      <c r="BD66" s="58" t="s">
        <v>79</v>
      </c>
      <c r="BE66" s="58" t="s">
        <v>79</v>
      </c>
      <c r="BF66" s="58" t="s">
        <v>94</v>
      </c>
      <c r="BG66" s="58" t="s">
        <v>94</v>
      </c>
      <c r="BH66" s="58" t="s">
        <v>154</v>
      </c>
      <c r="BI66" s="58" t="s">
        <v>155</v>
      </c>
      <c r="BJ66" s="59" t="s">
        <v>157</v>
      </c>
      <c r="BK66" s="59" t="s">
        <v>149</v>
      </c>
      <c r="BL66" s="59" t="s">
        <v>149</v>
      </c>
      <c r="BM66" s="60" t="s">
        <v>105</v>
      </c>
      <c r="BN66" s="60" t="s">
        <v>48</v>
      </c>
      <c r="BO66" s="69">
        <v>200</v>
      </c>
      <c r="BP66" s="69">
        <v>180</v>
      </c>
      <c r="BQ66" s="69">
        <v>205</v>
      </c>
      <c r="BR66" s="69">
        <v>200</v>
      </c>
      <c r="BS66" s="69">
        <v>200</v>
      </c>
      <c r="BT66" s="61"/>
      <c r="BU66" s="69">
        <v>3</v>
      </c>
      <c r="BV66" s="69">
        <v>3.5</v>
      </c>
      <c r="BW66" s="69">
        <v>3.5</v>
      </c>
      <c r="BX66" s="69">
        <v>4</v>
      </c>
    </row>
    <row r="67" spans="1:76" ht="27" customHeight="1" thickBot="1">
      <c r="A67" s="654" t="str">
        <f>U59</f>
        <v>LD12BNC-211015D0</v>
      </c>
      <c r="B67" s="660" t="s">
        <v>431</v>
      </c>
      <c r="C67" s="661"/>
      <c r="D67" s="661"/>
      <c r="E67" s="661"/>
      <c r="F67" s="661"/>
      <c r="G67" s="661"/>
      <c r="H67" s="663" t="s">
        <v>654</v>
      </c>
      <c r="I67" s="664"/>
      <c r="J67" s="664"/>
      <c r="K67" s="664"/>
      <c r="L67" s="664"/>
      <c r="M67" s="664"/>
      <c r="N67" s="664"/>
      <c r="O67" s="665"/>
      <c r="P67" s="555" t="s">
        <v>432</v>
      </c>
      <c r="Q67" s="556"/>
      <c r="R67" s="557"/>
      <c r="S67" s="536" t="s">
        <v>610</v>
      </c>
      <c r="T67" s="550"/>
      <c r="U67" s="550"/>
      <c r="V67" s="550"/>
      <c r="W67" s="819" t="s">
        <v>609</v>
      </c>
      <c r="X67" s="819"/>
      <c r="Y67" s="819"/>
      <c r="Z67" s="819"/>
      <c r="AA67" s="819" t="s">
        <v>505</v>
      </c>
      <c r="AB67" s="819"/>
      <c r="AC67" s="819"/>
      <c r="AD67" s="819"/>
      <c r="AE67" s="819" t="s">
        <v>288</v>
      </c>
      <c r="AF67" s="819"/>
      <c r="AG67" s="819"/>
      <c r="AH67" s="820"/>
      <c r="AI67" s="755" t="s">
        <v>292</v>
      </c>
      <c r="AJ67" s="756"/>
      <c r="AK67" s="765"/>
      <c r="AL67" s="765"/>
      <c r="AM67" s="765"/>
      <c r="AN67" s="765"/>
      <c r="AO67" s="765"/>
      <c r="AP67" s="756" t="s">
        <v>293</v>
      </c>
      <c r="AQ67" s="756"/>
      <c r="AR67" s="765" t="s">
        <v>294</v>
      </c>
      <c r="AS67" s="765"/>
      <c r="AT67" s="765"/>
      <c r="AU67" s="765"/>
      <c r="AV67" s="766"/>
      <c r="AW67" s="36"/>
      <c r="AY67" s="51" t="s">
        <v>161</v>
      </c>
      <c r="AZ67" s="58" t="s">
        <v>156</v>
      </c>
      <c r="BA67" s="58" t="s">
        <v>156</v>
      </c>
      <c r="BB67" s="58" t="s">
        <v>160</v>
      </c>
      <c r="BC67" s="58" t="s">
        <v>160</v>
      </c>
      <c r="BD67" s="58" t="s">
        <v>79</v>
      </c>
      <c r="BE67" s="58" t="s">
        <v>79</v>
      </c>
      <c r="BF67" s="58" t="s">
        <v>94</v>
      </c>
      <c r="BG67" s="58" t="s">
        <v>94</v>
      </c>
      <c r="BH67" s="58" t="s">
        <v>154</v>
      </c>
      <c r="BI67" s="58" t="s">
        <v>155</v>
      </c>
      <c r="BJ67" s="59" t="s">
        <v>86</v>
      </c>
      <c r="BK67" s="59" t="s">
        <v>148</v>
      </c>
      <c r="BL67" s="59" t="s">
        <v>148</v>
      </c>
      <c r="BM67" s="60" t="s">
        <v>105</v>
      </c>
      <c r="BN67" s="60" t="s">
        <v>48</v>
      </c>
      <c r="BO67" s="69">
        <v>200</v>
      </c>
      <c r="BP67" s="69">
        <v>120</v>
      </c>
      <c r="BQ67" s="69">
        <v>170</v>
      </c>
      <c r="BR67" s="69">
        <v>215</v>
      </c>
      <c r="BS67" s="69">
        <v>230</v>
      </c>
      <c r="BT67" s="61"/>
      <c r="BU67" s="69">
        <v>1.5</v>
      </c>
      <c r="BV67" s="69">
        <v>4</v>
      </c>
      <c r="BW67" s="69">
        <v>3.5</v>
      </c>
      <c r="BX67" s="69">
        <v>4</v>
      </c>
    </row>
    <row r="68" spans="1:76" ht="27" customHeight="1" thickBot="1">
      <c r="A68" s="654"/>
      <c r="B68" s="660" t="s">
        <v>593</v>
      </c>
      <c r="C68" s="661"/>
      <c r="D68" s="661"/>
      <c r="E68" s="661"/>
      <c r="F68" s="661"/>
      <c r="G68" s="661"/>
      <c r="H68" s="662"/>
      <c r="I68" s="662"/>
      <c r="J68" s="662"/>
      <c r="K68" s="662"/>
      <c r="L68" s="662"/>
      <c r="M68" s="662"/>
      <c r="N68" s="662"/>
      <c r="O68" s="662"/>
      <c r="P68" s="662"/>
      <c r="Q68" s="662"/>
      <c r="R68" s="662"/>
      <c r="S68" s="661" t="s">
        <v>594</v>
      </c>
      <c r="T68" s="661"/>
      <c r="U68" s="661"/>
      <c r="V68" s="661"/>
      <c r="W68" s="661"/>
      <c r="X68" s="661"/>
      <c r="Y68" s="536" t="s">
        <v>596</v>
      </c>
      <c r="Z68" s="550"/>
      <c r="AA68" s="550"/>
      <c r="AB68" s="551"/>
      <c r="AC68" s="552" t="s">
        <v>597</v>
      </c>
      <c r="AD68" s="553"/>
      <c r="AE68" s="553"/>
      <c r="AF68" s="553"/>
      <c r="AG68" s="553"/>
      <c r="AH68" s="554"/>
      <c r="AI68" s="561" t="s">
        <v>290</v>
      </c>
      <c r="AJ68" s="562"/>
      <c r="AK68" s="562"/>
      <c r="AL68" s="562"/>
      <c r="AM68" s="562"/>
      <c r="AN68" s="562"/>
      <c r="AO68" s="562"/>
      <c r="AP68" s="562"/>
      <c r="AQ68" s="562"/>
      <c r="AR68" s="562"/>
      <c r="AS68" s="562"/>
      <c r="AT68" s="562"/>
      <c r="AU68" s="562"/>
      <c r="AV68" s="563"/>
      <c r="AW68" s="653"/>
      <c r="AY68" s="57" t="s">
        <v>550</v>
      </c>
      <c r="AZ68" s="58" t="s">
        <v>397</v>
      </c>
      <c r="BA68" s="58" t="s">
        <v>397</v>
      </c>
      <c r="BB68" s="58" t="s">
        <v>538</v>
      </c>
      <c r="BC68" s="58" t="s">
        <v>538</v>
      </c>
      <c r="BD68" s="58" t="s">
        <v>377</v>
      </c>
      <c r="BE68" s="58" t="s">
        <v>377</v>
      </c>
      <c r="BF68" s="58" t="s">
        <v>368</v>
      </c>
      <c r="BG68" s="58" t="s">
        <v>368</v>
      </c>
      <c r="BH68" s="58" t="s">
        <v>379</v>
      </c>
      <c r="BI68" s="58" t="s">
        <v>268</v>
      </c>
      <c r="BJ68" s="59" t="s">
        <v>551</v>
      </c>
      <c r="BK68" s="59" t="s">
        <v>270</v>
      </c>
      <c r="BL68" s="59" t="s">
        <v>270</v>
      </c>
      <c r="BM68" s="60" t="s">
        <v>271</v>
      </c>
      <c r="BN68" s="60" t="s">
        <v>555</v>
      </c>
      <c r="BO68" s="69">
        <v>100</v>
      </c>
      <c r="BP68" s="69">
        <v>100</v>
      </c>
      <c r="BQ68" s="69">
        <v>185</v>
      </c>
      <c r="BR68" s="69">
        <v>190</v>
      </c>
      <c r="BS68" s="69">
        <v>160</v>
      </c>
      <c r="BT68" s="61" t="s">
        <v>356</v>
      </c>
      <c r="BU68" s="69">
        <v>2</v>
      </c>
      <c r="BV68" s="69">
        <v>3.5</v>
      </c>
      <c r="BW68" s="69">
        <v>3.5</v>
      </c>
      <c r="BX68" s="69">
        <v>2.5</v>
      </c>
    </row>
    <row r="69" spans="1:76" ht="27" customHeight="1" thickBot="1">
      <c r="A69" s="654"/>
      <c r="B69" s="660"/>
      <c r="C69" s="661"/>
      <c r="D69" s="661"/>
      <c r="E69" s="661"/>
      <c r="F69" s="661"/>
      <c r="G69" s="661"/>
      <c r="H69" s="662"/>
      <c r="I69" s="662"/>
      <c r="J69" s="662"/>
      <c r="K69" s="662"/>
      <c r="L69" s="662"/>
      <c r="M69" s="662"/>
      <c r="N69" s="662"/>
      <c r="O69" s="662"/>
      <c r="P69" s="662"/>
      <c r="Q69" s="662"/>
      <c r="R69" s="662"/>
      <c r="S69" s="661"/>
      <c r="T69" s="661"/>
      <c r="U69" s="661"/>
      <c r="V69" s="661"/>
      <c r="W69" s="661"/>
      <c r="X69" s="661"/>
      <c r="Y69" s="555" t="s">
        <v>595</v>
      </c>
      <c r="Z69" s="556"/>
      <c r="AA69" s="556"/>
      <c r="AB69" s="557"/>
      <c r="AC69" s="558"/>
      <c r="AD69" s="559"/>
      <c r="AE69" s="559"/>
      <c r="AF69" s="559"/>
      <c r="AG69" s="559"/>
      <c r="AH69" s="560"/>
      <c r="AI69" s="802" t="s">
        <v>525</v>
      </c>
      <c r="AJ69" s="803"/>
      <c r="AK69" s="803"/>
      <c r="AL69" s="804"/>
      <c r="AM69" s="811" t="s">
        <v>527</v>
      </c>
      <c r="AN69" s="812"/>
      <c r="AO69" s="813"/>
      <c r="AP69" s="811" t="s">
        <v>524</v>
      </c>
      <c r="AQ69" s="812"/>
      <c r="AR69" s="813"/>
      <c r="AS69" s="811" t="s">
        <v>528</v>
      </c>
      <c r="AT69" s="812"/>
      <c r="AU69" s="812"/>
      <c r="AV69" s="813"/>
      <c r="AW69" s="653"/>
      <c r="AY69" s="57" t="s">
        <v>373</v>
      </c>
      <c r="AZ69" s="58" t="s">
        <v>365</v>
      </c>
      <c r="BA69" s="58" t="s">
        <v>365</v>
      </c>
      <c r="BB69" s="58" t="s">
        <v>366</v>
      </c>
      <c r="BC69" s="58" t="s">
        <v>366</v>
      </c>
      <c r="BD69" s="58" t="s">
        <v>367</v>
      </c>
      <c r="BE69" s="58" t="s">
        <v>367</v>
      </c>
      <c r="BF69" s="58" t="s">
        <v>368</v>
      </c>
      <c r="BG69" s="58" t="s">
        <v>368</v>
      </c>
      <c r="BH69" s="58" t="s">
        <v>360</v>
      </c>
      <c r="BI69" s="58" t="s">
        <v>369</v>
      </c>
      <c r="BJ69" s="59" t="s">
        <v>354</v>
      </c>
      <c r="BK69" s="59" t="s">
        <v>355</v>
      </c>
      <c r="BL69" s="59" t="s">
        <v>355</v>
      </c>
      <c r="BM69" s="60" t="s">
        <v>271</v>
      </c>
      <c r="BN69" s="60" t="s">
        <v>272</v>
      </c>
      <c r="BO69" s="69">
        <v>120</v>
      </c>
      <c r="BP69" s="69">
        <v>120</v>
      </c>
      <c r="BQ69" s="69">
        <v>210</v>
      </c>
      <c r="BR69" s="69">
        <v>225</v>
      </c>
      <c r="BS69" s="69">
        <v>130</v>
      </c>
      <c r="BT69" s="61" t="s">
        <v>356</v>
      </c>
      <c r="BU69" s="69">
        <v>1.5</v>
      </c>
      <c r="BV69" s="69">
        <v>3</v>
      </c>
      <c r="BW69" s="69">
        <v>3</v>
      </c>
      <c r="BX69" s="69">
        <v>3</v>
      </c>
    </row>
    <row r="70" spans="1:76" ht="27" customHeight="1" thickBot="1">
      <c r="A70" s="654"/>
      <c r="B70" s="655" t="s">
        <v>506</v>
      </c>
      <c r="C70" s="656"/>
      <c r="D70" s="656"/>
      <c r="E70" s="656"/>
      <c r="F70" s="656"/>
      <c r="G70" s="656"/>
      <c r="H70" s="656"/>
      <c r="I70" s="656"/>
      <c r="J70" s="656"/>
      <c r="K70" s="555" t="s">
        <v>438</v>
      </c>
      <c r="L70" s="556"/>
      <c r="M70" s="556"/>
      <c r="N70" s="556"/>
      <c r="O70" s="556"/>
      <c r="P70" s="556"/>
      <c r="Q70" s="556"/>
      <c r="R70" s="556"/>
      <c r="S70" s="556"/>
      <c r="T70" s="556"/>
      <c r="U70" s="556"/>
      <c r="V70" s="556"/>
      <c r="W70" s="556"/>
      <c r="X70" s="557"/>
      <c r="Y70" s="555" t="s">
        <v>439</v>
      </c>
      <c r="Z70" s="556"/>
      <c r="AA70" s="556"/>
      <c r="AB70" s="557"/>
      <c r="AC70" s="558" t="s">
        <v>507</v>
      </c>
      <c r="AD70" s="559"/>
      <c r="AE70" s="559"/>
      <c r="AF70" s="559"/>
      <c r="AG70" s="559"/>
      <c r="AH70" s="560"/>
      <c r="AI70" s="117" t="s">
        <v>526</v>
      </c>
      <c r="AJ70" s="808" t="s">
        <v>293</v>
      </c>
      <c r="AK70" s="809"/>
      <c r="AL70" s="810"/>
      <c r="AM70" s="808" t="s">
        <v>293</v>
      </c>
      <c r="AN70" s="809"/>
      <c r="AO70" s="810"/>
      <c r="AP70" s="808" t="s">
        <v>293</v>
      </c>
      <c r="AQ70" s="809"/>
      <c r="AR70" s="810"/>
      <c r="AS70" s="808" t="s">
        <v>293</v>
      </c>
      <c r="AT70" s="809"/>
      <c r="AU70" s="810"/>
      <c r="AV70" s="122"/>
      <c r="AW70" s="653"/>
      <c r="AY70" s="57" t="s">
        <v>374</v>
      </c>
      <c r="AZ70" s="58" t="s">
        <v>375</v>
      </c>
      <c r="BA70" s="58" t="s">
        <v>375</v>
      </c>
      <c r="BB70" s="58" t="s">
        <v>376</v>
      </c>
      <c r="BC70" s="58" t="s">
        <v>376</v>
      </c>
      <c r="BD70" s="58" t="s">
        <v>377</v>
      </c>
      <c r="BE70" s="58" t="s">
        <v>377</v>
      </c>
      <c r="BF70" s="58" t="s">
        <v>378</v>
      </c>
      <c r="BG70" s="58" t="s">
        <v>378</v>
      </c>
      <c r="BH70" s="58" t="s">
        <v>379</v>
      </c>
      <c r="BI70" s="58" t="s">
        <v>268</v>
      </c>
      <c r="BJ70" s="59" t="s">
        <v>354</v>
      </c>
      <c r="BK70" s="59" t="s">
        <v>355</v>
      </c>
      <c r="BL70" s="59" t="s">
        <v>355</v>
      </c>
      <c r="BM70" s="60" t="s">
        <v>271</v>
      </c>
      <c r="BN70" s="60" t="s">
        <v>272</v>
      </c>
      <c r="BO70" s="69">
        <v>150</v>
      </c>
      <c r="BP70" s="69">
        <v>150</v>
      </c>
      <c r="BQ70" s="69">
        <v>220</v>
      </c>
      <c r="BR70" s="69">
        <v>200</v>
      </c>
      <c r="BS70" s="69">
        <v>225</v>
      </c>
      <c r="BT70" s="61" t="s">
        <v>356</v>
      </c>
      <c r="BU70" s="69">
        <v>1.5</v>
      </c>
      <c r="BV70" s="69">
        <v>3.2</v>
      </c>
      <c r="BW70" s="69">
        <v>3</v>
      </c>
      <c r="BX70" s="69">
        <v>3.5</v>
      </c>
    </row>
    <row r="71" spans="1:76" ht="27" customHeight="1" thickBot="1">
      <c r="A71" s="654"/>
      <c r="B71" s="657"/>
      <c r="C71" s="658"/>
      <c r="D71" s="658"/>
      <c r="E71" s="659"/>
      <c r="F71" s="659"/>
      <c r="G71" s="659"/>
      <c r="H71" s="659"/>
      <c r="I71" s="659"/>
      <c r="J71" s="659"/>
      <c r="K71" s="651" t="s">
        <v>608</v>
      </c>
      <c r="L71" s="818"/>
      <c r="M71" s="818"/>
      <c r="N71" s="818"/>
      <c r="O71" s="818" t="s">
        <v>604</v>
      </c>
      <c r="P71" s="818"/>
      <c r="Q71" s="818"/>
      <c r="R71" s="818" t="s">
        <v>287</v>
      </c>
      <c r="S71" s="818"/>
      <c r="T71" s="818"/>
      <c r="U71" s="818"/>
      <c r="V71" s="818" t="s">
        <v>508</v>
      </c>
      <c r="W71" s="818"/>
      <c r="X71" s="821"/>
      <c r="Y71" s="767"/>
      <c r="Z71" s="767"/>
      <c r="AA71" s="767"/>
      <c r="AB71" s="768"/>
      <c r="AC71" s="759"/>
      <c r="AD71" s="760"/>
      <c r="AE71" s="761"/>
      <c r="AF71" s="762"/>
      <c r="AG71" s="763"/>
      <c r="AH71" s="764"/>
      <c r="AI71" s="98" t="s">
        <v>289</v>
      </c>
      <c r="AJ71" s="805" t="s">
        <v>300</v>
      </c>
      <c r="AK71" s="806"/>
      <c r="AL71" s="807"/>
      <c r="AM71" s="814" t="s">
        <v>300</v>
      </c>
      <c r="AN71" s="815"/>
      <c r="AO71" s="816"/>
      <c r="AP71" s="805" t="s">
        <v>300</v>
      </c>
      <c r="AQ71" s="806"/>
      <c r="AR71" s="807"/>
      <c r="AS71" s="814" t="s">
        <v>300</v>
      </c>
      <c r="AT71" s="815"/>
      <c r="AU71" s="816"/>
      <c r="AV71" s="123"/>
      <c r="AW71" s="653"/>
      <c r="AY71" s="57" t="s">
        <v>380</v>
      </c>
      <c r="AZ71" s="58" t="s">
        <v>375</v>
      </c>
      <c r="BA71" s="58" t="s">
        <v>375</v>
      </c>
      <c r="BB71" s="58" t="s">
        <v>376</v>
      </c>
      <c r="BC71" s="58" t="s">
        <v>376</v>
      </c>
      <c r="BD71" s="58" t="s">
        <v>377</v>
      </c>
      <c r="BE71" s="58" t="s">
        <v>377</v>
      </c>
      <c r="BF71" s="58" t="s">
        <v>378</v>
      </c>
      <c r="BG71" s="58" t="s">
        <v>378</v>
      </c>
      <c r="BH71" s="58" t="s">
        <v>379</v>
      </c>
      <c r="BI71" s="58" t="s">
        <v>268</v>
      </c>
      <c r="BJ71" s="59" t="s">
        <v>370</v>
      </c>
      <c r="BK71" s="59" t="s">
        <v>371</v>
      </c>
      <c r="BL71" s="59" t="s">
        <v>371</v>
      </c>
      <c r="BM71" s="60" t="s">
        <v>271</v>
      </c>
      <c r="BN71" s="60" t="s">
        <v>272</v>
      </c>
      <c r="BO71" s="69">
        <v>140</v>
      </c>
      <c r="BP71" s="69">
        <v>140</v>
      </c>
      <c r="BQ71" s="69">
        <v>220</v>
      </c>
      <c r="BR71" s="69">
        <v>200</v>
      </c>
      <c r="BS71" s="69">
        <v>225</v>
      </c>
      <c r="BT71" s="61" t="s">
        <v>356</v>
      </c>
      <c r="BU71" s="69">
        <v>1</v>
      </c>
      <c r="BV71" s="69">
        <v>3.2</v>
      </c>
      <c r="BW71" s="69">
        <v>3</v>
      </c>
      <c r="BX71" s="69">
        <v>3.5</v>
      </c>
    </row>
    <row r="72" spans="1:76" ht="27.75" customHeight="1" thickBot="1">
      <c r="A72" s="666" t="str">
        <f>"*"&amp;U59&amp;"*"</f>
        <v>*LD12BNC-211015D0*</v>
      </c>
      <c r="B72" s="668" t="s">
        <v>164</v>
      </c>
      <c r="C72" s="669"/>
      <c r="D72" s="669"/>
      <c r="E72" s="669"/>
      <c r="F72" s="669"/>
      <c r="G72" s="669"/>
      <c r="H72" s="669"/>
      <c r="I72" s="669"/>
      <c r="J72" s="669"/>
      <c r="K72" s="669"/>
      <c r="L72" s="669"/>
      <c r="M72" s="669"/>
      <c r="N72" s="669"/>
      <c r="O72" s="669"/>
      <c r="P72" s="669"/>
      <c r="Q72" s="669"/>
      <c r="R72" s="669"/>
      <c r="S72" s="669"/>
      <c r="T72" s="669"/>
      <c r="U72" s="669"/>
      <c r="V72" s="669"/>
      <c r="W72" s="669"/>
      <c r="X72" s="669"/>
      <c r="Y72" s="669"/>
      <c r="Z72" s="669"/>
      <c r="AA72" s="669"/>
      <c r="AB72" s="669"/>
      <c r="AC72" s="669"/>
      <c r="AD72" s="669"/>
      <c r="AE72" s="669"/>
      <c r="AF72" s="669"/>
      <c r="AG72" s="669"/>
      <c r="AH72" s="670"/>
      <c r="AI72" s="98" t="s">
        <v>298</v>
      </c>
      <c r="AJ72" s="805" t="s">
        <v>300</v>
      </c>
      <c r="AK72" s="806"/>
      <c r="AL72" s="807"/>
      <c r="AM72" s="814" t="s">
        <v>300</v>
      </c>
      <c r="AN72" s="815"/>
      <c r="AO72" s="816"/>
      <c r="AP72" s="805" t="s">
        <v>300</v>
      </c>
      <c r="AQ72" s="806"/>
      <c r="AR72" s="807"/>
      <c r="AS72" s="814" t="s">
        <v>300</v>
      </c>
      <c r="AT72" s="815"/>
      <c r="AU72" s="816"/>
      <c r="AV72" s="123"/>
      <c r="AW72" s="653"/>
      <c r="AY72" s="57" t="s">
        <v>381</v>
      </c>
      <c r="AZ72" s="58" t="s">
        <v>263</v>
      </c>
      <c r="BA72" s="58" t="s">
        <v>263</v>
      </c>
      <c r="BB72" s="58" t="s">
        <v>267</v>
      </c>
      <c r="BC72" s="58" t="s">
        <v>267</v>
      </c>
      <c r="BD72" s="58" t="s">
        <v>265</v>
      </c>
      <c r="BE72" s="58" t="s">
        <v>265</v>
      </c>
      <c r="BF72" s="58" t="s">
        <v>266</v>
      </c>
      <c r="BG72" s="58" t="s">
        <v>266</v>
      </c>
      <c r="BH72" s="58" t="s">
        <v>267</v>
      </c>
      <c r="BI72" s="58" t="s">
        <v>268</v>
      </c>
      <c r="BJ72" s="59" t="s">
        <v>354</v>
      </c>
      <c r="BK72" s="59" t="s">
        <v>355</v>
      </c>
      <c r="BL72" s="59" t="s">
        <v>355</v>
      </c>
      <c r="BM72" s="60" t="s">
        <v>271</v>
      </c>
      <c r="BN72" s="60" t="s">
        <v>272</v>
      </c>
      <c r="BO72" s="69">
        <v>110</v>
      </c>
      <c r="BP72" s="69">
        <v>110</v>
      </c>
      <c r="BQ72" s="69">
        <v>200</v>
      </c>
      <c r="BR72" s="69">
        <v>200</v>
      </c>
      <c r="BS72" s="69">
        <v>150</v>
      </c>
      <c r="BT72" s="61" t="s">
        <v>356</v>
      </c>
      <c r="BU72" s="69">
        <v>2</v>
      </c>
      <c r="BV72" s="69">
        <v>3</v>
      </c>
      <c r="BW72" s="69">
        <v>3</v>
      </c>
      <c r="BX72" s="69">
        <v>3.5</v>
      </c>
    </row>
    <row r="73" spans="1:76" ht="27.75" customHeight="1" thickBot="1">
      <c r="A73" s="666"/>
      <c r="B73" s="671"/>
      <c r="C73" s="672"/>
      <c r="D73" s="672"/>
      <c r="E73" s="672"/>
      <c r="F73" s="672"/>
      <c r="G73" s="672"/>
      <c r="H73" s="672"/>
      <c r="I73" s="672"/>
      <c r="J73" s="672"/>
      <c r="K73" s="672"/>
      <c r="L73" s="672"/>
      <c r="M73" s="672"/>
      <c r="N73" s="672"/>
      <c r="O73" s="672"/>
      <c r="P73" s="672"/>
      <c r="Q73" s="672"/>
      <c r="R73" s="672"/>
      <c r="S73" s="672"/>
      <c r="T73" s="672"/>
      <c r="U73" s="672"/>
      <c r="V73" s="672"/>
      <c r="W73" s="672"/>
      <c r="X73" s="672"/>
      <c r="Y73" s="672"/>
      <c r="Z73" s="672"/>
      <c r="AA73" s="672"/>
      <c r="AB73" s="672"/>
      <c r="AC73" s="672"/>
      <c r="AD73" s="672"/>
      <c r="AE73" s="672"/>
      <c r="AF73" s="672"/>
      <c r="AG73" s="672"/>
      <c r="AH73" s="673"/>
      <c r="AI73" s="98" t="s">
        <v>287</v>
      </c>
      <c r="AJ73" s="805" t="s">
        <v>300</v>
      </c>
      <c r="AK73" s="806"/>
      <c r="AL73" s="807"/>
      <c r="AM73" s="814" t="s">
        <v>300</v>
      </c>
      <c r="AN73" s="815"/>
      <c r="AO73" s="816"/>
      <c r="AP73" s="805" t="s">
        <v>300</v>
      </c>
      <c r="AQ73" s="806"/>
      <c r="AR73" s="807"/>
      <c r="AS73" s="814" t="s">
        <v>300</v>
      </c>
      <c r="AT73" s="815"/>
      <c r="AU73" s="816"/>
      <c r="AV73" s="123"/>
      <c r="AW73" s="647" t="str">
        <f>"*"&amp;U59&amp;"*"</f>
        <v>*LD12BNC-211015D0*</v>
      </c>
      <c r="AY73" s="57" t="s">
        <v>382</v>
      </c>
      <c r="AZ73" s="58" t="s">
        <v>375</v>
      </c>
      <c r="BA73" s="58" t="s">
        <v>375</v>
      </c>
      <c r="BB73" s="58" t="s">
        <v>383</v>
      </c>
      <c r="BC73" s="58" t="s">
        <v>383</v>
      </c>
      <c r="BD73" s="58" t="s">
        <v>265</v>
      </c>
      <c r="BE73" s="58" t="s">
        <v>265</v>
      </c>
      <c r="BF73" s="58" t="s">
        <v>361</v>
      </c>
      <c r="BG73" s="58" t="s">
        <v>361</v>
      </c>
      <c r="BH73" s="58" t="s">
        <v>267</v>
      </c>
      <c r="BI73" s="58" t="s">
        <v>268</v>
      </c>
      <c r="BJ73" s="59" t="s">
        <v>384</v>
      </c>
      <c r="BK73" s="59" t="s">
        <v>385</v>
      </c>
      <c r="BL73" s="59" t="s">
        <v>385</v>
      </c>
      <c r="BM73" s="60" t="s">
        <v>271</v>
      </c>
      <c r="BN73" s="60" t="s">
        <v>272</v>
      </c>
      <c r="BO73" s="69">
        <v>120</v>
      </c>
      <c r="BP73" s="69" t="s">
        <v>454</v>
      </c>
      <c r="BQ73" s="69">
        <v>200</v>
      </c>
      <c r="BR73" s="69">
        <v>200</v>
      </c>
      <c r="BS73" s="69">
        <v>220</v>
      </c>
      <c r="BT73" s="61" t="s">
        <v>356</v>
      </c>
      <c r="BU73" s="69">
        <v>2</v>
      </c>
      <c r="BV73" s="62">
        <v>3</v>
      </c>
      <c r="BW73" s="69">
        <v>4</v>
      </c>
      <c r="BX73" s="69">
        <v>3.5</v>
      </c>
    </row>
    <row r="74" spans="1:76" ht="27.75" customHeight="1" thickBot="1">
      <c r="A74" s="666"/>
      <c r="B74" s="610" t="s">
        <v>50</v>
      </c>
      <c r="C74" s="611"/>
      <c r="D74" s="611"/>
      <c r="E74" s="596" t="s">
        <v>27</v>
      </c>
      <c r="F74" s="597"/>
      <c r="G74" s="597"/>
      <c r="H74" s="597"/>
      <c r="I74" s="597"/>
      <c r="J74" s="597"/>
      <c r="K74" s="597"/>
      <c r="L74" s="597"/>
      <c r="M74" s="597"/>
      <c r="N74" s="597"/>
      <c r="O74" s="597"/>
      <c r="P74" s="598"/>
      <c r="Q74" s="596" t="s">
        <v>165</v>
      </c>
      <c r="R74" s="597"/>
      <c r="S74" s="597"/>
      <c r="T74" s="597"/>
      <c r="U74" s="597"/>
      <c r="V74" s="597"/>
      <c r="W74" s="597"/>
      <c r="X74" s="597"/>
      <c r="Y74" s="597"/>
      <c r="Z74" s="598"/>
      <c r="AA74" s="596" t="s">
        <v>285</v>
      </c>
      <c r="AB74" s="597"/>
      <c r="AC74" s="597"/>
      <c r="AD74" s="597"/>
      <c r="AE74" s="597"/>
      <c r="AF74" s="597"/>
      <c r="AG74" s="597"/>
      <c r="AH74" s="599"/>
      <c r="AI74" s="118" t="s">
        <v>288</v>
      </c>
      <c r="AJ74" s="805" t="s">
        <v>300</v>
      </c>
      <c r="AK74" s="806"/>
      <c r="AL74" s="807"/>
      <c r="AM74" s="814" t="s">
        <v>300</v>
      </c>
      <c r="AN74" s="815"/>
      <c r="AO74" s="816"/>
      <c r="AP74" s="805" t="s">
        <v>300</v>
      </c>
      <c r="AQ74" s="806"/>
      <c r="AR74" s="807"/>
      <c r="AS74" s="814" t="s">
        <v>300</v>
      </c>
      <c r="AT74" s="815"/>
      <c r="AU74" s="816"/>
      <c r="AV74" s="124"/>
      <c r="AW74" s="647"/>
      <c r="AX74" s="49"/>
      <c r="AY74" s="63" t="s">
        <v>250</v>
      </c>
      <c r="AZ74" s="58" t="s">
        <v>263</v>
      </c>
      <c r="BA74" s="58" t="s">
        <v>263</v>
      </c>
      <c r="BB74" s="58" t="s">
        <v>264</v>
      </c>
      <c r="BC74" s="58" t="s">
        <v>264</v>
      </c>
      <c r="BD74" s="58" t="s">
        <v>265</v>
      </c>
      <c r="BE74" s="58" t="s">
        <v>265</v>
      </c>
      <c r="BF74" s="58" t="s">
        <v>266</v>
      </c>
      <c r="BG74" s="58" t="s">
        <v>266</v>
      </c>
      <c r="BH74" s="58" t="s">
        <v>267</v>
      </c>
      <c r="BI74" s="58" t="s">
        <v>268</v>
      </c>
      <c r="BJ74" s="64" t="s">
        <v>269</v>
      </c>
      <c r="BK74" s="64" t="s">
        <v>270</v>
      </c>
      <c r="BL74" s="64" t="s">
        <v>270</v>
      </c>
      <c r="BM74" s="60" t="s">
        <v>271</v>
      </c>
      <c r="BN74" s="60" t="s">
        <v>272</v>
      </c>
      <c r="BO74" s="69">
        <v>110</v>
      </c>
      <c r="BP74" s="69" t="s">
        <v>443</v>
      </c>
      <c r="BQ74" s="69">
        <v>180</v>
      </c>
      <c r="BR74" s="69">
        <v>190</v>
      </c>
      <c r="BS74" s="69">
        <v>230</v>
      </c>
      <c r="BT74" s="61"/>
      <c r="BU74" s="69">
        <v>1.5</v>
      </c>
      <c r="BV74" s="69">
        <v>3</v>
      </c>
      <c r="BW74" s="69">
        <v>4</v>
      </c>
      <c r="BX74" s="69">
        <v>4</v>
      </c>
    </row>
    <row r="75" spans="1:76" ht="27.75" customHeight="1" thickBot="1">
      <c r="A75" s="666"/>
      <c r="B75" s="589"/>
      <c r="C75" s="590"/>
      <c r="D75" s="590"/>
      <c r="E75" s="600" t="s">
        <v>284</v>
      </c>
      <c r="F75" s="601"/>
      <c r="G75" s="600" t="s">
        <v>280</v>
      </c>
      <c r="H75" s="601"/>
      <c r="I75" s="600" t="s">
        <v>281</v>
      </c>
      <c r="J75" s="601"/>
      <c r="K75" s="600" t="s">
        <v>282</v>
      </c>
      <c r="L75" s="601"/>
      <c r="M75" s="600" t="s">
        <v>283</v>
      </c>
      <c r="N75" s="601"/>
      <c r="O75" s="148" t="s">
        <v>474</v>
      </c>
      <c r="P75" s="163" t="s">
        <v>637</v>
      </c>
      <c r="Q75" s="600" t="s">
        <v>280</v>
      </c>
      <c r="R75" s="601"/>
      <c r="S75" s="600" t="s">
        <v>281</v>
      </c>
      <c r="T75" s="601"/>
      <c r="U75" s="600" t="s">
        <v>282</v>
      </c>
      <c r="V75" s="601"/>
      <c r="W75" s="600" t="s">
        <v>283</v>
      </c>
      <c r="X75" s="601"/>
      <c r="Y75" s="148" t="s">
        <v>474</v>
      </c>
      <c r="Z75" s="163" t="s">
        <v>637</v>
      </c>
      <c r="AA75" s="602" t="s">
        <v>280</v>
      </c>
      <c r="AB75" s="602"/>
      <c r="AC75" s="602" t="s">
        <v>639</v>
      </c>
      <c r="AD75" s="602"/>
      <c r="AE75" s="600" t="s">
        <v>640</v>
      </c>
      <c r="AF75" s="601"/>
      <c r="AG75" s="648" t="s">
        <v>636</v>
      </c>
      <c r="AH75" s="649"/>
      <c r="AI75" s="127"/>
      <c r="AJ75" s="128" t="s">
        <v>509</v>
      </c>
      <c r="AK75" s="129" t="s">
        <v>510</v>
      </c>
      <c r="AL75" s="130" t="s">
        <v>511</v>
      </c>
      <c r="AM75" s="119" t="s">
        <v>509</v>
      </c>
      <c r="AN75" s="120" t="s">
        <v>510</v>
      </c>
      <c r="AO75" s="121" t="s">
        <v>511</v>
      </c>
      <c r="AP75" s="128" t="s">
        <v>509</v>
      </c>
      <c r="AQ75" s="129" t="s">
        <v>510</v>
      </c>
      <c r="AR75" s="130" t="s">
        <v>511</v>
      </c>
      <c r="AS75" s="119" t="s">
        <v>509</v>
      </c>
      <c r="AT75" s="120" t="s">
        <v>510</v>
      </c>
      <c r="AU75" s="121" t="s">
        <v>511</v>
      </c>
      <c r="AV75" s="125"/>
      <c r="AW75" s="647"/>
      <c r="AX75" s="49"/>
      <c r="AY75" s="57"/>
      <c r="AZ75" s="58"/>
      <c r="BA75" s="58"/>
      <c r="BB75" s="58"/>
      <c r="BC75" s="58"/>
      <c r="BD75" s="58"/>
      <c r="BE75" s="58"/>
      <c r="BF75" s="58"/>
      <c r="BG75" s="58"/>
      <c r="BH75" s="58"/>
      <c r="BI75" s="58"/>
      <c r="BJ75" s="59"/>
      <c r="BK75" s="59"/>
      <c r="BL75" s="59"/>
      <c r="BM75" s="60"/>
      <c r="BN75" s="60"/>
      <c r="BO75" s="69"/>
      <c r="BP75" s="69"/>
      <c r="BQ75" s="69"/>
      <c r="BR75" s="69"/>
      <c r="BS75" s="69"/>
      <c r="BT75" s="69"/>
      <c r="BU75" s="69"/>
      <c r="BV75" s="69"/>
      <c r="BW75" s="69"/>
      <c r="BX75" s="69"/>
    </row>
    <row r="76" spans="1:76" ht="32.1" customHeight="1">
      <c r="A76" s="666"/>
      <c r="B76" s="610" t="s">
        <v>166</v>
      </c>
      <c r="C76" s="611"/>
      <c r="D76" s="611"/>
      <c r="E76" s="546">
        <v>90</v>
      </c>
      <c r="F76" s="547"/>
      <c r="G76" s="546">
        <v>90</v>
      </c>
      <c r="H76" s="547"/>
      <c r="I76" s="546">
        <v>185</v>
      </c>
      <c r="J76" s="547"/>
      <c r="K76" s="546">
        <v>206</v>
      </c>
      <c r="L76" s="547"/>
      <c r="M76" s="546">
        <v>180</v>
      </c>
      <c r="N76" s="547"/>
      <c r="O76" s="157">
        <v>163</v>
      </c>
      <c r="P76" s="147">
        <v>150</v>
      </c>
      <c r="Q76" s="546">
        <v>1.5</v>
      </c>
      <c r="R76" s="547"/>
      <c r="S76" s="546">
        <v>2</v>
      </c>
      <c r="T76" s="547"/>
      <c r="U76" s="546">
        <v>4</v>
      </c>
      <c r="V76" s="547"/>
      <c r="W76" s="546">
        <v>3</v>
      </c>
      <c r="X76" s="547"/>
      <c r="Y76" s="157">
        <v>3</v>
      </c>
      <c r="Z76" s="147">
        <v>2</v>
      </c>
      <c r="AA76" s="546">
        <v>0.5</v>
      </c>
      <c r="AB76" s="547"/>
      <c r="AC76" s="546">
        <v>0.5</v>
      </c>
      <c r="AD76" s="547"/>
      <c r="AE76" s="546">
        <v>0.3</v>
      </c>
      <c r="AF76" s="547"/>
      <c r="AG76" s="546">
        <v>0.3</v>
      </c>
      <c r="AH76" s="569"/>
      <c r="AI76" s="113">
        <v>1</v>
      </c>
      <c r="AJ76" s="104"/>
      <c r="AK76" s="105"/>
      <c r="AL76" s="106"/>
      <c r="AM76" s="132"/>
      <c r="AN76" s="133"/>
      <c r="AO76" s="134"/>
      <c r="AP76" s="104"/>
      <c r="AQ76" s="105"/>
      <c r="AR76" s="106"/>
      <c r="AS76" s="132"/>
      <c r="AT76" s="133"/>
      <c r="AU76" s="134"/>
      <c r="AV76" s="123"/>
      <c r="AW76" s="647"/>
      <c r="AX76" s="49"/>
      <c r="AY76" s="57"/>
      <c r="AZ76" s="58"/>
      <c r="BA76" s="58"/>
      <c r="BB76" s="58"/>
      <c r="BC76" s="58"/>
      <c r="BD76" s="58"/>
      <c r="BE76" s="58"/>
      <c r="BF76" s="58"/>
      <c r="BG76" s="58"/>
      <c r="BH76" s="58"/>
      <c r="BI76" s="58"/>
      <c r="BJ76" s="59"/>
      <c r="BK76" s="59"/>
      <c r="BL76" s="59"/>
      <c r="BM76" s="60"/>
      <c r="BN76" s="60"/>
      <c r="BO76" s="69"/>
      <c r="BP76" s="69"/>
      <c r="BQ76" s="69"/>
      <c r="BR76" s="69"/>
      <c r="BS76" s="69"/>
      <c r="BT76" s="69"/>
      <c r="BU76" s="69"/>
      <c r="BV76" s="69"/>
      <c r="BW76" s="69"/>
      <c r="BX76" s="69"/>
    </row>
    <row r="77" spans="1:76" ht="32.1" customHeight="1">
      <c r="A77" s="666"/>
      <c r="B77" s="587" t="s">
        <v>167</v>
      </c>
      <c r="C77" s="588"/>
      <c r="D77" s="588"/>
      <c r="E77" s="548" t="s">
        <v>471</v>
      </c>
      <c r="F77" s="545"/>
      <c r="G77" s="548" t="s">
        <v>471</v>
      </c>
      <c r="H77" s="545"/>
      <c r="I77" s="544" t="s">
        <v>470</v>
      </c>
      <c r="J77" s="545"/>
      <c r="K77" s="544" t="s">
        <v>470</v>
      </c>
      <c r="L77" s="545"/>
      <c r="M77" s="544" t="s">
        <v>470</v>
      </c>
      <c r="N77" s="545"/>
      <c r="O77" s="160" t="s">
        <v>638</v>
      </c>
      <c r="P77" s="160" t="s">
        <v>638</v>
      </c>
      <c r="Q77" s="548" t="s">
        <v>472</v>
      </c>
      <c r="R77" s="545"/>
      <c r="S77" s="548" t="s">
        <v>473</v>
      </c>
      <c r="T77" s="545"/>
      <c r="U77" s="548" t="s">
        <v>473</v>
      </c>
      <c r="V77" s="545"/>
      <c r="W77" s="548" t="s">
        <v>473</v>
      </c>
      <c r="X77" s="545"/>
      <c r="Y77" s="158" t="s">
        <v>473</v>
      </c>
      <c r="Z77" s="158" t="s">
        <v>473</v>
      </c>
      <c r="AA77" s="570" t="s">
        <v>570</v>
      </c>
      <c r="AB77" s="571"/>
      <c r="AC77" s="570" t="s">
        <v>570</v>
      </c>
      <c r="AD77" s="571"/>
      <c r="AE77" s="570" t="s">
        <v>570</v>
      </c>
      <c r="AF77" s="571"/>
      <c r="AG77" s="570" t="s">
        <v>570</v>
      </c>
      <c r="AH77" s="823"/>
      <c r="AI77" s="113">
        <v>2</v>
      </c>
      <c r="AJ77" s="107"/>
      <c r="AK77" s="77"/>
      <c r="AL77" s="108"/>
      <c r="AM77" s="135"/>
      <c r="AN77" s="136"/>
      <c r="AO77" s="137"/>
      <c r="AP77" s="107"/>
      <c r="AQ77" s="77"/>
      <c r="AR77" s="108"/>
      <c r="AS77" s="135"/>
      <c r="AT77" s="136"/>
      <c r="AU77" s="137"/>
      <c r="AV77" s="123"/>
      <c r="AW77" s="647"/>
      <c r="AX77" s="49"/>
      <c r="AY77" s="57"/>
      <c r="AZ77" s="58"/>
      <c r="BA77" s="58"/>
      <c r="BB77" s="58"/>
      <c r="BC77" s="58"/>
      <c r="BD77" s="58"/>
      <c r="BE77" s="58"/>
      <c r="BF77" s="58"/>
      <c r="BG77" s="58"/>
      <c r="BH77" s="58"/>
      <c r="BI77" s="58"/>
      <c r="BJ77" s="59"/>
      <c r="BK77" s="59"/>
      <c r="BL77" s="59"/>
      <c r="BM77" s="60"/>
      <c r="BN77" s="60"/>
      <c r="BO77" s="69"/>
      <c r="BP77" s="69"/>
      <c r="BQ77" s="69"/>
      <c r="BR77" s="69"/>
      <c r="BS77" s="69"/>
      <c r="BT77" s="69"/>
      <c r="BU77" s="69"/>
      <c r="BV77" s="69"/>
      <c r="BW77" s="69"/>
      <c r="BX77" s="69"/>
    </row>
    <row r="78" spans="1:76" ht="32.1" customHeight="1" thickBot="1">
      <c r="A78" s="666"/>
      <c r="B78" s="589" t="s">
        <v>168</v>
      </c>
      <c r="C78" s="590"/>
      <c r="D78" s="590"/>
      <c r="E78" s="572"/>
      <c r="F78" s="573"/>
      <c r="G78" s="572"/>
      <c r="H78" s="573"/>
      <c r="I78" s="572"/>
      <c r="J78" s="573"/>
      <c r="K78" s="572"/>
      <c r="L78" s="573"/>
      <c r="M78" s="572"/>
      <c r="N78" s="573"/>
      <c r="O78" s="159"/>
      <c r="P78" s="146"/>
      <c r="Q78" s="572"/>
      <c r="R78" s="573"/>
      <c r="S78" s="572"/>
      <c r="T78" s="573"/>
      <c r="U78" s="572"/>
      <c r="V78" s="573"/>
      <c r="W78" s="572"/>
      <c r="X78" s="573"/>
      <c r="Y78" s="159"/>
      <c r="Z78" s="146"/>
      <c r="AA78" s="572"/>
      <c r="AB78" s="573"/>
      <c r="AC78" s="572"/>
      <c r="AD78" s="573"/>
      <c r="AE78" s="572"/>
      <c r="AF78" s="573"/>
      <c r="AG78" s="572"/>
      <c r="AH78" s="574"/>
      <c r="AI78" s="131">
        <v>3</v>
      </c>
      <c r="AJ78" s="109"/>
      <c r="AK78" s="110"/>
      <c r="AL78" s="111"/>
      <c r="AM78" s="138"/>
      <c r="AN78" s="139"/>
      <c r="AO78" s="140"/>
      <c r="AP78" s="109"/>
      <c r="AQ78" s="110"/>
      <c r="AR78" s="111"/>
      <c r="AS78" s="138"/>
      <c r="AT78" s="139"/>
      <c r="AU78" s="140"/>
      <c r="AV78" s="126"/>
      <c r="AW78" s="647"/>
      <c r="AX78" s="49"/>
      <c r="AY78" s="50"/>
    </row>
    <row r="79" spans="1:76" ht="7.5" customHeight="1">
      <c r="A79" s="667"/>
      <c r="B79" s="39"/>
      <c r="AW79" s="647"/>
      <c r="AX79" s="49"/>
      <c r="AY79" s="50"/>
    </row>
    <row r="80" spans="1:76" ht="3" customHeight="1" thickBot="1">
      <c r="AW80" s="36"/>
      <c r="AX80" s="46"/>
      <c r="AY80" s="56"/>
      <c r="BX80" s="55"/>
    </row>
    <row r="81" spans="1:78" ht="20.100000000000001" customHeight="1">
      <c r="B81" s="747" t="s">
        <v>178</v>
      </c>
      <c r="C81" s="748"/>
      <c r="D81" s="748"/>
      <c r="E81" s="748"/>
      <c r="F81" s="748"/>
      <c r="G81" s="748"/>
      <c r="H81" s="748"/>
      <c r="I81" s="748"/>
      <c r="J81" s="748"/>
      <c r="K81" s="748"/>
      <c r="L81" s="748"/>
      <c r="M81" s="748"/>
      <c r="N81" s="748"/>
      <c r="O81" s="748"/>
      <c r="P81" s="748"/>
      <c r="Q81" s="748"/>
      <c r="R81" s="748"/>
      <c r="S81" s="748"/>
      <c r="T81" s="748"/>
      <c r="U81" s="748"/>
      <c r="V81" s="748"/>
      <c r="W81" s="748"/>
      <c r="X81" s="748"/>
      <c r="Y81" s="748"/>
      <c r="Z81" s="748"/>
      <c r="AA81" s="748"/>
      <c r="AB81" s="748"/>
      <c r="AC81" s="748"/>
      <c r="AD81" s="748"/>
      <c r="AE81" s="38"/>
      <c r="AF81" s="38"/>
      <c r="AG81" s="39"/>
      <c r="AH81" s="40"/>
      <c r="AI81" s="40"/>
      <c r="AJ81" s="40"/>
      <c r="AK81" s="40"/>
      <c r="AL81" s="40"/>
      <c r="AM81" s="642" t="s">
        <v>179</v>
      </c>
      <c r="AN81" s="507" t="s">
        <v>10</v>
      </c>
      <c r="AO81" s="507"/>
      <c r="AP81" s="507"/>
      <c r="AQ81" s="507" t="s">
        <v>19</v>
      </c>
      <c r="AR81" s="507"/>
      <c r="AS81" s="507"/>
      <c r="AT81" s="507" t="s">
        <v>20</v>
      </c>
      <c r="AU81" s="507"/>
      <c r="AV81" s="508"/>
      <c r="AW81" s="36"/>
      <c r="AX81" s="46"/>
      <c r="AY81" s="56"/>
      <c r="BX81" s="55"/>
    </row>
    <row r="82" spans="1:78" ht="20.100000000000001" customHeight="1">
      <c r="B82" s="749"/>
      <c r="C82" s="750"/>
      <c r="D82" s="750"/>
      <c r="E82" s="750"/>
      <c r="F82" s="750"/>
      <c r="G82" s="750"/>
      <c r="H82" s="750"/>
      <c r="I82" s="750"/>
      <c r="J82" s="750"/>
      <c r="K82" s="750"/>
      <c r="L82" s="750"/>
      <c r="M82" s="750"/>
      <c r="N82" s="750"/>
      <c r="O82" s="750"/>
      <c r="P82" s="750"/>
      <c r="Q82" s="750"/>
      <c r="R82" s="750"/>
      <c r="S82" s="750"/>
      <c r="T82" s="750"/>
      <c r="U82" s="750"/>
      <c r="V82" s="750"/>
      <c r="W82" s="750"/>
      <c r="X82" s="750"/>
      <c r="Y82" s="750"/>
      <c r="Z82" s="750"/>
      <c r="AA82" s="750"/>
      <c r="AB82" s="750"/>
      <c r="AC82" s="750"/>
      <c r="AD82" s="751"/>
      <c r="AE82" s="539" t="s">
        <v>183</v>
      </c>
      <c r="AF82" s="540"/>
      <c r="AG82" s="541"/>
      <c r="AH82" s="539" t="s">
        <v>242</v>
      </c>
      <c r="AI82" s="540"/>
      <c r="AJ82" s="540"/>
      <c r="AK82" s="540"/>
      <c r="AL82" s="541"/>
      <c r="AM82" s="643"/>
      <c r="AN82" s="549"/>
      <c r="AO82" s="549"/>
      <c r="AP82" s="549"/>
      <c r="AQ82" s="549"/>
      <c r="AR82" s="549"/>
      <c r="AS82" s="549"/>
      <c r="AT82" s="549"/>
      <c r="AU82" s="549"/>
      <c r="AV82" s="633"/>
      <c r="AW82" s="36"/>
      <c r="AX82" s="46"/>
      <c r="AY82" s="56"/>
      <c r="BX82" s="55"/>
    </row>
    <row r="83" spans="1:78" ht="20.100000000000001" customHeight="1" thickBot="1">
      <c r="B83" s="752"/>
      <c r="C83" s="753"/>
      <c r="D83" s="753"/>
      <c r="E83" s="753"/>
      <c r="F83" s="753"/>
      <c r="G83" s="753"/>
      <c r="H83" s="753"/>
      <c r="I83" s="753"/>
      <c r="J83" s="753"/>
      <c r="K83" s="753"/>
      <c r="L83" s="753"/>
      <c r="M83" s="753"/>
      <c r="N83" s="753"/>
      <c r="O83" s="753"/>
      <c r="P83" s="753"/>
      <c r="Q83" s="753"/>
      <c r="R83" s="753"/>
      <c r="S83" s="753"/>
      <c r="T83" s="753"/>
      <c r="U83" s="753"/>
      <c r="V83" s="753"/>
      <c r="W83" s="753"/>
      <c r="X83" s="753"/>
      <c r="Y83" s="753"/>
      <c r="Z83" s="753"/>
      <c r="AA83" s="753"/>
      <c r="AB83" s="753"/>
      <c r="AC83" s="753"/>
      <c r="AD83" s="754"/>
      <c r="AE83" s="636" t="s">
        <v>184</v>
      </c>
      <c r="AF83" s="637"/>
      <c r="AG83" s="638"/>
      <c r="AH83" s="636" t="s">
        <v>241</v>
      </c>
      <c r="AI83" s="637"/>
      <c r="AJ83" s="637"/>
      <c r="AK83" s="637"/>
      <c r="AL83" s="638"/>
      <c r="AM83" s="644"/>
      <c r="AN83" s="634"/>
      <c r="AO83" s="634"/>
      <c r="AP83" s="634"/>
      <c r="AQ83" s="634"/>
      <c r="AR83" s="634"/>
      <c r="AS83" s="634"/>
      <c r="AT83" s="634"/>
      <c r="AU83" s="634"/>
      <c r="AV83" s="635"/>
      <c r="AW83" s="36"/>
      <c r="AX83" s="46"/>
      <c r="AY83" s="56">
        <v>200</v>
      </c>
      <c r="BB83" s="56">
        <v>120</v>
      </c>
      <c r="BE83" s="56">
        <v>170</v>
      </c>
      <c r="BH83" s="56">
        <v>215</v>
      </c>
      <c r="BK83" s="56">
        <v>240</v>
      </c>
      <c r="BN83" s="56">
        <v>0</v>
      </c>
      <c r="BQ83" s="56">
        <v>1.5</v>
      </c>
      <c r="BT83" s="56">
        <v>3.5</v>
      </c>
      <c r="BW83" s="56">
        <v>3.5</v>
      </c>
      <c r="BX83" s="55"/>
      <c r="BZ83" s="55">
        <v>4</v>
      </c>
    </row>
    <row r="84" spans="1:78" ht="26.1" customHeight="1">
      <c r="B84" s="641" t="s">
        <v>14</v>
      </c>
      <c r="C84" s="609"/>
      <c r="D84" s="609"/>
      <c r="E84" s="609"/>
      <c r="F84" s="609"/>
      <c r="G84" s="609"/>
      <c r="H84" s="609"/>
      <c r="I84" s="609" t="s">
        <v>15</v>
      </c>
      <c r="J84" s="609"/>
      <c r="K84" s="609"/>
      <c r="L84" s="609"/>
      <c r="M84" s="609"/>
      <c r="N84" s="609"/>
      <c r="O84" s="609"/>
      <c r="P84" s="609"/>
      <c r="Q84" s="609"/>
      <c r="R84" s="609"/>
      <c r="S84" s="609"/>
      <c r="T84" s="609"/>
      <c r="U84" s="609" t="s">
        <v>83</v>
      </c>
      <c r="V84" s="609"/>
      <c r="W84" s="609"/>
      <c r="X84" s="609"/>
      <c r="Y84" s="609"/>
      <c r="Z84" s="609"/>
      <c r="AA84" s="609"/>
      <c r="AB84" s="609"/>
      <c r="AC84" s="609"/>
      <c r="AD84" s="609"/>
      <c r="AE84" s="609"/>
      <c r="AF84" s="609"/>
      <c r="AG84" s="509" t="s">
        <v>49</v>
      </c>
      <c r="AH84" s="509"/>
      <c r="AI84" s="509"/>
      <c r="AJ84" s="509"/>
      <c r="AK84" s="609" t="s">
        <v>236</v>
      </c>
      <c r="AL84" s="609"/>
      <c r="AM84" s="609"/>
      <c r="AN84" s="609"/>
      <c r="AO84" s="509" t="s">
        <v>59</v>
      </c>
      <c r="AP84" s="509"/>
      <c r="AQ84" s="509"/>
      <c r="AR84" s="509"/>
      <c r="AS84" s="509" t="s">
        <v>187</v>
      </c>
      <c r="AT84" s="509"/>
      <c r="AU84" s="509"/>
      <c r="AV84" s="510"/>
      <c r="AW84" s="36"/>
      <c r="AX84" s="46"/>
      <c r="AY84" s="56"/>
      <c r="BX84" s="55"/>
    </row>
    <row r="85" spans="1:78" ht="26.1" customHeight="1">
      <c r="B85" s="603" t="str">
        <f>B59</f>
        <v>SKI</v>
      </c>
      <c r="C85" s="604"/>
      <c r="D85" s="604"/>
      <c r="E85" s="604"/>
      <c r="F85" s="604"/>
      <c r="G85" s="604"/>
      <c r="H85" s="604"/>
      <c r="I85" s="542" t="str">
        <f>I59</f>
        <v>(E556)0.2x45-PP10x49-46.5P</v>
      </c>
      <c r="J85" s="542"/>
      <c r="K85" s="542"/>
      <c r="L85" s="542"/>
      <c r="M85" s="542"/>
      <c r="N85" s="542"/>
      <c r="O85" s="542"/>
      <c r="P85" s="542"/>
      <c r="Q85" s="542"/>
      <c r="R85" s="542"/>
      <c r="S85" s="542"/>
      <c r="T85" s="542"/>
      <c r="U85" s="542" t="str">
        <f>U59</f>
        <v>LD12BNC-211015D0</v>
      </c>
      <c r="V85" s="542"/>
      <c r="W85" s="542"/>
      <c r="X85" s="542"/>
      <c r="Y85" s="542"/>
      <c r="Z85" s="542"/>
      <c r="AA85" s="542"/>
      <c r="AB85" s="542"/>
      <c r="AC85" s="542"/>
      <c r="AD85" s="542"/>
      <c r="AE85" s="542"/>
      <c r="AF85" s="542"/>
      <c r="AG85" s="543"/>
      <c r="AH85" s="543"/>
      <c r="AI85" s="543"/>
      <c r="AJ85" s="543"/>
      <c r="AK85" s="511"/>
      <c r="AL85" s="511"/>
      <c r="AM85" s="511"/>
      <c r="AN85" s="511"/>
      <c r="AO85" s="511"/>
      <c r="AP85" s="511"/>
      <c r="AQ85" s="511"/>
      <c r="AR85" s="511"/>
      <c r="AS85" s="623"/>
      <c r="AT85" s="623"/>
      <c r="AU85" s="623"/>
      <c r="AV85" s="624"/>
      <c r="AW85" s="36"/>
      <c r="AX85" s="46"/>
      <c r="AY85" s="56"/>
      <c r="BX85" s="55"/>
    </row>
    <row r="86" spans="1:78" ht="26.1" customHeight="1" thickBot="1">
      <c r="B86" s="592" t="s">
        <v>215</v>
      </c>
      <c r="C86" s="502"/>
      <c r="D86" s="503"/>
      <c r="E86" s="593"/>
      <c r="F86" s="594"/>
      <c r="G86" s="594"/>
      <c r="H86" s="595"/>
      <c r="I86" s="501" t="s">
        <v>216</v>
      </c>
      <c r="J86" s="502"/>
      <c r="K86" s="503"/>
      <c r="L86" s="593"/>
      <c r="M86" s="594"/>
      <c r="N86" s="594"/>
      <c r="O86" s="594"/>
      <c r="P86" s="594"/>
      <c r="Q86" s="501" t="s">
        <v>259</v>
      </c>
      <c r="R86" s="502"/>
      <c r="S86" s="503"/>
      <c r="T86" s="504"/>
      <c r="U86" s="505"/>
      <c r="V86" s="505"/>
      <c r="W86" s="505"/>
      <c r="X86" s="505"/>
      <c r="Y86" s="789" t="s">
        <v>591</v>
      </c>
      <c r="Z86" s="790"/>
      <c r="AA86" s="791"/>
      <c r="AB86" s="762" t="s">
        <v>590</v>
      </c>
      <c r="AC86" s="763"/>
      <c r="AD86" s="763"/>
      <c r="AE86" s="763"/>
      <c r="AF86" s="792"/>
      <c r="AG86" s="501" t="s">
        <v>260</v>
      </c>
      <c r="AH86" s="502"/>
      <c r="AI86" s="503"/>
      <c r="AJ86" s="504"/>
      <c r="AK86" s="505"/>
      <c r="AL86" s="505"/>
      <c r="AM86" s="505"/>
      <c r="AN86" s="582"/>
      <c r="AO86" s="501" t="s">
        <v>262</v>
      </c>
      <c r="AP86" s="502"/>
      <c r="AQ86" s="503"/>
      <c r="AR86" s="504"/>
      <c r="AS86" s="505"/>
      <c r="AT86" s="505"/>
      <c r="AU86" s="505"/>
      <c r="AV86" s="506"/>
      <c r="AW86" s="36"/>
      <c r="AX86" s="46"/>
      <c r="AY86" s="56"/>
      <c r="BX86" s="55"/>
    </row>
    <row r="87" spans="1:78" ht="30" customHeight="1" thickBot="1">
      <c r="B87" s="605" t="s">
        <v>244</v>
      </c>
      <c r="C87" s="606"/>
      <c r="D87" s="606"/>
      <c r="E87" s="606"/>
      <c r="F87" s="606"/>
      <c r="G87" s="606"/>
      <c r="H87" s="606"/>
      <c r="I87" s="606"/>
      <c r="J87" s="606"/>
      <c r="K87" s="606"/>
      <c r="L87" s="606"/>
      <c r="M87" s="606"/>
      <c r="N87" s="606"/>
      <c r="O87" s="606"/>
      <c r="P87" s="606"/>
      <c r="Q87" s="606"/>
      <c r="R87" s="606"/>
      <c r="S87" s="606"/>
      <c r="T87" s="606"/>
      <c r="U87" s="606"/>
      <c r="V87" s="606"/>
      <c r="W87" s="606"/>
      <c r="X87" s="606"/>
      <c r="Y87" s="606"/>
      <c r="Z87" s="606"/>
      <c r="AA87" s="606"/>
      <c r="AB87" s="606"/>
      <c r="AC87" s="606"/>
      <c r="AD87" s="606"/>
      <c r="AE87" s="606"/>
      <c r="AF87" s="606"/>
      <c r="AG87" s="606"/>
      <c r="AH87" s="606"/>
      <c r="AI87" s="606"/>
      <c r="AJ87" s="606"/>
      <c r="AK87" s="606"/>
      <c r="AL87" s="606"/>
      <c r="AM87" s="606"/>
      <c r="AN87" s="606"/>
      <c r="AO87" s="606"/>
      <c r="AP87" s="606"/>
      <c r="AQ87" s="606"/>
      <c r="AR87" s="606"/>
      <c r="AS87" s="606"/>
      <c r="AT87" s="606"/>
      <c r="AU87" s="606"/>
      <c r="AV87" s="607"/>
      <c r="AW87" s="36"/>
      <c r="AX87" s="46"/>
      <c r="AY87" s="56"/>
      <c r="BX87" s="55"/>
    </row>
    <row r="88" spans="1:78" ht="30" customHeight="1">
      <c r="B88" s="608" t="s">
        <v>235</v>
      </c>
      <c r="C88" s="576"/>
      <c r="D88" s="585" t="s">
        <v>51</v>
      </c>
      <c r="E88" s="585"/>
      <c r="F88" s="585"/>
      <c r="G88" s="585"/>
      <c r="H88" s="585"/>
      <c r="I88" s="585"/>
      <c r="J88" s="585" t="s">
        <v>52</v>
      </c>
      <c r="K88" s="585"/>
      <c r="L88" s="585"/>
      <c r="M88" s="585"/>
      <c r="N88" s="585"/>
      <c r="O88" s="585"/>
      <c r="P88" s="585" t="s">
        <v>189</v>
      </c>
      <c r="Q88" s="585"/>
      <c r="R88" s="585"/>
      <c r="S88" s="585"/>
      <c r="T88" s="585"/>
      <c r="U88" s="585"/>
      <c r="V88" s="585" t="s">
        <v>190</v>
      </c>
      <c r="W88" s="585"/>
      <c r="X88" s="585"/>
      <c r="Y88" s="585"/>
      <c r="Z88" s="585"/>
      <c r="AA88" s="585"/>
      <c r="AB88" s="585" t="s">
        <v>224</v>
      </c>
      <c r="AC88" s="585"/>
      <c r="AD88" s="585"/>
      <c r="AE88" s="576" t="s">
        <v>221</v>
      </c>
      <c r="AF88" s="576"/>
      <c r="AG88" s="576"/>
      <c r="AH88" s="576"/>
      <c r="AI88" s="576"/>
      <c r="AJ88" s="576"/>
      <c r="AK88" s="565" t="s">
        <v>58</v>
      </c>
      <c r="AL88" s="565"/>
      <c r="AM88" s="565"/>
      <c r="AN88" s="565"/>
      <c r="AO88" s="565"/>
      <c r="AP88" s="565"/>
      <c r="AQ88" s="631" t="s">
        <v>562</v>
      </c>
      <c r="AR88" s="787"/>
      <c r="AS88" s="787"/>
      <c r="AT88" s="788"/>
      <c r="AU88" s="631" t="s">
        <v>561</v>
      </c>
      <c r="AV88" s="632"/>
      <c r="AW88" s="36"/>
      <c r="AX88" s="46"/>
      <c r="AY88" s="56"/>
      <c r="BX88" s="55"/>
    </row>
    <row r="89" spans="1:78" ht="24.95" customHeight="1">
      <c r="B89" s="591" t="s">
        <v>225</v>
      </c>
      <c r="C89" s="581"/>
      <c r="D89" s="580" t="s">
        <v>217</v>
      </c>
      <c r="E89" s="580"/>
      <c r="F89" s="580" t="s">
        <v>218</v>
      </c>
      <c r="G89" s="580"/>
      <c r="H89" s="580" t="s">
        <v>515</v>
      </c>
      <c r="I89" s="580"/>
      <c r="J89" s="575" t="s">
        <v>194</v>
      </c>
      <c r="K89" s="575"/>
      <c r="L89" s="575"/>
      <c r="M89" s="575" t="s">
        <v>195</v>
      </c>
      <c r="N89" s="575"/>
      <c r="O89" s="575"/>
      <c r="P89" s="575" t="s">
        <v>194</v>
      </c>
      <c r="Q89" s="575"/>
      <c r="R89" s="575"/>
      <c r="S89" s="575" t="s">
        <v>195</v>
      </c>
      <c r="T89" s="575"/>
      <c r="U89" s="575"/>
      <c r="V89" s="575" t="s">
        <v>194</v>
      </c>
      <c r="W89" s="575"/>
      <c r="X89" s="575"/>
      <c r="Y89" s="575" t="s">
        <v>195</v>
      </c>
      <c r="Z89" s="575"/>
      <c r="AA89" s="575"/>
      <c r="AB89" s="580" t="s">
        <v>219</v>
      </c>
      <c r="AC89" s="580"/>
      <c r="AD89" s="580"/>
      <c r="AE89" s="580" t="s">
        <v>223</v>
      </c>
      <c r="AF89" s="580"/>
      <c r="AG89" s="580"/>
      <c r="AH89" s="581" t="s">
        <v>222</v>
      </c>
      <c r="AI89" s="581"/>
      <c r="AJ89" s="581"/>
      <c r="AK89" s="580" t="s">
        <v>196</v>
      </c>
      <c r="AL89" s="580"/>
      <c r="AM89" s="580"/>
      <c r="AN89" s="580" t="s">
        <v>197</v>
      </c>
      <c r="AO89" s="580"/>
      <c r="AP89" s="580"/>
      <c r="AQ89" s="627" t="s">
        <v>563</v>
      </c>
      <c r="AR89" s="628"/>
      <c r="AS89" s="627" t="s">
        <v>564</v>
      </c>
      <c r="AT89" s="628"/>
      <c r="AU89" s="629" t="s">
        <v>252</v>
      </c>
      <c r="AV89" s="630"/>
      <c r="AW89" s="36"/>
      <c r="AX89" s="46"/>
      <c r="AY89" s="56"/>
      <c r="BX89" s="55"/>
    </row>
    <row r="90" spans="1:78" ht="30" customHeight="1">
      <c r="B90" s="583" t="s">
        <v>243</v>
      </c>
      <c r="C90" s="584"/>
      <c r="D90" s="586" t="str">
        <f>VLOOKUP(I59, AY64:BN77,2,0)</f>
        <v>5.5±0.5</v>
      </c>
      <c r="E90" s="586"/>
      <c r="F90" s="586" t="str">
        <f>VLOOKUP(I59, AY63:BN77,3,0)</f>
        <v>5.5±0.5</v>
      </c>
      <c r="G90" s="586"/>
      <c r="H90" s="586" t="s">
        <v>516</v>
      </c>
      <c r="I90" s="586"/>
      <c r="J90" s="577" t="str">
        <f>VLOOKUP(I59, AY62:BL78,4,0)</f>
        <v>46.5±0.5</v>
      </c>
      <c r="K90" s="578"/>
      <c r="L90" s="579"/>
      <c r="M90" s="577" t="str">
        <f>VLOOKUP(I59, AY62:BL78,5,0)</f>
        <v>46.5±0.5</v>
      </c>
      <c r="N90" s="578"/>
      <c r="O90" s="579"/>
      <c r="P90" s="577" t="str">
        <f>VLOOKUP(I59, AY62:BL78,6,0)</f>
        <v>2±0.5</v>
      </c>
      <c r="Q90" s="578"/>
      <c r="R90" s="579"/>
      <c r="S90" s="577" t="str">
        <f>VLOOKUP(I59, AY62:BL78,7,0)</f>
        <v>2±0.5</v>
      </c>
      <c r="T90" s="578"/>
      <c r="U90" s="579"/>
      <c r="V90" s="577" t="str">
        <f>VLOOKUP(I59, AY62:BL78,8,0)</f>
        <v>10±0.5</v>
      </c>
      <c r="W90" s="578"/>
      <c r="X90" s="579"/>
      <c r="Y90" s="577" t="str">
        <f>VLOOKUP(I59, AY62:BL78,9,0)</f>
        <v>10±0.5</v>
      </c>
      <c r="Z90" s="578"/>
      <c r="AA90" s="579"/>
      <c r="AB90" s="577" t="str">
        <f>VLOOKUP(I59, AY62:BL78,10,0)</f>
        <v>49±0.5</v>
      </c>
      <c r="AC90" s="578"/>
      <c r="AD90" s="579"/>
      <c r="AE90" s="577" t="str">
        <f>VLOOKUP(I59, AY62:BL78,11,0)</f>
        <v>45±0.3</v>
      </c>
      <c r="AF90" s="578"/>
      <c r="AG90" s="579"/>
      <c r="AH90" s="566" t="str">
        <f>VLOOKUP(I59, AY62:BL78,12,0)</f>
        <v>0.200±0.020</v>
      </c>
      <c r="AI90" s="567"/>
      <c r="AJ90" s="568"/>
      <c r="AK90" s="566" t="str">
        <f>VLOOKUP(I59, AY62:BL78,13,0)</f>
        <v>0.500±0.020</v>
      </c>
      <c r="AL90" s="567"/>
      <c r="AM90" s="568"/>
      <c r="AN90" s="566" t="str">
        <f>VLOOKUP(I59, AY62:BL78,14,0)</f>
        <v>0.500±0.020</v>
      </c>
      <c r="AO90" s="567"/>
      <c r="AP90" s="568"/>
      <c r="AQ90" s="639" t="s">
        <v>565</v>
      </c>
      <c r="AR90" s="640"/>
      <c r="AS90" s="640"/>
      <c r="AT90" s="584"/>
      <c r="AU90" s="625" t="s">
        <v>560</v>
      </c>
      <c r="AV90" s="626"/>
      <c r="AW90" s="36"/>
      <c r="AX90" s="46"/>
      <c r="AY90" s="56"/>
      <c r="BX90" s="55"/>
    </row>
    <row r="91" spans="1:78" ht="30" customHeight="1">
      <c r="B91" s="528" t="s">
        <v>199</v>
      </c>
      <c r="C91" s="529"/>
      <c r="D91" s="586"/>
      <c r="E91" s="586"/>
      <c r="F91" s="586"/>
      <c r="G91" s="586"/>
      <c r="H91" s="586"/>
      <c r="I91" s="586"/>
      <c r="J91" s="549"/>
      <c r="K91" s="549"/>
      <c r="L91" s="549"/>
      <c r="M91" s="549"/>
      <c r="N91" s="549"/>
      <c r="O91" s="549"/>
      <c r="P91" s="549"/>
      <c r="Q91" s="549"/>
      <c r="R91" s="549"/>
      <c r="S91" s="549"/>
      <c r="T91" s="549"/>
      <c r="U91" s="549"/>
      <c r="V91" s="549"/>
      <c r="W91" s="549"/>
      <c r="X91" s="549"/>
      <c r="Y91" s="549"/>
      <c r="Z91" s="549"/>
      <c r="AA91" s="549"/>
      <c r="AB91" s="549"/>
      <c r="AC91" s="549"/>
      <c r="AD91" s="549"/>
      <c r="AE91" s="549"/>
      <c r="AF91" s="549"/>
      <c r="AG91" s="549"/>
      <c r="AH91" s="564"/>
      <c r="AI91" s="564"/>
      <c r="AJ91" s="564"/>
      <c r="AK91" s="564"/>
      <c r="AL91" s="564"/>
      <c r="AM91" s="564"/>
      <c r="AN91" s="564"/>
      <c r="AO91" s="564"/>
      <c r="AP91" s="564"/>
      <c r="AQ91" s="614" t="s">
        <v>606</v>
      </c>
      <c r="AR91" s="615"/>
      <c r="AS91" s="614" t="s">
        <v>606</v>
      </c>
      <c r="AT91" s="615"/>
      <c r="AU91" s="621"/>
      <c r="AV91" s="622"/>
      <c r="AW91" s="36"/>
      <c r="AX91" s="46"/>
      <c r="AY91" s="56"/>
      <c r="BX91" s="55"/>
    </row>
    <row r="92" spans="1:78" ht="30" customHeight="1">
      <c r="B92" s="528" t="s">
        <v>200</v>
      </c>
      <c r="C92" s="529"/>
      <c r="D92" s="586"/>
      <c r="E92" s="586"/>
      <c r="F92" s="586"/>
      <c r="G92" s="586"/>
      <c r="H92" s="586"/>
      <c r="I92" s="586"/>
      <c r="J92" s="549"/>
      <c r="K92" s="549"/>
      <c r="L92" s="549"/>
      <c r="M92" s="549"/>
      <c r="N92" s="549"/>
      <c r="O92" s="549"/>
      <c r="P92" s="549"/>
      <c r="Q92" s="549"/>
      <c r="R92" s="549"/>
      <c r="S92" s="549"/>
      <c r="T92" s="549"/>
      <c r="U92" s="549"/>
      <c r="V92" s="549"/>
      <c r="W92" s="549"/>
      <c r="X92" s="549"/>
      <c r="Y92" s="549"/>
      <c r="Z92" s="549"/>
      <c r="AA92" s="549"/>
      <c r="AB92" s="549"/>
      <c r="AC92" s="549"/>
      <c r="AD92" s="549"/>
      <c r="AE92" s="549"/>
      <c r="AF92" s="549"/>
      <c r="AG92" s="549"/>
      <c r="AH92" s="549"/>
      <c r="AI92" s="549"/>
      <c r="AJ92" s="549"/>
      <c r="AK92" s="549"/>
      <c r="AL92" s="549"/>
      <c r="AM92" s="549"/>
      <c r="AN92" s="549"/>
      <c r="AO92" s="549"/>
      <c r="AP92" s="549"/>
      <c r="AQ92" s="614" t="s">
        <v>606</v>
      </c>
      <c r="AR92" s="615"/>
      <c r="AS92" s="614" t="s">
        <v>606</v>
      </c>
      <c r="AT92" s="615"/>
      <c r="AU92" s="621"/>
      <c r="AV92" s="622"/>
      <c r="AW92" s="36"/>
      <c r="AX92" s="46"/>
      <c r="AY92" s="56"/>
      <c r="BX92" s="55"/>
    </row>
    <row r="93" spans="1:78" ht="30" customHeight="1" thickBot="1">
      <c r="B93" s="528" t="s">
        <v>201</v>
      </c>
      <c r="C93" s="529"/>
      <c r="D93" s="586"/>
      <c r="E93" s="586"/>
      <c r="F93" s="586"/>
      <c r="G93" s="586"/>
      <c r="H93" s="586"/>
      <c r="I93" s="586"/>
      <c r="J93" s="549"/>
      <c r="K93" s="549"/>
      <c r="L93" s="549"/>
      <c r="M93" s="549"/>
      <c r="N93" s="549"/>
      <c r="O93" s="549"/>
      <c r="P93" s="549"/>
      <c r="Q93" s="549"/>
      <c r="R93" s="549"/>
      <c r="S93" s="549"/>
      <c r="T93" s="549"/>
      <c r="U93" s="549"/>
      <c r="V93" s="549"/>
      <c r="W93" s="549"/>
      <c r="X93" s="549"/>
      <c r="Y93" s="549"/>
      <c r="Z93" s="549"/>
      <c r="AA93" s="549"/>
      <c r="AB93" s="549"/>
      <c r="AC93" s="549"/>
      <c r="AD93" s="549"/>
      <c r="AE93" s="549"/>
      <c r="AF93" s="549"/>
      <c r="AG93" s="549"/>
      <c r="AH93" s="549"/>
      <c r="AI93" s="549"/>
      <c r="AJ93" s="549"/>
      <c r="AK93" s="549"/>
      <c r="AL93" s="549"/>
      <c r="AM93" s="549"/>
      <c r="AN93" s="549"/>
      <c r="AO93" s="549"/>
      <c r="AP93" s="549"/>
      <c r="AQ93" s="614" t="s">
        <v>606</v>
      </c>
      <c r="AR93" s="615"/>
      <c r="AS93" s="614" t="s">
        <v>606</v>
      </c>
      <c r="AT93" s="615"/>
      <c r="AU93" s="621"/>
      <c r="AV93" s="622"/>
      <c r="AW93" s="36"/>
      <c r="AX93" s="46"/>
      <c r="AY93" s="56"/>
      <c r="BX93" s="55"/>
    </row>
    <row r="94" spans="1:78" ht="30" customHeight="1" thickBot="1">
      <c r="B94" s="618" t="s">
        <v>245</v>
      </c>
      <c r="C94" s="619"/>
      <c r="D94" s="619"/>
      <c r="E94" s="619"/>
      <c r="F94" s="619"/>
      <c r="G94" s="619"/>
      <c r="H94" s="619"/>
      <c r="I94" s="619"/>
      <c r="J94" s="619"/>
      <c r="K94" s="619"/>
      <c r="L94" s="619"/>
      <c r="M94" s="619"/>
      <c r="N94" s="619"/>
      <c r="O94" s="619"/>
      <c r="P94" s="619"/>
      <c r="Q94" s="619"/>
      <c r="R94" s="619"/>
      <c r="S94" s="619"/>
      <c r="T94" s="619"/>
      <c r="U94" s="619"/>
      <c r="V94" s="619"/>
      <c r="W94" s="619"/>
      <c r="X94" s="619"/>
      <c r="Y94" s="619"/>
      <c r="Z94" s="619"/>
      <c r="AA94" s="619"/>
      <c r="AB94" s="619"/>
      <c r="AC94" s="619"/>
      <c r="AD94" s="619"/>
      <c r="AE94" s="619"/>
      <c r="AF94" s="619"/>
      <c r="AG94" s="619"/>
      <c r="AH94" s="619"/>
      <c r="AI94" s="619"/>
      <c r="AJ94" s="619"/>
      <c r="AK94" s="619"/>
      <c r="AL94" s="619"/>
      <c r="AM94" s="619"/>
      <c r="AN94" s="619"/>
      <c r="AO94" s="619"/>
      <c r="AP94" s="619"/>
      <c r="AQ94" s="619"/>
      <c r="AR94" s="619"/>
      <c r="AS94" s="619"/>
      <c r="AT94" s="619"/>
      <c r="AU94" s="619"/>
      <c r="AV94" s="620"/>
      <c r="AW94" s="36"/>
      <c r="AX94" s="46"/>
      <c r="AY94" s="56"/>
      <c r="BX94" s="55"/>
    </row>
    <row r="95" spans="1:78" s="65" customFormat="1" ht="21.95" customHeight="1">
      <c r="A95" s="55"/>
      <c r="B95" s="526" t="s">
        <v>588</v>
      </c>
      <c r="C95" s="522"/>
      <c r="D95" s="522"/>
      <c r="E95" s="524" t="s">
        <v>226</v>
      </c>
      <c r="F95" s="524"/>
      <c r="G95" s="524"/>
      <c r="H95" s="524"/>
      <c r="I95" s="524"/>
      <c r="J95" s="524"/>
      <c r="K95" s="524" t="s">
        <v>228</v>
      </c>
      <c r="L95" s="524"/>
      <c r="M95" s="524"/>
      <c r="N95" s="524"/>
      <c r="O95" s="524"/>
      <c r="P95" s="524"/>
      <c r="Q95" s="524" t="s">
        <v>232</v>
      </c>
      <c r="R95" s="524"/>
      <c r="S95" s="524"/>
      <c r="T95" s="524"/>
      <c r="U95" s="524"/>
      <c r="V95" s="524"/>
      <c r="W95" s="524"/>
      <c r="X95" s="524"/>
      <c r="Y95" s="524"/>
      <c r="Z95" s="524"/>
      <c r="AA95" s="524"/>
      <c r="AB95" s="524"/>
      <c r="AC95" s="524" t="s">
        <v>233</v>
      </c>
      <c r="AD95" s="524"/>
      <c r="AE95" s="524"/>
      <c r="AF95" s="524"/>
      <c r="AG95" s="524"/>
      <c r="AH95" s="524"/>
      <c r="AI95" s="524"/>
      <c r="AJ95" s="524"/>
      <c r="AK95" s="524"/>
      <c r="AL95" s="524"/>
      <c r="AM95" s="524"/>
      <c r="AN95" s="524"/>
      <c r="AO95" s="524"/>
      <c r="AP95" s="524"/>
      <c r="AQ95" s="524"/>
      <c r="AR95" s="524"/>
      <c r="AS95" s="524"/>
      <c r="AT95" s="524"/>
      <c r="AU95" s="524"/>
      <c r="AV95" s="613"/>
      <c r="AW95" s="36"/>
    </row>
    <row r="96" spans="1:78" s="65" customFormat="1" ht="21.95" customHeight="1">
      <c r="B96" s="526"/>
      <c r="C96" s="522"/>
      <c r="D96" s="522"/>
      <c r="E96" s="524" t="s">
        <v>615</v>
      </c>
      <c r="F96" s="524"/>
      <c r="G96" s="524"/>
      <c r="H96" s="524" t="s">
        <v>207</v>
      </c>
      <c r="I96" s="524"/>
      <c r="J96" s="524"/>
      <c r="K96" s="524" t="s">
        <v>208</v>
      </c>
      <c r="L96" s="524"/>
      <c r="M96" s="524"/>
      <c r="N96" s="524" t="s">
        <v>207</v>
      </c>
      <c r="O96" s="524"/>
      <c r="P96" s="524"/>
      <c r="Q96" s="522" t="s">
        <v>229</v>
      </c>
      <c r="R96" s="522"/>
      <c r="S96" s="522"/>
      <c r="T96" s="522" t="s">
        <v>230</v>
      </c>
      <c r="U96" s="522"/>
      <c r="V96" s="522"/>
      <c r="W96" s="522" t="s">
        <v>231</v>
      </c>
      <c r="X96" s="522"/>
      <c r="Y96" s="522"/>
      <c r="Z96" s="493" t="s">
        <v>629</v>
      </c>
      <c r="AA96" s="517"/>
      <c r="AB96" s="142" t="s">
        <v>630</v>
      </c>
      <c r="AC96" s="522" t="s">
        <v>616</v>
      </c>
      <c r="AD96" s="522"/>
      <c r="AE96" s="522"/>
      <c r="AF96" s="522" t="s">
        <v>239</v>
      </c>
      <c r="AG96" s="522"/>
      <c r="AH96" s="522"/>
      <c r="AI96" s="522" t="s">
        <v>240</v>
      </c>
      <c r="AJ96" s="522"/>
      <c r="AK96" s="522"/>
      <c r="AL96" s="522" t="s">
        <v>203</v>
      </c>
      <c r="AM96" s="522"/>
      <c r="AN96" s="522"/>
      <c r="AO96" s="524" t="s">
        <v>209</v>
      </c>
      <c r="AP96" s="524"/>
      <c r="AQ96" s="524"/>
      <c r="AR96" s="524"/>
      <c r="AS96" s="522" t="s">
        <v>210</v>
      </c>
      <c r="AT96" s="522"/>
      <c r="AU96" s="522"/>
      <c r="AV96" s="612"/>
      <c r="AW96" s="41"/>
    </row>
    <row r="97" spans="2:49" s="65" customFormat="1" ht="21.95" customHeight="1">
      <c r="B97" s="526"/>
      <c r="C97" s="522"/>
      <c r="D97" s="522"/>
      <c r="E97" s="522"/>
      <c r="F97" s="522"/>
      <c r="G97" s="522"/>
      <c r="H97" s="522"/>
      <c r="I97" s="522"/>
      <c r="J97" s="522"/>
      <c r="K97" s="522"/>
      <c r="L97" s="522"/>
      <c r="M97" s="522"/>
      <c r="N97" s="522"/>
      <c r="O97" s="522"/>
      <c r="P97" s="522"/>
      <c r="Q97" s="522"/>
      <c r="R97" s="522"/>
      <c r="S97" s="522"/>
      <c r="T97" s="522"/>
      <c r="U97" s="522"/>
      <c r="V97" s="522"/>
      <c r="W97" s="522"/>
      <c r="X97" s="522"/>
      <c r="Y97" s="522"/>
      <c r="Z97" s="493"/>
      <c r="AA97" s="517"/>
      <c r="AB97" s="155"/>
      <c r="AC97" s="522"/>
      <c r="AD97" s="522"/>
      <c r="AE97" s="522"/>
      <c r="AF97" s="522"/>
      <c r="AG97" s="522"/>
      <c r="AH97" s="522"/>
      <c r="AI97" s="522"/>
      <c r="AJ97" s="522"/>
      <c r="AK97" s="522"/>
      <c r="AL97" s="522"/>
      <c r="AM97" s="522"/>
      <c r="AN97" s="522"/>
      <c r="AO97" s="522"/>
      <c r="AP97" s="522"/>
      <c r="AQ97" s="522"/>
      <c r="AR97" s="522"/>
      <c r="AS97" s="522"/>
      <c r="AT97" s="522"/>
      <c r="AU97" s="522"/>
      <c r="AV97" s="612"/>
      <c r="AW97" s="41"/>
    </row>
    <row r="98" spans="2:49" s="65" customFormat="1" ht="21.95" customHeight="1">
      <c r="B98" s="532" t="s">
        <v>589</v>
      </c>
      <c r="C98" s="527"/>
      <c r="D98" s="527"/>
      <c r="E98" s="533" t="s">
        <v>615</v>
      </c>
      <c r="F98" s="533"/>
      <c r="G98" s="533"/>
      <c r="H98" s="533" t="s">
        <v>207</v>
      </c>
      <c r="I98" s="533"/>
      <c r="J98" s="533"/>
      <c r="K98" s="533" t="s">
        <v>208</v>
      </c>
      <c r="L98" s="533"/>
      <c r="M98" s="533"/>
      <c r="N98" s="533" t="s">
        <v>207</v>
      </c>
      <c r="O98" s="533"/>
      <c r="P98" s="533"/>
      <c r="Q98" s="527" t="s">
        <v>229</v>
      </c>
      <c r="R98" s="527"/>
      <c r="S98" s="527"/>
      <c r="T98" s="527" t="s">
        <v>230</v>
      </c>
      <c r="U98" s="527"/>
      <c r="V98" s="527"/>
      <c r="W98" s="527" t="s">
        <v>231</v>
      </c>
      <c r="X98" s="527"/>
      <c r="Y98" s="527"/>
      <c r="Z98" s="491" t="s">
        <v>629</v>
      </c>
      <c r="AA98" s="492"/>
      <c r="AB98" s="143" t="s">
        <v>630</v>
      </c>
      <c r="AC98" s="527" t="s">
        <v>616</v>
      </c>
      <c r="AD98" s="527"/>
      <c r="AE98" s="527"/>
      <c r="AF98" s="527" t="s">
        <v>239</v>
      </c>
      <c r="AG98" s="527"/>
      <c r="AH98" s="527"/>
      <c r="AI98" s="527" t="s">
        <v>240</v>
      </c>
      <c r="AJ98" s="527"/>
      <c r="AK98" s="527"/>
      <c r="AL98" s="527" t="s">
        <v>203</v>
      </c>
      <c r="AM98" s="527"/>
      <c r="AN98" s="527"/>
      <c r="AO98" s="533" t="s">
        <v>209</v>
      </c>
      <c r="AP98" s="533"/>
      <c r="AQ98" s="533"/>
      <c r="AR98" s="533"/>
      <c r="AS98" s="527" t="s">
        <v>210</v>
      </c>
      <c r="AT98" s="527"/>
      <c r="AU98" s="527"/>
      <c r="AV98" s="737"/>
      <c r="AW98" s="41"/>
    </row>
    <row r="99" spans="2:49" s="65" customFormat="1" ht="21.95" customHeight="1">
      <c r="B99" s="532"/>
      <c r="C99" s="527"/>
      <c r="D99" s="527"/>
      <c r="E99" s="527"/>
      <c r="F99" s="527"/>
      <c r="G99" s="527"/>
      <c r="H99" s="527"/>
      <c r="I99" s="527"/>
      <c r="J99" s="527"/>
      <c r="K99" s="527"/>
      <c r="L99" s="527"/>
      <c r="M99" s="527"/>
      <c r="N99" s="527"/>
      <c r="O99" s="527"/>
      <c r="P99" s="527"/>
      <c r="Q99" s="527"/>
      <c r="R99" s="527"/>
      <c r="S99" s="527"/>
      <c r="T99" s="527"/>
      <c r="U99" s="527"/>
      <c r="V99" s="527"/>
      <c r="W99" s="527"/>
      <c r="X99" s="527"/>
      <c r="Y99" s="527"/>
      <c r="Z99" s="491"/>
      <c r="AA99" s="492"/>
      <c r="AB99" s="156"/>
      <c r="AC99" s="527"/>
      <c r="AD99" s="527"/>
      <c r="AE99" s="527"/>
      <c r="AF99" s="527"/>
      <c r="AG99" s="527"/>
      <c r="AH99" s="527"/>
      <c r="AI99" s="527"/>
      <c r="AJ99" s="527"/>
      <c r="AK99" s="527"/>
      <c r="AL99" s="527"/>
      <c r="AM99" s="527"/>
      <c r="AN99" s="527"/>
      <c r="AO99" s="527"/>
      <c r="AP99" s="527"/>
      <c r="AQ99" s="527"/>
      <c r="AR99" s="527"/>
      <c r="AS99" s="527"/>
      <c r="AT99" s="527"/>
      <c r="AU99" s="527"/>
      <c r="AV99" s="737"/>
      <c r="AW99" s="41"/>
    </row>
    <row r="100" spans="2:49" s="65" customFormat="1" ht="21.95" customHeight="1">
      <c r="B100" s="523" t="s">
        <v>233</v>
      </c>
      <c r="C100" s="524"/>
      <c r="D100" s="524"/>
      <c r="E100" s="524"/>
      <c r="F100" s="524"/>
      <c r="G100" s="524"/>
      <c r="H100" s="524"/>
      <c r="I100" s="524"/>
      <c r="J100" s="524"/>
      <c r="K100" s="524"/>
      <c r="L100" s="524"/>
      <c r="M100" s="524"/>
      <c r="N100" s="524"/>
      <c r="O100" s="524"/>
      <c r="P100" s="524"/>
      <c r="Q100" s="524"/>
      <c r="R100" s="524"/>
      <c r="S100" s="524"/>
      <c r="T100" s="524"/>
      <c r="U100" s="524"/>
      <c r="V100" s="524"/>
      <c r="W100" s="522" t="s">
        <v>212</v>
      </c>
      <c r="X100" s="522"/>
      <c r="Y100" s="522"/>
      <c r="Z100" s="525" t="s">
        <v>621</v>
      </c>
      <c r="AA100" s="525"/>
      <c r="AB100" s="525"/>
      <c r="AC100" s="485" t="s">
        <v>617</v>
      </c>
      <c r="AD100" s="486"/>
      <c r="AE100" s="487"/>
      <c r="AF100" s="485" t="s">
        <v>620</v>
      </c>
      <c r="AG100" s="487"/>
      <c r="AH100" s="485" t="s">
        <v>626</v>
      </c>
      <c r="AI100" s="487"/>
      <c r="AJ100" s="485" t="s">
        <v>625</v>
      </c>
      <c r="AK100" s="487"/>
      <c r="AL100" s="485" t="s">
        <v>618</v>
      </c>
      <c r="AM100" s="487"/>
      <c r="AN100" s="149" t="s">
        <v>192</v>
      </c>
      <c r="AO100" s="149"/>
      <c r="AP100" s="514" t="s">
        <v>193</v>
      </c>
      <c r="AQ100" s="515"/>
      <c r="AR100" s="516"/>
      <c r="AS100" s="800" t="s">
        <v>59</v>
      </c>
      <c r="AT100" s="800"/>
      <c r="AU100" s="800"/>
      <c r="AV100" s="801"/>
      <c r="AW100" s="41"/>
    </row>
    <row r="101" spans="2:49" s="65" customFormat="1" ht="21.95" customHeight="1">
      <c r="B101" s="526" t="s">
        <v>587</v>
      </c>
      <c r="C101" s="522"/>
      <c r="D101" s="522"/>
      <c r="E101" s="522" t="s">
        <v>204</v>
      </c>
      <c r="F101" s="522"/>
      <c r="G101" s="522"/>
      <c r="H101" s="522" t="s">
        <v>229</v>
      </c>
      <c r="I101" s="522"/>
      <c r="J101" s="522"/>
      <c r="K101" s="522" t="s">
        <v>231</v>
      </c>
      <c r="L101" s="522"/>
      <c r="M101" s="522"/>
      <c r="N101" s="522" t="s">
        <v>237</v>
      </c>
      <c r="O101" s="522"/>
      <c r="P101" s="522"/>
      <c r="Q101" s="524" t="s">
        <v>234</v>
      </c>
      <c r="R101" s="524"/>
      <c r="S101" s="524"/>
      <c r="T101" s="524" t="s">
        <v>283</v>
      </c>
      <c r="U101" s="524"/>
      <c r="V101" s="524"/>
      <c r="W101" s="522"/>
      <c r="X101" s="522"/>
      <c r="Y101" s="522"/>
      <c r="Z101" s="525"/>
      <c r="AA101" s="525"/>
      <c r="AB101" s="525"/>
      <c r="AC101" s="512"/>
      <c r="AD101" s="535"/>
      <c r="AE101" s="513"/>
      <c r="AF101" s="512"/>
      <c r="AG101" s="513"/>
      <c r="AH101" s="512"/>
      <c r="AI101" s="513"/>
      <c r="AJ101" s="512"/>
      <c r="AK101" s="513"/>
      <c r="AL101" s="512"/>
      <c r="AM101" s="513"/>
      <c r="AN101" s="149" t="s">
        <v>198</v>
      </c>
      <c r="AO101" s="149"/>
      <c r="AP101" s="149" t="s">
        <v>619</v>
      </c>
      <c r="AQ101" s="149"/>
      <c r="AR101" s="149"/>
      <c r="AS101" s="800" t="s">
        <v>619</v>
      </c>
      <c r="AT101" s="800"/>
      <c r="AU101" s="800"/>
      <c r="AV101" s="801"/>
      <c r="AW101" s="41"/>
    </row>
    <row r="102" spans="2:49" s="65" customFormat="1" ht="21.95" customHeight="1">
      <c r="B102" s="526"/>
      <c r="C102" s="522"/>
      <c r="D102" s="522"/>
      <c r="E102" s="493"/>
      <c r="F102" s="494"/>
      <c r="G102" s="517"/>
      <c r="H102" s="493"/>
      <c r="I102" s="494"/>
      <c r="J102" s="517"/>
      <c r="K102" s="493"/>
      <c r="L102" s="494"/>
      <c r="M102" s="517"/>
      <c r="N102" s="493"/>
      <c r="O102" s="494"/>
      <c r="P102" s="517"/>
      <c r="Q102" s="493"/>
      <c r="R102" s="494"/>
      <c r="S102" s="517"/>
      <c r="T102" s="493"/>
      <c r="U102" s="494"/>
      <c r="V102" s="517"/>
      <c r="W102" s="522"/>
      <c r="X102" s="522"/>
      <c r="Y102" s="522"/>
      <c r="Z102" s="522"/>
      <c r="AA102" s="522"/>
      <c r="AB102" s="522"/>
      <c r="AC102" s="493"/>
      <c r="AD102" s="494"/>
      <c r="AE102" s="517"/>
      <c r="AF102" s="493"/>
      <c r="AG102" s="517"/>
      <c r="AH102" s="493"/>
      <c r="AI102" s="517"/>
      <c r="AJ102" s="493"/>
      <c r="AK102" s="517"/>
      <c r="AL102" s="493"/>
      <c r="AM102" s="517"/>
      <c r="AN102" s="518"/>
      <c r="AO102" s="519"/>
      <c r="AP102" s="150"/>
      <c r="AQ102" s="150"/>
      <c r="AR102" s="151"/>
      <c r="AS102" s="793"/>
      <c r="AT102" s="794"/>
      <c r="AU102" s="794"/>
      <c r="AV102" s="795"/>
      <c r="AW102" s="41"/>
    </row>
    <row r="103" spans="2:49" s="65" customFormat="1" ht="30" customHeight="1" thickBot="1">
      <c r="B103" s="532" t="s">
        <v>589</v>
      </c>
      <c r="C103" s="527"/>
      <c r="D103" s="527"/>
      <c r="E103" s="527" t="s">
        <v>204</v>
      </c>
      <c r="F103" s="527"/>
      <c r="G103" s="527"/>
      <c r="H103" s="527" t="s">
        <v>229</v>
      </c>
      <c r="I103" s="527"/>
      <c r="J103" s="527"/>
      <c r="K103" s="527" t="s">
        <v>231</v>
      </c>
      <c r="L103" s="527"/>
      <c r="M103" s="527"/>
      <c r="N103" s="527" t="s">
        <v>237</v>
      </c>
      <c r="O103" s="527"/>
      <c r="P103" s="527"/>
      <c r="Q103" s="533" t="s">
        <v>234</v>
      </c>
      <c r="R103" s="533"/>
      <c r="S103" s="533"/>
      <c r="T103" s="533" t="s">
        <v>627</v>
      </c>
      <c r="U103" s="533"/>
      <c r="V103" s="533"/>
      <c r="W103" s="491" t="s">
        <v>212</v>
      </c>
      <c r="X103" s="534"/>
      <c r="Y103" s="492"/>
      <c r="Z103" s="734" t="s">
        <v>622</v>
      </c>
      <c r="AA103" s="735"/>
      <c r="AB103" s="736"/>
      <c r="AC103" s="491" t="s">
        <v>617</v>
      </c>
      <c r="AD103" s="534"/>
      <c r="AE103" s="534"/>
      <c r="AF103" s="491" t="s">
        <v>620</v>
      </c>
      <c r="AG103" s="492"/>
      <c r="AH103" s="491" t="s">
        <v>624</v>
      </c>
      <c r="AI103" s="492"/>
      <c r="AJ103" s="491" t="s">
        <v>625</v>
      </c>
      <c r="AK103" s="492"/>
      <c r="AL103" s="491" t="s">
        <v>618</v>
      </c>
      <c r="AM103" s="492"/>
      <c r="AN103" s="520"/>
      <c r="AO103" s="521"/>
      <c r="AP103" s="152"/>
      <c r="AQ103" s="152"/>
      <c r="AR103" s="153"/>
      <c r="AS103" s="796"/>
      <c r="AT103" s="797"/>
      <c r="AU103" s="798"/>
      <c r="AV103" s="799"/>
      <c r="AW103" s="41"/>
    </row>
    <row r="104" spans="2:49" s="65" customFormat="1" ht="21.95" customHeight="1" thickBot="1">
      <c r="B104" s="532"/>
      <c r="C104" s="527"/>
      <c r="D104" s="527"/>
      <c r="E104" s="527"/>
      <c r="F104" s="527"/>
      <c r="G104" s="527"/>
      <c r="H104" s="527"/>
      <c r="I104" s="527"/>
      <c r="J104" s="527"/>
      <c r="K104" s="527"/>
      <c r="L104" s="527"/>
      <c r="M104" s="527"/>
      <c r="N104" s="527"/>
      <c r="O104" s="527"/>
      <c r="P104" s="527"/>
      <c r="Q104" s="527"/>
      <c r="R104" s="527"/>
      <c r="S104" s="527"/>
      <c r="T104" s="527"/>
      <c r="U104" s="527"/>
      <c r="V104" s="527"/>
      <c r="W104" s="527"/>
      <c r="X104" s="527"/>
      <c r="Y104" s="527"/>
      <c r="Z104" s="527"/>
      <c r="AA104" s="527"/>
      <c r="AB104" s="527"/>
      <c r="AC104" s="491"/>
      <c r="AD104" s="534"/>
      <c r="AE104" s="492"/>
      <c r="AF104" s="491"/>
      <c r="AG104" s="492"/>
      <c r="AH104" s="491"/>
      <c r="AI104" s="492"/>
      <c r="AJ104" s="491"/>
      <c r="AK104" s="492"/>
      <c r="AL104" s="491"/>
      <c r="AM104" s="492"/>
      <c r="AN104" s="493" t="s">
        <v>628</v>
      </c>
      <c r="AO104" s="494"/>
      <c r="AP104" s="494"/>
      <c r="AQ104" s="494"/>
      <c r="AR104" s="495"/>
      <c r="AS104" s="483" t="s">
        <v>623</v>
      </c>
      <c r="AT104" s="484"/>
      <c r="AU104" s="483" t="s">
        <v>623</v>
      </c>
      <c r="AV104" s="484"/>
      <c r="AW104" s="41"/>
    </row>
    <row r="105" spans="2:49" s="65" customFormat="1" ht="21.95" customHeight="1">
      <c r="B105" s="528" t="s">
        <v>214</v>
      </c>
      <c r="C105" s="529"/>
      <c r="D105" s="529"/>
      <c r="E105" s="485"/>
      <c r="F105" s="486"/>
      <c r="G105" s="486"/>
      <c r="H105" s="486"/>
      <c r="I105" s="486"/>
      <c r="J105" s="486"/>
      <c r="K105" s="486"/>
      <c r="L105" s="486"/>
      <c r="M105" s="486"/>
      <c r="N105" s="486"/>
      <c r="O105" s="486"/>
      <c r="P105" s="486"/>
      <c r="Q105" s="486"/>
      <c r="R105" s="486"/>
      <c r="S105" s="486"/>
      <c r="T105" s="486"/>
      <c r="U105" s="486"/>
      <c r="V105" s="486"/>
      <c r="W105" s="486"/>
      <c r="X105" s="486"/>
      <c r="Y105" s="486"/>
      <c r="Z105" s="486"/>
      <c r="AA105" s="486"/>
      <c r="AB105" s="486"/>
      <c r="AC105" s="486"/>
      <c r="AD105" s="486"/>
      <c r="AE105" s="486"/>
      <c r="AF105" s="486"/>
      <c r="AG105" s="487"/>
      <c r="AH105" s="485"/>
      <c r="AI105" s="486"/>
      <c r="AJ105" s="486"/>
      <c r="AK105" s="486"/>
      <c r="AL105" s="486"/>
      <c r="AM105" s="486"/>
      <c r="AN105" s="486"/>
      <c r="AO105" s="486"/>
      <c r="AP105" s="486"/>
      <c r="AQ105" s="486"/>
      <c r="AR105" s="487"/>
      <c r="AS105" s="154"/>
      <c r="AT105" s="154"/>
      <c r="AU105" s="154"/>
      <c r="AV105" s="154"/>
      <c r="AW105" s="41"/>
    </row>
    <row r="106" spans="2:49" s="65" customFormat="1" ht="30" customHeight="1" thickBot="1">
      <c r="B106" s="530"/>
      <c r="C106" s="531"/>
      <c r="D106" s="531"/>
      <c r="E106" s="488"/>
      <c r="F106" s="489"/>
      <c r="G106" s="489"/>
      <c r="H106" s="489"/>
      <c r="I106" s="489"/>
      <c r="J106" s="489"/>
      <c r="K106" s="489"/>
      <c r="L106" s="489"/>
      <c r="M106" s="489"/>
      <c r="N106" s="489"/>
      <c r="O106" s="489"/>
      <c r="P106" s="489"/>
      <c r="Q106" s="489"/>
      <c r="R106" s="489"/>
      <c r="S106" s="489"/>
      <c r="T106" s="489"/>
      <c r="U106" s="489"/>
      <c r="V106" s="489"/>
      <c r="W106" s="489"/>
      <c r="X106" s="489"/>
      <c r="Y106" s="489"/>
      <c r="Z106" s="489"/>
      <c r="AA106" s="489"/>
      <c r="AB106" s="489"/>
      <c r="AC106" s="489"/>
      <c r="AD106" s="489"/>
      <c r="AE106" s="489"/>
      <c r="AF106" s="489"/>
      <c r="AG106" s="490"/>
      <c r="AH106" s="488"/>
      <c r="AI106" s="489"/>
      <c r="AJ106" s="489"/>
      <c r="AK106" s="489"/>
      <c r="AL106" s="489"/>
      <c r="AM106" s="489"/>
      <c r="AN106" s="489"/>
      <c r="AO106" s="489"/>
      <c r="AP106" s="489"/>
      <c r="AQ106" s="489"/>
      <c r="AR106" s="490"/>
      <c r="AS106" s="145"/>
      <c r="AT106" s="145"/>
      <c r="AU106" s="145"/>
      <c r="AV106" s="145"/>
      <c r="AW106" s="41"/>
    </row>
    <row r="107" spans="2:49">
      <c r="AW107" s="36"/>
    </row>
  </sheetData>
  <mergeCells count="926">
    <mergeCell ref="E102:G102"/>
    <mergeCell ref="AC102:AE102"/>
    <mergeCell ref="AA75:AB75"/>
    <mergeCell ref="AA76:AB76"/>
    <mergeCell ref="AA77:AB77"/>
    <mergeCell ref="AA78:AB78"/>
    <mergeCell ref="AE76:AF76"/>
    <mergeCell ref="AE78:AF78"/>
    <mergeCell ref="AG75:AH75"/>
    <mergeCell ref="AG76:AH76"/>
    <mergeCell ref="AG78:AH78"/>
    <mergeCell ref="AC77:AD77"/>
    <mergeCell ref="AE77:AF77"/>
    <mergeCell ref="AG77:AH77"/>
    <mergeCell ref="AC78:AD78"/>
    <mergeCell ref="N102:P102"/>
    <mergeCell ref="Q102:S102"/>
    <mergeCell ref="T102:V102"/>
    <mergeCell ref="W102:Y102"/>
    <mergeCell ref="Z102:AB102"/>
    <mergeCell ref="AC99:AE99"/>
    <mergeCell ref="W99:Y99"/>
    <mergeCell ref="U77:V77"/>
    <mergeCell ref="W77:X77"/>
    <mergeCell ref="AS102:AV103"/>
    <mergeCell ref="W103:Y103"/>
    <mergeCell ref="Z103:AB103"/>
    <mergeCell ref="N103:P103"/>
    <mergeCell ref="Q103:S103"/>
    <mergeCell ref="T103:V103"/>
    <mergeCell ref="AC103:AE103"/>
    <mergeCell ref="AF103:AG103"/>
    <mergeCell ref="B105:D106"/>
    <mergeCell ref="E104:G104"/>
    <mergeCell ref="H104:J104"/>
    <mergeCell ref="K104:M104"/>
    <mergeCell ref="N104:P104"/>
    <mergeCell ref="Q104:S104"/>
    <mergeCell ref="T104:V104"/>
    <mergeCell ref="W104:Y104"/>
    <mergeCell ref="Z104:AB104"/>
    <mergeCell ref="B103:D104"/>
    <mergeCell ref="E105:AG106"/>
    <mergeCell ref="E103:G103"/>
    <mergeCell ref="H103:J103"/>
    <mergeCell ref="K103:M103"/>
    <mergeCell ref="AU104:AV104"/>
    <mergeCell ref="AH105:AR106"/>
    <mergeCell ref="T99:V99"/>
    <mergeCell ref="AO99:AR99"/>
    <mergeCell ref="AS99:AV99"/>
    <mergeCell ref="B100:V100"/>
    <mergeCell ref="W100:Y101"/>
    <mergeCell ref="Z100:AB101"/>
    <mergeCell ref="AH100:AI101"/>
    <mergeCell ref="AJ100:AK101"/>
    <mergeCell ref="AS100:AV100"/>
    <mergeCell ref="B101:D102"/>
    <mergeCell ref="E101:G101"/>
    <mergeCell ref="H101:J101"/>
    <mergeCell ref="K101:M101"/>
    <mergeCell ref="N101:P101"/>
    <mergeCell ref="Q101:S101"/>
    <mergeCell ref="T101:V101"/>
    <mergeCell ref="AS101:AV101"/>
    <mergeCell ref="AC100:AE101"/>
    <mergeCell ref="AF100:AG101"/>
    <mergeCell ref="AI99:AK99"/>
    <mergeCell ref="AL99:AN99"/>
    <mergeCell ref="AF102:AG102"/>
    <mergeCell ref="H102:J102"/>
    <mergeCell ref="K102:M102"/>
    <mergeCell ref="AC50:AE50"/>
    <mergeCell ref="AF50:AG50"/>
    <mergeCell ref="AO97:AR97"/>
    <mergeCell ref="AS97:AV97"/>
    <mergeCell ref="B98:D99"/>
    <mergeCell ref="E98:G98"/>
    <mergeCell ref="H98:J98"/>
    <mergeCell ref="K98:M98"/>
    <mergeCell ref="N98:P98"/>
    <mergeCell ref="Q98:S98"/>
    <mergeCell ref="T98:V98"/>
    <mergeCell ref="W98:Y98"/>
    <mergeCell ref="AC98:AE98"/>
    <mergeCell ref="AF98:AH98"/>
    <mergeCell ref="AI98:AK98"/>
    <mergeCell ref="AL98:AN98"/>
    <mergeCell ref="AO98:AR98"/>
    <mergeCell ref="AS98:AV98"/>
    <mergeCell ref="E99:G99"/>
    <mergeCell ref="H99:J99"/>
    <mergeCell ref="AF99:AH99"/>
    <mergeCell ref="K99:M99"/>
    <mergeCell ref="N99:P99"/>
    <mergeCell ref="Q99:S99"/>
    <mergeCell ref="B49:D50"/>
    <mergeCell ref="E50:G50"/>
    <mergeCell ref="H50:J50"/>
    <mergeCell ref="Z50:AB50"/>
    <mergeCell ref="E49:G49"/>
    <mergeCell ref="H49:J49"/>
    <mergeCell ref="K49:M49"/>
    <mergeCell ref="T50:V50"/>
    <mergeCell ref="W50:Y50"/>
    <mergeCell ref="B46:V46"/>
    <mergeCell ref="W46:Y47"/>
    <mergeCell ref="Z46:AB47"/>
    <mergeCell ref="B47:D48"/>
    <mergeCell ref="E47:G47"/>
    <mergeCell ref="H47:J47"/>
    <mergeCell ref="K47:M47"/>
    <mergeCell ref="N47:P47"/>
    <mergeCell ref="Q47:S47"/>
    <mergeCell ref="T47:V47"/>
    <mergeCell ref="B44:D45"/>
    <mergeCell ref="E44:G44"/>
    <mergeCell ref="H44:J44"/>
    <mergeCell ref="K44:M44"/>
    <mergeCell ref="N44:P44"/>
    <mergeCell ref="Q44:S44"/>
    <mergeCell ref="T44:V44"/>
    <mergeCell ref="W44:Y44"/>
    <mergeCell ref="E45:G45"/>
    <mergeCell ref="H45:J45"/>
    <mergeCell ref="K45:M45"/>
    <mergeCell ref="N45:P45"/>
    <mergeCell ref="Q45:S45"/>
    <mergeCell ref="T45:V45"/>
    <mergeCell ref="W45:Y45"/>
    <mergeCell ref="AK37:AM37"/>
    <mergeCell ref="AN37:AP37"/>
    <mergeCell ref="AQ36:AT36"/>
    <mergeCell ref="B41:D43"/>
    <mergeCell ref="E43:G43"/>
    <mergeCell ref="H43:J43"/>
    <mergeCell ref="K43:M43"/>
    <mergeCell ref="N43:P43"/>
    <mergeCell ref="Q43:S43"/>
    <mergeCell ref="T43:V43"/>
    <mergeCell ref="W43:Y43"/>
    <mergeCell ref="AO43:AR43"/>
    <mergeCell ref="AS43:AV43"/>
    <mergeCell ref="AH39:AJ39"/>
    <mergeCell ref="AO42:AR42"/>
    <mergeCell ref="AS42:AV42"/>
    <mergeCell ref="K42:M42"/>
    <mergeCell ref="N42:P42"/>
    <mergeCell ref="Q42:S42"/>
    <mergeCell ref="T42:V42"/>
    <mergeCell ref="W42:Y42"/>
    <mergeCell ref="B40:AV40"/>
    <mergeCell ref="E41:J41"/>
    <mergeCell ref="K41:P41"/>
    <mergeCell ref="A7:A11"/>
    <mergeCell ref="B7:AH7"/>
    <mergeCell ref="AI7:AV12"/>
    <mergeCell ref="L10:M11"/>
    <mergeCell ref="N10:O11"/>
    <mergeCell ref="D12:G13"/>
    <mergeCell ref="H12:K12"/>
    <mergeCell ref="AI13:AV13"/>
    <mergeCell ref="L9:M9"/>
    <mergeCell ref="N9:O9"/>
    <mergeCell ref="S11:AB11"/>
    <mergeCell ref="AC11:AD11"/>
    <mergeCell ref="AE11:AH11"/>
    <mergeCell ref="AE12:AH12"/>
    <mergeCell ref="H13:K13"/>
    <mergeCell ref="L13:O13"/>
    <mergeCell ref="S13:AB13"/>
    <mergeCell ref="AC9:AD9"/>
    <mergeCell ref="AE9:AH9"/>
    <mergeCell ref="P9:R11"/>
    <mergeCell ref="S10:AB10"/>
    <mergeCell ref="AC10:AD10"/>
    <mergeCell ref="AE10:AH10"/>
    <mergeCell ref="Y17:AB17"/>
    <mergeCell ref="AC17:AH17"/>
    <mergeCell ref="AQ2:AS2"/>
    <mergeCell ref="AT2:AV2"/>
    <mergeCell ref="C3:E4"/>
    <mergeCell ref="F3:H4"/>
    <mergeCell ref="I3:K4"/>
    <mergeCell ref="AN3:AP4"/>
    <mergeCell ref="AQ3:AS4"/>
    <mergeCell ref="AT3:AV4"/>
    <mergeCell ref="AQ6:AV6"/>
    <mergeCell ref="AQ5:AV5"/>
    <mergeCell ref="H14:O14"/>
    <mergeCell ref="P14:R14"/>
    <mergeCell ref="W14:Z14"/>
    <mergeCell ref="AA14:AD14"/>
    <mergeCell ref="AE14:AH14"/>
    <mergeCell ref="AE13:AH13"/>
    <mergeCell ref="L12:O12"/>
    <mergeCell ref="P12:R13"/>
    <mergeCell ref="S12:AB12"/>
    <mergeCell ref="AC12:AD12"/>
    <mergeCell ref="AC13:AD13"/>
    <mergeCell ref="B2:B4"/>
    <mergeCell ref="C2:E2"/>
    <mergeCell ref="F2:H2"/>
    <mergeCell ref="I2:K2"/>
    <mergeCell ref="L2:AL4"/>
    <mergeCell ref="B6:H6"/>
    <mergeCell ref="I6:T6"/>
    <mergeCell ref="U6:AF6"/>
    <mergeCell ref="AG6:AJ6"/>
    <mergeCell ref="B5:H5"/>
    <mergeCell ref="I5:T5"/>
    <mergeCell ref="U5:AF5"/>
    <mergeCell ref="AG5:AJ5"/>
    <mergeCell ref="AK5:AP5"/>
    <mergeCell ref="AK6:AP6"/>
    <mergeCell ref="AM2:AM4"/>
    <mergeCell ref="AN2:AP2"/>
    <mergeCell ref="BK7:BL7"/>
    <mergeCell ref="BM7:BM8"/>
    <mergeCell ref="BN7:BN8"/>
    <mergeCell ref="BO7:BS7"/>
    <mergeCell ref="BT7:BX7"/>
    <mergeCell ref="B8:C8"/>
    <mergeCell ref="D8:G8"/>
    <mergeCell ref="H8:M8"/>
    <mergeCell ref="N8:U8"/>
    <mergeCell ref="V8:AA8"/>
    <mergeCell ref="BB7:BC7"/>
    <mergeCell ref="BD7:BE7"/>
    <mergeCell ref="BF7:BG7"/>
    <mergeCell ref="BH7:BH8"/>
    <mergeCell ref="BI7:BI8"/>
    <mergeCell ref="BJ7:BJ8"/>
    <mergeCell ref="AW7:AW11"/>
    <mergeCell ref="AY7:AY8"/>
    <mergeCell ref="AZ7:BA7"/>
    <mergeCell ref="AB8:AH8"/>
    <mergeCell ref="B9:C13"/>
    <mergeCell ref="D9:G11"/>
    <mergeCell ref="H9:K11"/>
    <mergeCell ref="S9:AB9"/>
    <mergeCell ref="A14:A18"/>
    <mergeCell ref="B14:G14"/>
    <mergeCell ref="AI14:AJ14"/>
    <mergeCell ref="AK14:AO14"/>
    <mergeCell ref="AP14:AQ14"/>
    <mergeCell ref="AR14:AV14"/>
    <mergeCell ref="S14:V14"/>
    <mergeCell ref="AM17:AO17"/>
    <mergeCell ref="B17:J17"/>
    <mergeCell ref="K17:X17"/>
    <mergeCell ref="B18:D18"/>
    <mergeCell ref="E18:G18"/>
    <mergeCell ref="H18:J18"/>
    <mergeCell ref="K18:N18"/>
    <mergeCell ref="O18:Q18"/>
    <mergeCell ref="R18:U18"/>
    <mergeCell ref="V18:X18"/>
    <mergeCell ref="Y18:AB18"/>
    <mergeCell ref="AC18:AE18"/>
    <mergeCell ref="B15:G16"/>
    <mergeCell ref="H15:R16"/>
    <mergeCell ref="S15:X16"/>
    <mergeCell ref="AI15:AV15"/>
    <mergeCell ref="AI16:AL16"/>
    <mergeCell ref="A19:A25"/>
    <mergeCell ref="B19:AH20"/>
    <mergeCell ref="AW19:AW25"/>
    <mergeCell ref="B21:D22"/>
    <mergeCell ref="E21:P21"/>
    <mergeCell ref="Q21:Z21"/>
    <mergeCell ref="AA21:AH21"/>
    <mergeCell ref="E22:F22"/>
    <mergeCell ref="G22:H22"/>
    <mergeCell ref="I22:J22"/>
    <mergeCell ref="K22:L22"/>
    <mergeCell ref="M22:N22"/>
    <mergeCell ref="W22:X22"/>
    <mergeCell ref="AA22:AB22"/>
    <mergeCell ref="AC22:AD22"/>
    <mergeCell ref="B23:D23"/>
    <mergeCell ref="E23:F23"/>
    <mergeCell ref="G23:H23"/>
    <mergeCell ref="I23:J23"/>
    <mergeCell ref="K23:L23"/>
    <mergeCell ref="M23:N23"/>
    <mergeCell ref="Q23:R23"/>
    <mergeCell ref="AA24:AB24"/>
    <mergeCell ref="AC24:AD24"/>
    <mergeCell ref="AF18:AH18"/>
    <mergeCell ref="AE22:AF22"/>
    <mergeCell ref="AG22:AH22"/>
    <mergeCell ref="AA23:AB23"/>
    <mergeCell ref="AC23:AD23"/>
    <mergeCell ref="AE23:AF23"/>
    <mergeCell ref="AG23:AH23"/>
    <mergeCell ref="S23:T23"/>
    <mergeCell ref="Q22:R22"/>
    <mergeCell ref="S22:T22"/>
    <mergeCell ref="U22:V22"/>
    <mergeCell ref="U23:V23"/>
    <mergeCell ref="AE28:AG28"/>
    <mergeCell ref="AH28:AL28"/>
    <mergeCell ref="B30:H30"/>
    <mergeCell ref="I30:T30"/>
    <mergeCell ref="U30:AF30"/>
    <mergeCell ref="AE24:AF24"/>
    <mergeCell ref="W23:X23"/>
    <mergeCell ref="AG24:AH24"/>
    <mergeCell ref="B24:D24"/>
    <mergeCell ref="E24:F24"/>
    <mergeCell ref="G24:H24"/>
    <mergeCell ref="I24:J24"/>
    <mergeCell ref="K24:L24"/>
    <mergeCell ref="M24:N24"/>
    <mergeCell ref="U24:V24"/>
    <mergeCell ref="W24:X24"/>
    <mergeCell ref="Q24:R24"/>
    <mergeCell ref="S24:T24"/>
    <mergeCell ref="AA25:AB25"/>
    <mergeCell ref="AC25:AD25"/>
    <mergeCell ref="AE25:AF25"/>
    <mergeCell ref="AG25:AH25"/>
    <mergeCell ref="B27:AD29"/>
    <mergeCell ref="Q25:R25"/>
    <mergeCell ref="E32:H32"/>
    <mergeCell ref="I32:K32"/>
    <mergeCell ref="L32:P32"/>
    <mergeCell ref="T32:X32"/>
    <mergeCell ref="W25:X25"/>
    <mergeCell ref="B25:D25"/>
    <mergeCell ref="E25:F25"/>
    <mergeCell ref="G25:H25"/>
    <mergeCell ref="I25:J25"/>
    <mergeCell ref="K25:L25"/>
    <mergeCell ref="M25:N25"/>
    <mergeCell ref="S25:T25"/>
    <mergeCell ref="U25:V25"/>
    <mergeCell ref="AR32:AV32"/>
    <mergeCell ref="Y32:AA32"/>
    <mergeCell ref="AQ34:AT34"/>
    <mergeCell ref="AU34:AV34"/>
    <mergeCell ref="AE35:AG35"/>
    <mergeCell ref="AH35:AJ35"/>
    <mergeCell ref="V35:X35"/>
    <mergeCell ref="B33:AV33"/>
    <mergeCell ref="AT28:AV29"/>
    <mergeCell ref="AE29:AG29"/>
    <mergeCell ref="AH29:AL29"/>
    <mergeCell ref="AO32:AQ32"/>
    <mergeCell ref="AM27:AM29"/>
    <mergeCell ref="AG30:AJ30"/>
    <mergeCell ref="AK30:AN30"/>
    <mergeCell ref="AO30:AR30"/>
    <mergeCell ref="AS30:AV30"/>
    <mergeCell ref="B31:H31"/>
    <mergeCell ref="I31:T31"/>
    <mergeCell ref="U31:AF31"/>
    <mergeCell ref="AG31:AJ31"/>
    <mergeCell ref="AK31:AN31"/>
    <mergeCell ref="AO31:AR31"/>
    <mergeCell ref="B32:D32"/>
    <mergeCell ref="B34:C34"/>
    <mergeCell ref="B35:C35"/>
    <mergeCell ref="J35:L35"/>
    <mergeCell ref="M35:O35"/>
    <mergeCell ref="P35:R35"/>
    <mergeCell ref="J34:O34"/>
    <mergeCell ref="P34:U34"/>
    <mergeCell ref="V34:AA34"/>
    <mergeCell ref="D35:E35"/>
    <mergeCell ref="F35:G35"/>
    <mergeCell ref="H35:I35"/>
    <mergeCell ref="D34:I34"/>
    <mergeCell ref="Y35:AA35"/>
    <mergeCell ref="D36:E36"/>
    <mergeCell ref="F36:G36"/>
    <mergeCell ref="H36:I36"/>
    <mergeCell ref="J36:L36"/>
    <mergeCell ref="M36:O36"/>
    <mergeCell ref="S35:U35"/>
    <mergeCell ref="AH36:AJ36"/>
    <mergeCell ref="AU36:AV36"/>
    <mergeCell ref="AK35:AM35"/>
    <mergeCell ref="AK36:AM36"/>
    <mergeCell ref="AN36:AP36"/>
    <mergeCell ref="AB35:AD35"/>
    <mergeCell ref="AN35:AP35"/>
    <mergeCell ref="AQ35:AR35"/>
    <mergeCell ref="AS35:AT35"/>
    <mergeCell ref="AU35:AV35"/>
    <mergeCell ref="Q41:AB41"/>
    <mergeCell ref="AC41:AV41"/>
    <mergeCell ref="E42:G42"/>
    <mergeCell ref="H42:J42"/>
    <mergeCell ref="AB38:AD38"/>
    <mergeCell ref="Y36:AA36"/>
    <mergeCell ref="AB36:AD36"/>
    <mergeCell ref="AS37:AT37"/>
    <mergeCell ref="AU37:AV37"/>
    <mergeCell ref="AS38:AT38"/>
    <mergeCell ref="AU38:AV38"/>
    <mergeCell ref="V38:X38"/>
    <mergeCell ref="AE38:AG38"/>
    <mergeCell ref="AB39:AD39"/>
    <mergeCell ref="AE39:AG39"/>
    <mergeCell ref="V39:X39"/>
    <mergeCell ref="Y39:AA39"/>
    <mergeCell ref="Y38:AA38"/>
    <mergeCell ref="AU39:AV39"/>
    <mergeCell ref="AC42:AE42"/>
    <mergeCell ref="AB37:AD37"/>
    <mergeCell ref="M39:O39"/>
    <mergeCell ref="P36:R36"/>
    <mergeCell ref="AN39:AP39"/>
    <mergeCell ref="B36:C36"/>
    <mergeCell ref="B38:C38"/>
    <mergeCell ref="B39:C39"/>
    <mergeCell ref="B37:C37"/>
    <mergeCell ref="D37:E37"/>
    <mergeCell ref="F37:G37"/>
    <mergeCell ref="H37:I37"/>
    <mergeCell ref="Y37:AA37"/>
    <mergeCell ref="S37:U37"/>
    <mergeCell ref="V37:X37"/>
    <mergeCell ref="S38:U38"/>
    <mergeCell ref="F39:G39"/>
    <mergeCell ref="H39:I39"/>
    <mergeCell ref="P39:R39"/>
    <mergeCell ref="S39:U39"/>
    <mergeCell ref="D38:E38"/>
    <mergeCell ref="P38:R38"/>
    <mergeCell ref="J37:L37"/>
    <mergeCell ref="M37:O37"/>
    <mergeCell ref="P37:R37"/>
    <mergeCell ref="S36:U36"/>
    <mergeCell ref="V36:X36"/>
    <mergeCell ref="D39:E39"/>
    <mergeCell ref="J39:L39"/>
    <mergeCell ref="AS44:AV44"/>
    <mergeCell ref="AS45:AV45"/>
    <mergeCell ref="AJ46:AK47"/>
    <mergeCell ref="AS46:AV46"/>
    <mergeCell ref="AS47:AV47"/>
    <mergeCell ref="AC43:AE43"/>
    <mergeCell ref="AF43:AH43"/>
    <mergeCell ref="AI43:AK43"/>
    <mergeCell ref="AL43:AN43"/>
    <mergeCell ref="AC46:AE47"/>
    <mergeCell ref="AC44:AE44"/>
    <mergeCell ref="AF44:AH44"/>
    <mergeCell ref="AI44:AK44"/>
    <mergeCell ref="AL44:AN44"/>
    <mergeCell ref="AO44:AR44"/>
    <mergeCell ref="AC45:AE45"/>
    <mergeCell ref="AF45:AH45"/>
    <mergeCell ref="AI45:AK45"/>
    <mergeCell ref="AL45:AN45"/>
    <mergeCell ref="AO45:AR45"/>
    <mergeCell ref="B58:H58"/>
    <mergeCell ref="I58:T58"/>
    <mergeCell ref="U58:AF58"/>
    <mergeCell ref="AG58:AJ58"/>
    <mergeCell ref="AN55:AP55"/>
    <mergeCell ref="AQ55:AS55"/>
    <mergeCell ref="AT55:AV55"/>
    <mergeCell ref="N49:P49"/>
    <mergeCell ref="Q49:S49"/>
    <mergeCell ref="AS48:AV49"/>
    <mergeCell ref="T49:V49"/>
    <mergeCell ref="E48:G48"/>
    <mergeCell ref="H48:J48"/>
    <mergeCell ref="K48:M48"/>
    <mergeCell ref="N48:P48"/>
    <mergeCell ref="Q48:S48"/>
    <mergeCell ref="T48:V48"/>
    <mergeCell ref="W48:Y48"/>
    <mergeCell ref="Z48:AB48"/>
    <mergeCell ref="K50:M50"/>
    <mergeCell ref="N50:P50"/>
    <mergeCell ref="Q50:S50"/>
    <mergeCell ref="W49:Y49"/>
    <mergeCell ref="Z49:AB49"/>
    <mergeCell ref="C56:E57"/>
    <mergeCell ref="F56:H57"/>
    <mergeCell ref="I56:K57"/>
    <mergeCell ref="AN56:AP57"/>
    <mergeCell ref="AQ56:AS57"/>
    <mergeCell ref="AT56:AV57"/>
    <mergeCell ref="B55:B57"/>
    <mergeCell ref="C55:E55"/>
    <mergeCell ref="F55:H55"/>
    <mergeCell ref="I55:K55"/>
    <mergeCell ref="L55:AL57"/>
    <mergeCell ref="AM55:AM57"/>
    <mergeCell ref="I59:T59"/>
    <mergeCell ref="U59:AF59"/>
    <mergeCell ref="AG59:AJ59"/>
    <mergeCell ref="B59:H59"/>
    <mergeCell ref="B51:D52"/>
    <mergeCell ref="AR67:AV67"/>
    <mergeCell ref="B68:G69"/>
    <mergeCell ref="H68:R69"/>
    <mergeCell ref="S68:X69"/>
    <mergeCell ref="AI68:AV68"/>
    <mergeCell ref="AS69:AV69"/>
    <mergeCell ref="S67:V67"/>
    <mergeCell ref="AE65:AH65"/>
    <mergeCell ref="H66:K66"/>
    <mergeCell ref="L66:O66"/>
    <mergeCell ref="S66:AB66"/>
    <mergeCell ref="AC66:AD66"/>
    <mergeCell ref="AE66:AH66"/>
    <mergeCell ref="Y68:AB68"/>
    <mergeCell ref="AC68:AH68"/>
    <mergeCell ref="Y69:AB69"/>
    <mergeCell ref="AC69:AH69"/>
    <mergeCell ref="E51:AG52"/>
    <mergeCell ref="AK58:AP58"/>
    <mergeCell ref="V71:X71"/>
    <mergeCell ref="Y71:AB71"/>
    <mergeCell ref="AC71:AE71"/>
    <mergeCell ref="AP70:AR70"/>
    <mergeCell ref="AS70:AU70"/>
    <mergeCell ref="AM71:AO71"/>
    <mergeCell ref="AM72:AO72"/>
    <mergeCell ref="AM73:AO73"/>
    <mergeCell ref="AM74:AO74"/>
    <mergeCell ref="AP71:AR71"/>
    <mergeCell ref="AP72:AR72"/>
    <mergeCell ref="AP73:AR73"/>
    <mergeCell ref="AP74:AR74"/>
    <mergeCell ref="AJ74:AL74"/>
    <mergeCell ref="AM70:AO70"/>
    <mergeCell ref="AF71:AH71"/>
    <mergeCell ref="AJ70:AL70"/>
    <mergeCell ref="A67:A71"/>
    <mergeCell ref="B67:G67"/>
    <mergeCell ref="D65:G66"/>
    <mergeCell ref="H65:K65"/>
    <mergeCell ref="L65:O65"/>
    <mergeCell ref="P65:R66"/>
    <mergeCell ref="Q75:R75"/>
    <mergeCell ref="R71:U71"/>
    <mergeCell ref="AP67:AQ67"/>
    <mergeCell ref="H67:O67"/>
    <mergeCell ref="P67:R67"/>
    <mergeCell ref="W67:Z67"/>
    <mergeCell ref="AA67:AD67"/>
    <mergeCell ref="AE67:AH67"/>
    <mergeCell ref="B70:J70"/>
    <mergeCell ref="K70:X70"/>
    <mergeCell ref="Y70:AB70"/>
    <mergeCell ref="AC70:AH70"/>
    <mergeCell ref="AI67:AJ67"/>
    <mergeCell ref="AK67:AO67"/>
    <mergeCell ref="AI60:AV65"/>
    <mergeCell ref="B61:C61"/>
    <mergeCell ref="D61:G61"/>
    <mergeCell ref="H61:M61"/>
    <mergeCell ref="A60:A64"/>
    <mergeCell ref="L62:M62"/>
    <mergeCell ref="B60:AH60"/>
    <mergeCell ref="N61:U61"/>
    <mergeCell ref="V61:AA61"/>
    <mergeCell ref="AB61:AH61"/>
    <mergeCell ref="S64:AB64"/>
    <mergeCell ref="S63:AB63"/>
    <mergeCell ref="AC63:AD63"/>
    <mergeCell ref="AE63:AH63"/>
    <mergeCell ref="N62:O62"/>
    <mergeCell ref="L63:M64"/>
    <mergeCell ref="N63:O64"/>
    <mergeCell ref="B62:C66"/>
    <mergeCell ref="D62:G64"/>
    <mergeCell ref="H62:K64"/>
    <mergeCell ref="P62:R64"/>
    <mergeCell ref="S62:AB62"/>
    <mergeCell ref="AC62:AD62"/>
    <mergeCell ref="AE62:AH62"/>
    <mergeCell ref="AC64:AD64"/>
    <mergeCell ref="AE64:AH64"/>
    <mergeCell ref="S65:AB65"/>
    <mergeCell ref="AC65:AD65"/>
    <mergeCell ref="A72:A79"/>
    <mergeCell ref="B72:AH73"/>
    <mergeCell ref="G76:H76"/>
    <mergeCell ref="I76:J76"/>
    <mergeCell ref="K76:L76"/>
    <mergeCell ref="U75:V75"/>
    <mergeCell ref="W75:X75"/>
    <mergeCell ref="AC75:AD75"/>
    <mergeCell ref="AE75:AF75"/>
    <mergeCell ref="AC76:AD76"/>
    <mergeCell ref="B74:D75"/>
    <mergeCell ref="E74:P74"/>
    <mergeCell ref="Q74:Z74"/>
    <mergeCell ref="S75:T75"/>
    <mergeCell ref="B76:D76"/>
    <mergeCell ref="E76:F76"/>
    <mergeCell ref="M76:N76"/>
    <mergeCell ref="Q76:R76"/>
    <mergeCell ref="S76:T76"/>
    <mergeCell ref="U76:V76"/>
    <mergeCell ref="W76:X76"/>
    <mergeCell ref="E75:F75"/>
    <mergeCell ref="G75:H75"/>
    <mergeCell ref="AA74:AH74"/>
    <mergeCell ref="I75:J75"/>
    <mergeCell ref="K75:L75"/>
    <mergeCell ref="M75:N75"/>
    <mergeCell ref="B78:D78"/>
    <mergeCell ref="E78:F78"/>
    <mergeCell ref="G78:H78"/>
    <mergeCell ref="I78:J78"/>
    <mergeCell ref="K78:L78"/>
    <mergeCell ref="M77:N77"/>
    <mergeCell ref="B77:D77"/>
    <mergeCell ref="Q77:R77"/>
    <mergeCell ref="S77:T77"/>
    <mergeCell ref="E77:F77"/>
    <mergeCell ref="G77:H77"/>
    <mergeCell ref="I77:J77"/>
    <mergeCell ref="K77:L77"/>
    <mergeCell ref="M78:N78"/>
    <mergeCell ref="Q78:R78"/>
    <mergeCell ref="S78:T78"/>
    <mergeCell ref="U78:V78"/>
    <mergeCell ref="W78:X78"/>
    <mergeCell ref="AS89:AT89"/>
    <mergeCell ref="AU89:AV89"/>
    <mergeCell ref="B81:AD83"/>
    <mergeCell ref="AH83:AL83"/>
    <mergeCell ref="B85:H85"/>
    <mergeCell ref="I85:T85"/>
    <mergeCell ref="U85:AF85"/>
    <mergeCell ref="AG85:AJ85"/>
    <mergeCell ref="AK85:AN85"/>
    <mergeCell ref="AO85:AR85"/>
    <mergeCell ref="AS85:AV85"/>
    <mergeCell ref="AM81:AM83"/>
    <mergeCell ref="AN81:AP81"/>
    <mergeCell ref="AQ81:AS81"/>
    <mergeCell ref="AT81:AV81"/>
    <mergeCell ref="AE82:AG82"/>
    <mergeCell ref="AH82:AL82"/>
    <mergeCell ref="AN82:AP83"/>
    <mergeCell ref="AQ82:AS83"/>
    <mergeCell ref="AT82:AV83"/>
    <mergeCell ref="AE83:AG83"/>
    <mergeCell ref="AO84:AR84"/>
    <mergeCell ref="T86:X86"/>
    <mergeCell ref="Y86:AA86"/>
    <mergeCell ref="AH89:AJ89"/>
    <mergeCell ref="Y90:AA90"/>
    <mergeCell ref="AB90:AD90"/>
    <mergeCell ref="M90:O90"/>
    <mergeCell ref="H90:I90"/>
    <mergeCell ref="P90:R90"/>
    <mergeCell ref="F90:G90"/>
    <mergeCell ref="S89:U89"/>
    <mergeCell ref="V89:X89"/>
    <mergeCell ref="Y89:AA89"/>
    <mergeCell ref="AS96:AV96"/>
    <mergeCell ref="AC96:AE96"/>
    <mergeCell ref="AF96:AH96"/>
    <mergeCell ref="AI96:AK96"/>
    <mergeCell ref="AC95:AV95"/>
    <mergeCell ref="AN93:AP93"/>
    <mergeCell ref="AQ93:AR93"/>
    <mergeCell ref="AS93:AT93"/>
    <mergeCell ref="AU93:AV93"/>
    <mergeCell ref="B94:AV94"/>
    <mergeCell ref="AB93:AD93"/>
    <mergeCell ref="AE93:AG93"/>
    <mergeCell ref="AH93:AJ93"/>
    <mergeCell ref="T96:V96"/>
    <mergeCell ref="B93:C93"/>
    <mergeCell ref="AL96:AN96"/>
    <mergeCell ref="S93:U93"/>
    <mergeCell ref="AK93:AM93"/>
    <mergeCell ref="B95:D97"/>
    <mergeCell ref="E97:G97"/>
    <mergeCell ref="H97:J97"/>
    <mergeCell ref="K97:M97"/>
    <mergeCell ref="N97:P97"/>
    <mergeCell ref="Q97:S97"/>
    <mergeCell ref="T97:V97"/>
    <mergeCell ref="W97:Y97"/>
    <mergeCell ref="AC97:AE97"/>
    <mergeCell ref="AF97:AH97"/>
    <mergeCell ref="AI97:AK97"/>
    <mergeCell ref="AL97:AN97"/>
    <mergeCell ref="AO96:AR96"/>
    <mergeCell ref="W96:Y96"/>
    <mergeCell ref="E95:J95"/>
    <mergeCell ref="K95:P95"/>
    <mergeCell ref="Q95:AB95"/>
    <mergeCell ref="E96:G96"/>
    <mergeCell ref="H96:J96"/>
    <mergeCell ref="K96:M96"/>
    <mergeCell ref="N96:P96"/>
    <mergeCell ref="Q96:S96"/>
    <mergeCell ref="Z96:AA96"/>
    <mergeCell ref="J93:L93"/>
    <mergeCell ref="M93:O93"/>
    <mergeCell ref="P93:R93"/>
    <mergeCell ref="V93:X93"/>
    <mergeCell ref="B71:D71"/>
    <mergeCell ref="J91:L91"/>
    <mergeCell ref="M91:O91"/>
    <mergeCell ref="P91:R91"/>
    <mergeCell ref="V90:X90"/>
    <mergeCell ref="B87:AV87"/>
    <mergeCell ref="B88:C88"/>
    <mergeCell ref="D88:I88"/>
    <mergeCell ref="J88:O88"/>
    <mergeCell ref="P88:U88"/>
    <mergeCell ref="V88:AA88"/>
    <mergeCell ref="AB88:AD88"/>
    <mergeCell ref="AE88:AJ88"/>
    <mergeCell ref="F89:G89"/>
    <mergeCell ref="H89:I89"/>
    <mergeCell ref="D90:E90"/>
    <mergeCell ref="Y93:AA93"/>
    <mergeCell ref="D93:E93"/>
    <mergeCell ref="F93:G93"/>
    <mergeCell ref="H93:I93"/>
    <mergeCell ref="B92:C92"/>
    <mergeCell ref="J92:L92"/>
    <mergeCell ref="M92:O92"/>
    <mergeCell ref="AE92:AG92"/>
    <mergeCell ref="AE91:AG91"/>
    <mergeCell ref="AH91:AJ91"/>
    <mergeCell ref="B89:C89"/>
    <mergeCell ref="P89:R89"/>
    <mergeCell ref="D91:E91"/>
    <mergeCell ref="F91:G91"/>
    <mergeCell ref="H91:I91"/>
    <mergeCell ref="J89:L89"/>
    <mergeCell ref="M89:O89"/>
    <mergeCell ref="AH90:AJ90"/>
    <mergeCell ref="AE90:AG90"/>
    <mergeCell ref="S90:U90"/>
    <mergeCell ref="D89:E89"/>
    <mergeCell ref="B91:C91"/>
    <mergeCell ref="P92:R92"/>
    <mergeCell ref="S92:U92"/>
    <mergeCell ref="V92:X92"/>
    <mergeCell ref="Y92:AA92"/>
    <mergeCell ref="B90:C90"/>
    <mergeCell ref="E71:G71"/>
    <mergeCell ref="H71:J71"/>
    <mergeCell ref="K71:N71"/>
    <mergeCell ref="O71:Q71"/>
    <mergeCell ref="D92:E92"/>
    <mergeCell ref="F92:G92"/>
    <mergeCell ref="H92:I92"/>
    <mergeCell ref="AB92:AD92"/>
    <mergeCell ref="B84:H84"/>
    <mergeCell ref="I84:T84"/>
    <mergeCell ref="U84:AF84"/>
    <mergeCell ref="AB86:AF86"/>
    <mergeCell ref="B86:D86"/>
    <mergeCell ref="S91:U91"/>
    <mergeCell ref="V91:X91"/>
    <mergeCell ref="Y91:AA91"/>
    <mergeCell ref="AB91:AD91"/>
    <mergeCell ref="AB89:AD89"/>
    <mergeCell ref="E86:H86"/>
    <mergeCell ref="I86:K86"/>
    <mergeCell ref="L86:P86"/>
    <mergeCell ref="Q86:S86"/>
    <mergeCell ref="J90:L90"/>
    <mergeCell ref="AE89:AG89"/>
    <mergeCell ref="AQ39:AR39"/>
    <mergeCell ref="F38:G38"/>
    <mergeCell ref="H38:I38"/>
    <mergeCell ref="J38:L38"/>
    <mergeCell ref="M38:O38"/>
    <mergeCell ref="AW14:AW18"/>
    <mergeCell ref="AS16:AV16"/>
    <mergeCell ref="AN27:AP27"/>
    <mergeCell ref="AQ27:AS27"/>
    <mergeCell ref="AT27:AV27"/>
    <mergeCell ref="AJ18:AL18"/>
    <mergeCell ref="AM18:AO18"/>
    <mergeCell ref="AP18:AR18"/>
    <mergeCell ref="AS18:AU18"/>
    <mergeCell ref="AS19:AU19"/>
    <mergeCell ref="AJ20:AL20"/>
    <mergeCell ref="Y15:AB15"/>
    <mergeCell ref="AC15:AH15"/>
    <mergeCell ref="Y16:AB16"/>
    <mergeCell ref="AC16:AH16"/>
    <mergeCell ref="AS21:AU21"/>
    <mergeCell ref="AE37:AG37"/>
    <mergeCell ref="Q32:S32"/>
    <mergeCell ref="AH37:AJ37"/>
    <mergeCell ref="AW73:AW79"/>
    <mergeCell ref="AW68:AW72"/>
    <mergeCell ref="AW61:AW65"/>
    <mergeCell ref="AI66:AV66"/>
    <mergeCell ref="AK59:AP59"/>
    <mergeCell ref="AQ59:AV59"/>
    <mergeCell ref="AW34:AW37"/>
    <mergeCell ref="AW28:AW31"/>
    <mergeCell ref="AS31:AV31"/>
    <mergeCell ref="AS71:AU71"/>
    <mergeCell ref="AS72:AU72"/>
    <mergeCell ref="AS73:AU73"/>
    <mergeCell ref="AS74:AU74"/>
    <mergeCell ref="AS39:AT39"/>
    <mergeCell ref="AK39:AM39"/>
    <mergeCell ref="AM69:AO69"/>
    <mergeCell ref="AP69:AR69"/>
    <mergeCell ref="AJ71:AL71"/>
    <mergeCell ref="AQ58:AV58"/>
    <mergeCell ref="AW38:AW42"/>
    <mergeCell ref="AH38:AJ38"/>
    <mergeCell ref="AK38:AM38"/>
    <mergeCell ref="AN38:AP38"/>
    <mergeCell ref="AQ38:AR38"/>
    <mergeCell ref="AQ37:AR37"/>
    <mergeCell ref="AP17:AR17"/>
    <mergeCell ref="AS17:AU17"/>
    <mergeCell ref="AJ17:AL17"/>
    <mergeCell ref="AM16:AO16"/>
    <mergeCell ref="AP16:AR16"/>
    <mergeCell ref="AJ19:AL19"/>
    <mergeCell ref="AM19:AO19"/>
    <mergeCell ref="AP19:AR19"/>
    <mergeCell ref="AM20:AO20"/>
    <mergeCell ref="AP20:AR20"/>
    <mergeCell ref="AS20:AU20"/>
    <mergeCell ref="AJ21:AL21"/>
    <mergeCell ref="AM21:AO21"/>
    <mergeCell ref="AP21:AR21"/>
    <mergeCell ref="AE34:AJ34"/>
    <mergeCell ref="AK34:AP34"/>
    <mergeCell ref="AN28:AP29"/>
    <mergeCell ref="AQ28:AS29"/>
    <mergeCell ref="AB32:AF32"/>
    <mergeCell ref="AE36:AG36"/>
    <mergeCell ref="AB34:AD34"/>
    <mergeCell ref="AG32:AI32"/>
    <mergeCell ref="AJ32:AN32"/>
    <mergeCell ref="AS104:AT104"/>
    <mergeCell ref="Z97:AA97"/>
    <mergeCell ref="Z98:AA98"/>
    <mergeCell ref="Z99:AA99"/>
    <mergeCell ref="AI69:AL69"/>
    <mergeCell ref="AJ72:AL72"/>
    <mergeCell ref="AJ73:AL73"/>
    <mergeCell ref="AK92:AM92"/>
    <mergeCell ref="AN92:AP92"/>
    <mergeCell ref="AQ92:AR92"/>
    <mergeCell ref="AS92:AT92"/>
    <mergeCell ref="AL100:AM101"/>
    <mergeCell ref="AP100:AR100"/>
    <mergeCell ref="AH92:AJ92"/>
    <mergeCell ref="AQ89:AR89"/>
    <mergeCell ref="AG84:AJ84"/>
    <mergeCell ref="AK84:AN84"/>
    <mergeCell ref="AG86:AI86"/>
    <mergeCell ref="AK89:AM89"/>
    <mergeCell ref="AN89:AP89"/>
    <mergeCell ref="AS84:AV84"/>
    <mergeCell ref="AJ86:AN86"/>
    <mergeCell ref="AO86:AQ86"/>
    <mergeCell ref="AR86:AV86"/>
    <mergeCell ref="AC104:AE104"/>
    <mergeCell ref="AF104:AG104"/>
    <mergeCell ref="AH102:AI102"/>
    <mergeCell ref="AJ102:AK102"/>
    <mergeCell ref="AL102:AM102"/>
    <mergeCell ref="AN102:AO103"/>
    <mergeCell ref="AH103:AI103"/>
    <mergeCell ref="AJ103:AK103"/>
    <mergeCell ref="AL103:AM103"/>
    <mergeCell ref="AH104:AI104"/>
    <mergeCell ref="AJ104:AK104"/>
    <mergeCell ref="AL104:AM104"/>
    <mergeCell ref="AN104:AR104"/>
    <mergeCell ref="Z42:AA42"/>
    <mergeCell ref="Z43:AA43"/>
    <mergeCell ref="Z44:AA44"/>
    <mergeCell ref="Z45:AA45"/>
    <mergeCell ref="AL46:AM47"/>
    <mergeCell ref="AP46:AR46"/>
    <mergeCell ref="AH48:AI48"/>
    <mergeCell ref="AJ48:AK48"/>
    <mergeCell ref="AL48:AM48"/>
    <mergeCell ref="AN48:AO49"/>
    <mergeCell ref="AH49:AI49"/>
    <mergeCell ref="AJ49:AK49"/>
    <mergeCell ref="AL49:AM49"/>
    <mergeCell ref="AC48:AE48"/>
    <mergeCell ref="AF48:AG48"/>
    <mergeCell ref="AC49:AE49"/>
    <mergeCell ref="AF49:AG49"/>
    <mergeCell ref="AH46:AI47"/>
    <mergeCell ref="AF46:AG47"/>
    <mergeCell ref="AF42:AH42"/>
    <mergeCell ref="AI42:AK42"/>
    <mergeCell ref="AL42:AN42"/>
    <mergeCell ref="AH50:AI50"/>
    <mergeCell ref="AJ50:AK50"/>
    <mergeCell ref="AL50:AM50"/>
    <mergeCell ref="AN50:AR50"/>
    <mergeCell ref="AS50:AT50"/>
    <mergeCell ref="AU50:AV50"/>
    <mergeCell ref="AH51:AR52"/>
    <mergeCell ref="AU92:AV92"/>
    <mergeCell ref="AQ90:AT90"/>
    <mergeCell ref="AK91:AM91"/>
    <mergeCell ref="AN91:AP91"/>
    <mergeCell ref="AQ91:AR91"/>
    <mergeCell ref="AS91:AT91"/>
    <mergeCell ref="AU91:AV91"/>
    <mergeCell ref="AU90:AV90"/>
    <mergeCell ref="AK90:AM90"/>
    <mergeCell ref="AN90:AP90"/>
    <mergeCell ref="AK88:AP88"/>
    <mergeCell ref="AQ88:AT88"/>
    <mergeCell ref="AU88:AV88"/>
  </mergeCells>
  <phoneticPr fontId="15" type="noConversion"/>
  <dataValidations count="5">
    <dataValidation type="list" allowBlank="1" showInputMessage="1" showErrorMessage="1" sqref="I6 I59">
      <formula1>$AY$9:$AY$26</formula1>
    </dataValidation>
    <dataValidation type="list" allowBlank="1" showInputMessage="1" showErrorMessage="1" sqref="D8:G8 D61:G61">
      <formula1>$BD$2:$BD$4</formula1>
    </dataValidation>
    <dataValidation type="list" allowBlank="1" showInputMessage="1" showErrorMessage="1" sqref="N8:U8 N61:U61">
      <formula1>$AY$2:$AY$4</formula1>
    </dataValidation>
    <dataValidation type="list" allowBlank="1" showInputMessage="1" showErrorMessage="1" sqref="AB8:AH8 AB61:AH61">
      <formula1>$AX$2:$AX$12</formula1>
    </dataValidation>
    <dataValidation type="list" allowBlank="1" showInputMessage="1" showErrorMessage="1" sqref="H9:K11 H62:K64">
      <formula1>$BJ$2:$BJ$6</formula1>
    </dataValidation>
  </dataValidations>
  <printOptions horizontalCentered="1"/>
  <pageMargins left="0.31496062992125984" right="0.31496062992125984" top="0.55118110236220474" bottom="0.35433070866141736" header="0.31496062992125984" footer="0.19685039370078741"/>
  <pageSetup paperSize="9" scale="69" fitToHeight="0" orientation="landscape" r:id="rId1"/>
  <headerFooter>
    <oddFooter>&amp;C&amp;"-,굵게"&amp;12머티리얼즈파크(주)</oddFooter>
  </headerFooter>
  <rowBreaks count="3" manualBreakCount="3">
    <brk id="25" max="48" man="1"/>
    <brk id="54" max="48" man="1"/>
    <brk id="80" max="48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2E7C9EF8-8791-4A50-A06E-D37CD0F8BF4A}">
            <xm:f>NOT(ISERROR(SEARCH($I$6,AY9)))</xm:f>
            <xm:f>$I$6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AY9:AY24</xm:sqref>
        </x14:conditionalFormatting>
        <x14:conditionalFormatting xmlns:xm="http://schemas.microsoft.com/office/excel/2006/main">
          <x14:cfRule type="containsText" priority="1" operator="containsText" id="{1484FA3E-E516-4AF0-B0C3-92C19F37F788}">
            <xm:f>NOT(ISERROR(SEARCH($I$6,AY68)))</xm:f>
            <xm:f>$I$6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AY68:AY74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W53"/>
  <sheetViews>
    <sheetView tabSelected="1" view="pageBreakPreview" topLeftCell="A31" zoomScaleNormal="100" zoomScaleSheetLayoutView="100" workbookViewId="0">
      <selection activeCell="V34" sqref="V34:AA34"/>
    </sheetView>
  </sheetViews>
  <sheetFormatPr defaultRowHeight="16.5"/>
  <cols>
    <col min="1" max="4" width="3.5" style="55" customWidth="1"/>
    <col min="5" max="5" width="3.375" style="55" customWidth="1"/>
    <col min="6" max="8" width="3.5" style="55" customWidth="1"/>
    <col min="9" max="9" width="3.625" style="55" customWidth="1"/>
    <col min="10" max="10" width="3.5" style="55" customWidth="1"/>
    <col min="11" max="11" width="3.375" style="55" customWidth="1"/>
    <col min="12" max="13" width="3.5" style="55" customWidth="1"/>
    <col min="14" max="14" width="2.625" style="55" customWidth="1"/>
    <col min="15" max="16" width="5.625" style="55" customWidth="1"/>
    <col min="17" max="17" width="3.5" style="55" customWidth="1"/>
    <col min="18" max="22" width="3.375" style="55" customWidth="1"/>
    <col min="23" max="23" width="3.625" style="55" customWidth="1"/>
    <col min="24" max="24" width="3.375" style="55" customWidth="1"/>
    <col min="25" max="25" width="5.125" style="55" customWidth="1"/>
    <col min="26" max="26" width="5.625" style="55" customWidth="1"/>
    <col min="27" max="27" width="3.375" style="55" customWidth="1"/>
    <col min="28" max="28" width="5.75" style="55" customWidth="1"/>
    <col min="29" max="29" width="4.5" style="55" customWidth="1"/>
    <col min="30" max="30" width="4.25" style="55" customWidth="1"/>
    <col min="31" max="32" width="3" style="55" customWidth="1"/>
    <col min="33" max="33" width="3.5" style="55" customWidth="1"/>
    <col min="34" max="34" width="3.875" style="55" customWidth="1"/>
    <col min="35" max="49" width="3.5" style="55" customWidth="1"/>
    <col min="50" max="16384" width="9" style="55"/>
  </cols>
  <sheetData>
    <row r="1" spans="1:49" ht="9.75" customHeight="1" thickBot="1">
      <c r="A1" s="824"/>
      <c r="B1" s="824"/>
      <c r="C1" s="824"/>
      <c r="D1" s="824"/>
      <c r="E1" s="824"/>
      <c r="F1" s="824"/>
      <c r="G1" s="824"/>
      <c r="H1" s="824"/>
      <c r="I1" s="824"/>
      <c r="J1" s="824"/>
      <c r="K1" s="824"/>
      <c r="L1" s="824"/>
      <c r="M1" s="824"/>
      <c r="N1" s="824"/>
      <c r="O1" s="824"/>
      <c r="P1" s="824"/>
      <c r="Q1" s="824"/>
      <c r="R1" s="824"/>
      <c r="S1" s="824"/>
      <c r="T1" s="824"/>
      <c r="U1" s="824"/>
      <c r="V1" s="824"/>
      <c r="W1" s="824"/>
      <c r="X1" s="824"/>
      <c r="Y1" s="824"/>
      <c r="Z1" s="824"/>
      <c r="AA1" s="824"/>
      <c r="AB1" s="824"/>
      <c r="AC1" s="824"/>
      <c r="AD1" s="824"/>
      <c r="AE1" s="824"/>
      <c r="AF1" s="824"/>
      <c r="AG1" s="824"/>
      <c r="AH1" s="824"/>
      <c r="AI1" s="824"/>
      <c r="AJ1" s="824"/>
      <c r="AK1" s="824"/>
      <c r="AL1" s="824"/>
      <c r="AM1" s="824"/>
      <c r="AN1" s="824"/>
      <c r="AO1" s="824"/>
      <c r="AP1" s="824"/>
      <c r="AQ1" s="824"/>
      <c r="AR1" s="824"/>
      <c r="AS1" s="824"/>
      <c r="AT1" s="824"/>
      <c r="AU1" s="824"/>
      <c r="AV1" s="824"/>
      <c r="AW1" s="824"/>
    </row>
    <row r="2" spans="1:49" ht="24.95" customHeight="1">
      <c r="B2" s="714" t="s">
        <v>67</v>
      </c>
      <c r="C2" s="707" t="s">
        <v>10</v>
      </c>
      <c r="D2" s="707"/>
      <c r="E2" s="707"/>
      <c r="F2" s="707" t="s">
        <v>19</v>
      </c>
      <c r="G2" s="707"/>
      <c r="H2" s="707"/>
      <c r="I2" s="707" t="s">
        <v>68</v>
      </c>
      <c r="J2" s="707"/>
      <c r="K2" s="723"/>
      <c r="L2" s="779" t="s">
        <v>659</v>
      </c>
      <c r="M2" s="717"/>
      <c r="N2" s="717"/>
      <c r="O2" s="717"/>
      <c r="P2" s="717"/>
      <c r="Q2" s="717"/>
      <c r="R2" s="717"/>
      <c r="S2" s="717"/>
      <c r="T2" s="717"/>
      <c r="U2" s="717"/>
      <c r="V2" s="717"/>
      <c r="W2" s="717"/>
      <c r="X2" s="717"/>
      <c r="Y2" s="717"/>
      <c r="Z2" s="717"/>
      <c r="AA2" s="717"/>
      <c r="AB2" s="717"/>
      <c r="AC2" s="717"/>
      <c r="AD2" s="717"/>
      <c r="AE2" s="717"/>
      <c r="AF2" s="717"/>
      <c r="AG2" s="717"/>
      <c r="AH2" s="717"/>
      <c r="AI2" s="717"/>
      <c r="AJ2" s="717"/>
      <c r="AK2" s="717"/>
      <c r="AL2" s="780"/>
      <c r="AM2" s="714" t="s">
        <v>18</v>
      </c>
      <c r="AN2" s="707" t="s">
        <v>753</v>
      </c>
      <c r="AO2" s="707"/>
      <c r="AP2" s="707"/>
      <c r="AQ2" s="707" t="s">
        <v>19</v>
      </c>
      <c r="AR2" s="707"/>
      <c r="AS2" s="707"/>
      <c r="AT2" s="707" t="s">
        <v>20</v>
      </c>
      <c r="AU2" s="707"/>
      <c r="AV2" s="723"/>
      <c r="AW2" s="825" t="s">
        <v>740</v>
      </c>
    </row>
    <row r="3" spans="1:49" ht="24.95" customHeight="1">
      <c r="B3" s="715"/>
      <c r="C3" s="661"/>
      <c r="D3" s="661"/>
      <c r="E3" s="661"/>
      <c r="F3" s="661"/>
      <c r="G3" s="661"/>
      <c r="H3" s="661"/>
      <c r="I3" s="661"/>
      <c r="J3" s="661"/>
      <c r="K3" s="712"/>
      <c r="L3" s="781"/>
      <c r="M3" s="718"/>
      <c r="N3" s="718"/>
      <c r="O3" s="718"/>
      <c r="P3" s="718"/>
      <c r="Q3" s="718"/>
      <c r="R3" s="718"/>
      <c r="S3" s="718"/>
      <c r="T3" s="718"/>
      <c r="U3" s="718"/>
      <c r="V3" s="718"/>
      <c r="W3" s="718"/>
      <c r="X3" s="718"/>
      <c r="Y3" s="718"/>
      <c r="Z3" s="718"/>
      <c r="AA3" s="718"/>
      <c r="AB3" s="718"/>
      <c r="AC3" s="718"/>
      <c r="AD3" s="718"/>
      <c r="AE3" s="718"/>
      <c r="AF3" s="718"/>
      <c r="AG3" s="718"/>
      <c r="AH3" s="718"/>
      <c r="AI3" s="718"/>
      <c r="AJ3" s="718"/>
      <c r="AK3" s="718"/>
      <c r="AL3" s="782"/>
      <c r="AM3" s="715"/>
      <c r="AN3" s="721"/>
      <c r="AO3" s="721"/>
      <c r="AP3" s="721"/>
      <c r="AQ3" s="661"/>
      <c r="AR3" s="661"/>
      <c r="AS3" s="661"/>
      <c r="AT3" s="661"/>
      <c r="AU3" s="661"/>
      <c r="AV3" s="712"/>
      <c r="AW3" s="825"/>
    </row>
    <row r="4" spans="1:49" ht="24.95" customHeight="1" thickBot="1">
      <c r="B4" s="716"/>
      <c r="C4" s="659"/>
      <c r="D4" s="659"/>
      <c r="E4" s="659"/>
      <c r="F4" s="659"/>
      <c r="G4" s="659"/>
      <c r="H4" s="659"/>
      <c r="I4" s="659"/>
      <c r="J4" s="659"/>
      <c r="K4" s="713"/>
      <c r="L4" s="783"/>
      <c r="M4" s="719"/>
      <c r="N4" s="719"/>
      <c r="O4" s="719"/>
      <c r="P4" s="719"/>
      <c r="Q4" s="719"/>
      <c r="R4" s="719"/>
      <c r="S4" s="719"/>
      <c r="T4" s="719"/>
      <c r="U4" s="719"/>
      <c r="V4" s="719"/>
      <c r="W4" s="719"/>
      <c r="X4" s="719"/>
      <c r="Y4" s="719"/>
      <c r="Z4" s="719"/>
      <c r="AA4" s="719"/>
      <c r="AB4" s="719"/>
      <c r="AC4" s="719"/>
      <c r="AD4" s="719"/>
      <c r="AE4" s="719"/>
      <c r="AF4" s="719"/>
      <c r="AG4" s="719"/>
      <c r="AH4" s="719"/>
      <c r="AI4" s="719"/>
      <c r="AJ4" s="719"/>
      <c r="AK4" s="719"/>
      <c r="AL4" s="784"/>
      <c r="AM4" s="716"/>
      <c r="AN4" s="722"/>
      <c r="AO4" s="722"/>
      <c r="AP4" s="722"/>
      <c r="AQ4" s="659"/>
      <c r="AR4" s="659"/>
      <c r="AS4" s="659"/>
      <c r="AT4" s="659"/>
      <c r="AU4" s="659"/>
      <c r="AV4" s="713"/>
      <c r="AW4" s="825"/>
    </row>
    <row r="5" spans="1:49" ht="27" customHeight="1">
      <c r="A5" s="827" t="s">
        <v>742</v>
      </c>
      <c r="B5" s="641" t="s">
        <v>14</v>
      </c>
      <c r="C5" s="609"/>
      <c r="D5" s="609"/>
      <c r="E5" s="609"/>
      <c r="F5" s="609"/>
      <c r="G5" s="609"/>
      <c r="H5" s="609"/>
      <c r="I5" s="609" t="s">
        <v>15</v>
      </c>
      <c r="J5" s="609"/>
      <c r="K5" s="609"/>
      <c r="L5" s="609"/>
      <c r="M5" s="609"/>
      <c r="N5" s="609"/>
      <c r="O5" s="609"/>
      <c r="P5" s="609"/>
      <c r="Q5" s="609"/>
      <c r="R5" s="609"/>
      <c r="S5" s="609"/>
      <c r="T5" s="609"/>
      <c r="U5" s="609" t="s">
        <v>83</v>
      </c>
      <c r="V5" s="609"/>
      <c r="W5" s="609"/>
      <c r="X5" s="609"/>
      <c r="Y5" s="609"/>
      <c r="Z5" s="609"/>
      <c r="AA5" s="609"/>
      <c r="AB5" s="609"/>
      <c r="AC5" s="609"/>
      <c r="AD5" s="609"/>
      <c r="AE5" s="609"/>
      <c r="AF5" s="609"/>
      <c r="AG5" s="609" t="s">
        <v>16</v>
      </c>
      <c r="AH5" s="609"/>
      <c r="AI5" s="609"/>
      <c r="AJ5" s="609"/>
      <c r="AK5" s="728" t="s">
        <v>661</v>
      </c>
      <c r="AL5" s="728"/>
      <c r="AM5" s="728"/>
      <c r="AN5" s="728"/>
      <c r="AO5" s="728"/>
      <c r="AP5" s="728"/>
      <c r="AQ5" s="729" t="s">
        <v>663</v>
      </c>
      <c r="AR5" s="729"/>
      <c r="AS5" s="729"/>
      <c r="AT5" s="729"/>
      <c r="AU5" s="729"/>
      <c r="AV5" s="730"/>
      <c r="AW5" s="825"/>
    </row>
    <row r="6" spans="1:49" ht="27" customHeight="1" thickBot="1">
      <c r="A6" s="827"/>
      <c r="B6" s="731" t="s">
        <v>872</v>
      </c>
      <c r="C6" s="659"/>
      <c r="D6" s="659"/>
      <c r="E6" s="659"/>
      <c r="F6" s="659"/>
      <c r="G6" s="659"/>
      <c r="H6" s="659"/>
      <c r="I6" s="974" t="s">
        <v>874</v>
      </c>
      <c r="J6" s="975"/>
      <c r="K6" s="975"/>
      <c r="L6" s="975"/>
      <c r="M6" s="975"/>
      <c r="N6" s="975"/>
      <c r="O6" s="975"/>
      <c r="P6" s="975"/>
      <c r="Q6" s="975"/>
      <c r="R6" s="975"/>
      <c r="S6" s="975"/>
      <c r="T6" s="976"/>
      <c r="U6" s="733" t="s">
        <v>907</v>
      </c>
      <c r="V6" s="733"/>
      <c r="W6" s="733"/>
      <c r="X6" s="733"/>
      <c r="Y6" s="733"/>
      <c r="Z6" s="733"/>
      <c r="AA6" s="733"/>
      <c r="AB6" s="733"/>
      <c r="AC6" s="733"/>
      <c r="AD6" s="733"/>
      <c r="AE6" s="733"/>
      <c r="AF6" s="733"/>
      <c r="AG6" s="724" t="s">
        <v>159</v>
      </c>
      <c r="AH6" s="724"/>
      <c r="AI6" s="724"/>
      <c r="AJ6" s="724"/>
      <c r="AK6" s="977" t="s">
        <v>662</v>
      </c>
      <c r="AL6" s="725"/>
      <c r="AM6" s="725"/>
      <c r="AN6" s="725"/>
      <c r="AO6" s="725"/>
      <c r="AP6" s="725"/>
      <c r="AQ6" s="726" t="s">
        <v>664</v>
      </c>
      <c r="AR6" s="726"/>
      <c r="AS6" s="726"/>
      <c r="AT6" s="726"/>
      <c r="AU6" s="726"/>
      <c r="AV6" s="727"/>
      <c r="AW6" s="825"/>
    </row>
    <row r="7" spans="1:49" ht="27" customHeight="1" thickBot="1">
      <c r="A7" s="827"/>
      <c r="B7" s="971" t="s">
        <v>529</v>
      </c>
      <c r="C7" s="972"/>
      <c r="D7" s="972"/>
      <c r="E7" s="972"/>
      <c r="F7" s="972"/>
      <c r="G7" s="972"/>
      <c r="H7" s="972"/>
      <c r="I7" s="972"/>
      <c r="J7" s="972"/>
      <c r="K7" s="972"/>
      <c r="L7" s="972"/>
      <c r="M7" s="972"/>
      <c r="N7" s="972"/>
      <c r="O7" s="972"/>
      <c r="P7" s="972"/>
      <c r="Q7" s="972"/>
      <c r="R7" s="972"/>
      <c r="S7" s="972"/>
      <c r="T7" s="972"/>
      <c r="U7" s="972"/>
      <c r="V7" s="972"/>
      <c r="W7" s="972"/>
      <c r="X7" s="972"/>
      <c r="Y7" s="972"/>
      <c r="Z7" s="972"/>
      <c r="AA7" s="972"/>
      <c r="AB7" s="972"/>
      <c r="AC7" s="972"/>
      <c r="AD7" s="972"/>
      <c r="AE7" s="972"/>
      <c r="AF7" s="972"/>
      <c r="AG7" s="972"/>
      <c r="AH7" s="973"/>
      <c r="AI7" s="695" t="s">
        <v>248</v>
      </c>
      <c r="AJ7" s="696"/>
      <c r="AK7" s="696"/>
      <c r="AL7" s="696"/>
      <c r="AM7" s="696"/>
      <c r="AN7" s="696"/>
      <c r="AO7" s="696"/>
      <c r="AP7" s="696"/>
      <c r="AQ7" s="696"/>
      <c r="AR7" s="696"/>
      <c r="AS7" s="696"/>
      <c r="AT7" s="696"/>
      <c r="AU7" s="696"/>
      <c r="AV7" s="697"/>
      <c r="AW7" s="825"/>
    </row>
    <row r="8" spans="1:49" ht="27" customHeight="1">
      <c r="A8" s="827"/>
      <c r="B8" s="704" t="s">
        <v>170</v>
      </c>
      <c r="C8" s="705"/>
      <c r="D8" s="962" t="s">
        <v>665</v>
      </c>
      <c r="E8" s="706"/>
      <c r="F8" s="706"/>
      <c r="G8" s="706"/>
      <c r="H8" s="963" t="s">
        <v>302</v>
      </c>
      <c r="I8" s="964"/>
      <c r="J8" s="964"/>
      <c r="K8" s="964"/>
      <c r="L8" s="964"/>
      <c r="M8" s="965"/>
      <c r="N8" s="966"/>
      <c r="O8" s="967"/>
      <c r="P8" s="967"/>
      <c r="Q8" s="967"/>
      <c r="R8" s="967"/>
      <c r="S8" s="967"/>
      <c r="T8" s="967"/>
      <c r="U8" s="968"/>
      <c r="V8" s="707" t="s">
        <v>5</v>
      </c>
      <c r="W8" s="707"/>
      <c r="X8" s="707"/>
      <c r="Y8" s="707"/>
      <c r="Z8" s="707"/>
      <c r="AA8" s="707"/>
      <c r="AB8" s="706" t="s">
        <v>913</v>
      </c>
      <c r="AC8" s="706"/>
      <c r="AD8" s="706"/>
      <c r="AE8" s="706"/>
      <c r="AF8" s="706"/>
      <c r="AG8" s="706"/>
      <c r="AH8" s="708"/>
      <c r="AI8" s="698"/>
      <c r="AJ8" s="699"/>
      <c r="AK8" s="699"/>
      <c r="AL8" s="699"/>
      <c r="AM8" s="699"/>
      <c r="AN8" s="699"/>
      <c r="AO8" s="699"/>
      <c r="AP8" s="699"/>
      <c r="AQ8" s="699"/>
      <c r="AR8" s="699"/>
      <c r="AS8" s="699"/>
      <c r="AT8" s="699"/>
      <c r="AU8" s="699"/>
      <c r="AV8" s="700"/>
      <c r="AW8" s="825"/>
    </row>
    <row r="9" spans="1:49" ht="30" customHeight="1">
      <c r="A9" s="827"/>
      <c r="B9" s="675" t="s">
        <v>418</v>
      </c>
      <c r="C9" s="676"/>
      <c r="D9" s="676" t="s">
        <v>419</v>
      </c>
      <c r="E9" s="676"/>
      <c r="F9" s="676"/>
      <c r="G9" s="676"/>
      <c r="H9" s="677" t="s">
        <v>666</v>
      </c>
      <c r="I9" s="678"/>
      <c r="J9" s="678"/>
      <c r="K9" s="679"/>
      <c r="L9" s="690" t="s">
        <v>420</v>
      </c>
      <c r="M9" s="690"/>
      <c r="N9" s="529" t="s">
        <v>744</v>
      </c>
      <c r="O9" s="529"/>
      <c r="P9" s="952" t="s">
        <v>421</v>
      </c>
      <c r="Q9" s="953"/>
      <c r="R9" s="954"/>
      <c r="S9" s="778" t="s">
        <v>799</v>
      </c>
      <c r="T9" s="710"/>
      <c r="U9" s="710"/>
      <c r="V9" s="710"/>
      <c r="W9" s="710"/>
      <c r="X9" s="710"/>
      <c r="Y9" s="710"/>
      <c r="Z9" s="710"/>
      <c r="AA9" s="710"/>
      <c r="AB9" s="711"/>
      <c r="AC9" s="687" t="s">
        <v>660</v>
      </c>
      <c r="AD9" s="687"/>
      <c r="AE9" s="686" t="s">
        <v>668</v>
      </c>
      <c r="AF9" s="686"/>
      <c r="AG9" s="686"/>
      <c r="AH9" s="941"/>
      <c r="AI9" s="698"/>
      <c r="AJ9" s="699"/>
      <c r="AK9" s="699"/>
      <c r="AL9" s="699"/>
      <c r="AM9" s="699"/>
      <c r="AN9" s="699"/>
      <c r="AO9" s="699"/>
      <c r="AP9" s="699"/>
      <c r="AQ9" s="699"/>
      <c r="AR9" s="699"/>
      <c r="AS9" s="699"/>
      <c r="AT9" s="699"/>
      <c r="AU9" s="699"/>
      <c r="AV9" s="700"/>
      <c r="AW9" s="826" t="s">
        <v>741</v>
      </c>
    </row>
    <row r="10" spans="1:49" ht="30" customHeight="1">
      <c r="A10" s="827"/>
      <c r="B10" s="675"/>
      <c r="C10" s="676"/>
      <c r="D10" s="676"/>
      <c r="E10" s="676"/>
      <c r="F10" s="676"/>
      <c r="G10" s="676"/>
      <c r="H10" s="680"/>
      <c r="I10" s="681"/>
      <c r="J10" s="681"/>
      <c r="K10" s="682"/>
      <c r="L10" s="529" t="s">
        <v>424</v>
      </c>
      <c r="M10" s="529"/>
      <c r="N10" s="588" t="s">
        <v>745</v>
      </c>
      <c r="O10" s="588"/>
      <c r="P10" s="686" t="s">
        <v>429</v>
      </c>
      <c r="Q10" s="686"/>
      <c r="R10" s="686"/>
      <c r="S10" s="778" t="s">
        <v>670</v>
      </c>
      <c r="T10" s="710"/>
      <c r="U10" s="710"/>
      <c r="V10" s="710"/>
      <c r="W10" s="710"/>
      <c r="X10" s="710"/>
      <c r="Y10" s="710"/>
      <c r="Z10" s="710"/>
      <c r="AA10" s="710"/>
      <c r="AB10" s="711"/>
      <c r="AC10" s="687" t="s">
        <v>423</v>
      </c>
      <c r="AD10" s="687"/>
      <c r="AE10" s="686" t="s">
        <v>672</v>
      </c>
      <c r="AF10" s="686"/>
      <c r="AG10" s="686"/>
      <c r="AH10" s="941"/>
      <c r="AI10" s="698"/>
      <c r="AJ10" s="699"/>
      <c r="AK10" s="699"/>
      <c r="AL10" s="699"/>
      <c r="AM10" s="699"/>
      <c r="AN10" s="699"/>
      <c r="AO10" s="699"/>
      <c r="AP10" s="699"/>
      <c r="AQ10" s="699"/>
      <c r="AR10" s="699"/>
      <c r="AS10" s="699"/>
      <c r="AT10" s="699"/>
      <c r="AU10" s="699"/>
      <c r="AV10" s="700"/>
      <c r="AW10" s="826"/>
    </row>
    <row r="11" spans="1:49" ht="30" customHeight="1">
      <c r="A11" s="827" t="s">
        <v>743</v>
      </c>
      <c r="B11" s="675"/>
      <c r="C11" s="676"/>
      <c r="D11" s="676"/>
      <c r="E11" s="676"/>
      <c r="F11" s="676"/>
      <c r="G11" s="676"/>
      <c r="H11" s="683"/>
      <c r="I11" s="684"/>
      <c r="J11" s="684"/>
      <c r="K11" s="685"/>
      <c r="L11" s="529"/>
      <c r="M11" s="529"/>
      <c r="N11" s="588"/>
      <c r="O11" s="588"/>
      <c r="P11" s="686"/>
      <c r="Q11" s="686"/>
      <c r="R11" s="686"/>
      <c r="S11" s="778" t="s">
        <v>671</v>
      </c>
      <c r="T11" s="710"/>
      <c r="U11" s="710"/>
      <c r="V11" s="710"/>
      <c r="W11" s="710"/>
      <c r="X11" s="710"/>
      <c r="Y11" s="710"/>
      <c r="Z11" s="710"/>
      <c r="AA11" s="710"/>
      <c r="AB11" s="711"/>
      <c r="AC11" s="687" t="s">
        <v>423</v>
      </c>
      <c r="AD11" s="687"/>
      <c r="AE11" s="686" t="s">
        <v>674</v>
      </c>
      <c r="AF11" s="686"/>
      <c r="AG11" s="686"/>
      <c r="AH11" s="941"/>
      <c r="AI11" s="698"/>
      <c r="AJ11" s="699"/>
      <c r="AK11" s="699"/>
      <c r="AL11" s="699"/>
      <c r="AM11" s="699"/>
      <c r="AN11" s="699"/>
      <c r="AO11" s="699"/>
      <c r="AP11" s="699"/>
      <c r="AQ11" s="699"/>
      <c r="AR11" s="699"/>
      <c r="AS11" s="699"/>
      <c r="AT11" s="699"/>
      <c r="AU11" s="699"/>
      <c r="AV11" s="700"/>
      <c r="AW11" s="826"/>
    </row>
    <row r="12" spans="1:49" ht="30" customHeight="1" thickBot="1">
      <c r="A12" s="827"/>
      <c r="B12" s="675"/>
      <c r="C12" s="676"/>
      <c r="D12" s="676" t="s">
        <v>426</v>
      </c>
      <c r="E12" s="676"/>
      <c r="F12" s="676"/>
      <c r="G12" s="676"/>
      <c r="H12" s="539" t="s">
        <v>427</v>
      </c>
      <c r="I12" s="540"/>
      <c r="J12" s="540"/>
      <c r="K12" s="541"/>
      <c r="L12" s="686" t="s">
        <v>669</v>
      </c>
      <c r="M12" s="686"/>
      <c r="N12" s="686"/>
      <c r="O12" s="686"/>
      <c r="P12" s="686"/>
      <c r="Q12" s="686"/>
      <c r="R12" s="686"/>
      <c r="S12" s="778" t="s">
        <v>746</v>
      </c>
      <c r="T12" s="710"/>
      <c r="U12" s="710"/>
      <c r="V12" s="710"/>
      <c r="W12" s="710"/>
      <c r="X12" s="710"/>
      <c r="Y12" s="710"/>
      <c r="Z12" s="710"/>
      <c r="AA12" s="710"/>
      <c r="AB12" s="711"/>
      <c r="AC12" s="687" t="s">
        <v>423</v>
      </c>
      <c r="AD12" s="687"/>
      <c r="AE12" s="686" t="s">
        <v>749</v>
      </c>
      <c r="AF12" s="686"/>
      <c r="AG12" s="686"/>
      <c r="AH12" s="941"/>
      <c r="AI12" s="701"/>
      <c r="AJ12" s="702"/>
      <c r="AK12" s="702"/>
      <c r="AL12" s="702"/>
      <c r="AM12" s="702"/>
      <c r="AN12" s="702"/>
      <c r="AO12" s="702"/>
      <c r="AP12" s="702"/>
      <c r="AQ12" s="702"/>
      <c r="AR12" s="702"/>
      <c r="AS12" s="702"/>
      <c r="AT12" s="702"/>
      <c r="AU12" s="702"/>
      <c r="AV12" s="703"/>
      <c r="AW12" s="826"/>
    </row>
    <row r="13" spans="1:49" ht="30" customHeight="1" thickBot="1">
      <c r="A13" s="827"/>
      <c r="B13" s="675"/>
      <c r="C13" s="676"/>
      <c r="D13" s="676"/>
      <c r="E13" s="676"/>
      <c r="F13" s="676"/>
      <c r="G13" s="676"/>
      <c r="H13" s="539" t="s">
        <v>430</v>
      </c>
      <c r="I13" s="540"/>
      <c r="J13" s="540"/>
      <c r="K13" s="541"/>
      <c r="L13" s="686" t="s">
        <v>869</v>
      </c>
      <c r="M13" s="951"/>
      <c r="N13" s="951"/>
      <c r="O13" s="951"/>
      <c r="P13" s="951"/>
      <c r="Q13" s="951"/>
      <c r="R13" s="951"/>
      <c r="S13" s="952" t="s">
        <v>747</v>
      </c>
      <c r="T13" s="953"/>
      <c r="U13" s="953"/>
      <c r="V13" s="953"/>
      <c r="W13" s="953"/>
      <c r="X13" s="953"/>
      <c r="Y13" s="953"/>
      <c r="Z13" s="953"/>
      <c r="AA13" s="953"/>
      <c r="AB13" s="954"/>
      <c r="AC13" s="947" t="s">
        <v>423</v>
      </c>
      <c r="AD13" s="947"/>
      <c r="AE13" s="951" t="s">
        <v>748</v>
      </c>
      <c r="AF13" s="951"/>
      <c r="AG13" s="951"/>
      <c r="AH13" s="961"/>
      <c r="AI13" s="912" t="s">
        <v>291</v>
      </c>
      <c r="AJ13" s="933"/>
      <c r="AK13" s="933"/>
      <c r="AL13" s="933"/>
      <c r="AM13" s="933"/>
      <c r="AN13" s="933"/>
      <c r="AO13" s="933"/>
      <c r="AP13" s="933"/>
      <c r="AQ13" s="933"/>
      <c r="AR13" s="933"/>
      <c r="AS13" s="933"/>
      <c r="AT13" s="933"/>
      <c r="AU13" s="933"/>
      <c r="AV13" s="913"/>
      <c r="AW13" s="826"/>
    </row>
    <row r="14" spans="1:49" ht="27" customHeight="1" thickBot="1">
      <c r="A14" s="175"/>
      <c r="B14" s="660" t="s">
        <v>431</v>
      </c>
      <c r="C14" s="661"/>
      <c r="D14" s="661"/>
      <c r="E14" s="661"/>
      <c r="F14" s="661"/>
      <c r="G14" s="661"/>
      <c r="H14" s="663" t="s">
        <v>667</v>
      </c>
      <c r="I14" s="664"/>
      <c r="J14" s="664"/>
      <c r="K14" s="664"/>
      <c r="L14" s="664"/>
      <c r="M14" s="948" t="s">
        <v>756</v>
      </c>
      <c r="N14" s="949"/>
      <c r="O14" s="950"/>
      <c r="P14" s="955" t="s">
        <v>757</v>
      </c>
      <c r="Q14" s="956"/>
      <c r="R14" s="957"/>
      <c r="S14" s="955" t="s">
        <v>758</v>
      </c>
      <c r="T14" s="956"/>
      <c r="U14" s="957"/>
      <c r="V14" s="958" t="s">
        <v>759</v>
      </c>
      <c r="W14" s="959"/>
      <c r="X14" s="960"/>
      <c r="Y14" s="958" t="s">
        <v>760</v>
      </c>
      <c r="Z14" s="959"/>
      <c r="AA14" s="960"/>
      <c r="AB14" s="958" t="s">
        <v>761</v>
      </c>
      <c r="AC14" s="959"/>
      <c r="AD14" s="960"/>
      <c r="AE14" s="969" t="s">
        <v>762</v>
      </c>
      <c r="AF14" s="969"/>
      <c r="AG14" s="969"/>
      <c r="AH14" s="970"/>
      <c r="AI14" s="939" t="s">
        <v>292</v>
      </c>
      <c r="AJ14" s="940"/>
      <c r="AK14" s="944"/>
      <c r="AL14" s="809"/>
      <c r="AM14" s="809"/>
      <c r="AN14" s="809"/>
      <c r="AO14" s="945"/>
      <c r="AP14" s="946" t="s">
        <v>293</v>
      </c>
      <c r="AQ14" s="940"/>
      <c r="AR14" s="944" t="s">
        <v>294</v>
      </c>
      <c r="AS14" s="809"/>
      <c r="AT14" s="809"/>
      <c r="AU14" s="809"/>
      <c r="AV14" s="810"/>
      <c r="AW14" s="826"/>
    </row>
    <row r="15" spans="1:49" ht="27" customHeight="1" thickBot="1">
      <c r="A15" s="175"/>
      <c r="B15" s="660" t="s">
        <v>593</v>
      </c>
      <c r="C15" s="661"/>
      <c r="D15" s="661"/>
      <c r="E15" s="661"/>
      <c r="F15" s="661"/>
      <c r="G15" s="661"/>
      <c r="H15" s="834"/>
      <c r="I15" s="835"/>
      <c r="J15" s="835"/>
      <c r="K15" s="835"/>
      <c r="L15" s="835"/>
      <c r="M15" s="835"/>
      <c r="N15" s="835"/>
      <c r="O15" s="835"/>
      <c r="P15" s="838" t="s">
        <v>903</v>
      </c>
      <c r="Q15" s="707"/>
      <c r="R15" s="707"/>
      <c r="S15" s="707"/>
      <c r="T15" s="707"/>
      <c r="U15" s="707"/>
      <c r="V15" s="707" t="s">
        <v>902</v>
      </c>
      <c r="W15" s="707"/>
      <c r="X15" s="707"/>
      <c r="Y15" s="707"/>
      <c r="Z15" s="707"/>
      <c r="AA15" s="937" t="s">
        <v>909</v>
      </c>
      <c r="AB15" s="937"/>
      <c r="AC15" s="937"/>
      <c r="AD15" s="937"/>
      <c r="AE15" s="937"/>
      <c r="AF15" s="937"/>
      <c r="AG15" s="937"/>
      <c r="AH15" s="938"/>
      <c r="AI15" s="562" t="s">
        <v>290</v>
      </c>
      <c r="AJ15" s="562"/>
      <c r="AK15" s="562"/>
      <c r="AL15" s="562"/>
      <c r="AM15" s="562"/>
      <c r="AN15" s="562"/>
      <c r="AO15" s="562"/>
      <c r="AP15" s="562"/>
      <c r="AQ15" s="562"/>
      <c r="AR15" s="562"/>
      <c r="AS15" s="562"/>
      <c r="AT15" s="562"/>
      <c r="AU15" s="562"/>
      <c r="AV15" s="563"/>
      <c r="AW15" s="826"/>
    </row>
    <row r="16" spans="1:49" ht="27" customHeight="1" thickBot="1">
      <c r="A16" s="175"/>
      <c r="B16" s="660"/>
      <c r="C16" s="661"/>
      <c r="D16" s="661"/>
      <c r="E16" s="661"/>
      <c r="F16" s="661"/>
      <c r="G16" s="661"/>
      <c r="H16" s="836"/>
      <c r="I16" s="837"/>
      <c r="J16" s="837"/>
      <c r="K16" s="837"/>
      <c r="L16" s="837"/>
      <c r="M16" s="837"/>
      <c r="N16" s="837"/>
      <c r="O16" s="837"/>
      <c r="P16" s="731" t="s">
        <v>901</v>
      </c>
      <c r="Q16" s="659"/>
      <c r="R16" s="659"/>
      <c r="S16" s="659"/>
      <c r="T16" s="659"/>
      <c r="U16" s="659"/>
      <c r="V16" s="659"/>
      <c r="W16" s="659"/>
      <c r="X16" s="659"/>
      <c r="Y16" s="659"/>
      <c r="Z16" s="659"/>
      <c r="AA16" s="659"/>
      <c r="AB16" s="659"/>
      <c r="AC16" s="659"/>
      <c r="AD16" s="659"/>
      <c r="AE16" s="659"/>
      <c r="AF16" s="659"/>
      <c r="AG16" s="659"/>
      <c r="AH16" s="713"/>
      <c r="AI16" s="773" t="s">
        <v>518</v>
      </c>
      <c r="AJ16" s="942"/>
      <c r="AK16" s="942"/>
      <c r="AL16" s="942"/>
      <c r="AM16" s="942" t="s">
        <v>518</v>
      </c>
      <c r="AN16" s="942"/>
      <c r="AO16" s="942"/>
      <c r="AP16" s="942" t="s">
        <v>518</v>
      </c>
      <c r="AQ16" s="942"/>
      <c r="AR16" s="942"/>
      <c r="AS16" s="943" t="s">
        <v>518</v>
      </c>
      <c r="AT16" s="943"/>
      <c r="AU16" s="943"/>
      <c r="AV16" s="943"/>
      <c r="AW16" s="826"/>
    </row>
    <row r="17" spans="1:49" ht="27" customHeight="1">
      <c r="A17" s="175"/>
      <c r="B17" s="929" t="s">
        <v>506</v>
      </c>
      <c r="C17" s="559"/>
      <c r="D17" s="559"/>
      <c r="E17" s="559"/>
      <c r="F17" s="559"/>
      <c r="G17" s="559"/>
      <c r="H17" s="559"/>
      <c r="I17" s="559"/>
      <c r="J17" s="847"/>
      <c r="K17" s="555" t="s">
        <v>438</v>
      </c>
      <c r="L17" s="556"/>
      <c r="M17" s="556"/>
      <c r="N17" s="556"/>
      <c r="O17" s="556"/>
      <c r="P17" s="930"/>
      <c r="Q17" s="930"/>
      <c r="R17" s="930"/>
      <c r="S17" s="930"/>
      <c r="T17" s="930"/>
      <c r="U17" s="930"/>
      <c r="V17" s="930"/>
      <c r="W17" s="930"/>
      <c r="X17" s="931"/>
      <c r="Y17" s="932" t="s">
        <v>673</v>
      </c>
      <c r="Z17" s="930"/>
      <c r="AA17" s="930"/>
      <c r="AB17" s="931"/>
      <c r="AC17" s="934" t="s">
        <v>507</v>
      </c>
      <c r="AD17" s="935"/>
      <c r="AE17" s="935"/>
      <c r="AF17" s="935"/>
      <c r="AG17" s="935"/>
      <c r="AH17" s="936"/>
      <c r="AI17" s="91" t="s">
        <v>497</v>
      </c>
      <c r="AJ17" s="92"/>
      <c r="AK17" s="890" t="s">
        <v>300</v>
      </c>
      <c r="AL17" s="891"/>
      <c r="AM17" s="92"/>
      <c r="AN17" s="890" t="s">
        <v>675</v>
      </c>
      <c r="AO17" s="891"/>
      <c r="AP17" s="92"/>
      <c r="AQ17" s="890" t="s">
        <v>300</v>
      </c>
      <c r="AR17" s="891"/>
      <c r="AS17" s="91"/>
      <c r="AT17" s="92"/>
      <c r="AU17" s="890" t="s">
        <v>300</v>
      </c>
      <c r="AV17" s="891"/>
      <c r="AW17" s="826"/>
    </row>
    <row r="18" spans="1:49" ht="27" customHeight="1" thickBot="1">
      <c r="A18" s="175"/>
      <c r="B18" s="657"/>
      <c r="C18" s="658"/>
      <c r="D18" s="658"/>
      <c r="E18" s="659"/>
      <c r="F18" s="659"/>
      <c r="G18" s="659"/>
      <c r="H18" s="928"/>
      <c r="I18" s="767"/>
      <c r="J18" s="768"/>
      <c r="K18" s="651" t="s">
        <v>600</v>
      </c>
      <c r="L18" s="818"/>
      <c r="M18" s="818"/>
      <c r="N18" s="821"/>
      <c r="O18" s="651" t="s">
        <v>602</v>
      </c>
      <c r="P18" s="818"/>
      <c r="Q18" s="821"/>
      <c r="R18" s="651" t="s">
        <v>287</v>
      </c>
      <c r="S18" s="818"/>
      <c r="T18" s="818"/>
      <c r="U18" s="821"/>
      <c r="V18" s="651" t="s">
        <v>508</v>
      </c>
      <c r="W18" s="818"/>
      <c r="X18" s="821"/>
      <c r="Y18" s="767"/>
      <c r="Z18" s="767"/>
      <c r="AA18" s="767"/>
      <c r="AB18" s="768"/>
      <c r="AC18" s="759"/>
      <c r="AD18" s="760"/>
      <c r="AE18" s="761"/>
      <c r="AF18" s="762"/>
      <c r="AG18" s="763"/>
      <c r="AH18" s="764"/>
      <c r="AI18" s="91" t="s">
        <v>519</v>
      </c>
      <c r="AJ18" s="92"/>
      <c r="AK18" s="890" t="s">
        <v>300</v>
      </c>
      <c r="AL18" s="891"/>
      <c r="AM18" s="92"/>
      <c r="AN18" s="890" t="s">
        <v>300</v>
      </c>
      <c r="AO18" s="891"/>
      <c r="AP18" s="92"/>
      <c r="AQ18" s="890" t="s">
        <v>300</v>
      </c>
      <c r="AR18" s="891"/>
      <c r="AS18" s="91"/>
      <c r="AT18" s="92"/>
      <c r="AU18" s="890" t="s">
        <v>300</v>
      </c>
      <c r="AV18" s="891"/>
      <c r="AW18" s="826"/>
    </row>
    <row r="19" spans="1:49" ht="28.5" customHeight="1">
      <c r="A19" s="176"/>
      <c r="B19" s="914" t="s">
        <v>164</v>
      </c>
      <c r="C19" s="915"/>
      <c r="D19" s="915"/>
      <c r="E19" s="915"/>
      <c r="F19" s="915"/>
      <c r="G19" s="915"/>
      <c r="H19" s="915"/>
      <c r="I19" s="915"/>
      <c r="J19" s="915"/>
      <c r="K19" s="915"/>
      <c r="L19" s="915"/>
      <c r="M19" s="915"/>
      <c r="N19" s="915"/>
      <c r="O19" s="915"/>
      <c r="P19" s="915"/>
      <c r="Q19" s="915"/>
      <c r="R19" s="915"/>
      <c r="S19" s="915"/>
      <c r="T19" s="915"/>
      <c r="U19" s="915"/>
      <c r="V19" s="915"/>
      <c r="W19" s="915"/>
      <c r="X19" s="915"/>
      <c r="Y19" s="915"/>
      <c r="Z19" s="915"/>
      <c r="AA19" s="915"/>
      <c r="AB19" s="915"/>
      <c r="AC19" s="915"/>
      <c r="AD19" s="915"/>
      <c r="AE19" s="915"/>
      <c r="AF19" s="915"/>
      <c r="AG19" s="915"/>
      <c r="AH19" s="916"/>
      <c r="AI19" s="91" t="s">
        <v>505</v>
      </c>
      <c r="AJ19" s="92"/>
      <c r="AK19" s="890" t="s">
        <v>300</v>
      </c>
      <c r="AL19" s="891"/>
      <c r="AM19" s="92"/>
      <c r="AN19" s="890" t="s">
        <v>300</v>
      </c>
      <c r="AO19" s="891"/>
      <c r="AP19" s="92"/>
      <c r="AQ19" s="890" t="s">
        <v>300</v>
      </c>
      <c r="AR19" s="891"/>
      <c r="AS19" s="91"/>
      <c r="AT19" s="92"/>
      <c r="AU19" s="890" t="s">
        <v>300</v>
      </c>
      <c r="AV19" s="891"/>
      <c r="AW19" s="647"/>
    </row>
    <row r="20" spans="1:49" ht="28.5" customHeight="1" thickBot="1">
      <c r="A20" s="176"/>
      <c r="B20" s="917"/>
      <c r="C20" s="918"/>
      <c r="D20" s="918"/>
      <c r="E20" s="918"/>
      <c r="F20" s="918"/>
      <c r="G20" s="918"/>
      <c r="H20" s="918"/>
      <c r="I20" s="918"/>
      <c r="J20" s="918"/>
      <c r="K20" s="918"/>
      <c r="L20" s="918"/>
      <c r="M20" s="918"/>
      <c r="N20" s="918"/>
      <c r="O20" s="918"/>
      <c r="P20" s="918"/>
      <c r="Q20" s="918"/>
      <c r="R20" s="918"/>
      <c r="S20" s="918"/>
      <c r="T20" s="918"/>
      <c r="U20" s="918"/>
      <c r="V20" s="918"/>
      <c r="W20" s="918"/>
      <c r="X20" s="918"/>
      <c r="Y20" s="918"/>
      <c r="Z20" s="918"/>
      <c r="AA20" s="918"/>
      <c r="AB20" s="918"/>
      <c r="AC20" s="918"/>
      <c r="AD20" s="918"/>
      <c r="AE20" s="918"/>
      <c r="AF20" s="918"/>
      <c r="AG20" s="918"/>
      <c r="AH20" s="919"/>
      <c r="AI20" s="91" t="s">
        <v>520</v>
      </c>
      <c r="AJ20" s="92"/>
      <c r="AK20" s="890" t="s">
        <v>300</v>
      </c>
      <c r="AL20" s="891"/>
      <c r="AM20" s="92"/>
      <c r="AN20" s="890" t="s">
        <v>300</v>
      </c>
      <c r="AO20" s="891"/>
      <c r="AP20" s="92"/>
      <c r="AQ20" s="890" t="s">
        <v>300</v>
      </c>
      <c r="AR20" s="891"/>
      <c r="AS20" s="91"/>
      <c r="AT20" s="92"/>
      <c r="AU20" s="890" t="s">
        <v>300</v>
      </c>
      <c r="AV20" s="891"/>
      <c r="AW20" s="647"/>
    </row>
    <row r="21" spans="1:49" ht="28.5" customHeight="1" thickBot="1">
      <c r="A21" s="176"/>
      <c r="B21" s="757" t="s">
        <v>50</v>
      </c>
      <c r="C21" s="758"/>
      <c r="D21" s="758"/>
      <c r="E21" s="907" t="s">
        <v>27</v>
      </c>
      <c r="F21" s="908"/>
      <c r="G21" s="908"/>
      <c r="H21" s="908"/>
      <c r="I21" s="908"/>
      <c r="J21" s="908"/>
      <c r="K21" s="908"/>
      <c r="L21" s="908"/>
      <c r="M21" s="908"/>
      <c r="N21" s="908"/>
      <c r="O21" s="908"/>
      <c r="P21" s="909"/>
      <c r="Q21" s="907" t="s">
        <v>676</v>
      </c>
      <c r="R21" s="908"/>
      <c r="S21" s="908"/>
      <c r="T21" s="908"/>
      <c r="U21" s="908"/>
      <c r="V21" s="908"/>
      <c r="W21" s="908"/>
      <c r="X21" s="908"/>
      <c r="Y21" s="908"/>
      <c r="Z21" s="909"/>
      <c r="AA21" s="907" t="s">
        <v>285</v>
      </c>
      <c r="AB21" s="908"/>
      <c r="AC21" s="908"/>
      <c r="AD21" s="908"/>
      <c r="AE21" s="908"/>
      <c r="AF21" s="908"/>
      <c r="AG21" s="908"/>
      <c r="AH21" s="908"/>
      <c r="AI21" s="96" t="s">
        <v>521</v>
      </c>
      <c r="AJ21" s="97"/>
      <c r="AK21" s="903" t="s">
        <v>300</v>
      </c>
      <c r="AL21" s="904"/>
      <c r="AM21" s="97"/>
      <c r="AN21" s="903" t="s">
        <v>300</v>
      </c>
      <c r="AO21" s="904"/>
      <c r="AP21" s="97"/>
      <c r="AQ21" s="903" t="s">
        <v>300</v>
      </c>
      <c r="AR21" s="904"/>
      <c r="AS21" s="102"/>
      <c r="AT21" s="42"/>
      <c r="AU21" s="905" t="s">
        <v>300</v>
      </c>
      <c r="AV21" s="906"/>
      <c r="AW21" s="647"/>
    </row>
    <row r="22" spans="1:49" ht="28.5" customHeight="1" thickTop="1" thickBot="1">
      <c r="A22" s="176"/>
      <c r="B22" s="589"/>
      <c r="C22" s="590"/>
      <c r="D22" s="590"/>
      <c r="E22" s="901" t="s">
        <v>284</v>
      </c>
      <c r="F22" s="902"/>
      <c r="G22" s="901" t="s">
        <v>280</v>
      </c>
      <c r="H22" s="902"/>
      <c r="I22" s="901" t="s">
        <v>281</v>
      </c>
      <c r="J22" s="902"/>
      <c r="K22" s="901" t="s">
        <v>282</v>
      </c>
      <c r="L22" s="902"/>
      <c r="M22" s="901" t="s">
        <v>283</v>
      </c>
      <c r="N22" s="902"/>
      <c r="O22" s="181" t="s">
        <v>474</v>
      </c>
      <c r="P22" s="182" t="s">
        <v>645</v>
      </c>
      <c r="Q22" s="901" t="s">
        <v>280</v>
      </c>
      <c r="R22" s="902"/>
      <c r="S22" s="901" t="s">
        <v>281</v>
      </c>
      <c r="T22" s="902"/>
      <c r="U22" s="901" t="s">
        <v>282</v>
      </c>
      <c r="V22" s="902"/>
      <c r="W22" s="901" t="s">
        <v>283</v>
      </c>
      <c r="X22" s="902"/>
      <c r="Y22" s="181" t="s">
        <v>474</v>
      </c>
      <c r="Z22" s="182" t="s">
        <v>645</v>
      </c>
      <c r="AA22" s="901" t="s">
        <v>280</v>
      </c>
      <c r="AB22" s="902"/>
      <c r="AC22" s="901" t="s">
        <v>643</v>
      </c>
      <c r="AD22" s="902"/>
      <c r="AE22" s="901" t="s">
        <v>642</v>
      </c>
      <c r="AF22" s="902"/>
      <c r="AG22" s="910" t="s">
        <v>644</v>
      </c>
      <c r="AH22" s="911"/>
      <c r="AI22" s="103" t="s">
        <v>509</v>
      </c>
      <c r="AJ22" s="101" t="s">
        <v>510</v>
      </c>
      <c r="AK22" s="99" t="s">
        <v>511</v>
      </c>
      <c r="AL22" s="103" t="s">
        <v>509</v>
      </c>
      <c r="AM22" s="101" t="s">
        <v>510</v>
      </c>
      <c r="AN22" s="99" t="s">
        <v>511</v>
      </c>
      <c r="AO22" s="103" t="s">
        <v>509</v>
      </c>
      <c r="AP22" s="101" t="s">
        <v>510</v>
      </c>
      <c r="AQ22" s="99" t="s">
        <v>511</v>
      </c>
      <c r="AR22" s="103" t="s">
        <v>509</v>
      </c>
      <c r="AS22" s="101" t="s">
        <v>510</v>
      </c>
      <c r="AT22" s="100" t="s">
        <v>511</v>
      </c>
      <c r="AU22" s="912"/>
      <c r="AV22" s="913"/>
      <c r="AW22" s="647"/>
    </row>
    <row r="23" spans="1:49" ht="32.1" customHeight="1" thickTop="1">
      <c r="A23" s="176"/>
      <c r="B23" s="610" t="s">
        <v>166</v>
      </c>
      <c r="C23" s="611"/>
      <c r="D23" s="611"/>
      <c r="E23" s="922" t="s">
        <v>708</v>
      </c>
      <c r="F23" s="923"/>
      <c r="G23" s="922" t="s">
        <v>750</v>
      </c>
      <c r="H23" s="923"/>
      <c r="I23" s="924" t="s">
        <v>880</v>
      </c>
      <c r="J23" s="924"/>
      <c r="K23" s="924" t="s">
        <v>751</v>
      </c>
      <c r="L23" s="924"/>
      <c r="M23" s="924" t="s">
        <v>754</v>
      </c>
      <c r="N23" s="924"/>
      <c r="O23" s="185" t="s">
        <v>752</v>
      </c>
      <c r="P23" s="185" t="s">
        <v>755</v>
      </c>
      <c r="Q23" s="922" t="s">
        <v>715</v>
      </c>
      <c r="R23" s="923"/>
      <c r="S23" s="925" t="s">
        <v>716</v>
      </c>
      <c r="T23" s="926"/>
      <c r="U23" s="925" t="s">
        <v>717</v>
      </c>
      <c r="V23" s="926"/>
      <c r="W23" s="925" t="s">
        <v>735</v>
      </c>
      <c r="X23" s="926"/>
      <c r="Y23" s="179" t="s">
        <v>736</v>
      </c>
      <c r="Z23" s="183" t="s">
        <v>739</v>
      </c>
      <c r="AA23" s="925"/>
      <c r="AB23" s="926"/>
      <c r="AC23" s="925" t="s">
        <v>738</v>
      </c>
      <c r="AD23" s="926"/>
      <c r="AE23" s="925" t="s">
        <v>718</v>
      </c>
      <c r="AF23" s="926"/>
      <c r="AG23" s="925" t="s">
        <v>737</v>
      </c>
      <c r="AH23" s="927"/>
      <c r="AI23" s="79"/>
      <c r="AJ23" s="80"/>
      <c r="AK23" s="81"/>
      <c r="AL23" s="79"/>
      <c r="AM23" s="80"/>
      <c r="AN23" s="81"/>
      <c r="AO23" s="79"/>
      <c r="AP23" s="80"/>
      <c r="AQ23" s="81"/>
      <c r="AR23" s="79"/>
      <c r="AS23" s="80"/>
      <c r="AT23" s="94"/>
      <c r="AU23" s="561">
        <v>1</v>
      </c>
      <c r="AV23" s="563"/>
      <c r="AW23" s="647"/>
    </row>
    <row r="24" spans="1:49" ht="32.1" customHeight="1">
      <c r="A24" s="176"/>
      <c r="B24" s="587" t="s">
        <v>167</v>
      </c>
      <c r="C24" s="588"/>
      <c r="D24" s="588"/>
      <c r="E24" s="888" t="s">
        <v>871</v>
      </c>
      <c r="F24" s="920"/>
      <c r="G24" s="921" t="s">
        <v>709</v>
      </c>
      <c r="H24" s="920"/>
      <c r="I24" s="888" t="s">
        <v>881</v>
      </c>
      <c r="J24" s="889"/>
      <c r="K24" s="888" t="s">
        <v>882</v>
      </c>
      <c r="L24" s="889"/>
      <c r="M24" s="888" t="s">
        <v>883</v>
      </c>
      <c r="N24" s="889"/>
      <c r="O24" s="177" t="s">
        <v>884</v>
      </c>
      <c r="P24" s="177" t="s">
        <v>906</v>
      </c>
      <c r="Q24" s="882" t="s">
        <v>733</v>
      </c>
      <c r="R24" s="883"/>
      <c r="S24" s="884" t="s">
        <v>710</v>
      </c>
      <c r="T24" s="885"/>
      <c r="U24" s="884" t="s">
        <v>711</v>
      </c>
      <c r="V24" s="885"/>
      <c r="W24" s="884" t="s">
        <v>719</v>
      </c>
      <c r="X24" s="885"/>
      <c r="Y24" s="184" t="s">
        <v>734</v>
      </c>
      <c r="Z24" s="184" t="s">
        <v>713</v>
      </c>
      <c r="AA24" s="884"/>
      <c r="AB24" s="885"/>
      <c r="AC24" s="884" t="s">
        <v>870</v>
      </c>
      <c r="AD24" s="885"/>
      <c r="AE24" s="884" t="s">
        <v>712</v>
      </c>
      <c r="AF24" s="885"/>
      <c r="AG24" s="884" t="s">
        <v>720</v>
      </c>
      <c r="AH24" s="895"/>
      <c r="AI24" s="82"/>
      <c r="AJ24" s="77"/>
      <c r="AK24" s="83"/>
      <c r="AL24" s="82"/>
      <c r="AM24" s="77"/>
      <c r="AN24" s="83"/>
      <c r="AO24" s="82"/>
      <c r="AP24" s="77"/>
      <c r="AQ24" s="83"/>
      <c r="AR24" s="82"/>
      <c r="AS24" s="77"/>
      <c r="AT24" s="93"/>
      <c r="AU24" s="896">
        <v>2</v>
      </c>
      <c r="AV24" s="897"/>
      <c r="AW24" s="647"/>
    </row>
    <row r="25" spans="1:49" ht="32.1" customHeight="1" thickBot="1">
      <c r="A25" s="176"/>
      <c r="B25" s="589" t="s">
        <v>168</v>
      </c>
      <c r="C25" s="590"/>
      <c r="D25" s="590"/>
      <c r="E25" s="880" t="s">
        <v>900</v>
      </c>
      <c r="F25" s="881"/>
      <c r="G25" s="880" t="s">
        <v>893</v>
      </c>
      <c r="H25" s="881"/>
      <c r="I25" s="880" t="s">
        <v>885</v>
      </c>
      <c r="J25" s="881"/>
      <c r="K25" s="880" t="s">
        <v>886</v>
      </c>
      <c r="L25" s="881"/>
      <c r="M25" s="880" t="s">
        <v>888</v>
      </c>
      <c r="N25" s="881"/>
      <c r="O25" s="186" t="s">
        <v>887</v>
      </c>
      <c r="P25" s="187" t="s">
        <v>889</v>
      </c>
      <c r="Q25" s="880" t="s">
        <v>894</v>
      </c>
      <c r="R25" s="881"/>
      <c r="S25" s="886" t="s">
        <v>890</v>
      </c>
      <c r="T25" s="887"/>
      <c r="U25" s="886" t="s">
        <v>891</v>
      </c>
      <c r="V25" s="887"/>
      <c r="W25" s="886" t="s">
        <v>895</v>
      </c>
      <c r="X25" s="887"/>
      <c r="Y25" s="189" t="s">
        <v>892</v>
      </c>
      <c r="Z25" s="188" t="s">
        <v>896</v>
      </c>
      <c r="AA25" s="886"/>
      <c r="AB25" s="887"/>
      <c r="AC25" s="886" t="s">
        <v>897</v>
      </c>
      <c r="AD25" s="887"/>
      <c r="AE25" s="886" t="s">
        <v>898</v>
      </c>
      <c r="AF25" s="887"/>
      <c r="AG25" s="886" t="s">
        <v>899</v>
      </c>
      <c r="AH25" s="898"/>
      <c r="AI25" s="84"/>
      <c r="AJ25" s="85"/>
      <c r="AK25" s="86"/>
      <c r="AL25" s="84"/>
      <c r="AM25" s="85"/>
      <c r="AN25" s="86"/>
      <c r="AO25" s="84"/>
      <c r="AP25" s="85"/>
      <c r="AQ25" s="86"/>
      <c r="AR25" s="84"/>
      <c r="AS25" s="85"/>
      <c r="AT25" s="95"/>
      <c r="AU25" s="899">
        <v>3</v>
      </c>
      <c r="AV25" s="900"/>
      <c r="AW25" s="647"/>
    </row>
    <row r="26" spans="1:49" ht="3" customHeight="1" thickBot="1">
      <c r="AW26" s="36"/>
    </row>
    <row r="27" spans="1:49" ht="20.100000000000001" customHeight="1">
      <c r="B27" s="747" t="s">
        <v>683</v>
      </c>
      <c r="C27" s="748"/>
      <c r="D27" s="748"/>
      <c r="E27" s="748"/>
      <c r="F27" s="748"/>
      <c r="G27" s="748"/>
      <c r="H27" s="748"/>
      <c r="I27" s="748"/>
      <c r="J27" s="748"/>
      <c r="K27" s="748"/>
      <c r="L27" s="748"/>
      <c r="M27" s="748"/>
      <c r="N27" s="748"/>
      <c r="O27" s="748"/>
      <c r="P27" s="748"/>
      <c r="Q27" s="748"/>
      <c r="R27" s="748"/>
      <c r="S27" s="748"/>
      <c r="T27" s="748"/>
      <c r="U27" s="748"/>
      <c r="V27" s="748"/>
      <c r="W27" s="748"/>
      <c r="X27" s="748"/>
      <c r="Y27" s="748"/>
      <c r="Z27" s="748"/>
      <c r="AA27" s="748"/>
      <c r="AB27" s="748"/>
      <c r="AC27" s="748"/>
      <c r="AD27" s="748"/>
      <c r="AE27" s="38"/>
      <c r="AF27" s="38"/>
      <c r="AG27" s="39"/>
      <c r="AH27" s="40"/>
      <c r="AI27" s="40"/>
      <c r="AJ27" s="40"/>
      <c r="AK27" s="40"/>
      <c r="AL27" s="40"/>
      <c r="AM27" s="642" t="s">
        <v>179</v>
      </c>
      <c r="AN27" s="507" t="s">
        <v>180</v>
      </c>
      <c r="AO27" s="507"/>
      <c r="AP27" s="507"/>
      <c r="AQ27" s="507" t="s">
        <v>181</v>
      </c>
      <c r="AR27" s="507"/>
      <c r="AS27" s="507"/>
      <c r="AT27" s="507" t="s">
        <v>182</v>
      </c>
      <c r="AU27" s="507"/>
      <c r="AV27" s="508"/>
      <c r="AW27" s="825" t="s">
        <v>740</v>
      </c>
    </row>
    <row r="28" spans="1:49" ht="20.100000000000001" customHeight="1">
      <c r="B28" s="749"/>
      <c r="C28" s="750"/>
      <c r="D28" s="750"/>
      <c r="E28" s="750"/>
      <c r="F28" s="750"/>
      <c r="G28" s="750"/>
      <c r="H28" s="750"/>
      <c r="I28" s="750"/>
      <c r="J28" s="750"/>
      <c r="K28" s="750"/>
      <c r="L28" s="750"/>
      <c r="M28" s="750"/>
      <c r="N28" s="750"/>
      <c r="O28" s="750"/>
      <c r="P28" s="750"/>
      <c r="Q28" s="750"/>
      <c r="R28" s="750"/>
      <c r="S28" s="750"/>
      <c r="T28" s="750"/>
      <c r="U28" s="750"/>
      <c r="V28" s="750"/>
      <c r="W28" s="750"/>
      <c r="X28" s="750"/>
      <c r="Y28" s="750"/>
      <c r="Z28" s="750"/>
      <c r="AA28" s="750"/>
      <c r="AB28" s="750"/>
      <c r="AC28" s="750"/>
      <c r="AD28" s="750"/>
      <c r="AE28" s="539" t="s">
        <v>183</v>
      </c>
      <c r="AF28" s="540"/>
      <c r="AG28" s="541"/>
      <c r="AH28" s="539" t="s">
        <v>242</v>
      </c>
      <c r="AI28" s="540"/>
      <c r="AJ28" s="540"/>
      <c r="AK28" s="540"/>
      <c r="AL28" s="541"/>
      <c r="AM28" s="643"/>
      <c r="AN28" s="549"/>
      <c r="AO28" s="549"/>
      <c r="AP28" s="549"/>
      <c r="AQ28" s="549"/>
      <c r="AR28" s="549"/>
      <c r="AS28" s="549"/>
      <c r="AT28" s="549"/>
      <c r="AU28" s="549"/>
      <c r="AV28" s="633"/>
      <c r="AW28" s="825"/>
    </row>
    <row r="29" spans="1:49" ht="20.100000000000001" customHeight="1" thickBot="1">
      <c r="B29" s="752"/>
      <c r="C29" s="753"/>
      <c r="D29" s="753"/>
      <c r="E29" s="753"/>
      <c r="F29" s="753"/>
      <c r="G29" s="753"/>
      <c r="H29" s="753"/>
      <c r="I29" s="753"/>
      <c r="J29" s="753"/>
      <c r="K29" s="753"/>
      <c r="L29" s="753"/>
      <c r="M29" s="753"/>
      <c r="N29" s="753"/>
      <c r="O29" s="753"/>
      <c r="P29" s="753"/>
      <c r="Q29" s="753"/>
      <c r="R29" s="753"/>
      <c r="S29" s="753"/>
      <c r="T29" s="753"/>
      <c r="U29" s="753"/>
      <c r="V29" s="753"/>
      <c r="W29" s="753"/>
      <c r="X29" s="753"/>
      <c r="Y29" s="753"/>
      <c r="Z29" s="753"/>
      <c r="AA29" s="753"/>
      <c r="AB29" s="753"/>
      <c r="AC29" s="753"/>
      <c r="AD29" s="753"/>
      <c r="AE29" s="636" t="s">
        <v>184</v>
      </c>
      <c r="AF29" s="637"/>
      <c r="AG29" s="638"/>
      <c r="AH29" s="636" t="s">
        <v>241</v>
      </c>
      <c r="AI29" s="637"/>
      <c r="AJ29" s="637"/>
      <c r="AK29" s="637"/>
      <c r="AL29" s="638"/>
      <c r="AM29" s="644"/>
      <c r="AN29" s="634"/>
      <c r="AO29" s="634"/>
      <c r="AP29" s="634"/>
      <c r="AQ29" s="634"/>
      <c r="AR29" s="634"/>
      <c r="AS29" s="634"/>
      <c r="AT29" s="634"/>
      <c r="AU29" s="634"/>
      <c r="AV29" s="635"/>
      <c r="AW29" s="825"/>
    </row>
    <row r="30" spans="1:49" ht="26.1" customHeight="1">
      <c r="B30" s="641" t="s">
        <v>14</v>
      </c>
      <c r="C30" s="609"/>
      <c r="D30" s="609"/>
      <c r="E30" s="609"/>
      <c r="F30" s="609"/>
      <c r="G30" s="609"/>
      <c r="H30" s="609"/>
      <c r="I30" s="609" t="s">
        <v>15</v>
      </c>
      <c r="J30" s="609"/>
      <c r="K30" s="609"/>
      <c r="L30" s="609"/>
      <c r="M30" s="609"/>
      <c r="N30" s="609"/>
      <c r="O30" s="609"/>
      <c r="P30" s="609"/>
      <c r="Q30" s="609"/>
      <c r="R30" s="609"/>
      <c r="S30" s="609"/>
      <c r="T30" s="609"/>
      <c r="U30" s="609" t="s">
        <v>176</v>
      </c>
      <c r="V30" s="609"/>
      <c r="W30" s="609"/>
      <c r="X30" s="609"/>
      <c r="Y30" s="609"/>
      <c r="Z30" s="609"/>
      <c r="AA30" s="609"/>
      <c r="AB30" s="609"/>
      <c r="AC30" s="609"/>
      <c r="AD30" s="609"/>
      <c r="AE30" s="609"/>
      <c r="AF30" s="609"/>
      <c r="AG30" s="509" t="s">
        <v>185</v>
      </c>
      <c r="AH30" s="509"/>
      <c r="AI30" s="509"/>
      <c r="AJ30" s="509"/>
      <c r="AK30" s="609" t="s">
        <v>236</v>
      </c>
      <c r="AL30" s="609"/>
      <c r="AM30" s="609"/>
      <c r="AN30" s="609"/>
      <c r="AO30" s="509" t="s">
        <v>186</v>
      </c>
      <c r="AP30" s="509"/>
      <c r="AQ30" s="509"/>
      <c r="AR30" s="509"/>
      <c r="AS30" s="509" t="s">
        <v>187</v>
      </c>
      <c r="AT30" s="509"/>
      <c r="AU30" s="509"/>
      <c r="AV30" s="510"/>
      <c r="AW30" s="825"/>
    </row>
    <row r="31" spans="1:49" ht="26.1" customHeight="1">
      <c r="B31" s="603" t="s">
        <v>873</v>
      </c>
      <c r="C31" s="604"/>
      <c r="D31" s="604"/>
      <c r="E31" s="604"/>
      <c r="F31" s="604"/>
      <c r="G31" s="604"/>
      <c r="H31" s="604"/>
      <c r="I31" s="892" t="s">
        <v>875</v>
      </c>
      <c r="J31" s="893"/>
      <c r="K31" s="893"/>
      <c r="L31" s="893"/>
      <c r="M31" s="893"/>
      <c r="N31" s="893"/>
      <c r="O31" s="893"/>
      <c r="P31" s="893"/>
      <c r="Q31" s="893"/>
      <c r="R31" s="893"/>
      <c r="S31" s="893"/>
      <c r="T31" s="894"/>
      <c r="U31" s="746" t="s">
        <v>907</v>
      </c>
      <c r="V31" s="746"/>
      <c r="W31" s="746"/>
      <c r="X31" s="746"/>
      <c r="Y31" s="746"/>
      <c r="Z31" s="746"/>
      <c r="AA31" s="746"/>
      <c r="AB31" s="746"/>
      <c r="AC31" s="746"/>
      <c r="AD31" s="746"/>
      <c r="AE31" s="746"/>
      <c r="AF31" s="746"/>
      <c r="AG31" s="543"/>
      <c r="AH31" s="543"/>
      <c r="AI31" s="543"/>
      <c r="AJ31" s="543"/>
      <c r="AK31" s="511"/>
      <c r="AL31" s="511"/>
      <c r="AM31" s="511"/>
      <c r="AN31" s="511"/>
      <c r="AO31" s="511"/>
      <c r="AP31" s="511"/>
      <c r="AQ31" s="511"/>
      <c r="AR31" s="511"/>
      <c r="AS31" s="623"/>
      <c r="AT31" s="623"/>
      <c r="AU31" s="623"/>
      <c r="AV31" s="624"/>
      <c r="AW31" s="825"/>
    </row>
    <row r="32" spans="1:49" ht="33" customHeight="1">
      <c r="B32" s="868" t="s">
        <v>215</v>
      </c>
      <c r="C32" s="868"/>
      <c r="D32" s="868"/>
      <c r="E32" s="869" t="s">
        <v>908</v>
      </c>
      <c r="F32" s="870"/>
      <c r="G32" s="870"/>
      <c r="H32" s="870"/>
      <c r="I32" s="870"/>
      <c r="J32" s="870"/>
      <c r="K32" s="870"/>
      <c r="L32" s="870"/>
      <c r="M32" s="871"/>
      <c r="N32" s="872" t="s">
        <v>921</v>
      </c>
      <c r="O32" s="872"/>
      <c r="P32" s="872"/>
      <c r="Q32" s="879" t="s">
        <v>914</v>
      </c>
      <c r="R32" s="879"/>
      <c r="S32" s="879"/>
      <c r="T32" s="879"/>
      <c r="U32" s="878" t="s">
        <v>920</v>
      </c>
      <c r="V32" s="878"/>
      <c r="W32" s="878"/>
      <c r="X32" s="873" t="s">
        <v>919</v>
      </c>
      <c r="Y32" s="873"/>
      <c r="Z32" s="873"/>
      <c r="AA32" s="873"/>
      <c r="AB32" s="876" t="s">
        <v>922</v>
      </c>
      <c r="AC32" s="877"/>
      <c r="AD32" s="877"/>
      <c r="AE32" s="874" t="s">
        <v>923</v>
      </c>
      <c r="AF32" s="875"/>
      <c r="AG32" s="875"/>
      <c r="AH32" s="875"/>
      <c r="AI32" s="868" t="s">
        <v>918</v>
      </c>
      <c r="AJ32" s="868"/>
      <c r="AK32" s="868"/>
      <c r="AL32" s="873" t="s">
        <v>917</v>
      </c>
      <c r="AM32" s="873"/>
      <c r="AN32" s="873"/>
      <c r="AO32" s="873"/>
      <c r="AP32" s="868" t="s">
        <v>916</v>
      </c>
      <c r="AQ32" s="868"/>
      <c r="AR32" s="868"/>
      <c r="AS32" s="873" t="s">
        <v>915</v>
      </c>
      <c r="AT32" s="873"/>
      <c r="AU32" s="873"/>
      <c r="AV32" s="873"/>
      <c r="AW32" s="981"/>
    </row>
    <row r="33" spans="1:49" ht="30" customHeight="1" thickBot="1">
      <c r="B33" s="860" t="s">
        <v>244</v>
      </c>
      <c r="C33" s="861"/>
      <c r="D33" s="861"/>
      <c r="E33" s="861"/>
      <c r="F33" s="861"/>
      <c r="G33" s="861"/>
      <c r="H33" s="861"/>
      <c r="I33" s="861"/>
      <c r="J33" s="861"/>
      <c r="K33" s="861"/>
      <c r="L33" s="861"/>
      <c r="M33" s="861"/>
      <c r="N33" s="861"/>
      <c r="O33" s="861"/>
      <c r="P33" s="861"/>
      <c r="Q33" s="861"/>
      <c r="R33" s="861"/>
      <c r="S33" s="861"/>
      <c r="T33" s="861"/>
      <c r="U33" s="861"/>
      <c r="V33" s="861"/>
      <c r="W33" s="861"/>
      <c r="X33" s="861"/>
      <c r="Y33" s="861"/>
      <c r="Z33" s="861"/>
      <c r="AA33" s="861"/>
      <c r="AB33" s="861"/>
      <c r="AC33" s="861"/>
      <c r="AD33" s="861"/>
      <c r="AE33" s="861"/>
      <c r="AF33" s="861"/>
      <c r="AG33" s="861"/>
      <c r="AH33" s="861"/>
      <c r="AI33" s="861"/>
      <c r="AJ33" s="861"/>
      <c r="AK33" s="861"/>
      <c r="AL33" s="861"/>
      <c r="AM33" s="861"/>
      <c r="AN33" s="861"/>
      <c r="AO33" s="861"/>
      <c r="AP33" s="861"/>
      <c r="AQ33" s="861"/>
      <c r="AR33" s="861"/>
      <c r="AS33" s="861"/>
      <c r="AT33" s="861"/>
      <c r="AU33" s="861"/>
      <c r="AV33" s="862"/>
      <c r="AW33" s="825"/>
    </row>
    <row r="34" spans="1:49" ht="30" customHeight="1">
      <c r="B34" s="608" t="s">
        <v>235</v>
      </c>
      <c r="C34" s="576"/>
      <c r="D34" s="863" t="s">
        <v>175</v>
      </c>
      <c r="E34" s="864"/>
      <c r="F34" s="864"/>
      <c r="G34" s="864"/>
      <c r="H34" s="864"/>
      <c r="I34" s="865"/>
      <c r="J34" s="585" t="s">
        <v>188</v>
      </c>
      <c r="K34" s="585"/>
      <c r="L34" s="585"/>
      <c r="M34" s="585"/>
      <c r="N34" s="585"/>
      <c r="O34" s="585"/>
      <c r="P34" s="863" t="s">
        <v>189</v>
      </c>
      <c r="Q34" s="864"/>
      <c r="R34" s="864"/>
      <c r="S34" s="864"/>
      <c r="T34" s="864"/>
      <c r="U34" s="865"/>
      <c r="V34" s="585" t="s">
        <v>190</v>
      </c>
      <c r="W34" s="585"/>
      <c r="X34" s="585"/>
      <c r="Y34" s="585"/>
      <c r="Z34" s="585"/>
      <c r="AA34" s="585"/>
      <c r="AB34" s="585" t="s">
        <v>224</v>
      </c>
      <c r="AC34" s="585"/>
      <c r="AD34" s="585"/>
      <c r="AE34" s="576" t="s">
        <v>221</v>
      </c>
      <c r="AF34" s="576"/>
      <c r="AG34" s="576"/>
      <c r="AH34" s="576"/>
      <c r="AI34" s="576"/>
      <c r="AJ34" s="576"/>
      <c r="AK34" s="565" t="s">
        <v>191</v>
      </c>
      <c r="AL34" s="565"/>
      <c r="AM34" s="565"/>
      <c r="AN34" s="565"/>
      <c r="AO34" s="565"/>
      <c r="AP34" s="565"/>
      <c r="AQ34" s="631" t="s">
        <v>562</v>
      </c>
      <c r="AR34" s="787"/>
      <c r="AS34" s="787"/>
      <c r="AT34" s="788"/>
      <c r="AU34" s="866" t="s">
        <v>561</v>
      </c>
      <c r="AV34" s="867"/>
      <c r="AW34" s="826" t="s">
        <v>741</v>
      </c>
    </row>
    <row r="35" spans="1:49" ht="24.95" customHeight="1">
      <c r="B35" s="591" t="s">
        <v>225</v>
      </c>
      <c r="C35" s="581"/>
      <c r="D35" s="580" t="s">
        <v>217</v>
      </c>
      <c r="E35" s="580"/>
      <c r="F35" s="580" t="s">
        <v>218</v>
      </c>
      <c r="G35" s="580"/>
      <c r="H35" s="854" t="s">
        <v>515</v>
      </c>
      <c r="I35" s="855"/>
      <c r="J35" s="575" t="s">
        <v>194</v>
      </c>
      <c r="K35" s="575"/>
      <c r="L35" s="575"/>
      <c r="M35" s="575" t="s">
        <v>195</v>
      </c>
      <c r="N35" s="575"/>
      <c r="O35" s="575"/>
      <c r="P35" s="575" t="s">
        <v>194</v>
      </c>
      <c r="Q35" s="575"/>
      <c r="R35" s="575"/>
      <c r="S35" s="851" t="s">
        <v>195</v>
      </c>
      <c r="T35" s="852"/>
      <c r="U35" s="853"/>
      <c r="V35" s="575" t="s">
        <v>194</v>
      </c>
      <c r="W35" s="575"/>
      <c r="X35" s="575"/>
      <c r="Y35" s="575" t="s">
        <v>195</v>
      </c>
      <c r="Z35" s="575"/>
      <c r="AA35" s="575"/>
      <c r="AB35" s="580" t="s">
        <v>219</v>
      </c>
      <c r="AC35" s="580"/>
      <c r="AD35" s="580"/>
      <c r="AE35" s="580" t="s">
        <v>223</v>
      </c>
      <c r="AF35" s="580"/>
      <c r="AG35" s="580"/>
      <c r="AH35" s="581" t="s">
        <v>222</v>
      </c>
      <c r="AI35" s="581"/>
      <c r="AJ35" s="581"/>
      <c r="AK35" s="580" t="s">
        <v>196</v>
      </c>
      <c r="AL35" s="580"/>
      <c r="AM35" s="580"/>
      <c r="AN35" s="580" t="s">
        <v>197</v>
      </c>
      <c r="AO35" s="580"/>
      <c r="AP35" s="580"/>
      <c r="AQ35" s="627" t="s">
        <v>563</v>
      </c>
      <c r="AR35" s="628"/>
      <c r="AS35" s="627" t="s">
        <v>564</v>
      </c>
      <c r="AT35" s="857"/>
      <c r="AU35" s="629" t="s">
        <v>252</v>
      </c>
      <c r="AV35" s="856"/>
      <c r="AW35" s="826"/>
    </row>
    <row r="36" spans="1:49" ht="30" customHeight="1">
      <c r="B36" s="583" t="s">
        <v>243</v>
      </c>
      <c r="C36" s="584"/>
      <c r="D36" s="848" t="s">
        <v>714</v>
      </c>
      <c r="E36" s="848"/>
      <c r="F36" s="848" t="s">
        <v>721</v>
      </c>
      <c r="G36" s="848"/>
      <c r="H36" s="577" t="s">
        <v>516</v>
      </c>
      <c r="I36" s="579"/>
      <c r="J36" s="639" t="s">
        <v>722</v>
      </c>
      <c r="K36" s="640"/>
      <c r="L36" s="584"/>
      <c r="M36" s="639" t="s">
        <v>723</v>
      </c>
      <c r="N36" s="640"/>
      <c r="O36" s="584"/>
      <c r="P36" s="639" t="s">
        <v>724</v>
      </c>
      <c r="Q36" s="640"/>
      <c r="R36" s="584"/>
      <c r="S36" s="639" t="s">
        <v>725</v>
      </c>
      <c r="T36" s="640"/>
      <c r="U36" s="584"/>
      <c r="V36" s="639" t="s">
        <v>726</v>
      </c>
      <c r="W36" s="640"/>
      <c r="X36" s="584"/>
      <c r="Y36" s="639" t="s">
        <v>727</v>
      </c>
      <c r="Z36" s="640"/>
      <c r="AA36" s="584"/>
      <c r="AB36" s="639" t="s">
        <v>728</v>
      </c>
      <c r="AC36" s="640"/>
      <c r="AD36" s="584"/>
      <c r="AE36" s="639" t="s">
        <v>729</v>
      </c>
      <c r="AF36" s="640"/>
      <c r="AG36" s="584"/>
      <c r="AH36" s="566" t="s">
        <v>730</v>
      </c>
      <c r="AI36" s="567"/>
      <c r="AJ36" s="568"/>
      <c r="AK36" s="566" t="s">
        <v>731</v>
      </c>
      <c r="AL36" s="567"/>
      <c r="AM36" s="568"/>
      <c r="AN36" s="566" t="s">
        <v>732</v>
      </c>
      <c r="AO36" s="567"/>
      <c r="AP36" s="568"/>
      <c r="AQ36" s="639"/>
      <c r="AR36" s="640"/>
      <c r="AS36" s="640"/>
      <c r="AT36" s="584"/>
      <c r="AU36" s="858" t="s">
        <v>560</v>
      </c>
      <c r="AV36" s="859"/>
      <c r="AW36" s="826"/>
    </row>
    <row r="37" spans="1:49" ht="30" customHeight="1">
      <c r="B37" s="528" t="s">
        <v>199</v>
      </c>
      <c r="C37" s="529"/>
      <c r="D37" s="848" t="s">
        <v>677</v>
      </c>
      <c r="E37" s="848"/>
      <c r="F37" s="848" t="s">
        <v>678</v>
      </c>
      <c r="G37" s="848"/>
      <c r="H37" s="577" t="s">
        <v>679</v>
      </c>
      <c r="I37" s="579"/>
      <c r="J37" s="656" t="s">
        <v>684</v>
      </c>
      <c r="K37" s="656"/>
      <c r="L37" s="656"/>
      <c r="M37" s="656" t="s">
        <v>685</v>
      </c>
      <c r="N37" s="656"/>
      <c r="O37" s="656"/>
      <c r="P37" s="656" t="s">
        <v>688</v>
      </c>
      <c r="Q37" s="656"/>
      <c r="R37" s="656"/>
      <c r="S37" s="558" t="s">
        <v>689</v>
      </c>
      <c r="T37" s="559"/>
      <c r="U37" s="847"/>
      <c r="V37" s="656" t="s">
        <v>692</v>
      </c>
      <c r="W37" s="656"/>
      <c r="X37" s="656"/>
      <c r="Y37" s="656" t="s">
        <v>693</v>
      </c>
      <c r="Z37" s="656"/>
      <c r="AA37" s="656"/>
      <c r="AB37" s="656" t="s">
        <v>696</v>
      </c>
      <c r="AC37" s="656"/>
      <c r="AD37" s="656"/>
      <c r="AE37" s="656" t="s">
        <v>698</v>
      </c>
      <c r="AF37" s="656"/>
      <c r="AG37" s="656"/>
      <c r="AH37" s="656" t="s">
        <v>699</v>
      </c>
      <c r="AI37" s="656"/>
      <c r="AJ37" s="656"/>
      <c r="AK37" s="656" t="s">
        <v>702</v>
      </c>
      <c r="AL37" s="656"/>
      <c r="AM37" s="656"/>
      <c r="AN37" s="656" t="s">
        <v>704</v>
      </c>
      <c r="AO37" s="656"/>
      <c r="AP37" s="656"/>
      <c r="AQ37" s="614" t="s">
        <v>606</v>
      </c>
      <c r="AR37" s="615"/>
      <c r="AS37" s="614" t="s">
        <v>606</v>
      </c>
      <c r="AT37" s="615"/>
      <c r="AU37" s="828" t="s">
        <v>706</v>
      </c>
      <c r="AV37" s="829"/>
      <c r="AW37" s="826"/>
    </row>
    <row r="38" spans="1:49" ht="30" customHeight="1">
      <c r="B38" s="528" t="s">
        <v>200</v>
      </c>
      <c r="C38" s="529"/>
      <c r="D38" s="848" t="s">
        <v>680</v>
      </c>
      <c r="E38" s="848"/>
      <c r="F38" s="848" t="s">
        <v>681</v>
      </c>
      <c r="G38" s="848"/>
      <c r="H38" s="577" t="s">
        <v>682</v>
      </c>
      <c r="I38" s="579"/>
      <c r="J38" s="656" t="s">
        <v>686</v>
      </c>
      <c r="K38" s="656"/>
      <c r="L38" s="656"/>
      <c r="M38" s="656" t="s">
        <v>687</v>
      </c>
      <c r="N38" s="656"/>
      <c r="O38" s="656"/>
      <c r="P38" s="656" t="s">
        <v>690</v>
      </c>
      <c r="Q38" s="656"/>
      <c r="R38" s="656"/>
      <c r="S38" s="558" t="s">
        <v>691</v>
      </c>
      <c r="T38" s="559"/>
      <c r="U38" s="847"/>
      <c r="V38" s="656" t="s">
        <v>694</v>
      </c>
      <c r="W38" s="656"/>
      <c r="X38" s="656"/>
      <c r="Y38" s="656" t="s">
        <v>695</v>
      </c>
      <c r="Z38" s="656"/>
      <c r="AA38" s="656"/>
      <c r="AB38" s="656" t="s">
        <v>697</v>
      </c>
      <c r="AC38" s="656"/>
      <c r="AD38" s="656"/>
      <c r="AE38" s="656" t="s">
        <v>700</v>
      </c>
      <c r="AF38" s="656"/>
      <c r="AG38" s="656"/>
      <c r="AH38" s="656" t="s">
        <v>701</v>
      </c>
      <c r="AI38" s="656"/>
      <c r="AJ38" s="656"/>
      <c r="AK38" s="656" t="s">
        <v>703</v>
      </c>
      <c r="AL38" s="656"/>
      <c r="AM38" s="656"/>
      <c r="AN38" s="656" t="s">
        <v>705</v>
      </c>
      <c r="AO38" s="656"/>
      <c r="AP38" s="656"/>
      <c r="AQ38" s="614" t="s">
        <v>606</v>
      </c>
      <c r="AR38" s="615"/>
      <c r="AS38" s="614" t="s">
        <v>606</v>
      </c>
      <c r="AT38" s="615"/>
      <c r="AU38" s="828" t="s">
        <v>707</v>
      </c>
      <c r="AV38" s="829"/>
      <c r="AW38" s="826"/>
    </row>
    <row r="39" spans="1:49" ht="30" customHeight="1" thickBot="1">
      <c r="B39" s="528" t="s">
        <v>201</v>
      </c>
      <c r="C39" s="529"/>
      <c r="D39" s="848" t="s">
        <v>763</v>
      </c>
      <c r="E39" s="848"/>
      <c r="F39" s="848" t="s">
        <v>764</v>
      </c>
      <c r="G39" s="848"/>
      <c r="H39" s="849" t="s">
        <v>765</v>
      </c>
      <c r="I39" s="850"/>
      <c r="J39" s="656" t="s">
        <v>766</v>
      </c>
      <c r="K39" s="656"/>
      <c r="L39" s="656"/>
      <c r="M39" s="656" t="s">
        <v>767</v>
      </c>
      <c r="N39" s="656"/>
      <c r="O39" s="656"/>
      <c r="P39" s="656" t="s">
        <v>768</v>
      </c>
      <c r="Q39" s="656"/>
      <c r="R39" s="656"/>
      <c r="S39" s="759" t="s">
        <v>769</v>
      </c>
      <c r="T39" s="760"/>
      <c r="U39" s="761"/>
      <c r="V39" s="656" t="s">
        <v>770</v>
      </c>
      <c r="W39" s="656"/>
      <c r="X39" s="656"/>
      <c r="Y39" s="656" t="s">
        <v>771</v>
      </c>
      <c r="Z39" s="656"/>
      <c r="AA39" s="656"/>
      <c r="AB39" s="656" t="s">
        <v>772</v>
      </c>
      <c r="AC39" s="656"/>
      <c r="AD39" s="656"/>
      <c r="AE39" s="656" t="s">
        <v>773</v>
      </c>
      <c r="AF39" s="656"/>
      <c r="AG39" s="656"/>
      <c r="AH39" s="656" t="s">
        <v>774</v>
      </c>
      <c r="AI39" s="656"/>
      <c r="AJ39" s="656"/>
      <c r="AK39" s="656" t="s">
        <v>775</v>
      </c>
      <c r="AL39" s="656"/>
      <c r="AM39" s="656"/>
      <c r="AN39" s="656" t="s">
        <v>776</v>
      </c>
      <c r="AO39" s="656"/>
      <c r="AP39" s="656"/>
      <c r="AQ39" s="614" t="s">
        <v>606</v>
      </c>
      <c r="AR39" s="615"/>
      <c r="AS39" s="614" t="s">
        <v>606</v>
      </c>
      <c r="AT39" s="615"/>
      <c r="AU39" s="828" t="s">
        <v>777</v>
      </c>
      <c r="AV39" s="829"/>
      <c r="AW39" s="826"/>
    </row>
    <row r="40" spans="1:49" ht="30" customHeight="1" thickBot="1">
      <c r="B40" s="618" t="s">
        <v>245</v>
      </c>
      <c r="C40" s="619"/>
      <c r="D40" s="619"/>
      <c r="E40" s="619"/>
      <c r="F40" s="619"/>
      <c r="G40" s="619"/>
      <c r="H40" s="619"/>
      <c r="I40" s="619"/>
      <c r="J40" s="619"/>
      <c r="K40" s="619"/>
      <c r="L40" s="619"/>
      <c r="M40" s="619"/>
      <c r="N40" s="619"/>
      <c r="O40" s="619"/>
      <c r="P40" s="619"/>
      <c r="Q40" s="619"/>
      <c r="R40" s="619"/>
      <c r="S40" s="619"/>
      <c r="T40" s="619"/>
      <c r="U40" s="619"/>
      <c r="V40" s="619"/>
      <c r="W40" s="619"/>
      <c r="X40" s="619"/>
      <c r="Y40" s="619"/>
      <c r="Z40" s="619"/>
      <c r="AA40" s="619"/>
      <c r="AB40" s="619"/>
      <c r="AC40" s="619"/>
      <c r="AD40" s="619"/>
      <c r="AE40" s="619"/>
      <c r="AF40" s="619"/>
      <c r="AG40" s="619"/>
      <c r="AH40" s="619"/>
      <c r="AI40" s="619"/>
      <c r="AJ40" s="619"/>
      <c r="AK40" s="619"/>
      <c r="AL40" s="619"/>
      <c r="AM40" s="619"/>
      <c r="AN40" s="619"/>
      <c r="AO40" s="619"/>
      <c r="AP40" s="619"/>
      <c r="AQ40" s="619"/>
      <c r="AR40" s="619"/>
      <c r="AS40" s="619"/>
      <c r="AT40" s="619"/>
      <c r="AU40" s="619"/>
      <c r="AV40" s="620"/>
      <c r="AW40" s="826"/>
    </row>
    <row r="41" spans="1:49" s="65" customFormat="1" ht="21.95" customHeight="1">
      <c r="A41" s="55"/>
      <c r="B41" s="526" t="s">
        <v>588</v>
      </c>
      <c r="C41" s="522"/>
      <c r="D41" s="522"/>
      <c r="E41" s="844" t="s">
        <v>800</v>
      </c>
      <c r="F41" s="845"/>
      <c r="G41" s="845"/>
      <c r="H41" s="845"/>
      <c r="I41" s="846"/>
      <c r="J41" s="844" t="s">
        <v>801</v>
      </c>
      <c r="K41" s="845"/>
      <c r="L41" s="845"/>
      <c r="M41" s="846"/>
      <c r="N41" s="844" t="s">
        <v>802</v>
      </c>
      <c r="O41" s="845"/>
      <c r="P41" s="845"/>
      <c r="Q41" s="845"/>
      <c r="R41" s="845"/>
      <c r="S41" s="845"/>
      <c r="T41" s="845"/>
      <c r="U41" s="845"/>
      <c r="V41" s="845"/>
      <c r="W41" s="845"/>
      <c r="X41" s="845"/>
      <c r="Y41" s="845"/>
      <c r="Z41" s="846"/>
      <c r="AA41" s="844" t="s">
        <v>803</v>
      </c>
      <c r="AB41" s="845"/>
      <c r="AC41" s="845"/>
      <c r="AD41" s="845"/>
      <c r="AE41" s="845"/>
      <c r="AF41" s="845"/>
      <c r="AG41" s="845"/>
      <c r="AH41" s="845"/>
      <c r="AI41" s="845"/>
      <c r="AJ41" s="845"/>
      <c r="AK41" s="845"/>
      <c r="AL41" s="845"/>
      <c r="AM41" s="845"/>
      <c r="AN41" s="845"/>
      <c r="AO41" s="845"/>
      <c r="AP41" s="845"/>
      <c r="AQ41" s="845"/>
      <c r="AR41" s="845"/>
      <c r="AS41" s="845"/>
      <c r="AT41" s="845"/>
      <c r="AU41" s="845"/>
      <c r="AV41" s="846"/>
      <c r="AW41" s="826"/>
    </row>
    <row r="42" spans="1:49" s="65" customFormat="1" ht="19.5" customHeight="1">
      <c r="B42" s="526"/>
      <c r="C42" s="522"/>
      <c r="D42" s="522"/>
      <c r="E42" s="831" t="s">
        <v>804</v>
      </c>
      <c r="F42" s="833"/>
      <c r="G42" s="978" t="s">
        <v>805</v>
      </c>
      <c r="H42" s="979"/>
      <c r="I42" s="980"/>
      <c r="J42" s="831" t="s">
        <v>806</v>
      </c>
      <c r="K42" s="833"/>
      <c r="L42" s="831" t="s">
        <v>807</v>
      </c>
      <c r="M42" s="833"/>
      <c r="N42" s="831" t="s">
        <v>808</v>
      </c>
      <c r="O42" s="833"/>
      <c r="P42" s="831" t="s">
        <v>912</v>
      </c>
      <c r="Q42" s="833"/>
      <c r="R42" s="831" t="s">
        <v>809</v>
      </c>
      <c r="S42" s="833"/>
      <c r="T42" s="831" t="s">
        <v>810</v>
      </c>
      <c r="U42" s="833"/>
      <c r="V42" s="831" t="s">
        <v>811</v>
      </c>
      <c r="W42" s="832"/>
      <c r="X42" s="833"/>
      <c r="Y42" s="831" t="s">
        <v>812</v>
      </c>
      <c r="Z42" s="833"/>
      <c r="AA42" s="831" t="s">
        <v>813</v>
      </c>
      <c r="AB42" s="833"/>
      <c r="AC42" s="831" t="s">
        <v>814</v>
      </c>
      <c r="AD42" s="833"/>
      <c r="AE42" s="831" t="s">
        <v>815</v>
      </c>
      <c r="AF42" s="832"/>
      <c r="AG42" s="833"/>
      <c r="AH42" s="831" t="s">
        <v>816</v>
      </c>
      <c r="AI42" s="833"/>
      <c r="AJ42" s="831" t="s">
        <v>817</v>
      </c>
      <c r="AK42" s="832"/>
      <c r="AL42" s="833"/>
      <c r="AM42" s="831" t="s">
        <v>818</v>
      </c>
      <c r="AN42" s="832"/>
      <c r="AO42" s="833"/>
      <c r="AP42" s="831" t="s">
        <v>819</v>
      </c>
      <c r="AQ42" s="833"/>
      <c r="AR42" s="831" t="s">
        <v>866</v>
      </c>
      <c r="AS42" s="833"/>
      <c r="AT42" s="831" t="s">
        <v>820</v>
      </c>
      <c r="AU42" s="832"/>
      <c r="AV42" s="842"/>
      <c r="AW42" s="826"/>
    </row>
    <row r="43" spans="1:49" s="65" customFormat="1" ht="21.95" customHeight="1">
      <c r="B43" s="526"/>
      <c r="C43" s="522"/>
      <c r="D43" s="522"/>
      <c r="E43" s="831" t="s">
        <v>905</v>
      </c>
      <c r="F43" s="833"/>
      <c r="G43" s="831" t="s">
        <v>821</v>
      </c>
      <c r="H43" s="832"/>
      <c r="I43" s="833"/>
      <c r="J43" s="831" t="s">
        <v>822</v>
      </c>
      <c r="K43" s="833"/>
      <c r="L43" s="831" t="s">
        <v>823</v>
      </c>
      <c r="M43" s="833"/>
      <c r="N43" s="831" t="s">
        <v>878</v>
      </c>
      <c r="O43" s="833"/>
      <c r="P43" s="831" t="s">
        <v>910</v>
      </c>
      <c r="Q43" s="833"/>
      <c r="R43" s="831" t="s">
        <v>778</v>
      </c>
      <c r="S43" s="833"/>
      <c r="T43" s="831" t="s">
        <v>824</v>
      </c>
      <c r="U43" s="833"/>
      <c r="V43" s="831" t="s">
        <v>779</v>
      </c>
      <c r="W43" s="832"/>
      <c r="X43" s="833"/>
      <c r="Y43" s="831" t="s">
        <v>780</v>
      </c>
      <c r="Z43" s="833"/>
      <c r="AA43" s="831" t="s">
        <v>781</v>
      </c>
      <c r="AB43" s="833"/>
      <c r="AC43" s="831" t="s">
        <v>782</v>
      </c>
      <c r="AD43" s="833"/>
      <c r="AE43" s="831" t="s">
        <v>783</v>
      </c>
      <c r="AF43" s="832"/>
      <c r="AG43" s="833"/>
      <c r="AH43" s="831" t="s">
        <v>784</v>
      </c>
      <c r="AI43" s="833"/>
      <c r="AJ43" s="831" t="s">
        <v>785</v>
      </c>
      <c r="AK43" s="832"/>
      <c r="AL43" s="833"/>
      <c r="AM43" s="831" t="s">
        <v>786</v>
      </c>
      <c r="AN43" s="832"/>
      <c r="AO43" s="833"/>
      <c r="AP43" s="831" t="s">
        <v>825</v>
      </c>
      <c r="AQ43" s="833"/>
      <c r="AR43" s="831" t="s">
        <v>826</v>
      </c>
      <c r="AS43" s="833"/>
      <c r="AT43" s="831" t="s">
        <v>827</v>
      </c>
      <c r="AU43" s="832"/>
      <c r="AV43" s="842"/>
      <c r="AW43" s="826"/>
    </row>
    <row r="44" spans="1:49" s="65" customFormat="1" ht="21.95" customHeight="1">
      <c r="B44" s="532" t="s">
        <v>589</v>
      </c>
      <c r="C44" s="527"/>
      <c r="D44" s="527"/>
      <c r="E44" s="491" t="s">
        <v>804</v>
      </c>
      <c r="F44" s="492"/>
      <c r="G44" s="491" t="s">
        <v>805</v>
      </c>
      <c r="H44" s="534"/>
      <c r="I44" s="492"/>
      <c r="J44" s="491" t="s">
        <v>806</v>
      </c>
      <c r="K44" s="492"/>
      <c r="L44" s="491" t="s">
        <v>807</v>
      </c>
      <c r="M44" s="492"/>
      <c r="N44" s="491" t="s">
        <v>808</v>
      </c>
      <c r="O44" s="492"/>
      <c r="P44" s="491" t="s">
        <v>912</v>
      </c>
      <c r="Q44" s="492"/>
      <c r="R44" s="491" t="s">
        <v>809</v>
      </c>
      <c r="S44" s="492"/>
      <c r="T44" s="491" t="s">
        <v>810</v>
      </c>
      <c r="U44" s="492"/>
      <c r="V44" s="491" t="s">
        <v>811</v>
      </c>
      <c r="W44" s="534"/>
      <c r="X44" s="492"/>
      <c r="Y44" s="491" t="s">
        <v>812</v>
      </c>
      <c r="Z44" s="492"/>
      <c r="AA44" s="491" t="s">
        <v>813</v>
      </c>
      <c r="AB44" s="492"/>
      <c r="AC44" s="491" t="s">
        <v>814</v>
      </c>
      <c r="AD44" s="492"/>
      <c r="AE44" s="491" t="s">
        <v>815</v>
      </c>
      <c r="AF44" s="534"/>
      <c r="AG44" s="492"/>
      <c r="AH44" s="491" t="s">
        <v>816</v>
      </c>
      <c r="AI44" s="492"/>
      <c r="AJ44" s="491" t="s">
        <v>817</v>
      </c>
      <c r="AK44" s="534"/>
      <c r="AL44" s="492"/>
      <c r="AM44" s="491" t="s">
        <v>818</v>
      </c>
      <c r="AN44" s="534"/>
      <c r="AO44" s="492"/>
      <c r="AP44" s="491" t="s">
        <v>819</v>
      </c>
      <c r="AQ44" s="492"/>
      <c r="AR44" s="491" t="s">
        <v>866</v>
      </c>
      <c r="AS44" s="492"/>
      <c r="AT44" s="491" t="s">
        <v>820</v>
      </c>
      <c r="AU44" s="534"/>
      <c r="AV44" s="843"/>
      <c r="AW44" s="144"/>
    </row>
    <row r="45" spans="1:49" s="65" customFormat="1" ht="21.95" customHeight="1">
      <c r="B45" s="532"/>
      <c r="C45" s="527"/>
      <c r="D45" s="527"/>
      <c r="E45" s="491" t="s">
        <v>787</v>
      </c>
      <c r="F45" s="492"/>
      <c r="G45" s="491" t="s">
        <v>788</v>
      </c>
      <c r="H45" s="534"/>
      <c r="I45" s="492"/>
      <c r="J45" s="491" t="s">
        <v>828</v>
      </c>
      <c r="K45" s="492"/>
      <c r="L45" s="491" t="s">
        <v>789</v>
      </c>
      <c r="M45" s="492"/>
      <c r="N45" s="491" t="s">
        <v>879</v>
      </c>
      <c r="O45" s="492"/>
      <c r="P45" s="491" t="s">
        <v>911</v>
      </c>
      <c r="Q45" s="492"/>
      <c r="R45" s="491" t="s">
        <v>790</v>
      </c>
      <c r="S45" s="492"/>
      <c r="T45" s="491" t="s">
        <v>829</v>
      </c>
      <c r="U45" s="492"/>
      <c r="V45" s="491" t="s">
        <v>791</v>
      </c>
      <c r="W45" s="534"/>
      <c r="X45" s="492"/>
      <c r="Y45" s="491" t="s">
        <v>792</v>
      </c>
      <c r="Z45" s="492"/>
      <c r="AA45" s="491" t="s">
        <v>793</v>
      </c>
      <c r="AB45" s="492"/>
      <c r="AC45" s="491" t="s">
        <v>794</v>
      </c>
      <c r="AD45" s="492"/>
      <c r="AE45" s="491" t="s">
        <v>795</v>
      </c>
      <c r="AF45" s="534"/>
      <c r="AG45" s="492"/>
      <c r="AH45" s="491" t="s">
        <v>796</v>
      </c>
      <c r="AI45" s="492"/>
      <c r="AJ45" s="491" t="s">
        <v>797</v>
      </c>
      <c r="AK45" s="534"/>
      <c r="AL45" s="492"/>
      <c r="AM45" s="491" t="s">
        <v>798</v>
      </c>
      <c r="AN45" s="534"/>
      <c r="AO45" s="492"/>
      <c r="AP45" s="491" t="s">
        <v>830</v>
      </c>
      <c r="AQ45" s="492"/>
      <c r="AR45" s="491" t="s">
        <v>831</v>
      </c>
      <c r="AS45" s="492"/>
      <c r="AT45" s="491" t="s">
        <v>832</v>
      </c>
      <c r="AU45" s="534"/>
      <c r="AV45" s="843"/>
      <c r="AW45" s="144"/>
    </row>
    <row r="46" spans="1:49" s="65" customFormat="1" ht="21.95" customHeight="1">
      <c r="B46" s="839" t="s">
        <v>233</v>
      </c>
      <c r="C46" s="840"/>
      <c r="D46" s="840"/>
      <c r="E46" s="840"/>
      <c r="F46" s="840"/>
      <c r="G46" s="840"/>
      <c r="H46" s="840"/>
      <c r="I46" s="840"/>
      <c r="J46" s="840"/>
      <c r="K46" s="840"/>
      <c r="L46" s="840"/>
      <c r="M46" s="840"/>
      <c r="N46" s="840"/>
      <c r="O46" s="840"/>
      <c r="P46" s="840"/>
      <c r="Q46" s="840"/>
      <c r="R46" s="840"/>
      <c r="S46" s="840"/>
      <c r="T46" s="840"/>
      <c r="U46" s="840"/>
      <c r="V46" s="840"/>
      <c r="W46" s="840"/>
      <c r="X46" s="840"/>
      <c r="Y46" s="840"/>
      <c r="Z46" s="840"/>
      <c r="AA46" s="840"/>
      <c r="AB46" s="840"/>
      <c r="AC46" s="840"/>
      <c r="AD46" s="840"/>
      <c r="AE46" s="840"/>
      <c r="AF46" s="840"/>
      <c r="AG46" s="840"/>
      <c r="AH46" s="840"/>
      <c r="AI46" s="840"/>
      <c r="AJ46" s="840"/>
      <c r="AK46" s="840"/>
      <c r="AL46" s="840"/>
      <c r="AM46" s="841"/>
      <c r="AN46" s="149" t="s">
        <v>192</v>
      </c>
      <c r="AO46" s="149"/>
      <c r="AP46" s="514" t="s">
        <v>193</v>
      </c>
      <c r="AQ46" s="515"/>
      <c r="AR46" s="516"/>
      <c r="AS46" s="800" t="s">
        <v>59</v>
      </c>
      <c r="AT46" s="800"/>
      <c r="AU46" s="800"/>
      <c r="AV46" s="801"/>
      <c r="AW46" s="144"/>
    </row>
    <row r="47" spans="1:49" s="65" customFormat="1" ht="21" customHeight="1">
      <c r="B47" s="526" t="s">
        <v>587</v>
      </c>
      <c r="C47" s="522"/>
      <c r="D47" s="522"/>
      <c r="E47" s="830" t="s">
        <v>833</v>
      </c>
      <c r="F47" s="830"/>
      <c r="G47" s="830"/>
      <c r="H47" s="831" t="s">
        <v>834</v>
      </c>
      <c r="I47" s="832"/>
      <c r="J47" s="833"/>
      <c r="K47" s="831" t="s">
        <v>348</v>
      </c>
      <c r="L47" s="833"/>
      <c r="M47" s="831" t="s">
        <v>835</v>
      </c>
      <c r="N47" s="833"/>
      <c r="O47" s="180" t="s">
        <v>836</v>
      </c>
      <c r="P47" s="831" t="s">
        <v>837</v>
      </c>
      <c r="Q47" s="833"/>
      <c r="R47" s="831" t="s">
        <v>838</v>
      </c>
      <c r="S47" s="832"/>
      <c r="T47" s="833"/>
      <c r="U47" s="831" t="s">
        <v>839</v>
      </c>
      <c r="V47" s="832"/>
      <c r="W47" s="833"/>
      <c r="X47" s="831" t="s">
        <v>840</v>
      </c>
      <c r="Y47" s="832"/>
      <c r="Z47" s="833"/>
      <c r="AA47" s="831" t="s">
        <v>841</v>
      </c>
      <c r="AB47" s="832"/>
      <c r="AC47" s="833"/>
      <c r="AD47" s="831" t="s">
        <v>842</v>
      </c>
      <c r="AE47" s="832"/>
      <c r="AF47" s="832"/>
      <c r="AG47" s="833"/>
      <c r="AH47" s="831" t="s">
        <v>843</v>
      </c>
      <c r="AI47" s="832"/>
      <c r="AJ47" s="833"/>
      <c r="AK47" s="831" t="s">
        <v>844</v>
      </c>
      <c r="AL47" s="832"/>
      <c r="AM47" s="833"/>
      <c r="AN47" s="149" t="s">
        <v>198</v>
      </c>
      <c r="AO47" s="149"/>
      <c r="AP47" s="149" t="s">
        <v>619</v>
      </c>
      <c r="AQ47" s="149"/>
      <c r="AR47" s="149"/>
      <c r="AS47" s="800" t="s">
        <v>619</v>
      </c>
      <c r="AT47" s="800"/>
      <c r="AU47" s="800"/>
      <c r="AV47" s="801"/>
      <c r="AW47" s="144"/>
    </row>
    <row r="48" spans="1:49" s="65" customFormat="1" ht="21.95" customHeight="1">
      <c r="B48" s="526"/>
      <c r="C48" s="522"/>
      <c r="D48" s="522"/>
      <c r="E48" s="830" t="s">
        <v>845</v>
      </c>
      <c r="F48" s="830"/>
      <c r="G48" s="830"/>
      <c r="H48" s="831" t="s">
        <v>846</v>
      </c>
      <c r="I48" s="832"/>
      <c r="J48" s="833"/>
      <c r="K48" s="831" t="s">
        <v>847</v>
      </c>
      <c r="L48" s="833"/>
      <c r="M48" s="831" t="s">
        <v>848</v>
      </c>
      <c r="N48" s="833"/>
      <c r="O48" s="180" t="s">
        <v>849</v>
      </c>
      <c r="P48" s="831" t="s">
        <v>850</v>
      </c>
      <c r="Q48" s="833"/>
      <c r="R48" s="831" t="s">
        <v>851</v>
      </c>
      <c r="S48" s="832"/>
      <c r="T48" s="833"/>
      <c r="U48" s="831" t="s">
        <v>852</v>
      </c>
      <c r="V48" s="832"/>
      <c r="W48" s="833"/>
      <c r="X48" s="831" t="s">
        <v>876</v>
      </c>
      <c r="Y48" s="832"/>
      <c r="Z48" s="833"/>
      <c r="AA48" s="831" t="s">
        <v>853</v>
      </c>
      <c r="AB48" s="832"/>
      <c r="AC48" s="833"/>
      <c r="AD48" s="831" t="s">
        <v>867</v>
      </c>
      <c r="AE48" s="832"/>
      <c r="AF48" s="832"/>
      <c r="AG48" s="833"/>
      <c r="AH48" s="831" t="s">
        <v>854</v>
      </c>
      <c r="AI48" s="832"/>
      <c r="AJ48" s="833"/>
      <c r="AK48" s="831" t="s">
        <v>855</v>
      </c>
      <c r="AL48" s="832"/>
      <c r="AM48" s="833"/>
      <c r="AN48" s="518"/>
      <c r="AO48" s="519"/>
      <c r="AP48" s="150"/>
      <c r="AQ48" s="150"/>
      <c r="AR48" s="151"/>
      <c r="AS48" s="793"/>
      <c r="AT48" s="794"/>
      <c r="AU48" s="794"/>
      <c r="AV48" s="795"/>
      <c r="AW48" s="144"/>
    </row>
    <row r="49" spans="1:49" s="65" customFormat="1" ht="21.95" customHeight="1" thickBot="1">
      <c r="B49" s="532" t="s">
        <v>589</v>
      </c>
      <c r="C49" s="527"/>
      <c r="D49" s="527"/>
      <c r="E49" s="527" t="s">
        <v>833</v>
      </c>
      <c r="F49" s="527"/>
      <c r="G49" s="527"/>
      <c r="H49" s="491" t="s">
        <v>834</v>
      </c>
      <c r="I49" s="534"/>
      <c r="J49" s="492"/>
      <c r="K49" s="491" t="s">
        <v>348</v>
      </c>
      <c r="L49" s="492"/>
      <c r="M49" s="491" t="s">
        <v>835</v>
      </c>
      <c r="N49" s="492"/>
      <c r="O49" s="178" t="s">
        <v>836</v>
      </c>
      <c r="P49" s="491" t="s">
        <v>837</v>
      </c>
      <c r="Q49" s="492"/>
      <c r="R49" s="491" t="s">
        <v>838</v>
      </c>
      <c r="S49" s="534"/>
      <c r="T49" s="492"/>
      <c r="U49" s="491" t="s">
        <v>839</v>
      </c>
      <c r="V49" s="534"/>
      <c r="W49" s="492"/>
      <c r="X49" s="491" t="s">
        <v>840</v>
      </c>
      <c r="Y49" s="534"/>
      <c r="Z49" s="492"/>
      <c r="AA49" s="491" t="s">
        <v>841</v>
      </c>
      <c r="AB49" s="534"/>
      <c r="AC49" s="492"/>
      <c r="AD49" s="491" t="s">
        <v>842</v>
      </c>
      <c r="AE49" s="534"/>
      <c r="AF49" s="534"/>
      <c r="AG49" s="492"/>
      <c r="AH49" s="491" t="s">
        <v>843</v>
      </c>
      <c r="AI49" s="534"/>
      <c r="AJ49" s="492"/>
      <c r="AK49" s="491" t="s">
        <v>844</v>
      </c>
      <c r="AL49" s="534"/>
      <c r="AM49" s="492"/>
      <c r="AN49" s="520"/>
      <c r="AO49" s="521"/>
      <c r="AP49" s="152"/>
      <c r="AQ49" s="152"/>
      <c r="AR49" s="153"/>
      <c r="AS49" s="796"/>
      <c r="AT49" s="797"/>
      <c r="AU49" s="798"/>
      <c r="AV49" s="799"/>
      <c r="AW49" s="36"/>
    </row>
    <row r="50" spans="1:49" s="65" customFormat="1" ht="21.95" customHeight="1" thickBot="1">
      <c r="B50" s="532"/>
      <c r="C50" s="527"/>
      <c r="D50" s="527"/>
      <c r="E50" s="491" t="s">
        <v>856</v>
      </c>
      <c r="F50" s="534"/>
      <c r="G50" s="492"/>
      <c r="H50" s="527" t="s">
        <v>857</v>
      </c>
      <c r="I50" s="527"/>
      <c r="J50" s="527"/>
      <c r="K50" s="491" t="s">
        <v>858</v>
      </c>
      <c r="L50" s="492"/>
      <c r="M50" s="491" t="s">
        <v>859</v>
      </c>
      <c r="N50" s="492"/>
      <c r="O50" s="178" t="s">
        <v>860</v>
      </c>
      <c r="P50" s="491" t="s">
        <v>861</v>
      </c>
      <c r="Q50" s="492"/>
      <c r="R50" s="491" t="s">
        <v>904</v>
      </c>
      <c r="S50" s="534"/>
      <c r="T50" s="492"/>
      <c r="U50" s="491" t="s">
        <v>862</v>
      </c>
      <c r="V50" s="534"/>
      <c r="W50" s="492"/>
      <c r="X50" s="491" t="s">
        <v>877</v>
      </c>
      <c r="Y50" s="534"/>
      <c r="Z50" s="492"/>
      <c r="AA50" s="491" t="s">
        <v>863</v>
      </c>
      <c r="AB50" s="534"/>
      <c r="AC50" s="492"/>
      <c r="AD50" s="491" t="s">
        <v>868</v>
      </c>
      <c r="AE50" s="534"/>
      <c r="AF50" s="534"/>
      <c r="AG50" s="492"/>
      <c r="AH50" s="491" t="s">
        <v>864</v>
      </c>
      <c r="AI50" s="534"/>
      <c r="AJ50" s="492"/>
      <c r="AK50" s="491" t="s">
        <v>865</v>
      </c>
      <c r="AL50" s="534"/>
      <c r="AM50" s="492"/>
      <c r="AN50" s="493" t="s">
        <v>628</v>
      </c>
      <c r="AO50" s="494"/>
      <c r="AP50" s="494"/>
      <c r="AQ50" s="494"/>
      <c r="AR50" s="495"/>
      <c r="AS50" s="483" t="s">
        <v>623</v>
      </c>
      <c r="AT50" s="484"/>
      <c r="AU50" s="483" t="s">
        <v>623</v>
      </c>
      <c r="AV50" s="484"/>
      <c r="AW50" s="41"/>
    </row>
    <row r="51" spans="1:49" s="65" customFormat="1" ht="30" customHeight="1">
      <c r="B51" s="528" t="s">
        <v>214</v>
      </c>
      <c r="C51" s="529"/>
      <c r="D51" s="529"/>
      <c r="E51" s="485"/>
      <c r="F51" s="486"/>
      <c r="G51" s="486"/>
      <c r="H51" s="486"/>
      <c r="I51" s="486"/>
      <c r="J51" s="486"/>
      <c r="K51" s="486"/>
      <c r="L51" s="486"/>
      <c r="M51" s="486"/>
      <c r="N51" s="486"/>
      <c r="O51" s="486"/>
      <c r="P51" s="486"/>
      <c r="Q51" s="486"/>
      <c r="R51" s="486"/>
      <c r="S51" s="486"/>
      <c r="T51" s="486"/>
      <c r="U51" s="486"/>
      <c r="V51" s="486"/>
      <c r="W51" s="486"/>
      <c r="X51" s="486"/>
      <c r="Y51" s="486"/>
      <c r="Z51" s="486"/>
      <c r="AA51" s="486"/>
      <c r="AB51" s="486"/>
      <c r="AC51" s="486"/>
      <c r="AD51" s="486"/>
      <c r="AE51" s="486"/>
      <c r="AF51" s="486"/>
      <c r="AG51" s="487"/>
      <c r="AH51" s="485"/>
      <c r="AI51" s="486"/>
      <c r="AJ51" s="486"/>
      <c r="AK51" s="486"/>
      <c r="AL51" s="486"/>
      <c r="AM51" s="486"/>
      <c r="AN51" s="486"/>
      <c r="AO51" s="486"/>
      <c r="AP51" s="486"/>
      <c r="AQ51" s="486"/>
      <c r="AR51" s="487"/>
      <c r="AS51" s="154"/>
      <c r="AT51" s="154"/>
      <c r="AU51" s="154"/>
      <c r="AV51" s="154"/>
      <c r="AW51" s="41"/>
    </row>
    <row r="52" spans="1:49" ht="20.100000000000001" customHeight="1" thickBot="1">
      <c r="A52" s="65"/>
      <c r="B52" s="530"/>
      <c r="C52" s="531"/>
      <c r="D52" s="531"/>
      <c r="E52" s="488"/>
      <c r="F52" s="489"/>
      <c r="G52" s="489"/>
      <c r="H52" s="489"/>
      <c r="I52" s="489"/>
      <c r="J52" s="489"/>
      <c r="K52" s="489"/>
      <c r="L52" s="489"/>
      <c r="M52" s="489"/>
      <c r="N52" s="489"/>
      <c r="O52" s="489"/>
      <c r="P52" s="489"/>
      <c r="Q52" s="489"/>
      <c r="R52" s="489"/>
      <c r="S52" s="489"/>
      <c r="T52" s="489"/>
      <c r="U52" s="489"/>
      <c r="V52" s="489"/>
      <c r="W52" s="489"/>
      <c r="X52" s="489"/>
      <c r="Y52" s="489"/>
      <c r="Z52" s="489"/>
      <c r="AA52" s="489"/>
      <c r="AB52" s="489"/>
      <c r="AC52" s="489"/>
      <c r="AD52" s="489"/>
      <c r="AE52" s="489"/>
      <c r="AF52" s="489"/>
      <c r="AG52" s="490"/>
      <c r="AH52" s="488"/>
      <c r="AI52" s="489"/>
      <c r="AJ52" s="489"/>
      <c r="AK52" s="489"/>
      <c r="AL52" s="489"/>
      <c r="AM52" s="489"/>
      <c r="AN52" s="489"/>
      <c r="AO52" s="489"/>
      <c r="AP52" s="489"/>
      <c r="AQ52" s="489"/>
      <c r="AR52" s="490"/>
      <c r="AS52" s="145"/>
      <c r="AT52" s="145"/>
      <c r="AU52" s="145"/>
      <c r="AV52" s="145"/>
      <c r="AW52" s="41"/>
    </row>
    <row r="53" spans="1:49" ht="4.5" customHeight="1">
      <c r="AW53" s="36"/>
    </row>
  </sheetData>
  <mergeCells count="478">
    <mergeCell ref="AW27:AW33"/>
    <mergeCell ref="AW34:AW43"/>
    <mergeCell ref="H49:J49"/>
    <mergeCell ref="H50:J50"/>
    <mergeCell ref="M49:N49"/>
    <mergeCell ref="M50:N50"/>
    <mergeCell ref="J44:K44"/>
    <mergeCell ref="J43:K43"/>
    <mergeCell ref="J41:M41"/>
    <mergeCell ref="J45:K45"/>
    <mergeCell ref="L42:M42"/>
    <mergeCell ref="L43:M43"/>
    <mergeCell ref="L44:M44"/>
    <mergeCell ref="L45:M45"/>
    <mergeCell ref="M47:N47"/>
    <mergeCell ref="M48:N48"/>
    <mergeCell ref="R47:T47"/>
    <mergeCell ref="R48:T48"/>
    <mergeCell ref="AA47:AC47"/>
    <mergeCell ref="AA48:AC48"/>
    <mergeCell ref="AA49:AC49"/>
    <mergeCell ref="AA50:AC50"/>
    <mergeCell ref="R49:T49"/>
    <mergeCell ref="U47:W47"/>
    <mergeCell ref="Y42:Z42"/>
    <mergeCell ref="N41:Z41"/>
    <mergeCell ref="Y44:Z44"/>
    <mergeCell ref="T42:U42"/>
    <mergeCell ref="R42:S42"/>
    <mergeCell ref="R43:S43"/>
    <mergeCell ref="P43:Q43"/>
    <mergeCell ref="P44:Q44"/>
    <mergeCell ref="P45:Q45"/>
    <mergeCell ref="Y45:Z45"/>
    <mergeCell ref="Y43:Z43"/>
    <mergeCell ref="AE45:AG45"/>
    <mergeCell ref="AC42:AD42"/>
    <mergeCell ref="AC43:AD43"/>
    <mergeCell ref="AC44:AD44"/>
    <mergeCell ref="AC45:AD45"/>
    <mergeCell ref="AA42:AB42"/>
    <mergeCell ref="AT45:AV45"/>
    <mergeCell ref="AP45:AQ45"/>
    <mergeCell ref="AR45:AS45"/>
    <mergeCell ref="AA43:AB43"/>
    <mergeCell ref="AA44:AB44"/>
    <mergeCell ref="AA45:AB45"/>
    <mergeCell ref="AM42:AO42"/>
    <mergeCell ref="AM43:AO43"/>
    <mergeCell ref="AM44:AO44"/>
    <mergeCell ref="AM45:AO45"/>
    <mergeCell ref="AJ42:AL42"/>
    <mergeCell ref="AJ43:AL43"/>
    <mergeCell ref="AJ45:AL45"/>
    <mergeCell ref="AH42:AI42"/>
    <mergeCell ref="AH43:AI43"/>
    <mergeCell ref="AH44:AI44"/>
    <mergeCell ref="AH45:AI45"/>
    <mergeCell ref="E41:I41"/>
    <mergeCell ref="T45:U45"/>
    <mergeCell ref="V42:X42"/>
    <mergeCell ref="V43:X43"/>
    <mergeCell ref="V44:X44"/>
    <mergeCell ref="V45:X45"/>
    <mergeCell ref="N42:O42"/>
    <mergeCell ref="N43:O43"/>
    <mergeCell ref="N44:O44"/>
    <mergeCell ref="N45:O45"/>
    <mergeCell ref="P42:Q42"/>
    <mergeCell ref="E42:F42"/>
    <mergeCell ref="E43:F43"/>
    <mergeCell ref="E44:F44"/>
    <mergeCell ref="E45:F45"/>
    <mergeCell ref="G42:I42"/>
    <mergeCell ref="G43:I43"/>
    <mergeCell ref="G44:I44"/>
    <mergeCell ref="G45:I45"/>
    <mergeCell ref="T43:U43"/>
    <mergeCell ref="T44:U44"/>
    <mergeCell ref="R44:S44"/>
    <mergeCell ref="R45:S45"/>
    <mergeCell ref="J42:K42"/>
    <mergeCell ref="AQ5:AV5"/>
    <mergeCell ref="AC9:AD9"/>
    <mergeCell ref="AE9:AH9"/>
    <mergeCell ref="L10:M11"/>
    <mergeCell ref="N10:O11"/>
    <mergeCell ref="S10:AB10"/>
    <mergeCell ref="AC10:AD10"/>
    <mergeCell ref="AE12:AH12"/>
    <mergeCell ref="P9:R9"/>
    <mergeCell ref="B7:AH7"/>
    <mergeCell ref="S12:AB12"/>
    <mergeCell ref="AC12:AD12"/>
    <mergeCell ref="H12:K12"/>
    <mergeCell ref="B6:H6"/>
    <mergeCell ref="I6:T6"/>
    <mergeCell ref="U6:AF6"/>
    <mergeCell ref="B5:H5"/>
    <mergeCell ref="AG6:AJ6"/>
    <mergeCell ref="AK6:AP6"/>
    <mergeCell ref="I5:T5"/>
    <mergeCell ref="U5:AF5"/>
    <mergeCell ref="AG5:AJ5"/>
    <mergeCell ref="AK5:AP5"/>
    <mergeCell ref="AB8:AH8"/>
    <mergeCell ref="B9:C13"/>
    <mergeCell ref="D9:G11"/>
    <mergeCell ref="H9:K11"/>
    <mergeCell ref="L9:M9"/>
    <mergeCell ref="N9:O9"/>
    <mergeCell ref="B14:G14"/>
    <mergeCell ref="P14:R14"/>
    <mergeCell ref="AE14:AH14"/>
    <mergeCell ref="V8:AA8"/>
    <mergeCell ref="D12:G13"/>
    <mergeCell ref="B15:G16"/>
    <mergeCell ref="AE13:AH13"/>
    <mergeCell ref="AE10:AH10"/>
    <mergeCell ref="S9:AB9"/>
    <mergeCell ref="AQ2:AS2"/>
    <mergeCell ref="AT2:AV2"/>
    <mergeCell ref="C3:E4"/>
    <mergeCell ref="F3:H4"/>
    <mergeCell ref="I3:K4"/>
    <mergeCell ref="AN3:AP4"/>
    <mergeCell ref="AQ3:AS4"/>
    <mergeCell ref="AT3:AV4"/>
    <mergeCell ref="AN2:AP2"/>
    <mergeCell ref="B2:B4"/>
    <mergeCell ref="C2:E2"/>
    <mergeCell ref="F2:H2"/>
    <mergeCell ref="I2:K2"/>
    <mergeCell ref="L2:AL4"/>
    <mergeCell ref="B8:C8"/>
    <mergeCell ref="D8:G8"/>
    <mergeCell ref="H8:M8"/>
    <mergeCell ref="N8:U8"/>
    <mergeCell ref="Y14:AA14"/>
    <mergeCell ref="AM2:AM4"/>
    <mergeCell ref="AI7:AV12"/>
    <mergeCell ref="S11:AB11"/>
    <mergeCell ref="AC11:AD11"/>
    <mergeCell ref="AE11:AH11"/>
    <mergeCell ref="L12:O12"/>
    <mergeCell ref="AQ6:AV6"/>
    <mergeCell ref="AI16:AL16"/>
    <mergeCell ref="AM16:AO16"/>
    <mergeCell ref="AP16:AR16"/>
    <mergeCell ref="AS16:AV16"/>
    <mergeCell ref="AK14:AO14"/>
    <mergeCell ref="AP14:AQ14"/>
    <mergeCell ref="AC13:AD13"/>
    <mergeCell ref="AR14:AV14"/>
    <mergeCell ref="H14:L14"/>
    <mergeCell ref="M14:O14"/>
    <mergeCell ref="P10:R13"/>
    <mergeCell ref="H13:K13"/>
    <mergeCell ref="L13:O13"/>
    <mergeCell ref="S13:AB13"/>
    <mergeCell ref="S14:U14"/>
    <mergeCell ref="V14:X14"/>
    <mergeCell ref="AB14:AD14"/>
    <mergeCell ref="AI15:AV15"/>
    <mergeCell ref="AI13:AV13"/>
    <mergeCell ref="AC18:AE18"/>
    <mergeCell ref="AF18:AH18"/>
    <mergeCell ref="AK18:AL18"/>
    <mergeCell ref="AN18:AO18"/>
    <mergeCell ref="AQ18:AR18"/>
    <mergeCell ref="AU18:AV18"/>
    <mergeCell ref="AQ17:AR17"/>
    <mergeCell ref="AU17:AV17"/>
    <mergeCell ref="AC17:AH17"/>
    <mergeCell ref="AK17:AL17"/>
    <mergeCell ref="AN17:AO17"/>
    <mergeCell ref="AA15:AH15"/>
    <mergeCell ref="AI14:AJ14"/>
    <mergeCell ref="B18:D18"/>
    <mergeCell ref="E18:G18"/>
    <mergeCell ref="H18:J18"/>
    <mergeCell ref="K18:N18"/>
    <mergeCell ref="O18:Q18"/>
    <mergeCell ref="R18:U18"/>
    <mergeCell ref="V18:X18"/>
    <mergeCell ref="Y18:AB18"/>
    <mergeCell ref="B17:J17"/>
    <mergeCell ref="K17:X17"/>
    <mergeCell ref="Y17:AB17"/>
    <mergeCell ref="AU23:AV23"/>
    <mergeCell ref="B24:D24"/>
    <mergeCell ref="E24:F24"/>
    <mergeCell ref="G24:H24"/>
    <mergeCell ref="I24:J24"/>
    <mergeCell ref="K24:L24"/>
    <mergeCell ref="B23:D23"/>
    <mergeCell ref="E23:F23"/>
    <mergeCell ref="G23:H23"/>
    <mergeCell ref="I23:J23"/>
    <mergeCell ref="K23:L23"/>
    <mergeCell ref="M23:N23"/>
    <mergeCell ref="AE24:AF24"/>
    <mergeCell ref="Q23:R23"/>
    <mergeCell ref="S23:T23"/>
    <mergeCell ref="U23:V23"/>
    <mergeCell ref="W23:X23"/>
    <mergeCell ref="AA23:AB23"/>
    <mergeCell ref="AA24:AB24"/>
    <mergeCell ref="AC24:AD24"/>
    <mergeCell ref="AC23:AD23"/>
    <mergeCell ref="AE23:AF23"/>
    <mergeCell ref="AG23:AH23"/>
    <mergeCell ref="AQ19:AR19"/>
    <mergeCell ref="AU19:AV19"/>
    <mergeCell ref="AN21:AO21"/>
    <mergeCell ref="AQ21:AR21"/>
    <mergeCell ref="AU21:AV21"/>
    <mergeCell ref="E22:F22"/>
    <mergeCell ref="G22:H22"/>
    <mergeCell ref="I22:J22"/>
    <mergeCell ref="K22:L22"/>
    <mergeCell ref="M22:N22"/>
    <mergeCell ref="Q22:R22"/>
    <mergeCell ref="E21:P21"/>
    <mergeCell ref="Q21:Z21"/>
    <mergeCell ref="AA21:AH21"/>
    <mergeCell ref="AK21:AL21"/>
    <mergeCell ref="AE22:AF22"/>
    <mergeCell ref="AG22:AH22"/>
    <mergeCell ref="AU22:AV22"/>
    <mergeCell ref="S22:T22"/>
    <mergeCell ref="U22:V22"/>
    <mergeCell ref="B19:AH20"/>
    <mergeCell ref="AK19:AL19"/>
    <mergeCell ref="B21:D22"/>
    <mergeCell ref="AW19:AW25"/>
    <mergeCell ref="AK20:AL20"/>
    <mergeCell ref="AN20:AO20"/>
    <mergeCell ref="AQ20:AR20"/>
    <mergeCell ref="AU20:AV20"/>
    <mergeCell ref="I31:T31"/>
    <mergeCell ref="U31:AF31"/>
    <mergeCell ref="AG24:AH24"/>
    <mergeCell ref="AU24:AV24"/>
    <mergeCell ref="AA25:AB25"/>
    <mergeCell ref="AC25:AD25"/>
    <mergeCell ref="AE25:AF25"/>
    <mergeCell ref="AG25:AH25"/>
    <mergeCell ref="AU25:AV25"/>
    <mergeCell ref="AG31:AJ31"/>
    <mergeCell ref="AK31:AN31"/>
    <mergeCell ref="AO31:AR31"/>
    <mergeCell ref="AE29:AG29"/>
    <mergeCell ref="AH29:AL29"/>
    <mergeCell ref="AS31:AV31"/>
    <mergeCell ref="W22:X22"/>
    <mergeCell ref="AA22:AB22"/>
    <mergeCell ref="AC22:AD22"/>
    <mergeCell ref="AN19:AO19"/>
    <mergeCell ref="B25:D25"/>
    <mergeCell ref="E25:F25"/>
    <mergeCell ref="G25:H25"/>
    <mergeCell ref="I25:J25"/>
    <mergeCell ref="K25:L25"/>
    <mergeCell ref="Q24:R24"/>
    <mergeCell ref="S24:T24"/>
    <mergeCell ref="U24:V24"/>
    <mergeCell ref="W24:X24"/>
    <mergeCell ref="M25:N25"/>
    <mergeCell ref="Q25:R25"/>
    <mergeCell ref="S25:T25"/>
    <mergeCell ref="U25:V25"/>
    <mergeCell ref="W25:X25"/>
    <mergeCell ref="M24:N24"/>
    <mergeCell ref="B30:H30"/>
    <mergeCell ref="I30:T30"/>
    <mergeCell ref="U30:AF30"/>
    <mergeCell ref="AG30:AJ30"/>
    <mergeCell ref="AK30:AN30"/>
    <mergeCell ref="AO30:AR30"/>
    <mergeCell ref="AS30:AV30"/>
    <mergeCell ref="B27:AD29"/>
    <mergeCell ref="AM27:AM29"/>
    <mergeCell ref="AN27:AP27"/>
    <mergeCell ref="AQ27:AS27"/>
    <mergeCell ref="AT27:AV27"/>
    <mergeCell ref="AE28:AG28"/>
    <mergeCell ref="AH28:AL28"/>
    <mergeCell ref="AN28:AP29"/>
    <mergeCell ref="AQ28:AS29"/>
    <mergeCell ref="AT28:AV29"/>
    <mergeCell ref="B31:H31"/>
    <mergeCell ref="B33:AV33"/>
    <mergeCell ref="B34:C34"/>
    <mergeCell ref="D34:I34"/>
    <mergeCell ref="J34:O34"/>
    <mergeCell ref="P34:U34"/>
    <mergeCell ref="V34:AA34"/>
    <mergeCell ref="AB34:AD34"/>
    <mergeCell ref="AE34:AJ34"/>
    <mergeCell ref="AK34:AP34"/>
    <mergeCell ref="AQ34:AT34"/>
    <mergeCell ref="AU34:AV34"/>
    <mergeCell ref="B32:D32"/>
    <mergeCell ref="E32:M32"/>
    <mergeCell ref="N32:P32"/>
    <mergeCell ref="AS32:AV32"/>
    <mergeCell ref="AP32:AR32"/>
    <mergeCell ref="AL32:AO32"/>
    <mergeCell ref="AI32:AK32"/>
    <mergeCell ref="AE32:AH32"/>
    <mergeCell ref="AB32:AD32"/>
    <mergeCell ref="X32:AA32"/>
    <mergeCell ref="U32:W32"/>
    <mergeCell ref="Q32:T32"/>
    <mergeCell ref="AU35:AV35"/>
    <mergeCell ref="B36:C36"/>
    <mergeCell ref="D36:E36"/>
    <mergeCell ref="F36:G36"/>
    <mergeCell ref="H36:I36"/>
    <mergeCell ref="J36:L36"/>
    <mergeCell ref="M36:O36"/>
    <mergeCell ref="P36:R36"/>
    <mergeCell ref="S36:U36"/>
    <mergeCell ref="V36:X36"/>
    <mergeCell ref="AE35:AG35"/>
    <mergeCell ref="AH35:AJ35"/>
    <mergeCell ref="AK35:AM35"/>
    <mergeCell ref="AN35:AP35"/>
    <mergeCell ref="AQ35:AR35"/>
    <mergeCell ref="AS35:AT35"/>
    <mergeCell ref="M35:O35"/>
    <mergeCell ref="P35:R35"/>
    <mergeCell ref="AQ36:AT36"/>
    <mergeCell ref="AU36:AV36"/>
    <mergeCell ref="AB36:AD36"/>
    <mergeCell ref="AE36:AG36"/>
    <mergeCell ref="AH36:AJ36"/>
    <mergeCell ref="AK36:AM36"/>
    <mergeCell ref="AN36:AP36"/>
    <mergeCell ref="AN37:AP37"/>
    <mergeCell ref="AQ37:AR37"/>
    <mergeCell ref="AS37:AT37"/>
    <mergeCell ref="AU37:AV37"/>
    <mergeCell ref="AE37:AG37"/>
    <mergeCell ref="AH37:AJ37"/>
    <mergeCell ref="AK37:AM37"/>
    <mergeCell ref="AB37:AD37"/>
    <mergeCell ref="V35:X35"/>
    <mergeCell ref="Y35:AA35"/>
    <mergeCell ref="AB35:AD35"/>
    <mergeCell ref="B37:C37"/>
    <mergeCell ref="D37:E37"/>
    <mergeCell ref="F37:G37"/>
    <mergeCell ref="H37:I37"/>
    <mergeCell ref="J37:L37"/>
    <mergeCell ref="M37:O37"/>
    <mergeCell ref="P37:R37"/>
    <mergeCell ref="S37:U37"/>
    <mergeCell ref="Y36:AA36"/>
    <mergeCell ref="V37:X37"/>
    <mergeCell ref="Y37:AA37"/>
    <mergeCell ref="S35:U35"/>
    <mergeCell ref="B35:C35"/>
    <mergeCell ref="D35:E35"/>
    <mergeCell ref="F35:G35"/>
    <mergeCell ref="H35:I35"/>
    <mergeCell ref="J35:L35"/>
    <mergeCell ref="P38:R38"/>
    <mergeCell ref="S38:U38"/>
    <mergeCell ref="V38:X38"/>
    <mergeCell ref="Y38:AA38"/>
    <mergeCell ref="AB38:AD38"/>
    <mergeCell ref="AH39:AJ39"/>
    <mergeCell ref="AK39:AM39"/>
    <mergeCell ref="AN39:AP39"/>
    <mergeCell ref="B39:C39"/>
    <mergeCell ref="D39:E39"/>
    <mergeCell ref="F39:G39"/>
    <mergeCell ref="H39:I39"/>
    <mergeCell ref="J39:L39"/>
    <mergeCell ref="M39:O39"/>
    <mergeCell ref="P39:R39"/>
    <mergeCell ref="S39:U39"/>
    <mergeCell ref="V39:X39"/>
    <mergeCell ref="B38:C38"/>
    <mergeCell ref="D38:E38"/>
    <mergeCell ref="F38:G38"/>
    <mergeCell ref="H38:I38"/>
    <mergeCell ref="J38:L38"/>
    <mergeCell ref="M38:O38"/>
    <mergeCell ref="AH38:AJ38"/>
    <mergeCell ref="AK38:AM38"/>
    <mergeCell ref="AN38:AP38"/>
    <mergeCell ref="AQ38:AR38"/>
    <mergeCell ref="AS38:AT38"/>
    <mergeCell ref="AU38:AV38"/>
    <mergeCell ref="AT42:AV42"/>
    <mergeCell ref="AT44:AV44"/>
    <mergeCell ref="AT43:AV43"/>
    <mergeCell ref="AP44:AQ44"/>
    <mergeCell ref="AP43:AQ43"/>
    <mergeCell ref="AP42:AQ42"/>
    <mergeCell ref="AR42:AS42"/>
    <mergeCell ref="AR43:AS43"/>
    <mergeCell ref="AR44:AS44"/>
    <mergeCell ref="AA41:AV41"/>
    <mergeCell ref="AE42:AG42"/>
    <mergeCell ref="AE44:AG44"/>
    <mergeCell ref="AJ44:AL44"/>
    <mergeCell ref="AS48:AV49"/>
    <mergeCell ref="AS46:AV46"/>
    <mergeCell ref="AS47:AV47"/>
    <mergeCell ref="AN50:AR50"/>
    <mergeCell ref="AH47:AJ47"/>
    <mergeCell ref="AH49:AJ49"/>
    <mergeCell ref="AH48:AJ48"/>
    <mergeCell ref="AH50:AJ50"/>
    <mergeCell ref="AK47:AM47"/>
    <mergeCell ref="AK48:AM48"/>
    <mergeCell ref="AK49:AM49"/>
    <mergeCell ref="AK50:AM50"/>
    <mergeCell ref="AS50:AT50"/>
    <mergeCell ref="AU50:AV50"/>
    <mergeCell ref="AN48:AO49"/>
    <mergeCell ref="B46:AM46"/>
    <mergeCell ref="AD47:AG47"/>
    <mergeCell ref="AD48:AG48"/>
    <mergeCell ref="AD49:AG49"/>
    <mergeCell ref="AD50:AG50"/>
    <mergeCell ref="P47:Q47"/>
    <mergeCell ref="P48:Q48"/>
    <mergeCell ref="P49:Q49"/>
    <mergeCell ref="P50:Q50"/>
    <mergeCell ref="B51:D52"/>
    <mergeCell ref="E51:AG52"/>
    <mergeCell ref="AH51:AR52"/>
    <mergeCell ref="B49:D50"/>
    <mergeCell ref="AP46:AR46"/>
    <mergeCell ref="E49:G49"/>
    <mergeCell ref="E50:G50"/>
    <mergeCell ref="H47:J47"/>
    <mergeCell ref="H48:J48"/>
    <mergeCell ref="K47:L47"/>
    <mergeCell ref="K48:L48"/>
    <mergeCell ref="K49:L49"/>
    <mergeCell ref="K50:L50"/>
    <mergeCell ref="U48:W48"/>
    <mergeCell ref="U49:W49"/>
    <mergeCell ref="U50:W50"/>
    <mergeCell ref="X47:Z47"/>
    <mergeCell ref="X48:Z48"/>
    <mergeCell ref="X49:Z49"/>
    <mergeCell ref="X50:Z50"/>
    <mergeCell ref="B44:D45"/>
    <mergeCell ref="R50:T50"/>
    <mergeCell ref="B47:D48"/>
    <mergeCell ref="A1:AW1"/>
    <mergeCell ref="AW2:AW8"/>
    <mergeCell ref="AW9:AW18"/>
    <mergeCell ref="A5:A10"/>
    <mergeCell ref="A11:A13"/>
    <mergeCell ref="AE38:AG38"/>
    <mergeCell ref="AQ39:AR39"/>
    <mergeCell ref="AS39:AT39"/>
    <mergeCell ref="AU39:AV39"/>
    <mergeCell ref="B40:AV40"/>
    <mergeCell ref="B41:D43"/>
    <mergeCell ref="Y39:AA39"/>
    <mergeCell ref="AB39:AD39"/>
    <mergeCell ref="AE39:AG39"/>
    <mergeCell ref="E47:G47"/>
    <mergeCell ref="E48:G48"/>
    <mergeCell ref="AE43:AG43"/>
    <mergeCell ref="H15:O16"/>
    <mergeCell ref="P16:AH16"/>
    <mergeCell ref="P15:U15"/>
    <mergeCell ref="V15:Z15"/>
  </mergeCells>
  <phoneticPr fontId="15" type="noConversion"/>
  <printOptions horizontalCentered="1"/>
  <pageMargins left="0.19685039370078741" right="0.19685039370078741" top="0.39370078740157483" bottom="0.19685039370078741" header="0.11811023622047245" footer="0.11811023622047245"/>
  <pageSetup paperSize="9" scale="74" fitToHeight="0" orientation="landscape" r:id="rId1"/>
  <headerFooter>
    <oddFooter>&amp;C&amp;"-,굵게"&amp;12머티리얼즈파크(주)</oddFooter>
  </headerFooter>
  <rowBreaks count="1" manualBreakCount="1">
    <brk id="25" max="35" man="1"/>
  </rowBreak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X103"/>
  <sheetViews>
    <sheetView view="pageBreakPreview" zoomScaleNormal="100" zoomScaleSheetLayoutView="100" workbookViewId="0">
      <selection activeCell="H14" sqref="H14:R15"/>
    </sheetView>
  </sheetViews>
  <sheetFormatPr defaultColWidth="30.625" defaultRowHeight="17.25"/>
  <cols>
    <col min="1" max="18" width="3.5" style="55" customWidth="1"/>
    <col min="19" max="28" width="3.375" style="55" customWidth="1"/>
    <col min="29" max="49" width="3.5" style="55" customWidth="1"/>
    <col min="50" max="50" width="10.125" style="55" customWidth="1"/>
    <col min="51" max="51" width="33.125" style="46" bestFit="1" customWidth="1"/>
    <col min="52" max="53" width="8.625" style="56" customWidth="1"/>
    <col min="54" max="55" width="9.75" style="56" customWidth="1"/>
    <col min="56" max="57" width="7" style="56" customWidth="1"/>
    <col min="58" max="59" width="8.625" style="56" customWidth="1"/>
    <col min="60" max="61" width="8.125" style="56" customWidth="1"/>
    <col min="62" max="64" width="13.375" style="56" customWidth="1"/>
    <col min="65" max="65" width="10" style="56" customWidth="1"/>
    <col min="66" max="66" width="11.75" style="56" customWidth="1"/>
    <col min="67" max="71" width="9.375" style="56" bestFit="1" customWidth="1"/>
    <col min="72" max="73" width="5.5" style="56" bestFit="1" customWidth="1"/>
    <col min="74" max="75" width="8.5" style="56" bestFit="1" customWidth="1"/>
    <col min="76" max="76" width="5.5" style="56" bestFit="1" customWidth="1"/>
    <col min="77" max="16384" width="30.625" style="55"/>
  </cols>
  <sheetData>
    <row r="1" spans="1:76" ht="3.75" customHeight="1" thickBot="1"/>
    <row r="2" spans="1:76" ht="24.95" customHeight="1">
      <c r="B2" s="714" t="s">
        <v>67</v>
      </c>
      <c r="C2" s="707" t="s">
        <v>10</v>
      </c>
      <c r="D2" s="707"/>
      <c r="E2" s="707"/>
      <c r="F2" s="707" t="s">
        <v>19</v>
      </c>
      <c r="G2" s="707"/>
      <c r="H2" s="707"/>
      <c r="I2" s="707" t="s">
        <v>68</v>
      </c>
      <c r="J2" s="707"/>
      <c r="K2" s="723"/>
      <c r="L2" s="779" t="s">
        <v>163</v>
      </c>
      <c r="M2" s="717"/>
      <c r="N2" s="717"/>
      <c r="O2" s="717"/>
      <c r="P2" s="717"/>
      <c r="Q2" s="717"/>
      <c r="R2" s="717"/>
      <c r="S2" s="717"/>
      <c r="T2" s="717"/>
      <c r="U2" s="717"/>
      <c r="V2" s="717"/>
      <c r="W2" s="717"/>
      <c r="X2" s="717"/>
      <c r="Y2" s="717"/>
      <c r="Z2" s="717"/>
      <c r="AA2" s="717"/>
      <c r="AB2" s="717"/>
      <c r="AC2" s="717"/>
      <c r="AD2" s="717"/>
      <c r="AE2" s="717"/>
      <c r="AF2" s="717"/>
      <c r="AG2" s="717"/>
      <c r="AH2" s="717"/>
      <c r="AI2" s="717"/>
      <c r="AJ2" s="717"/>
      <c r="AK2" s="717"/>
      <c r="AL2" s="780"/>
      <c r="AM2" s="714" t="s">
        <v>18</v>
      </c>
      <c r="AN2" s="707" t="s">
        <v>10</v>
      </c>
      <c r="AO2" s="707"/>
      <c r="AP2" s="707"/>
      <c r="AQ2" s="707" t="s">
        <v>19</v>
      </c>
      <c r="AR2" s="707"/>
      <c r="AS2" s="707"/>
      <c r="AT2" s="707" t="s">
        <v>20</v>
      </c>
      <c r="AU2" s="707"/>
      <c r="AV2" s="723"/>
      <c r="AW2" s="36"/>
      <c r="AX2" s="48" t="s">
        <v>499</v>
      </c>
      <c r="AY2" s="46" t="s">
        <v>89</v>
      </c>
      <c r="AZ2" s="56" t="s">
        <v>305</v>
      </c>
      <c r="BA2" s="56" t="s">
        <v>306</v>
      </c>
      <c r="BB2" s="47" t="s">
        <v>307</v>
      </c>
      <c r="BC2" s="47" t="s">
        <v>308</v>
      </c>
      <c r="BD2" s="54"/>
      <c r="BE2" s="56" t="s">
        <v>463</v>
      </c>
      <c r="BF2" s="56" t="s">
        <v>310</v>
      </c>
      <c r="BG2" s="56">
        <v>0</v>
      </c>
      <c r="BH2" s="54"/>
      <c r="BI2" s="54"/>
      <c r="BJ2" s="56" t="s">
        <v>311</v>
      </c>
      <c r="BK2" s="54"/>
      <c r="BL2" s="54"/>
      <c r="BM2" s="54"/>
      <c r="BN2" s="54"/>
      <c r="BO2" s="54"/>
      <c r="BP2" s="54"/>
      <c r="BQ2" s="54"/>
      <c r="BR2" s="54"/>
      <c r="BS2" s="54"/>
      <c r="BT2" s="54"/>
      <c r="BU2" s="54"/>
      <c r="BV2" s="54"/>
      <c r="BW2" s="54"/>
      <c r="BX2" s="54"/>
    </row>
    <row r="3" spans="1:76" ht="24.95" customHeight="1">
      <c r="B3" s="715"/>
      <c r="C3" s="661"/>
      <c r="D3" s="661"/>
      <c r="E3" s="661"/>
      <c r="F3" s="661"/>
      <c r="G3" s="661"/>
      <c r="H3" s="661"/>
      <c r="I3" s="661"/>
      <c r="J3" s="661"/>
      <c r="K3" s="712"/>
      <c r="L3" s="781"/>
      <c r="M3" s="718"/>
      <c r="N3" s="718"/>
      <c r="O3" s="718"/>
      <c r="P3" s="718"/>
      <c r="Q3" s="718"/>
      <c r="R3" s="718"/>
      <c r="S3" s="718"/>
      <c r="T3" s="718"/>
      <c r="U3" s="718"/>
      <c r="V3" s="718"/>
      <c r="W3" s="718"/>
      <c r="X3" s="718"/>
      <c r="Y3" s="718"/>
      <c r="Z3" s="718"/>
      <c r="AA3" s="718"/>
      <c r="AB3" s="718"/>
      <c r="AC3" s="718"/>
      <c r="AD3" s="718"/>
      <c r="AE3" s="718"/>
      <c r="AF3" s="718"/>
      <c r="AG3" s="718"/>
      <c r="AH3" s="718"/>
      <c r="AI3" s="718"/>
      <c r="AJ3" s="718"/>
      <c r="AK3" s="718"/>
      <c r="AL3" s="782"/>
      <c r="AM3" s="715"/>
      <c r="AN3" s="721"/>
      <c r="AO3" s="721"/>
      <c r="AP3" s="721"/>
      <c r="AQ3" s="661"/>
      <c r="AR3" s="661"/>
      <c r="AS3" s="661"/>
      <c r="AT3" s="661"/>
      <c r="AU3" s="661"/>
      <c r="AV3" s="712"/>
      <c r="AW3" s="36"/>
      <c r="AX3" s="48" t="s">
        <v>498</v>
      </c>
      <c r="AY3" s="46" t="s">
        <v>468</v>
      </c>
      <c r="AZ3" s="56" t="s">
        <v>312</v>
      </c>
      <c r="BA3" s="56" t="s">
        <v>313</v>
      </c>
      <c r="BB3" s="47" t="s">
        <v>314</v>
      </c>
      <c r="BC3" s="47" t="s">
        <v>315</v>
      </c>
      <c r="BD3" s="54"/>
      <c r="BE3" s="56" t="s">
        <v>464</v>
      </c>
      <c r="BF3" s="56" t="s">
        <v>316</v>
      </c>
      <c r="BG3" s="47">
        <v>1</v>
      </c>
      <c r="BH3" s="54"/>
      <c r="BI3" s="54"/>
      <c r="BJ3" s="56" t="s">
        <v>251</v>
      </c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</row>
    <row r="4" spans="1:76" ht="24.95" customHeight="1" thickBot="1">
      <c r="B4" s="716"/>
      <c r="C4" s="659"/>
      <c r="D4" s="659"/>
      <c r="E4" s="659"/>
      <c r="F4" s="659"/>
      <c r="G4" s="659"/>
      <c r="H4" s="659"/>
      <c r="I4" s="659"/>
      <c r="J4" s="659"/>
      <c r="K4" s="713"/>
      <c r="L4" s="783"/>
      <c r="M4" s="719"/>
      <c r="N4" s="719"/>
      <c r="O4" s="719"/>
      <c r="P4" s="719"/>
      <c r="Q4" s="719"/>
      <c r="R4" s="719"/>
      <c r="S4" s="719"/>
      <c r="T4" s="719"/>
      <c r="U4" s="719"/>
      <c r="V4" s="719"/>
      <c r="W4" s="719"/>
      <c r="X4" s="719"/>
      <c r="Y4" s="719"/>
      <c r="Z4" s="719"/>
      <c r="AA4" s="719"/>
      <c r="AB4" s="719"/>
      <c r="AC4" s="719"/>
      <c r="AD4" s="719"/>
      <c r="AE4" s="719"/>
      <c r="AF4" s="719"/>
      <c r="AG4" s="719"/>
      <c r="AH4" s="719"/>
      <c r="AI4" s="719"/>
      <c r="AJ4" s="719"/>
      <c r="AK4" s="719"/>
      <c r="AL4" s="784"/>
      <c r="AM4" s="716"/>
      <c r="AN4" s="722"/>
      <c r="AO4" s="722"/>
      <c r="AP4" s="722"/>
      <c r="AQ4" s="659"/>
      <c r="AR4" s="659"/>
      <c r="AS4" s="659"/>
      <c r="AT4" s="659"/>
      <c r="AU4" s="659"/>
      <c r="AV4" s="713"/>
      <c r="AW4" s="36"/>
      <c r="AX4" s="55" t="s">
        <v>317</v>
      </c>
      <c r="AY4" s="46" t="s">
        <v>466</v>
      </c>
      <c r="AZ4" s="56" t="s">
        <v>318</v>
      </c>
      <c r="BA4" s="56" t="s">
        <v>319</v>
      </c>
      <c r="BB4" s="47" t="s">
        <v>320</v>
      </c>
      <c r="BC4" s="54"/>
      <c r="BD4" s="54"/>
      <c r="BE4" s="56" t="s">
        <v>467</v>
      </c>
      <c r="BF4" s="54"/>
      <c r="BG4" s="47">
        <v>2</v>
      </c>
      <c r="BH4" s="54"/>
      <c r="BI4" s="54"/>
      <c r="BJ4" s="56" t="s">
        <v>255</v>
      </c>
      <c r="BK4" s="54"/>
      <c r="BL4" s="54"/>
      <c r="BM4" s="54"/>
      <c r="BN4" s="54"/>
      <c r="BO4" s="54"/>
      <c r="BP4" s="54"/>
      <c r="BQ4" s="54"/>
      <c r="BR4" s="54"/>
      <c r="BS4" s="54"/>
      <c r="BT4" s="54"/>
      <c r="BU4" s="54"/>
      <c r="BV4" s="54"/>
      <c r="BW4" s="54"/>
      <c r="BX4" s="54"/>
    </row>
    <row r="5" spans="1:76" ht="27" customHeight="1">
      <c r="B5" s="641" t="s">
        <v>14</v>
      </c>
      <c r="C5" s="609"/>
      <c r="D5" s="609"/>
      <c r="E5" s="609"/>
      <c r="F5" s="609"/>
      <c r="G5" s="609"/>
      <c r="H5" s="609"/>
      <c r="I5" s="609" t="s">
        <v>15</v>
      </c>
      <c r="J5" s="609"/>
      <c r="K5" s="609"/>
      <c r="L5" s="609"/>
      <c r="M5" s="609"/>
      <c r="N5" s="609"/>
      <c r="O5" s="609"/>
      <c r="P5" s="609"/>
      <c r="Q5" s="609"/>
      <c r="R5" s="609"/>
      <c r="S5" s="609"/>
      <c r="T5" s="609"/>
      <c r="U5" s="609" t="s">
        <v>83</v>
      </c>
      <c r="V5" s="609"/>
      <c r="W5" s="609"/>
      <c r="X5" s="609"/>
      <c r="Y5" s="609"/>
      <c r="Z5" s="609"/>
      <c r="AA5" s="609"/>
      <c r="AB5" s="609"/>
      <c r="AC5" s="609"/>
      <c r="AD5" s="609"/>
      <c r="AE5" s="609"/>
      <c r="AF5" s="609"/>
      <c r="AG5" s="609" t="s">
        <v>16</v>
      </c>
      <c r="AH5" s="609"/>
      <c r="AI5" s="609"/>
      <c r="AJ5" s="609"/>
      <c r="AK5" s="728">
        <f ca="1">TODAY()</f>
        <v>44669</v>
      </c>
      <c r="AL5" s="728"/>
      <c r="AM5" s="728"/>
      <c r="AN5" s="728"/>
      <c r="AO5" s="728"/>
      <c r="AP5" s="728"/>
      <c r="AQ5" s="729" t="s">
        <v>172</v>
      </c>
      <c r="AR5" s="729"/>
      <c r="AS5" s="729"/>
      <c r="AT5" s="729"/>
      <c r="AU5" s="729"/>
      <c r="AV5" s="730"/>
      <c r="AW5" s="36"/>
      <c r="AX5" s="55" t="s">
        <v>322</v>
      </c>
      <c r="AY5" s="54"/>
      <c r="AZ5" s="56" t="s">
        <v>323</v>
      </c>
      <c r="BA5" s="56" t="s">
        <v>324</v>
      </c>
      <c r="BB5" s="47" t="s">
        <v>325</v>
      </c>
      <c r="BC5" s="54"/>
      <c r="BD5" s="54"/>
      <c r="BE5" s="54"/>
      <c r="BF5" s="54"/>
      <c r="BG5" s="56">
        <v>3</v>
      </c>
      <c r="BH5" s="54"/>
      <c r="BI5" s="54"/>
      <c r="BJ5" s="56" t="s">
        <v>326</v>
      </c>
      <c r="BK5" s="54"/>
      <c r="BL5" s="54"/>
      <c r="BM5" s="54"/>
      <c r="BN5" s="54"/>
      <c r="BO5" s="54"/>
      <c r="BP5" s="54"/>
      <c r="BQ5" s="54"/>
      <c r="BR5" s="54"/>
      <c r="BS5" s="54"/>
      <c r="BT5" s="54"/>
      <c r="BU5" s="54"/>
      <c r="BV5" s="54"/>
      <c r="BW5" s="54"/>
      <c r="BX5" s="54"/>
    </row>
    <row r="6" spans="1:76" ht="27" customHeight="1" thickBot="1">
      <c r="B6" s="731" t="s">
        <v>11</v>
      </c>
      <c r="C6" s="659"/>
      <c r="D6" s="659"/>
      <c r="E6" s="659"/>
      <c r="F6" s="659"/>
      <c r="G6" s="659"/>
      <c r="H6" s="659"/>
      <c r="I6" s="732" t="s">
        <v>442</v>
      </c>
      <c r="J6" s="732"/>
      <c r="K6" s="732"/>
      <c r="L6" s="732"/>
      <c r="M6" s="732"/>
      <c r="N6" s="732"/>
      <c r="O6" s="732"/>
      <c r="P6" s="732"/>
      <c r="Q6" s="732"/>
      <c r="R6" s="732"/>
      <c r="S6" s="732"/>
      <c r="T6" s="732"/>
      <c r="U6" s="733" t="s">
        <v>501</v>
      </c>
      <c r="V6" s="733"/>
      <c r="W6" s="733"/>
      <c r="X6" s="733"/>
      <c r="Y6" s="733"/>
      <c r="Z6" s="733"/>
      <c r="AA6" s="733"/>
      <c r="AB6" s="733"/>
      <c r="AC6" s="733"/>
      <c r="AD6" s="733"/>
      <c r="AE6" s="733"/>
      <c r="AF6" s="733"/>
      <c r="AG6" s="724" t="s">
        <v>159</v>
      </c>
      <c r="AH6" s="724"/>
      <c r="AI6" s="724"/>
      <c r="AJ6" s="724"/>
      <c r="AK6" s="725" t="s">
        <v>174</v>
      </c>
      <c r="AL6" s="725"/>
      <c r="AM6" s="725"/>
      <c r="AN6" s="725"/>
      <c r="AO6" s="725"/>
      <c r="AP6" s="725"/>
      <c r="AQ6" s="726" t="s">
        <v>286</v>
      </c>
      <c r="AR6" s="726"/>
      <c r="AS6" s="726"/>
      <c r="AT6" s="726"/>
      <c r="AU6" s="726"/>
      <c r="AV6" s="727"/>
      <c r="AW6" s="36"/>
      <c r="AX6" s="55" t="s">
        <v>327</v>
      </c>
      <c r="AY6" s="54"/>
      <c r="AZ6" s="54"/>
      <c r="BA6" s="54"/>
      <c r="BB6" s="54"/>
      <c r="BC6" s="54"/>
      <c r="BD6" s="54"/>
      <c r="BE6" s="54"/>
      <c r="BF6" s="54"/>
      <c r="BG6" s="56">
        <v>4</v>
      </c>
      <c r="BH6" s="54"/>
      <c r="BI6" s="54"/>
      <c r="BJ6" s="54"/>
      <c r="BK6" s="54"/>
      <c r="BL6" s="54"/>
      <c r="BM6" s="54"/>
      <c r="BN6" s="54"/>
      <c r="BO6" s="54"/>
      <c r="BP6" s="54"/>
      <c r="BQ6" s="54"/>
      <c r="BR6" s="54"/>
      <c r="BS6" s="54"/>
      <c r="BT6" s="54"/>
      <c r="BU6" s="54"/>
      <c r="BV6" s="54"/>
      <c r="BW6" s="54"/>
      <c r="BX6" s="54"/>
    </row>
    <row r="7" spans="1:76" ht="27" customHeight="1" thickBot="1">
      <c r="A7" s="691" t="str">
        <f>MID(I6,1,12)</f>
        <v>(DE/SK)0.4x4</v>
      </c>
      <c r="B7" s="692" t="s">
        <v>21</v>
      </c>
      <c r="C7" s="693"/>
      <c r="D7" s="693"/>
      <c r="E7" s="693"/>
      <c r="F7" s="693"/>
      <c r="G7" s="693"/>
      <c r="H7" s="693"/>
      <c r="I7" s="693"/>
      <c r="J7" s="693"/>
      <c r="K7" s="693"/>
      <c r="L7" s="693"/>
      <c r="M7" s="693"/>
      <c r="N7" s="693"/>
      <c r="O7" s="693"/>
      <c r="P7" s="693"/>
      <c r="Q7" s="693"/>
      <c r="R7" s="693"/>
      <c r="S7" s="693"/>
      <c r="T7" s="693"/>
      <c r="U7" s="693"/>
      <c r="V7" s="693"/>
      <c r="W7" s="693"/>
      <c r="X7" s="693"/>
      <c r="Y7" s="693"/>
      <c r="Z7" s="693"/>
      <c r="AA7" s="693"/>
      <c r="AB7" s="693"/>
      <c r="AC7" s="693"/>
      <c r="AD7" s="693"/>
      <c r="AE7" s="693"/>
      <c r="AF7" s="693"/>
      <c r="AG7" s="693"/>
      <c r="AH7" s="694"/>
      <c r="AI7" s="695" t="s">
        <v>248</v>
      </c>
      <c r="AJ7" s="696"/>
      <c r="AK7" s="696"/>
      <c r="AL7" s="696"/>
      <c r="AM7" s="696"/>
      <c r="AN7" s="696"/>
      <c r="AO7" s="696"/>
      <c r="AP7" s="696"/>
      <c r="AQ7" s="696"/>
      <c r="AR7" s="696"/>
      <c r="AS7" s="696"/>
      <c r="AT7" s="696"/>
      <c r="AU7" s="696"/>
      <c r="AV7" s="697"/>
      <c r="AW7" s="674"/>
      <c r="AX7" s="48" t="s">
        <v>490</v>
      </c>
      <c r="AY7" s="776" t="s">
        <v>328</v>
      </c>
      <c r="AZ7" s="775" t="s">
        <v>329</v>
      </c>
      <c r="BA7" s="775"/>
      <c r="BB7" s="775" t="s">
        <v>330</v>
      </c>
      <c r="BC7" s="775"/>
      <c r="BD7" s="775" t="s">
        <v>331</v>
      </c>
      <c r="BE7" s="775"/>
      <c r="BF7" s="775" t="s">
        <v>332</v>
      </c>
      <c r="BG7" s="775"/>
      <c r="BH7" s="775" t="s">
        <v>333</v>
      </c>
      <c r="BI7" s="529" t="s">
        <v>334</v>
      </c>
      <c r="BJ7" s="656" t="s">
        <v>335</v>
      </c>
      <c r="BK7" s="656" t="s">
        <v>336</v>
      </c>
      <c r="BL7" s="656"/>
      <c r="BM7" s="656" t="s">
        <v>337</v>
      </c>
      <c r="BN7" s="558" t="s">
        <v>338</v>
      </c>
      <c r="BO7" s="774" t="s">
        <v>339</v>
      </c>
      <c r="BP7" s="774"/>
      <c r="BQ7" s="774"/>
      <c r="BR7" s="774"/>
      <c r="BS7" s="774"/>
      <c r="BT7" s="774" t="s">
        <v>340</v>
      </c>
      <c r="BU7" s="774"/>
      <c r="BV7" s="774"/>
      <c r="BW7" s="774"/>
      <c r="BX7" s="774"/>
    </row>
    <row r="8" spans="1:76" ht="27" customHeight="1">
      <c r="A8" s="691"/>
      <c r="B8" s="704" t="s">
        <v>170</v>
      </c>
      <c r="C8" s="705"/>
      <c r="D8" s="706" t="s">
        <v>495</v>
      </c>
      <c r="E8" s="706"/>
      <c r="F8" s="706"/>
      <c r="G8" s="706"/>
      <c r="H8" s="707" t="s">
        <v>23</v>
      </c>
      <c r="I8" s="707"/>
      <c r="J8" s="707"/>
      <c r="K8" s="707"/>
      <c r="L8" s="707"/>
      <c r="M8" s="707"/>
      <c r="N8" s="706" t="s">
        <v>317</v>
      </c>
      <c r="O8" s="706"/>
      <c r="P8" s="706"/>
      <c r="Q8" s="706"/>
      <c r="R8" s="706"/>
      <c r="S8" s="706"/>
      <c r="T8" s="706"/>
      <c r="U8" s="706"/>
      <c r="V8" s="707" t="s">
        <v>169</v>
      </c>
      <c r="W8" s="707"/>
      <c r="X8" s="707"/>
      <c r="Y8" s="707"/>
      <c r="Z8" s="707"/>
      <c r="AA8" s="707"/>
      <c r="AB8" s="706" t="s">
        <v>317</v>
      </c>
      <c r="AC8" s="706"/>
      <c r="AD8" s="706"/>
      <c r="AE8" s="706"/>
      <c r="AF8" s="706"/>
      <c r="AG8" s="706"/>
      <c r="AH8" s="708"/>
      <c r="AI8" s="698"/>
      <c r="AJ8" s="699"/>
      <c r="AK8" s="699"/>
      <c r="AL8" s="699"/>
      <c r="AM8" s="699"/>
      <c r="AN8" s="699"/>
      <c r="AO8" s="699"/>
      <c r="AP8" s="699"/>
      <c r="AQ8" s="699"/>
      <c r="AR8" s="699"/>
      <c r="AS8" s="699"/>
      <c r="AT8" s="699"/>
      <c r="AU8" s="699"/>
      <c r="AV8" s="700"/>
      <c r="AW8" s="674"/>
      <c r="AX8" s="55" t="s">
        <v>492</v>
      </c>
      <c r="AY8" s="777"/>
      <c r="AZ8" s="72" t="s">
        <v>341</v>
      </c>
      <c r="BA8" s="72" t="s">
        <v>342</v>
      </c>
      <c r="BB8" s="72" t="s">
        <v>341</v>
      </c>
      <c r="BC8" s="72" t="s">
        <v>342</v>
      </c>
      <c r="BD8" s="72" t="s">
        <v>341</v>
      </c>
      <c r="BE8" s="72" t="s">
        <v>342</v>
      </c>
      <c r="BF8" s="72" t="s">
        <v>341</v>
      </c>
      <c r="BG8" s="72" t="s">
        <v>342</v>
      </c>
      <c r="BH8" s="775"/>
      <c r="BI8" s="529"/>
      <c r="BJ8" s="656"/>
      <c r="BK8" s="73" t="s">
        <v>343</v>
      </c>
      <c r="BL8" s="73" t="s">
        <v>344</v>
      </c>
      <c r="BM8" s="656"/>
      <c r="BN8" s="558"/>
      <c r="BO8" s="71" t="s">
        <v>345</v>
      </c>
      <c r="BP8" s="71" t="s">
        <v>346</v>
      </c>
      <c r="BQ8" s="71" t="s">
        <v>347</v>
      </c>
      <c r="BR8" s="71" t="s">
        <v>2</v>
      </c>
      <c r="BS8" s="71" t="s">
        <v>348</v>
      </c>
      <c r="BT8" s="71" t="s">
        <v>345</v>
      </c>
      <c r="BU8" s="71" t="s">
        <v>346</v>
      </c>
      <c r="BV8" s="71" t="s">
        <v>347</v>
      </c>
      <c r="BW8" s="71" t="s">
        <v>2</v>
      </c>
      <c r="BX8" s="71" t="s">
        <v>348</v>
      </c>
    </row>
    <row r="9" spans="1:76" ht="30" customHeight="1">
      <c r="A9" s="691"/>
      <c r="B9" s="675" t="s">
        <v>418</v>
      </c>
      <c r="C9" s="676"/>
      <c r="D9" s="676" t="s">
        <v>419</v>
      </c>
      <c r="E9" s="676"/>
      <c r="F9" s="676"/>
      <c r="G9" s="676"/>
      <c r="H9" s="677" t="s">
        <v>255</v>
      </c>
      <c r="I9" s="678"/>
      <c r="J9" s="678"/>
      <c r="K9" s="679"/>
      <c r="L9" s="690" t="s">
        <v>420</v>
      </c>
      <c r="M9" s="690"/>
      <c r="N9" s="690"/>
      <c r="O9" s="73" t="s">
        <v>425</v>
      </c>
      <c r="P9" s="686" t="s">
        <v>421</v>
      </c>
      <c r="Q9" s="686"/>
      <c r="R9" s="686"/>
      <c r="S9" s="686"/>
      <c r="T9" s="686"/>
      <c r="U9" s="686"/>
      <c r="V9" s="686"/>
      <c r="W9" s="686"/>
      <c r="X9" s="686"/>
      <c r="Y9" s="686"/>
      <c r="Z9" s="686"/>
      <c r="AA9" s="686"/>
      <c r="AB9" s="686"/>
      <c r="AC9" s="687" t="s">
        <v>423</v>
      </c>
      <c r="AD9" s="687"/>
      <c r="AE9" s="687"/>
      <c r="AF9" s="687"/>
      <c r="AG9" s="687"/>
      <c r="AH9" s="688"/>
      <c r="AI9" s="698"/>
      <c r="AJ9" s="699"/>
      <c r="AK9" s="699"/>
      <c r="AL9" s="699"/>
      <c r="AM9" s="699"/>
      <c r="AN9" s="699"/>
      <c r="AO9" s="699"/>
      <c r="AP9" s="699"/>
      <c r="AQ9" s="699"/>
      <c r="AR9" s="699"/>
      <c r="AS9" s="699"/>
      <c r="AT9" s="699"/>
      <c r="AU9" s="699"/>
      <c r="AV9" s="700"/>
      <c r="AW9" s="674"/>
      <c r="AX9" s="55" t="s">
        <v>475</v>
      </c>
      <c r="AY9" s="57" t="s">
        <v>442</v>
      </c>
      <c r="AZ9" s="58" t="s">
        <v>263</v>
      </c>
      <c r="BA9" s="58" t="s">
        <v>263</v>
      </c>
      <c r="BB9" s="58" t="s">
        <v>264</v>
      </c>
      <c r="BC9" s="58" t="s">
        <v>264</v>
      </c>
      <c r="BD9" s="58" t="s">
        <v>265</v>
      </c>
      <c r="BE9" s="58" t="s">
        <v>265</v>
      </c>
      <c r="BF9" s="58" t="s">
        <v>266</v>
      </c>
      <c r="BG9" s="58" t="s">
        <v>266</v>
      </c>
      <c r="BH9" s="58" t="s">
        <v>267</v>
      </c>
      <c r="BI9" s="58" t="s">
        <v>268</v>
      </c>
      <c r="BJ9" s="59" t="s">
        <v>354</v>
      </c>
      <c r="BK9" s="59" t="s">
        <v>355</v>
      </c>
      <c r="BL9" s="59" t="s">
        <v>355</v>
      </c>
      <c r="BM9" s="60" t="s">
        <v>271</v>
      </c>
      <c r="BN9" s="60" t="s">
        <v>272</v>
      </c>
      <c r="BO9" s="73">
        <v>110</v>
      </c>
      <c r="BP9" s="73" t="s">
        <v>443</v>
      </c>
      <c r="BQ9" s="73">
        <v>180</v>
      </c>
      <c r="BR9" s="73">
        <v>190</v>
      </c>
      <c r="BS9" s="73">
        <v>230</v>
      </c>
      <c r="BT9" s="61" t="s">
        <v>356</v>
      </c>
      <c r="BU9" s="73">
        <v>2</v>
      </c>
      <c r="BV9" s="73">
        <v>3</v>
      </c>
      <c r="BW9" s="73">
        <v>3.2</v>
      </c>
      <c r="BX9" s="73">
        <v>3.5</v>
      </c>
    </row>
    <row r="10" spans="1:76" ht="30" customHeight="1">
      <c r="A10" s="691"/>
      <c r="B10" s="675"/>
      <c r="C10" s="676"/>
      <c r="D10" s="676"/>
      <c r="E10" s="676"/>
      <c r="F10" s="676"/>
      <c r="G10" s="676"/>
      <c r="H10" s="683"/>
      <c r="I10" s="684"/>
      <c r="J10" s="684"/>
      <c r="K10" s="685"/>
      <c r="L10" s="690" t="s">
        <v>424</v>
      </c>
      <c r="M10" s="690"/>
      <c r="N10" s="690"/>
      <c r="O10" s="73"/>
      <c r="P10" s="686"/>
      <c r="Q10" s="686"/>
      <c r="R10" s="686"/>
      <c r="S10" s="686"/>
      <c r="T10" s="686"/>
      <c r="U10" s="686"/>
      <c r="V10" s="686"/>
      <c r="W10" s="686"/>
      <c r="X10" s="686"/>
      <c r="Y10" s="686"/>
      <c r="Z10" s="686"/>
      <c r="AA10" s="686"/>
      <c r="AB10" s="686"/>
      <c r="AC10" s="687" t="s">
        <v>423</v>
      </c>
      <c r="AD10" s="687"/>
      <c r="AE10" s="687"/>
      <c r="AF10" s="687"/>
      <c r="AG10" s="687"/>
      <c r="AH10" s="688"/>
      <c r="AI10" s="698"/>
      <c r="AJ10" s="699"/>
      <c r="AK10" s="699"/>
      <c r="AL10" s="699"/>
      <c r="AM10" s="699"/>
      <c r="AN10" s="699"/>
      <c r="AO10" s="699"/>
      <c r="AP10" s="699"/>
      <c r="AQ10" s="699"/>
      <c r="AR10" s="699"/>
      <c r="AS10" s="699"/>
      <c r="AT10" s="699"/>
      <c r="AU10" s="699"/>
      <c r="AV10" s="700"/>
      <c r="AW10" s="674"/>
      <c r="AX10" s="48" t="s">
        <v>357</v>
      </c>
      <c r="AY10" s="57" t="s">
        <v>358</v>
      </c>
      <c r="AZ10" s="58" t="s">
        <v>263</v>
      </c>
      <c r="BA10" s="58" t="s">
        <v>263</v>
      </c>
      <c r="BB10" s="58" t="s">
        <v>267</v>
      </c>
      <c r="BC10" s="58" t="s">
        <v>267</v>
      </c>
      <c r="BD10" s="58" t="s">
        <v>265</v>
      </c>
      <c r="BE10" s="58" t="s">
        <v>265</v>
      </c>
      <c r="BF10" s="58" t="s">
        <v>266</v>
      </c>
      <c r="BG10" s="58" t="s">
        <v>266</v>
      </c>
      <c r="BH10" s="58" t="s">
        <v>267</v>
      </c>
      <c r="BI10" s="58" t="s">
        <v>268</v>
      </c>
      <c r="BJ10" s="59" t="s">
        <v>354</v>
      </c>
      <c r="BK10" s="59" t="s">
        <v>355</v>
      </c>
      <c r="BL10" s="59" t="s">
        <v>355</v>
      </c>
      <c r="BM10" s="60" t="s">
        <v>271</v>
      </c>
      <c r="BN10" s="60" t="s">
        <v>272</v>
      </c>
      <c r="BO10" s="73">
        <v>120</v>
      </c>
      <c r="BP10" s="73">
        <v>120</v>
      </c>
      <c r="BQ10" s="73">
        <v>210</v>
      </c>
      <c r="BR10" s="73">
        <v>225</v>
      </c>
      <c r="BS10" s="73">
        <v>155</v>
      </c>
      <c r="BT10" s="61" t="s">
        <v>356</v>
      </c>
      <c r="BU10" s="73">
        <v>1.5</v>
      </c>
      <c r="BV10" s="73">
        <v>3</v>
      </c>
      <c r="BW10" s="73">
        <v>3</v>
      </c>
      <c r="BX10" s="73">
        <v>3</v>
      </c>
    </row>
    <row r="11" spans="1:76" ht="30" customHeight="1" thickBot="1">
      <c r="A11" s="35" t="str">
        <f>MID(U6,6,2)</f>
        <v>AL</v>
      </c>
      <c r="B11" s="675"/>
      <c r="C11" s="676"/>
      <c r="D11" s="676" t="s">
        <v>426</v>
      </c>
      <c r="E11" s="676"/>
      <c r="F11" s="676"/>
      <c r="G11" s="676"/>
      <c r="H11" s="689" t="s">
        <v>427</v>
      </c>
      <c r="I11" s="689"/>
      <c r="J11" s="689"/>
      <c r="K11" s="689"/>
      <c r="L11" s="686" t="s">
        <v>428</v>
      </c>
      <c r="M11" s="686"/>
      <c r="N11" s="686"/>
      <c r="O11" s="686"/>
      <c r="P11" s="686" t="s">
        <v>429</v>
      </c>
      <c r="Q11" s="686"/>
      <c r="R11" s="686"/>
      <c r="S11" s="686" t="s">
        <v>422</v>
      </c>
      <c r="T11" s="686"/>
      <c r="U11" s="686"/>
      <c r="V11" s="686"/>
      <c r="W11" s="686"/>
      <c r="X11" s="686"/>
      <c r="Y11" s="686"/>
      <c r="Z11" s="686"/>
      <c r="AA11" s="686"/>
      <c r="AB11" s="686"/>
      <c r="AC11" s="687" t="s">
        <v>423</v>
      </c>
      <c r="AD11" s="687"/>
      <c r="AE11" s="687"/>
      <c r="AF11" s="687"/>
      <c r="AG11" s="687"/>
      <c r="AH11" s="688"/>
      <c r="AI11" s="701"/>
      <c r="AJ11" s="702"/>
      <c r="AK11" s="702"/>
      <c r="AL11" s="702"/>
      <c r="AM11" s="702"/>
      <c r="AN11" s="702"/>
      <c r="AO11" s="702"/>
      <c r="AP11" s="702"/>
      <c r="AQ11" s="702"/>
      <c r="AR11" s="702"/>
      <c r="AS11" s="702"/>
      <c r="AT11" s="702"/>
      <c r="AU11" s="702"/>
      <c r="AV11" s="703"/>
      <c r="AW11" s="37"/>
      <c r="AX11" s="55" t="s">
        <v>469</v>
      </c>
      <c r="AY11" s="57" t="s">
        <v>444</v>
      </c>
      <c r="AZ11" s="58" t="s">
        <v>263</v>
      </c>
      <c r="BA11" s="58" t="s">
        <v>263</v>
      </c>
      <c r="BB11" s="58" t="s">
        <v>445</v>
      </c>
      <c r="BC11" s="58" t="s">
        <v>445</v>
      </c>
      <c r="BD11" s="58" t="s">
        <v>412</v>
      </c>
      <c r="BE11" s="58" t="s">
        <v>412</v>
      </c>
      <c r="BF11" s="66" t="s">
        <v>446</v>
      </c>
      <c r="BG11" s="66" t="s">
        <v>446</v>
      </c>
      <c r="BH11" s="58" t="s">
        <v>405</v>
      </c>
      <c r="BI11" s="58" t="s">
        <v>447</v>
      </c>
      <c r="BJ11" s="67" t="s">
        <v>448</v>
      </c>
      <c r="BK11" s="67" t="s">
        <v>449</v>
      </c>
      <c r="BL11" s="67" t="s">
        <v>449</v>
      </c>
      <c r="BM11" s="60" t="s">
        <v>271</v>
      </c>
      <c r="BN11" s="60" t="s">
        <v>272</v>
      </c>
      <c r="BO11" s="73">
        <v>120</v>
      </c>
      <c r="BP11" s="73">
        <v>140</v>
      </c>
      <c r="BQ11" s="73">
        <v>180</v>
      </c>
      <c r="BR11" s="73">
        <v>200</v>
      </c>
      <c r="BS11" s="73">
        <v>240</v>
      </c>
      <c r="BT11" s="61" t="s">
        <v>356</v>
      </c>
      <c r="BU11" s="73">
        <v>1.5</v>
      </c>
      <c r="BV11" s="73">
        <v>3</v>
      </c>
      <c r="BW11" s="73">
        <v>4.5</v>
      </c>
      <c r="BX11" s="73">
        <v>4</v>
      </c>
    </row>
    <row r="12" spans="1:76" ht="30" customHeight="1" thickBot="1">
      <c r="B12" s="675"/>
      <c r="C12" s="676"/>
      <c r="D12" s="676"/>
      <c r="E12" s="676"/>
      <c r="F12" s="676"/>
      <c r="G12" s="676"/>
      <c r="H12" s="689" t="s">
        <v>430</v>
      </c>
      <c r="I12" s="689"/>
      <c r="J12" s="689"/>
      <c r="K12" s="689"/>
      <c r="L12" s="686" t="s">
        <v>99</v>
      </c>
      <c r="M12" s="686"/>
      <c r="N12" s="686"/>
      <c r="O12" s="686"/>
      <c r="P12" s="686"/>
      <c r="Q12" s="686"/>
      <c r="R12" s="686"/>
      <c r="S12" s="686"/>
      <c r="T12" s="686"/>
      <c r="U12" s="686"/>
      <c r="V12" s="686"/>
      <c r="W12" s="686"/>
      <c r="X12" s="686"/>
      <c r="Y12" s="686"/>
      <c r="Z12" s="686"/>
      <c r="AA12" s="686"/>
      <c r="AB12" s="686"/>
      <c r="AC12" s="687" t="s">
        <v>423</v>
      </c>
      <c r="AD12" s="687"/>
      <c r="AE12" s="687"/>
      <c r="AF12" s="687"/>
      <c r="AG12" s="687"/>
      <c r="AH12" s="688"/>
      <c r="AI12" s="561" t="s">
        <v>291</v>
      </c>
      <c r="AJ12" s="562"/>
      <c r="AK12" s="562"/>
      <c r="AL12" s="562"/>
      <c r="AM12" s="562"/>
      <c r="AN12" s="562"/>
      <c r="AO12" s="562"/>
      <c r="AP12" s="562"/>
      <c r="AQ12" s="562"/>
      <c r="AR12" s="562"/>
      <c r="AS12" s="562"/>
      <c r="AT12" s="562"/>
      <c r="AU12" s="562"/>
      <c r="AV12" s="563"/>
      <c r="AW12" s="36"/>
      <c r="AX12" s="55" t="s">
        <v>362</v>
      </c>
      <c r="AY12" s="57" t="s">
        <v>450</v>
      </c>
      <c r="AZ12" s="58" t="s">
        <v>350</v>
      </c>
      <c r="BA12" s="58" t="s">
        <v>350</v>
      </c>
      <c r="BB12" s="58" t="s">
        <v>451</v>
      </c>
      <c r="BC12" s="58" t="s">
        <v>451</v>
      </c>
      <c r="BD12" s="58" t="s">
        <v>265</v>
      </c>
      <c r="BE12" s="58" t="s">
        <v>265</v>
      </c>
      <c r="BF12" s="58" t="s">
        <v>361</v>
      </c>
      <c r="BG12" s="58" t="s">
        <v>361</v>
      </c>
      <c r="BH12" s="58" t="s">
        <v>452</v>
      </c>
      <c r="BI12" s="58" t="s">
        <v>453</v>
      </c>
      <c r="BJ12" s="59" t="s">
        <v>269</v>
      </c>
      <c r="BK12" s="59" t="s">
        <v>270</v>
      </c>
      <c r="BL12" s="59" t="s">
        <v>270</v>
      </c>
      <c r="BM12" s="60" t="s">
        <v>271</v>
      </c>
      <c r="BN12" s="60" t="s">
        <v>272</v>
      </c>
      <c r="BO12" s="73">
        <v>120</v>
      </c>
      <c r="BP12" s="73">
        <v>130</v>
      </c>
      <c r="BQ12" s="73">
        <v>180</v>
      </c>
      <c r="BR12" s="73">
        <v>200</v>
      </c>
      <c r="BS12" s="73">
        <v>230</v>
      </c>
      <c r="BT12" s="61" t="s">
        <v>356</v>
      </c>
      <c r="BU12" s="73">
        <v>1.5</v>
      </c>
      <c r="BV12" s="73">
        <v>3</v>
      </c>
      <c r="BW12" s="73">
        <v>4</v>
      </c>
      <c r="BX12" s="73">
        <v>3.5</v>
      </c>
    </row>
    <row r="13" spans="1:76" ht="27" customHeight="1" thickBot="1">
      <c r="A13" s="654" t="str">
        <f>U6</f>
        <v>LD19AAL-200604D0</v>
      </c>
      <c r="B13" s="660" t="s">
        <v>431</v>
      </c>
      <c r="C13" s="661"/>
      <c r="D13" s="661"/>
      <c r="E13" s="661"/>
      <c r="F13" s="661"/>
      <c r="G13" s="661"/>
      <c r="H13" s="982" t="s">
        <v>441</v>
      </c>
      <c r="I13" s="982"/>
      <c r="J13" s="982"/>
      <c r="K13" s="982"/>
      <c r="L13" s="982"/>
      <c r="M13" s="982"/>
      <c r="N13" s="982"/>
      <c r="O13" s="982"/>
      <c r="P13" s="982"/>
      <c r="Q13" s="982"/>
      <c r="R13" s="982"/>
      <c r="S13" s="53" t="s">
        <v>432</v>
      </c>
      <c r="T13" s="53"/>
      <c r="U13" s="53"/>
      <c r="V13" s="536" t="s">
        <v>497</v>
      </c>
      <c r="W13" s="550"/>
      <c r="X13" s="550"/>
      <c r="Y13" s="550"/>
      <c r="Z13" s="550"/>
      <c r="AA13" s="550"/>
      <c r="AB13" s="551"/>
      <c r="AC13" s="983" t="s">
        <v>434</v>
      </c>
      <c r="AD13" s="819"/>
      <c r="AE13" s="819"/>
      <c r="AF13" s="819"/>
      <c r="AG13" s="819"/>
      <c r="AH13" s="820"/>
      <c r="AI13" s="755" t="s">
        <v>292</v>
      </c>
      <c r="AJ13" s="756"/>
      <c r="AK13" s="765"/>
      <c r="AL13" s="765"/>
      <c r="AM13" s="765"/>
      <c r="AN13" s="765"/>
      <c r="AO13" s="765"/>
      <c r="AP13" s="756" t="s">
        <v>293</v>
      </c>
      <c r="AQ13" s="756"/>
      <c r="AR13" s="765" t="s">
        <v>294</v>
      </c>
      <c r="AS13" s="765"/>
      <c r="AT13" s="765"/>
      <c r="AU13" s="765"/>
      <c r="AV13" s="766"/>
      <c r="AW13" s="653"/>
      <c r="AX13" s="55" t="s">
        <v>466</v>
      </c>
      <c r="AY13" s="57" t="s">
        <v>364</v>
      </c>
      <c r="AZ13" s="58" t="s">
        <v>365</v>
      </c>
      <c r="BA13" s="58" t="s">
        <v>365</v>
      </c>
      <c r="BB13" s="58" t="s">
        <v>366</v>
      </c>
      <c r="BC13" s="58" t="s">
        <v>366</v>
      </c>
      <c r="BD13" s="58" t="s">
        <v>367</v>
      </c>
      <c r="BE13" s="58" t="s">
        <v>367</v>
      </c>
      <c r="BF13" s="58" t="s">
        <v>368</v>
      </c>
      <c r="BG13" s="58" t="s">
        <v>368</v>
      </c>
      <c r="BH13" s="58" t="s">
        <v>360</v>
      </c>
      <c r="BI13" s="58" t="s">
        <v>369</v>
      </c>
      <c r="BJ13" s="59" t="s">
        <v>370</v>
      </c>
      <c r="BK13" s="59" t="s">
        <v>371</v>
      </c>
      <c r="BL13" s="59" t="s">
        <v>371</v>
      </c>
      <c r="BM13" s="60" t="s">
        <v>271</v>
      </c>
      <c r="BN13" s="60" t="s">
        <v>272</v>
      </c>
      <c r="BO13" s="73">
        <v>100</v>
      </c>
      <c r="BP13" s="73">
        <v>110</v>
      </c>
      <c r="BQ13" s="73">
        <v>210</v>
      </c>
      <c r="BR13" s="73">
        <v>230</v>
      </c>
      <c r="BS13" s="73">
        <v>155</v>
      </c>
      <c r="BT13" s="61" t="s">
        <v>356</v>
      </c>
      <c r="BU13" s="73">
        <v>1.5</v>
      </c>
      <c r="BV13" s="73">
        <v>2.5</v>
      </c>
      <c r="BW13" s="73">
        <v>3</v>
      </c>
      <c r="BX13" s="73">
        <v>3</v>
      </c>
    </row>
    <row r="14" spans="1:76" ht="27" customHeight="1" thickBot="1">
      <c r="A14" s="654"/>
      <c r="B14" s="660" t="s">
        <v>435</v>
      </c>
      <c r="C14" s="661"/>
      <c r="D14" s="661"/>
      <c r="E14" s="661"/>
      <c r="F14" s="661"/>
      <c r="G14" s="661"/>
      <c r="H14" s="662"/>
      <c r="I14" s="662"/>
      <c r="J14" s="662"/>
      <c r="K14" s="662"/>
      <c r="L14" s="662"/>
      <c r="M14" s="662"/>
      <c r="N14" s="662"/>
      <c r="O14" s="662"/>
      <c r="P14" s="662"/>
      <c r="Q14" s="662"/>
      <c r="R14" s="662"/>
      <c r="S14" s="661" t="s">
        <v>436</v>
      </c>
      <c r="T14" s="661"/>
      <c r="U14" s="661"/>
      <c r="V14" s="661"/>
      <c r="W14" s="661"/>
      <c r="X14" s="661"/>
      <c r="Y14" s="985"/>
      <c r="Z14" s="985"/>
      <c r="AA14" s="985"/>
      <c r="AB14" s="985"/>
      <c r="AC14" s="985"/>
      <c r="AD14" s="985"/>
      <c r="AE14" s="985"/>
      <c r="AF14" s="985"/>
      <c r="AG14" s="985"/>
      <c r="AH14" s="986"/>
      <c r="AI14" s="561" t="s">
        <v>290</v>
      </c>
      <c r="AJ14" s="562"/>
      <c r="AK14" s="562"/>
      <c r="AL14" s="562"/>
      <c r="AM14" s="562"/>
      <c r="AN14" s="562"/>
      <c r="AO14" s="562"/>
      <c r="AP14" s="562"/>
      <c r="AQ14" s="562"/>
      <c r="AR14" s="562"/>
      <c r="AS14" s="562"/>
      <c r="AT14" s="562"/>
      <c r="AU14" s="562"/>
      <c r="AV14" s="563"/>
      <c r="AW14" s="653"/>
      <c r="AX14" s="55" t="s">
        <v>372</v>
      </c>
      <c r="AY14" s="57" t="s">
        <v>373</v>
      </c>
      <c r="AZ14" s="58" t="s">
        <v>365</v>
      </c>
      <c r="BA14" s="58" t="s">
        <v>365</v>
      </c>
      <c r="BB14" s="58" t="s">
        <v>366</v>
      </c>
      <c r="BC14" s="58" t="s">
        <v>366</v>
      </c>
      <c r="BD14" s="58" t="s">
        <v>367</v>
      </c>
      <c r="BE14" s="58" t="s">
        <v>367</v>
      </c>
      <c r="BF14" s="58" t="s">
        <v>368</v>
      </c>
      <c r="BG14" s="58" t="s">
        <v>368</v>
      </c>
      <c r="BH14" s="58" t="s">
        <v>360</v>
      </c>
      <c r="BI14" s="58" t="s">
        <v>369</v>
      </c>
      <c r="BJ14" s="59" t="s">
        <v>354</v>
      </c>
      <c r="BK14" s="59" t="s">
        <v>355</v>
      </c>
      <c r="BL14" s="59" t="s">
        <v>355</v>
      </c>
      <c r="BM14" s="60" t="s">
        <v>271</v>
      </c>
      <c r="BN14" s="60" t="s">
        <v>272</v>
      </c>
      <c r="BO14" s="73">
        <v>120</v>
      </c>
      <c r="BP14" s="73">
        <v>120</v>
      </c>
      <c r="BQ14" s="73">
        <v>210</v>
      </c>
      <c r="BR14" s="73">
        <v>225</v>
      </c>
      <c r="BS14" s="73">
        <v>130</v>
      </c>
      <c r="BT14" s="61" t="s">
        <v>356</v>
      </c>
      <c r="BU14" s="73">
        <v>1.5</v>
      </c>
      <c r="BV14" s="73">
        <v>3</v>
      </c>
      <c r="BW14" s="73">
        <v>3</v>
      </c>
      <c r="BX14" s="73">
        <v>3</v>
      </c>
    </row>
    <row r="15" spans="1:76" ht="27" customHeight="1">
      <c r="A15" s="654"/>
      <c r="B15" s="660"/>
      <c r="C15" s="661"/>
      <c r="D15" s="661"/>
      <c r="E15" s="661"/>
      <c r="F15" s="661"/>
      <c r="G15" s="661"/>
      <c r="H15" s="662"/>
      <c r="I15" s="662"/>
      <c r="J15" s="662"/>
      <c r="K15" s="662"/>
      <c r="L15" s="662"/>
      <c r="M15" s="662"/>
      <c r="N15" s="662"/>
      <c r="O15" s="662"/>
      <c r="P15" s="662"/>
      <c r="Q15" s="662"/>
      <c r="R15" s="662"/>
      <c r="S15" s="661"/>
      <c r="T15" s="661"/>
      <c r="U15" s="661"/>
      <c r="V15" s="661"/>
      <c r="W15" s="661"/>
      <c r="X15" s="661"/>
      <c r="Y15" s="985"/>
      <c r="Z15" s="985"/>
      <c r="AA15" s="985"/>
      <c r="AB15" s="985"/>
      <c r="AC15" s="985"/>
      <c r="AD15" s="985"/>
      <c r="AE15" s="985"/>
      <c r="AF15" s="985"/>
      <c r="AG15" s="985"/>
      <c r="AH15" s="986"/>
      <c r="AI15" s="987" t="s">
        <v>482</v>
      </c>
      <c r="AJ15" s="988"/>
      <c r="AK15" s="988"/>
      <c r="AL15" s="988"/>
      <c r="AM15" s="988"/>
      <c r="AN15" s="988"/>
      <c r="AO15" s="988"/>
      <c r="AP15" s="988" t="s">
        <v>296</v>
      </c>
      <c r="AQ15" s="988"/>
      <c r="AR15" s="988"/>
      <c r="AS15" s="988"/>
      <c r="AT15" s="988"/>
      <c r="AU15" s="988"/>
      <c r="AV15" s="989"/>
      <c r="AW15" s="653"/>
      <c r="AX15" s="55" t="s">
        <v>304</v>
      </c>
      <c r="AY15" s="57" t="s">
        <v>374</v>
      </c>
      <c r="AZ15" s="58" t="s">
        <v>375</v>
      </c>
      <c r="BA15" s="58" t="s">
        <v>375</v>
      </c>
      <c r="BB15" s="58" t="s">
        <v>376</v>
      </c>
      <c r="BC15" s="58" t="s">
        <v>376</v>
      </c>
      <c r="BD15" s="58" t="s">
        <v>377</v>
      </c>
      <c r="BE15" s="58" t="s">
        <v>377</v>
      </c>
      <c r="BF15" s="58" t="s">
        <v>378</v>
      </c>
      <c r="BG15" s="58" t="s">
        <v>378</v>
      </c>
      <c r="BH15" s="58" t="s">
        <v>379</v>
      </c>
      <c r="BI15" s="58" t="s">
        <v>268</v>
      </c>
      <c r="BJ15" s="59" t="s">
        <v>354</v>
      </c>
      <c r="BK15" s="59" t="s">
        <v>355</v>
      </c>
      <c r="BL15" s="59" t="s">
        <v>355</v>
      </c>
      <c r="BM15" s="60" t="s">
        <v>271</v>
      </c>
      <c r="BN15" s="60" t="s">
        <v>272</v>
      </c>
      <c r="BO15" s="73">
        <v>150</v>
      </c>
      <c r="BP15" s="73">
        <v>150</v>
      </c>
      <c r="BQ15" s="73">
        <v>220</v>
      </c>
      <c r="BR15" s="73">
        <v>200</v>
      </c>
      <c r="BS15" s="73">
        <v>225</v>
      </c>
      <c r="BT15" s="61" t="s">
        <v>356</v>
      </c>
      <c r="BU15" s="73">
        <v>1.5</v>
      </c>
      <c r="BV15" s="73">
        <v>3.2</v>
      </c>
      <c r="BW15" s="73">
        <v>3</v>
      </c>
      <c r="BX15" s="73">
        <v>3.5</v>
      </c>
    </row>
    <row r="16" spans="1:76" ht="27" customHeight="1">
      <c r="A16" s="654"/>
      <c r="B16" s="655" t="s">
        <v>437</v>
      </c>
      <c r="C16" s="656"/>
      <c r="D16" s="656"/>
      <c r="E16" s="661"/>
      <c r="F16" s="661"/>
      <c r="G16" s="661"/>
      <c r="H16" s="661"/>
      <c r="I16" s="661"/>
      <c r="J16" s="661"/>
      <c r="K16" s="661" t="s">
        <v>438</v>
      </c>
      <c r="L16" s="661"/>
      <c r="M16" s="661"/>
      <c r="N16" s="661"/>
      <c r="O16" s="661"/>
      <c r="P16" s="661"/>
      <c r="Q16" s="661"/>
      <c r="R16" s="661"/>
      <c r="S16" s="661" t="s">
        <v>439</v>
      </c>
      <c r="T16" s="661"/>
      <c r="U16" s="661"/>
      <c r="V16" s="661"/>
      <c r="W16" s="661"/>
      <c r="X16" s="661"/>
      <c r="Y16" s="661"/>
      <c r="Z16" s="661"/>
      <c r="AA16" s="656" t="s">
        <v>440</v>
      </c>
      <c r="AB16" s="656"/>
      <c r="AC16" s="656"/>
      <c r="AD16" s="549"/>
      <c r="AE16" s="549"/>
      <c r="AF16" s="549"/>
      <c r="AG16" s="549"/>
      <c r="AH16" s="633"/>
      <c r="AI16" s="774" t="s">
        <v>297</v>
      </c>
      <c r="AJ16" s="774"/>
      <c r="AK16" s="774"/>
      <c r="AL16" s="774"/>
      <c r="AM16" s="774"/>
      <c r="AN16" s="769" t="s">
        <v>293</v>
      </c>
      <c r="AO16" s="990"/>
      <c r="AP16" s="774" t="s">
        <v>297</v>
      </c>
      <c r="AQ16" s="774"/>
      <c r="AR16" s="774"/>
      <c r="AS16" s="774"/>
      <c r="AT16" s="774"/>
      <c r="AU16" s="769" t="s">
        <v>293</v>
      </c>
      <c r="AV16" s="770"/>
      <c r="AW16" s="653"/>
      <c r="AX16" s="54"/>
      <c r="AY16" s="57" t="s">
        <v>380</v>
      </c>
      <c r="AZ16" s="58" t="s">
        <v>375</v>
      </c>
      <c r="BA16" s="58" t="s">
        <v>375</v>
      </c>
      <c r="BB16" s="58" t="s">
        <v>376</v>
      </c>
      <c r="BC16" s="58" t="s">
        <v>376</v>
      </c>
      <c r="BD16" s="58" t="s">
        <v>377</v>
      </c>
      <c r="BE16" s="58" t="s">
        <v>377</v>
      </c>
      <c r="BF16" s="58" t="s">
        <v>378</v>
      </c>
      <c r="BG16" s="58" t="s">
        <v>378</v>
      </c>
      <c r="BH16" s="58" t="s">
        <v>379</v>
      </c>
      <c r="BI16" s="58" t="s">
        <v>268</v>
      </c>
      <c r="BJ16" s="59" t="s">
        <v>370</v>
      </c>
      <c r="BK16" s="59" t="s">
        <v>371</v>
      </c>
      <c r="BL16" s="59" t="s">
        <v>371</v>
      </c>
      <c r="BM16" s="60" t="s">
        <v>271</v>
      </c>
      <c r="BN16" s="60" t="s">
        <v>272</v>
      </c>
      <c r="BO16" s="73">
        <v>140</v>
      </c>
      <c r="BP16" s="73">
        <v>140</v>
      </c>
      <c r="BQ16" s="73">
        <v>220</v>
      </c>
      <c r="BR16" s="73">
        <v>200</v>
      </c>
      <c r="BS16" s="73">
        <v>225</v>
      </c>
      <c r="BT16" s="61" t="s">
        <v>356</v>
      </c>
      <c r="BU16" s="73">
        <v>1</v>
      </c>
      <c r="BV16" s="73">
        <v>3.2</v>
      </c>
      <c r="BW16" s="73">
        <v>3</v>
      </c>
      <c r="BX16" s="73">
        <v>3.5</v>
      </c>
    </row>
    <row r="17" spans="1:76" ht="27" customHeight="1" thickBot="1">
      <c r="A17" s="654"/>
      <c r="B17" s="657"/>
      <c r="C17" s="658"/>
      <c r="D17" s="658"/>
      <c r="E17" s="659"/>
      <c r="F17" s="659"/>
      <c r="G17" s="659"/>
      <c r="H17" s="659"/>
      <c r="I17" s="659"/>
      <c r="J17" s="659"/>
      <c r="K17" s="659"/>
      <c r="L17" s="659"/>
      <c r="M17" s="659"/>
      <c r="N17" s="659"/>
      <c r="O17" s="659"/>
      <c r="P17" s="659"/>
      <c r="Q17" s="659"/>
      <c r="R17" s="659"/>
      <c r="S17" s="659"/>
      <c r="T17" s="659"/>
      <c r="U17" s="659"/>
      <c r="V17" s="659"/>
      <c r="W17" s="659"/>
      <c r="X17" s="659"/>
      <c r="Y17" s="659"/>
      <c r="Z17" s="659"/>
      <c r="AA17" s="658"/>
      <c r="AB17" s="658"/>
      <c r="AC17" s="658"/>
      <c r="AD17" s="634"/>
      <c r="AE17" s="634"/>
      <c r="AF17" s="634"/>
      <c r="AG17" s="634"/>
      <c r="AH17" s="635"/>
      <c r="AI17" s="984" t="s">
        <v>289</v>
      </c>
      <c r="AJ17" s="497"/>
      <c r="AK17" s="497"/>
      <c r="AL17" s="497"/>
      <c r="AM17" s="498"/>
      <c r="AN17" s="499" t="s">
        <v>300</v>
      </c>
      <c r="AO17" s="991"/>
      <c r="AP17" s="984" t="s">
        <v>289</v>
      </c>
      <c r="AQ17" s="497"/>
      <c r="AR17" s="497"/>
      <c r="AS17" s="497"/>
      <c r="AT17" s="498"/>
      <c r="AU17" s="499" t="s">
        <v>300</v>
      </c>
      <c r="AV17" s="500"/>
      <c r="AW17" s="653"/>
      <c r="AX17" s="54"/>
      <c r="AY17" s="57" t="s">
        <v>381</v>
      </c>
      <c r="AZ17" s="58" t="s">
        <v>263</v>
      </c>
      <c r="BA17" s="58" t="s">
        <v>263</v>
      </c>
      <c r="BB17" s="58" t="s">
        <v>267</v>
      </c>
      <c r="BC17" s="58" t="s">
        <v>267</v>
      </c>
      <c r="BD17" s="58" t="s">
        <v>265</v>
      </c>
      <c r="BE17" s="58" t="s">
        <v>265</v>
      </c>
      <c r="BF17" s="58" t="s">
        <v>266</v>
      </c>
      <c r="BG17" s="58" t="s">
        <v>266</v>
      </c>
      <c r="BH17" s="58" t="s">
        <v>267</v>
      </c>
      <c r="BI17" s="58" t="s">
        <v>268</v>
      </c>
      <c r="BJ17" s="59" t="s">
        <v>354</v>
      </c>
      <c r="BK17" s="59" t="s">
        <v>355</v>
      </c>
      <c r="BL17" s="59" t="s">
        <v>355</v>
      </c>
      <c r="BM17" s="60" t="s">
        <v>271</v>
      </c>
      <c r="BN17" s="60" t="s">
        <v>272</v>
      </c>
      <c r="BO17" s="73">
        <v>110</v>
      </c>
      <c r="BP17" s="73">
        <v>110</v>
      </c>
      <c r="BQ17" s="73">
        <v>200</v>
      </c>
      <c r="BR17" s="73">
        <v>200</v>
      </c>
      <c r="BS17" s="73">
        <v>150</v>
      </c>
      <c r="BT17" s="61" t="s">
        <v>356</v>
      </c>
      <c r="BU17" s="73">
        <v>2</v>
      </c>
      <c r="BV17" s="73">
        <v>3</v>
      </c>
      <c r="BW17" s="73">
        <v>3</v>
      </c>
      <c r="BX17" s="73">
        <v>3.5</v>
      </c>
    </row>
    <row r="18" spans="1:76" ht="29.45" customHeight="1">
      <c r="A18" s="666" t="str">
        <f>"*"&amp;U6&amp;"*"</f>
        <v>*LD19AAL-200604D0*</v>
      </c>
      <c r="B18" s="668" t="s">
        <v>164</v>
      </c>
      <c r="C18" s="669"/>
      <c r="D18" s="669"/>
      <c r="E18" s="669"/>
      <c r="F18" s="669"/>
      <c r="G18" s="669"/>
      <c r="H18" s="669"/>
      <c r="I18" s="669"/>
      <c r="J18" s="669"/>
      <c r="K18" s="669"/>
      <c r="L18" s="669"/>
      <c r="M18" s="669"/>
      <c r="N18" s="669"/>
      <c r="O18" s="669"/>
      <c r="P18" s="669"/>
      <c r="Q18" s="669"/>
      <c r="R18" s="669"/>
      <c r="S18" s="669"/>
      <c r="T18" s="669"/>
      <c r="U18" s="669"/>
      <c r="V18" s="669"/>
      <c r="W18" s="669"/>
      <c r="X18" s="669"/>
      <c r="Y18" s="669"/>
      <c r="Z18" s="669"/>
      <c r="AA18" s="669"/>
      <c r="AB18" s="669"/>
      <c r="AC18" s="669"/>
      <c r="AD18" s="669"/>
      <c r="AE18" s="669"/>
      <c r="AF18" s="669"/>
      <c r="AG18" s="669"/>
      <c r="AH18" s="670"/>
      <c r="AI18" s="984" t="s">
        <v>298</v>
      </c>
      <c r="AJ18" s="497"/>
      <c r="AK18" s="497"/>
      <c r="AL18" s="497"/>
      <c r="AM18" s="498"/>
      <c r="AN18" s="499" t="s">
        <v>300</v>
      </c>
      <c r="AO18" s="991"/>
      <c r="AP18" s="984" t="s">
        <v>298</v>
      </c>
      <c r="AQ18" s="497"/>
      <c r="AR18" s="497"/>
      <c r="AS18" s="497"/>
      <c r="AT18" s="498"/>
      <c r="AU18" s="499" t="s">
        <v>300</v>
      </c>
      <c r="AV18" s="500"/>
      <c r="AW18" s="647" t="str">
        <f>"*"&amp;U6&amp;"*"</f>
        <v>*LD19AAL-200604D0*</v>
      </c>
      <c r="AX18" s="54"/>
      <c r="AY18" s="57" t="s">
        <v>382</v>
      </c>
      <c r="AZ18" s="58" t="s">
        <v>375</v>
      </c>
      <c r="BA18" s="58" t="s">
        <v>375</v>
      </c>
      <c r="BB18" s="58" t="s">
        <v>383</v>
      </c>
      <c r="BC18" s="58" t="s">
        <v>383</v>
      </c>
      <c r="BD18" s="58" t="s">
        <v>265</v>
      </c>
      <c r="BE18" s="58" t="s">
        <v>265</v>
      </c>
      <c r="BF18" s="58" t="s">
        <v>361</v>
      </c>
      <c r="BG18" s="58" t="s">
        <v>361</v>
      </c>
      <c r="BH18" s="58" t="s">
        <v>267</v>
      </c>
      <c r="BI18" s="58" t="s">
        <v>268</v>
      </c>
      <c r="BJ18" s="59" t="s">
        <v>384</v>
      </c>
      <c r="BK18" s="59" t="s">
        <v>385</v>
      </c>
      <c r="BL18" s="59" t="s">
        <v>385</v>
      </c>
      <c r="BM18" s="60" t="s">
        <v>271</v>
      </c>
      <c r="BN18" s="60" t="s">
        <v>272</v>
      </c>
      <c r="BO18" s="73">
        <v>120</v>
      </c>
      <c r="BP18" s="73" t="s">
        <v>454</v>
      </c>
      <c r="BQ18" s="73">
        <v>200</v>
      </c>
      <c r="BR18" s="73">
        <v>200</v>
      </c>
      <c r="BS18" s="73">
        <v>220</v>
      </c>
      <c r="BT18" s="61" t="s">
        <v>356</v>
      </c>
      <c r="BU18" s="73">
        <v>2</v>
      </c>
      <c r="BV18" s="62">
        <v>3</v>
      </c>
      <c r="BW18" s="73">
        <v>4</v>
      </c>
      <c r="BX18" s="73">
        <v>3.5</v>
      </c>
    </row>
    <row r="19" spans="1:76" ht="29.45" customHeight="1" thickBot="1">
      <c r="A19" s="666"/>
      <c r="B19" s="671"/>
      <c r="C19" s="672"/>
      <c r="D19" s="672"/>
      <c r="E19" s="672"/>
      <c r="F19" s="672"/>
      <c r="G19" s="672"/>
      <c r="H19" s="672"/>
      <c r="I19" s="672"/>
      <c r="J19" s="672"/>
      <c r="K19" s="672"/>
      <c r="L19" s="672"/>
      <c r="M19" s="672"/>
      <c r="N19" s="672"/>
      <c r="O19" s="672"/>
      <c r="P19" s="672"/>
      <c r="Q19" s="672"/>
      <c r="R19" s="672"/>
      <c r="S19" s="672"/>
      <c r="T19" s="672"/>
      <c r="U19" s="672"/>
      <c r="V19" s="672"/>
      <c r="W19" s="672"/>
      <c r="X19" s="672"/>
      <c r="Y19" s="672"/>
      <c r="Z19" s="672"/>
      <c r="AA19" s="672"/>
      <c r="AB19" s="672"/>
      <c r="AC19" s="672"/>
      <c r="AD19" s="672"/>
      <c r="AE19" s="672"/>
      <c r="AF19" s="672"/>
      <c r="AG19" s="672"/>
      <c r="AH19" s="673"/>
      <c r="AI19" s="984" t="s">
        <v>287</v>
      </c>
      <c r="AJ19" s="497"/>
      <c r="AK19" s="497"/>
      <c r="AL19" s="497"/>
      <c r="AM19" s="498"/>
      <c r="AN19" s="499" t="s">
        <v>300</v>
      </c>
      <c r="AO19" s="991"/>
      <c r="AP19" s="984" t="s">
        <v>287</v>
      </c>
      <c r="AQ19" s="497"/>
      <c r="AR19" s="497"/>
      <c r="AS19" s="497"/>
      <c r="AT19" s="498"/>
      <c r="AU19" s="499" t="s">
        <v>300</v>
      </c>
      <c r="AV19" s="500"/>
      <c r="AW19" s="647"/>
      <c r="AX19" s="54"/>
      <c r="AY19" s="63" t="s">
        <v>250</v>
      </c>
      <c r="AZ19" s="58" t="s">
        <v>263</v>
      </c>
      <c r="BA19" s="58" t="s">
        <v>263</v>
      </c>
      <c r="BB19" s="58" t="s">
        <v>264</v>
      </c>
      <c r="BC19" s="58" t="s">
        <v>264</v>
      </c>
      <c r="BD19" s="58" t="s">
        <v>265</v>
      </c>
      <c r="BE19" s="58" t="s">
        <v>265</v>
      </c>
      <c r="BF19" s="58" t="s">
        <v>266</v>
      </c>
      <c r="BG19" s="58" t="s">
        <v>266</v>
      </c>
      <c r="BH19" s="58" t="s">
        <v>267</v>
      </c>
      <c r="BI19" s="58" t="s">
        <v>268</v>
      </c>
      <c r="BJ19" s="64" t="s">
        <v>269</v>
      </c>
      <c r="BK19" s="64" t="s">
        <v>270</v>
      </c>
      <c r="BL19" s="64" t="s">
        <v>270</v>
      </c>
      <c r="BM19" s="60" t="s">
        <v>271</v>
      </c>
      <c r="BN19" s="60" t="s">
        <v>272</v>
      </c>
      <c r="BO19" s="73">
        <v>110</v>
      </c>
      <c r="BP19" s="73" t="s">
        <v>443</v>
      </c>
      <c r="BQ19" s="73">
        <v>180</v>
      </c>
      <c r="BR19" s="73">
        <v>190</v>
      </c>
      <c r="BS19" s="73">
        <v>230</v>
      </c>
      <c r="BT19" s="61"/>
      <c r="BU19" s="73">
        <v>1.5</v>
      </c>
      <c r="BV19" s="73">
        <v>3</v>
      </c>
      <c r="BW19" s="73">
        <v>4</v>
      </c>
      <c r="BX19" s="73">
        <v>4</v>
      </c>
    </row>
    <row r="20" spans="1:76" ht="30" customHeight="1">
      <c r="A20" s="666"/>
      <c r="B20" s="610" t="s">
        <v>50</v>
      </c>
      <c r="C20" s="611"/>
      <c r="D20" s="611"/>
      <c r="E20" s="596" t="s">
        <v>27</v>
      </c>
      <c r="F20" s="597"/>
      <c r="G20" s="597"/>
      <c r="H20" s="597"/>
      <c r="I20" s="597"/>
      <c r="J20" s="597"/>
      <c r="K20" s="597"/>
      <c r="L20" s="597"/>
      <c r="M20" s="597"/>
      <c r="N20" s="597"/>
      <c r="O20" s="597"/>
      <c r="P20" s="598"/>
      <c r="Q20" s="596" t="s">
        <v>165</v>
      </c>
      <c r="R20" s="597"/>
      <c r="S20" s="597"/>
      <c r="T20" s="597"/>
      <c r="U20" s="597"/>
      <c r="V20" s="597"/>
      <c r="W20" s="597"/>
      <c r="X20" s="597"/>
      <c r="Y20" s="597"/>
      <c r="Z20" s="598"/>
      <c r="AA20" s="596" t="s">
        <v>285</v>
      </c>
      <c r="AB20" s="597"/>
      <c r="AC20" s="597"/>
      <c r="AD20" s="597"/>
      <c r="AE20" s="597"/>
      <c r="AF20" s="597"/>
      <c r="AG20" s="597"/>
      <c r="AH20" s="597"/>
      <c r="AI20" s="984" t="s">
        <v>288</v>
      </c>
      <c r="AJ20" s="497"/>
      <c r="AK20" s="497"/>
      <c r="AL20" s="497"/>
      <c r="AM20" s="498"/>
      <c r="AN20" s="499" t="s">
        <v>300</v>
      </c>
      <c r="AO20" s="991"/>
      <c r="AP20" s="984" t="s">
        <v>288</v>
      </c>
      <c r="AQ20" s="497"/>
      <c r="AR20" s="497"/>
      <c r="AS20" s="497"/>
      <c r="AT20" s="498"/>
      <c r="AU20" s="499" t="s">
        <v>300</v>
      </c>
      <c r="AV20" s="500"/>
      <c r="AW20" s="647"/>
      <c r="AX20" s="49"/>
      <c r="AY20" s="57" t="s">
        <v>388</v>
      </c>
      <c r="AZ20" s="58" t="s">
        <v>365</v>
      </c>
      <c r="BA20" s="58" t="s">
        <v>365</v>
      </c>
      <c r="BB20" s="58" t="s">
        <v>366</v>
      </c>
      <c r="BC20" s="58" t="s">
        <v>366</v>
      </c>
      <c r="BD20" s="58" t="s">
        <v>367</v>
      </c>
      <c r="BE20" s="58" t="s">
        <v>367</v>
      </c>
      <c r="BF20" s="58" t="s">
        <v>368</v>
      </c>
      <c r="BG20" s="58" t="s">
        <v>368</v>
      </c>
      <c r="BH20" s="58" t="s">
        <v>360</v>
      </c>
      <c r="BI20" s="58" t="s">
        <v>369</v>
      </c>
      <c r="BJ20" s="59" t="s">
        <v>354</v>
      </c>
      <c r="BK20" s="59" t="s">
        <v>355</v>
      </c>
      <c r="BL20" s="59" t="s">
        <v>355</v>
      </c>
      <c r="BM20" s="60" t="s">
        <v>271</v>
      </c>
      <c r="BN20" s="60" t="s">
        <v>272</v>
      </c>
      <c r="BO20" s="73">
        <v>120</v>
      </c>
      <c r="BP20" s="73">
        <v>140</v>
      </c>
      <c r="BQ20" s="73">
        <v>200</v>
      </c>
      <c r="BR20" s="73">
        <v>190</v>
      </c>
      <c r="BS20" s="73">
        <v>130</v>
      </c>
      <c r="BT20" s="61" t="s">
        <v>356</v>
      </c>
      <c r="BU20" s="73">
        <v>1.5</v>
      </c>
      <c r="BV20" s="73">
        <v>3.5</v>
      </c>
      <c r="BW20" s="73">
        <v>3.2</v>
      </c>
      <c r="BX20" s="73">
        <v>2.5</v>
      </c>
    </row>
    <row r="21" spans="1:76" ht="30" customHeight="1" thickBot="1">
      <c r="A21" s="666"/>
      <c r="B21" s="587"/>
      <c r="C21" s="588"/>
      <c r="D21" s="588"/>
      <c r="E21" s="600" t="s">
        <v>284</v>
      </c>
      <c r="F21" s="601"/>
      <c r="G21" s="600" t="s">
        <v>280</v>
      </c>
      <c r="H21" s="601"/>
      <c r="I21" s="600" t="s">
        <v>281</v>
      </c>
      <c r="J21" s="601"/>
      <c r="K21" s="600" t="s">
        <v>282</v>
      </c>
      <c r="L21" s="601"/>
      <c r="M21" s="600" t="s">
        <v>283</v>
      </c>
      <c r="N21" s="601"/>
      <c r="O21" s="600" t="s">
        <v>474</v>
      </c>
      <c r="P21" s="601"/>
      <c r="Q21" s="600" t="s">
        <v>280</v>
      </c>
      <c r="R21" s="601"/>
      <c r="S21" s="600" t="s">
        <v>281</v>
      </c>
      <c r="T21" s="601"/>
      <c r="U21" s="600" t="s">
        <v>282</v>
      </c>
      <c r="V21" s="601"/>
      <c r="W21" s="600" t="s">
        <v>283</v>
      </c>
      <c r="X21" s="601"/>
      <c r="Y21" s="600" t="s">
        <v>474</v>
      </c>
      <c r="Z21" s="601"/>
      <c r="AA21" s="602" t="s">
        <v>280</v>
      </c>
      <c r="AB21" s="602"/>
      <c r="AC21" s="600" t="s">
        <v>281</v>
      </c>
      <c r="AD21" s="601"/>
      <c r="AE21" s="600" t="s">
        <v>282</v>
      </c>
      <c r="AF21" s="601"/>
      <c r="AG21" s="600" t="s">
        <v>283</v>
      </c>
      <c r="AH21" s="992"/>
      <c r="AI21" s="984" t="s">
        <v>299</v>
      </c>
      <c r="AJ21" s="497"/>
      <c r="AK21" s="497"/>
      <c r="AL21" s="497"/>
      <c r="AM21" s="498"/>
      <c r="AN21" s="499" t="s">
        <v>300</v>
      </c>
      <c r="AO21" s="991"/>
      <c r="AP21" s="984" t="s">
        <v>299</v>
      </c>
      <c r="AQ21" s="497"/>
      <c r="AR21" s="497"/>
      <c r="AS21" s="497"/>
      <c r="AT21" s="498"/>
      <c r="AU21" s="499" t="s">
        <v>300</v>
      </c>
      <c r="AV21" s="500"/>
      <c r="AW21" s="647"/>
      <c r="AX21" s="49"/>
      <c r="AY21" s="57" t="s">
        <v>390</v>
      </c>
      <c r="AZ21" s="58" t="s">
        <v>391</v>
      </c>
      <c r="BA21" s="58" t="s">
        <v>391</v>
      </c>
      <c r="BB21" s="58" t="s">
        <v>392</v>
      </c>
      <c r="BC21" s="58" t="s">
        <v>392</v>
      </c>
      <c r="BD21" s="58" t="s">
        <v>265</v>
      </c>
      <c r="BE21" s="58" t="s">
        <v>265</v>
      </c>
      <c r="BF21" s="58" t="s">
        <v>393</v>
      </c>
      <c r="BG21" s="58" t="s">
        <v>393</v>
      </c>
      <c r="BH21" s="58" t="s">
        <v>394</v>
      </c>
      <c r="BI21" s="58" t="s">
        <v>369</v>
      </c>
      <c r="BJ21" s="59" t="s">
        <v>370</v>
      </c>
      <c r="BK21" s="59" t="s">
        <v>371</v>
      </c>
      <c r="BL21" s="59" t="s">
        <v>371</v>
      </c>
      <c r="BM21" s="60" t="s">
        <v>271</v>
      </c>
      <c r="BN21" s="60" t="s">
        <v>272</v>
      </c>
      <c r="BO21" s="73">
        <v>110</v>
      </c>
      <c r="BP21" s="73">
        <v>110</v>
      </c>
      <c r="BQ21" s="73">
        <v>200</v>
      </c>
      <c r="BR21" s="73">
        <v>200</v>
      </c>
      <c r="BS21" s="73">
        <v>150</v>
      </c>
      <c r="BT21" s="61" t="s">
        <v>356</v>
      </c>
      <c r="BU21" s="73">
        <v>2</v>
      </c>
      <c r="BV21" s="73">
        <v>3</v>
      </c>
      <c r="BW21" s="73">
        <v>3</v>
      </c>
      <c r="BX21" s="73">
        <v>3.5</v>
      </c>
    </row>
    <row r="22" spans="1:76" ht="32.1" customHeight="1">
      <c r="A22" s="666"/>
      <c r="B22" s="587" t="s">
        <v>166</v>
      </c>
      <c r="C22" s="588"/>
      <c r="D22" s="588"/>
      <c r="E22" s="596">
        <v>100</v>
      </c>
      <c r="F22" s="598"/>
      <c r="G22" s="596">
        <v>110</v>
      </c>
      <c r="H22" s="598"/>
      <c r="I22" s="596">
        <v>170</v>
      </c>
      <c r="J22" s="598"/>
      <c r="K22" s="596">
        <v>160</v>
      </c>
      <c r="L22" s="598"/>
      <c r="M22" s="596">
        <v>230</v>
      </c>
      <c r="N22" s="598"/>
      <c r="O22" s="596">
        <v>200</v>
      </c>
      <c r="P22" s="598"/>
      <c r="Q22" s="596">
        <v>1.5</v>
      </c>
      <c r="R22" s="598"/>
      <c r="S22" s="596">
        <v>3.5</v>
      </c>
      <c r="T22" s="598"/>
      <c r="U22" s="546">
        <v>3</v>
      </c>
      <c r="V22" s="547"/>
      <c r="W22" s="596">
        <v>3.5</v>
      </c>
      <c r="X22" s="598"/>
      <c r="Y22" s="546">
        <v>4</v>
      </c>
      <c r="Z22" s="547"/>
      <c r="AA22" s="546">
        <v>0.5</v>
      </c>
      <c r="AB22" s="547"/>
      <c r="AC22" s="546">
        <v>0.5</v>
      </c>
      <c r="AD22" s="547"/>
      <c r="AE22" s="546">
        <v>0.5</v>
      </c>
      <c r="AF22" s="547"/>
      <c r="AG22" s="546">
        <v>0.5</v>
      </c>
      <c r="AH22" s="547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5"/>
      <c r="AW22" s="647"/>
      <c r="AX22" s="49"/>
      <c r="AY22" s="57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9"/>
      <c r="BK22" s="59"/>
      <c r="BL22" s="59"/>
      <c r="BM22" s="60"/>
      <c r="BN22" s="60"/>
      <c r="BO22" s="73"/>
      <c r="BP22" s="73"/>
      <c r="BQ22" s="73"/>
      <c r="BR22" s="73"/>
      <c r="BS22" s="73"/>
      <c r="BT22" s="61"/>
      <c r="BU22" s="73"/>
      <c r="BV22" s="73"/>
      <c r="BW22" s="73"/>
      <c r="BX22" s="73"/>
    </row>
    <row r="23" spans="1:76" ht="32.1" customHeight="1">
      <c r="A23" s="666"/>
      <c r="B23" s="587" t="s">
        <v>167</v>
      </c>
      <c r="C23" s="588"/>
      <c r="D23" s="588"/>
      <c r="E23" s="995" t="s">
        <v>471</v>
      </c>
      <c r="F23" s="994"/>
      <c r="G23" s="995" t="s">
        <v>471</v>
      </c>
      <c r="H23" s="994"/>
      <c r="I23" s="544" t="s">
        <v>470</v>
      </c>
      <c r="J23" s="545"/>
      <c r="K23" s="544" t="s">
        <v>470</v>
      </c>
      <c r="L23" s="545"/>
      <c r="M23" s="544" t="s">
        <v>470</v>
      </c>
      <c r="N23" s="545"/>
      <c r="O23" s="995" t="s">
        <v>470</v>
      </c>
      <c r="P23" s="994"/>
      <c r="Q23" s="995" t="s">
        <v>472</v>
      </c>
      <c r="R23" s="994"/>
      <c r="S23" s="995" t="s">
        <v>473</v>
      </c>
      <c r="T23" s="994"/>
      <c r="U23" s="995" t="s">
        <v>473</v>
      </c>
      <c r="V23" s="994"/>
      <c r="W23" s="995" t="s">
        <v>473</v>
      </c>
      <c r="X23" s="994"/>
      <c r="Y23" s="995" t="s">
        <v>473</v>
      </c>
      <c r="Z23" s="994"/>
      <c r="AA23" s="993" t="s">
        <v>356</v>
      </c>
      <c r="AB23" s="994"/>
      <c r="AC23" s="993" t="s">
        <v>356</v>
      </c>
      <c r="AD23" s="994"/>
      <c r="AE23" s="993" t="s">
        <v>356</v>
      </c>
      <c r="AF23" s="994"/>
      <c r="AG23" s="993" t="s">
        <v>356</v>
      </c>
      <c r="AH23" s="99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5"/>
      <c r="AW23" s="647"/>
      <c r="AX23" s="49"/>
      <c r="AY23" s="57" t="s">
        <v>455</v>
      </c>
      <c r="AZ23" s="58" t="s">
        <v>391</v>
      </c>
      <c r="BA23" s="58" t="s">
        <v>391</v>
      </c>
      <c r="BB23" s="58" t="s">
        <v>392</v>
      </c>
      <c r="BC23" s="58" t="s">
        <v>392</v>
      </c>
      <c r="BD23" s="58" t="s">
        <v>265</v>
      </c>
      <c r="BE23" s="58" t="s">
        <v>265</v>
      </c>
      <c r="BF23" s="58" t="s">
        <v>393</v>
      </c>
      <c r="BG23" s="58" t="s">
        <v>393</v>
      </c>
      <c r="BH23" s="58" t="s">
        <v>394</v>
      </c>
      <c r="BI23" s="58" t="s">
        <v>369</v>
      </c>
      <c r="BJ23" s="59" t="s">
        <v>269</v>
      </c>
      <c r="BK23" s="59" t="s">
        <v>456</v>
      </c>
      <c r="BL23" s="59" t="s">
        <v>270</v>
      </c>
      <c r="BM23" s="60" t="s">
        <v>271</v>
      </c>
      <c r="BN23" s="60" t="s">
        <v>272</v>
      </c>
      <c r="BO23" s="73">
        <v>110</v>
      </c>
      <c r="BP23" s="73">
        <v>110</v>
      </c>
      <c r="BQ23" s="73">
        <v>200</v>
      </c>
      <c r="BR23" s="73">
        <v>200</v>
      </c>
      <c r="BS23" s="73">
        <v>150</v>
      </c>
      <c r="BT23" s="61" t="s">
        <v>356</v>
      </c>
      <c r="BU23" s="73">
        <v>2</v>
      </c>
      <c r="BV23" s="73">
        <v>3</v>
      </c>
      <c r="BW23" s="73">
        <v>3</v>
      </c>
      <c r="BX23" s="73">
        <v>3.5</v>
      </c>
    </row>
    <row r="24" spans="1:76" ht="32.1" customHeight="1" thickBot="1">
      <c r="A24" s="666"/>
      <c r="B24" s="589" t="s">
        <v>168</v>
      </c>
      <c r="C24" s="590"/>
      <c r="D24" s="590"/>
      <c r="E24" s="996"/>
      <c r="F24" s="997"/>
      <c r="G24" s="996"/>
      <c r="H24" s="997"/>
      <c r="I24" s="996"/>
      <c r="J24" s="997"/>
      <c r="K24" s="996"/>
      <c r="L24" s="997"/>
      <c r="M24" s="996"/>
      <c r="N24" s="997"/>
      <c r="O24" s="996"/>
      <c r="P24" s="997"/>
      <c r="Q24" s="996"/>
      <c r="R24" s="997"/>
      <c r="S24" s="996"/>
      <c r="T24" s="997"/>
      <c r="U24" s="996"/>
      <c r="V24" s="997"/>
      <c r="W24" s="996"/>
      <c r="X24" s="997"/>
      <c r="Y24" s="996"/>
      <c r="Z24" s="997"/>
      <c r="AA24" s="996"/>
      <c r="AB24" s="997"/>
      <c r="AC24" s="996"/>
      <c r="AD24" s="997"/>
      <c r="AE24" s="996"/>
      <c r="AF24" s="997"/>
      <c r="AG24" s="996"/>
      <c r="AH24" s="997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3"/>
      <c r="AW24" s="647"/>
      <c r="AX24" s="49"/>
      <c r="AY24" s="57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59"/>
      <c r="BK24" s="59"/>
      <c r="BL24" s="59"/>
      <c r="BM24" s="60"/>
      <c r="BN24" s="60"/>
      <c r="BO24" s="73"/>
      <c r="BP24" s="73"/>
      <c r="BQ24" s="73"/>
      <c r="BR24" s="73"/>
      <c r="BS24" s="73"/>
      <c r="BT24" s="61"/>
      <c r="BU24" s="73"/>
      <c r="BV24" s="73"/>
      <c r="BW24" s="73"/>
      <c r="BX24" s="73"/>
    </row>
    <row r="25" spans="1:76" ht="3" customHeight="1" thickBot="1">
      <c r="AW25" s="36"/>
      <c r="AX25" s="49"/>
      <c r="AY25" s="57" t="s">
        <v>457</v>
      </c>
      <c r="AZ25" s="58" t="s">
        <v>411</v>
      </c>
      <c r="BA25" s="58" t="s">
        <v>411</v>
      </c>
      <c r="BB25" s="58" t="s">
        <v>402</v>
      </c>
      <c r="BC25" s="58" t="s">
        <v>402</v>
      </c>
      <c r="BD25" s="58" t="s">
        <v>412</v>
      </c>
      <c r="BE25" s="58" t="s">
        <v>412</v>
      </c>
      <c r="BF25" s="58" t="s">
        <v>458</v>
      </c>
      <c r="BG25" s="58" t="s">
        <v>458</v>
      </c>
      <c r="BH25" s="58" t="s">
        <v>405</v>
      </c>
      <c r="BI25" s="58" t="s">
        <v>459</v>
      </c>
      <c r="BJ25" s="59" t="s">
        <v>354</v>
      </c>
      <c r="BK25" s="59" t="s">
        <v>355</v>
      </c>
      <c r="BL25" s="59" t="s">
        <v>355</v>
      </c>
      <c r="BM25" s="60" t="s">
        <v>271</v>
      </c>
      <c r="BN25" s="60" t="s">
        <v>272</v>
      </c>
      <c r="BO25" s="73">
        <v>130</v>
      </c>
      <c r="BP25" s="73">
        <v>130</v>
      </c>
      <c r="BQ25" s="73">
        <v>210</v>
      </c>
      <c r="BR25" s="73">
        <v>200</v>
      </c>
      <c r="BS25" s="73">
        <v>230</v>
      </c>
      <c r="BT25" s="61"/>
      <c r="BU25" s="73">
        <v>2</v>
      </c>
      <c r="BV25" s="73">
        <v>3</v>
      </c>
      <c r="BW25" s="73">
        <v>3</v>
      </c>
      <c r="BX25" s="73">
        <v>3.5</v>
      </c>
    </row>
    <row r="26" spans="1:76" ht="20.100000000000001" customHeight="1">
      <c r="B26" s="747" t="s">
        <v>178</v>
      </c>
      <c r="C26" s="748"/>
      <c r="D26" s="748"/>
      <c r="E26" s="748"/>
      <c r="F26" s="748"/>
      <c r="G26" s="748"/>
      <c r="H26" s="748"/>
      <c r="I26" s="748"/>
      <c r="J26" s="748"/>
      <c r="K26" s="748"/>
      <c r="L26" s="748"/>
      <c r="M26" s="748"/>
      <c r="N26" s="748"/>
      <c r="O26" s="748"/>
      <c r="P26" s="748"/>
      <c r="Q26" s="748"/>
      <c r="R26" s="748"/>
      <c r="S26" s="748"/>
      <c r="T26" s="748"/>
      <c r="U26" s="748"/>
      <c r="V26" s="748"/>
      <c r="W26" s="748"/>
      <c r="X26" s="748"/>
      <c r="Y26" s="748"/>
      <c r="Z26" s="748"/>
      <c r="AA26" s="748"/>
      <c r="AB26" s="748"/>
      <c r="AC26" s="748"/>
      <c r="AD26" s="748"/>
      <c r="AE26" s="38"/>
      <c r="AF26" s="38"/>
      <c r="AG26" s="39"/>
      <c r="AH26" s="40"/>
      <c r="AI26" s="40"/>
      <c r="AJ26" s="40"/>
      <c r="AK26" s="40"/>
      <c r="AL26" s="40"/>
      <c r="AM26" s="642" t="s">
        <v>179</v>
      </c>
      <c r="AN26" s="507" t="s">
        <v>10</v>
      </c>
      <c r="AO26" s="507"/>
      <c r="AP26" s="507"/>
      <c r="AQ26" s="507" t="s">
        <v>19</v>
      </c>
      <c r="AR26" s="507"/>
      <c r="AS26" s="507"/>
      <c r="AT26" s="507" t="s">
        <v>20</v>
      </c>
      <c r="AU26" s="507"/>
      <c r="AV26" s="508"/>
      <c r="AW26" s="36"/>
      <c r="AX26" s="49"/>
      <c r="AY26" s="57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59"/>
      <c r="BK26" s="59"/>
      <c r="BL26" s="59"/>
      <c r="BM26" s="60"/>
      <c r="BN26" s="60"/>
      <c r="BO26" s="73"/>
      <c r="BP26" s="73"/>
      <c r="BQ26" s="73"/>
      <c r="BR26" s="73"/>
      <c r="BS26" s="73"/>
      <c r="BT26" s="61"/>
      <c r="BU26" s="73"/>
      <c r="BV26" s="73"/>
      <c r="BW26" s="73"/>
      <c r="BX26" s="73"/>
    </row>
    <row r="27" spans="1:76" ht="20.100000000000001" customHeight="1">
      <c r="B27" s="749"/>
      <c r="C27" s="750"/>
      <c r="D27" s="750"/>
      <c r="E27" s="750"/>
      <c r="F27" s="750"/>
      <c r="G27" s="750"/>
      <c r="H27" s="750"/>
      <c r="I27" s="750"/>
      <c r="J27" s="750"/>
      <c r="K27" s="750"/>
      <c r="L27" s="750"/>
      <c r="M27" s="750"/>
      <c r="N27" s="750"/>
      <c r="O27" s="750"/>
      <c r="P27" s="750"/>
      <c r="Q27" s="750"/>
      <c r="R27" s="750"/>
      <c r="S27" s="750"/>
      <c r="T27" s="750"/>
      <c r="U27" s="750"/>
      <c r="V27" s="750"/>
      <c r="W27" s="750"/>
      <c r="X27" s="750"/>
      <c r="Y27" s="750"/>
      <c r="Z27" s="750"/>
      <c r="AA27" s="750"/>
      <c r="AB27" s="750"/>
      <c r="AC27" s="750"/>
      <c r="AD27" s="751"/>
      <c r="AE27" s="539" t="s">
        <v>183</v>
      </c>
      <c r="AF27" s="540"/>
      <c r="AG27" s="541"/>
      <c r="AH27" s="539" t="s">
        <v>242</v>
      </c>
      <c r="AI27" s="540"/>
      <c r="AJ27" s="540"/>
      <c r="AK27" s="540"/>
      <c r="AL27" s="541"/>
      <c r="AM27" s="643"/>
      <c r="AN27" s="549"/>
      <c r="AO27" s="549"/>
      <c r="AP27" s="549"/>
      <c r="AQ27" s="549"/>
      <c r="AR27" s="549"/>
      <c r="AS27" s="549"/>
      <c r="AT27" s="549"/>
      <c r="AU27" s="549"/>
      <c r="AV27" s="633"/>
      <c r="AW27" s="674" t="str">
        <f>MID(BE26,1,10)</f>
        <v/>
      </c>
      <c r="AX27" s="49"/>
      <c r="AY27" s="57" t="s">
        <v>399</v>
      </c>
      <c r="AZ27" s="58" t="s">
        <v>397</v>
      </c>
      <c r="BA27" s="58" t="s">
        <v>397</v>
      </c>
      <c r="BB27" s="58" t="s">
        <v>392</v>
      </c>
      <c r="BC27" s="58" t="s">
        <v>392</v>
      </c>
      <c r="BD27" s="58" t="s">
        <v>377</v>
      </c>
      <c r="BE27" s="58" t="s">
        <v>377</v>
      </c>
      <c r="BF27" s="58" t="s">
        <v>398</v>
      </c>
      <c r="BG27" s="58" t="s">
        <v>398</v>
      </c>
      <c r="BH27" s="58" t="s">
        <v>379</v>
      </c>
      <c r="BI27" s="58" t="s">
        <v>268</v>
      </c>
      <c r="BJ27" s="59" t="s">
        <v>354</v>
      </c>
      <c r="BK27" s="59" t="s">
        <v>355</v>
      </c>
      <c r="BL27" s="59" t="s">
        <v>355</v>
      </c>
      <c r="BM27" s="60" t="s">
        <v>271</v>
      </c>
      <c r="BN27" s="60" t="s">
        <v>272</v>
      </c>
      <c r="BO27" s="73"/>
      <c r="BP27" s="73"/>
      <c r="BQ27" s="73"/>
      <c r="BR27" s="73"/>
      <c r="BS27" s="73"/>
      <c r="BT27" s="61"/>
      <c r="BU27" s="73"/>
      <c r="BV27" s="73"/>
      <c r="BW27" s="73"/>
      <c r="BX27" s="73"/>
    </row>
    <row r="28" spans="1:76" ht="20.100000000000001" customHeight="1" thickBot="1">
      <c r="B28" s="752"/>
      <c r="C28" s="753"/>
      <c r="D28" s="753"/>
      <c r="E28" s="753"/>
      <c r="F28" s="753"/>
      <c r="G28" s="753"/>
      <c r="H28" s="753"/>
      <c r="I28" s="753"/>
      <c r="J28" s="753"/>
      <c r="K28" s="753"/>
      <c r="L28" s="753"/>
      <c r="M28" s="753"/>
      <c r="N28" s="753"/>
      <c r="O28" s="753"/>
      <c r="P28" s="753"/>
      <c r="Q28" s="753"/>
      <c r="R28" s="753"/>
      <c r="S28" s="753"/>
      <c r="T28" s="753"/>
      <c r="U28" s="753"/>
      <c r="V28" s="753"/>
      <c r="W28" s="753"/>
      <c r="X28" s="753"/>
      <c r="Y28" s="753"/>
      <c r="Z28" s="753"/>
      <c r="AA28" s="753"/>
      <c r="AB28" s="753"/>
      <c r="AC28" s="753"/>
      <c r="AD28" s="754"/>
      <c r="AE28" s="636" t="s">
        <v>184</v>
      </c>
      <c r="AF28" s="637"/>
      <c r="AG28" s="638"/>
      <c r="AH28" s="636" t="s">
        <v>241</v>
      </c>
      <c r="AI28" s="637"/>
      <c r="AJ28" s="637"/>
      <c r="AK28" s="637"/>
      <c r="AL28" s="638"/>
      <c r="AM28" s="644"/>
      <c r="AN28" s="634"/>
      <c r="AO28" s="634"/>
      <c r="AP28" s="634"/>
      <c r="AQ28" s="634"/>
      <c r="AR28" s="634"/>
      <c r="AS28" s="634"/>
      <c r="AT28" s="634"/>
      <c r="AU28" s="634"/>
      <c r="AV28" s="635"/>
      <c r="AW28" s="674"/>
      <c r="AX28" s="49"/>
      <c r="AY28" s="57" t="s">
        <v>400</v>
      </c>
      <c r="AZ28" s="58" t="s">
        <v>401</v>
      </c>
      <c r="BA28" s="58" t="s">
        <v>401</v>
      </c>
      <c r="BB28" s="58" t="s">
        <v>402</v>
      </c>
      <c r="BC28" s="58" t="s">
        <v>402</v>
      </c>
      <c r="BD28" s="58" t="s">
        <v>403</v>
      </c>
      <c r="BE28" s="58" t="s">
        <v>403</v>
      </c>
      <c r="BF28" s="58" t="s">
        <v>404</v>
      </c>
      <c r="BG28" s="58" t="s">
        <v>404</v>
      </c>
      <c r="BH28" s="58" t="s">
        <v>405</v>
      </c>
      <c r="BI28" s="58" t="s">
        <v>406</v>
      </c>
      <c r="BJ28" s="59" t="s">
        <v>370</v>
      </c>
      <c r="BK28" s="59" t="s">
        <v>371</v>
      </c>
      <c r="BL28" s="59" t="s">
        <v>371</v>
      </c>
      <c r="BM28" s="60" t="s">
        <v>271</v>
      </c>
      <c r="BN28" s="60" t="s">
        <v>272</v>
      </c>
      <c r="BO28" s="73">
        <v>130</v>
      </c>
      <c r="BP28" s="73">
        <v>130</v>
      </c>
      <c r="BQ28" s="73">
        <v>210</v>
      </c>
      <c r="BR28" s="73">
        <v>200</v>
      </c>
      <c r="BS28" s="73">
        <v>230</v>
      </c>
      <c r="BT28" s="61"/>
      <c r="BU28" s="73">
        <v>2</v>
      </c>
      <c r="BV28" s="73">
        <v>3</v>
      </c>
      <c r="BW28" s="73">
        <v>3</v>
      </c>
      <c r="BX28" s="73">
        <v>3.5</v>
      </c>
    </row>
    <row r="29" spans="1:76" ht="26.1" customHeight="1">
      <c r="B29" s="641" t="s">
        <v>14</v>
      </c>
      <c r="C29" s="609"/>
      <c r="D29" s="609"/>
      <c r="E29" s="609"/>
      <c r="F29" s="609"/>
      <c r="G29" s="609"/>
      <c r="H29" s="609"/>
      <c r="I29" s="609" t="s">
        <v>15</v>
      </c>
      <c r="J29" s="609"/>
      <c r="K29" s="609"/>
      <c r="L29" s="609"/>
      <c r="M29" s="609"/>
      <c r="N29" s="609"/>
      <c r="O29" s="609"/>
      <c r="P29" s="609"/>
      <c r="Q29" s="609"/>
      <c r="R29" s="609"/>
      <c r="S29" s="609"/>
      <c r="T29" s="609"/>
      <c r="U29" s="609" t="s">
        <v>83</v>
      </c>
      <c r="V29" s="609"/>
      <c r="W29" s="609"/>
      <c r="X29" s="609"/>
      <c r="Y29" s="609"/>
      <c r="Z29" s="609"/>
      <c r="AA29" s="609"/>
      <c r="AB29" s="609"/>
      <c r="AC29" s="609"/>
      <c r="AD29" s="609"/>
      <c r="AE29" s="609"/>
      <c r="AF29" s="609"/>
      <c r="AG29" s="509" t="s">
        <v>49</v>
      </c>
      <c r="AH29" s="509"/>
      <c r="AI29" s="509"/>
      <c r="AJ29" s="509"/>
      <c r="AK29" s="609" t="s">
        <v>236</v>
      </c>
      <c r="AL29" s="609"/>
      <c r="AM29" s="609"/>
      <c r="AN29" s="609"/>
      <c r="AO29" s="509" t="s">
        <v>59</v>
      </c>
      <c r="AP29" s="509"/>
      <c r="AQ29" s="509"/>
      <c r="AR29" s="509"/>
      <c r="AS29" s="509" t="s">
        <v>187</v>
      </c>
      <c r="AT29" s="509"/>
      <c r="AU29" s="509"/>
      <c r="AV29" s="510"/>
      <c r="AW29" s="674"/>
      <c r="AX29" s="46"/>
      <c r="AY29" s="57" t="s">
        <v>381</v>
      </c>
      <c r="AZ29" s="58" t="s">
        <v>263</v>
      </c>
      <c r="BA29" s="58" t="s">
        <v>263</v>
      </c>
      <c r="BB29" s="58" t="s">
        <v>267</v>
      </c>
      <c r="BC29" s="58" t="s">
        <v>267</v>
      </c>
      <c r="BD29" s="58" t="s">
        <v>265</v>
      </c>
      <c r="BE29" s="58" t="s">
        <v>265</v>
      </c>
      <c r="BF29" s="58" t="s">
        <v>266</v>
      </c>
      <c r="BG29" s="58" t="s">
        <v>266</v>
      </c>
      <c r="BH29" s="58" t="s">
        <v>267</v>
      </c>
      <c r="BI29" s="58" t="s">
        <v>268</v>
      </c>
      <c r="BJ29" s="59" t="s">
        <v>354</v>
      </c>
      <c r="BK29" s="59" t="s">
        <v>355</v>
      </c>
      <c r="BL29" s="59" t="s">
        <v>355</v>
      </c>
      <c r="BM29" s="60" t="s">
        <v>271</v>
      </c>
      <c r="BN29" s="60" t="s">
        <v>272</v>
      </c>
      <c r="BO29" s="73">
        <v>110</v>
      </c>
      <c r="BP29" s="73">
        <v>110</v>
      </c>
      <c r="BQ29" s="73">
        <v>200</v>
      </c>
      <c r="BR29" s="73">
        <v>200</v>
      </c>
      <c r="BS29" s="73">
        <v>150</v>
      </c>
      <c r="BT29" s="61" t="s">
        <v>356</v>
      </c>
      <c r="BU29" s="73">
        <v>2</v>
      </c>
      <c r="BV29" s="73">
        <v>3</v>
      </c>
      <c r="BW29" s="73">
        <v>3</v>
      </c>
      <c r="BX29" s="73">
        <v>3.5</v>
      </c>
    </row>
    <row r="30" spans="1:76" ht="26.1" customHeight="1">
      <c r="B30" s="603" t="str">
        <f>B6</f>
        <v>SKI</v>
      </c>
      <c r="C30" s="604"/>
      <c r="D30" s="604"/>
      <c r="E30" s="604"/>
      <c r="F30" s="604"/>
      <c r="G30" s="604"/>
      <c r="H30" s="604"/>
      <c r="I30" s="998" t="str">
        <f>I6</f>
        <v>(DE/SK)0.4x45-PP9.5x55-47P</v>
      </c>
      <c r="J30" s="999"/>
      <c r="K30" s="999"/>
      <c r="L30" s="999"/>
      <c r="M30" s="999"/>
      <c r="N30" s="999"/>
      <c r="O30" s="999"/>
      <c r="P30" s="999"/>
      <c r="Q30" s="999"/>
      <c r="R30" s="999"/>
      <c r="S30" s="999"/>
      <c r="T30" s="1000"/>
      <c r="U30" s="542" t="str">
        <f>U6</f>
        <v>LD19AAL-200604D0</v>
      </c>
      <c r="V30" s="542"/>
      <c r="W30" s="542"/>
      <c r="X30" s="542"/>
      <c r="Y30" s="542"/>
      <c r="Z30" s="542"/>
      <c r="AA30" s="542"/>
      <c r="AB30" s="542"/>
      <c r="AC30" s="542"/>
      <c r="AD30" s="542"/>
      <c r="AE30" s="542"/>
      <c r="AF30" s="542"/>
      <c r="AG30" s="543"/>
      <c r="AH30" s="543"/>
      <c r="AI30" s="543"/>
      <c r="AJ30" s="543"/>
      <c r="AK30" s="511"/>
      <c r="AL30" s="511"/>
      <c r="AM30" s="511"/>
      <c r="AN30" s="511"/>
      <c r="AO30" s="511"/>
      <c r="AP30" s="511"/>
      <c r="AQ30" s="511"/>
      <c r="AR30" s="511"/>
      <c r="AS30" s="623"/>
      <c r="AT30" s="623"/>
      <c r="AU30" s="623"/>
      <c r="AV30" s="624"/>
      <c r="AW30" s="674"/>
      <c r="AX30" s="46"/>
      <c r="AY30" s="73" t="s">
        <v>250</v>
      </c>
      <c r="AZ30" s="73" t="s">
        <v>263</v>
      </c>
      <c r="BA30" s="73" t="s">
        <v>263</v>
      </c>
      <c r="BB30" s="73" t="s">
        <v>264</v>
      </c>
      <c r="BC30" s="73" t="s">
        <v>264</v>
      </c>
      <c r="BD30" s="73" t="s">
        <v>265</v>
      </c>
      <c r="BE30" s="73" t="s">
        <v>265</v>
      </c>
      <c r="BF30" s="73" t="s">
        <v>266</v>
      </c>
      <c r="BG30" s="73" t="s">
        <v>266</v>
      </c>
      <c r="BH30" s="73" t="s">
        <v>267</v>
      </c>
      <c r="BI30" s="73" t="s">
        <v>268</v>
      </c>
      <c r="BJ30" s="73" t="s">
        <v>269</v>
      </c>
      <c r="BK30" s="73" t="s">
        <v>270</v>
      </c>
      <c r="BL30" s="73" t="s">
        <v>270</v>
      </c>
      <c r="BM30" s="73" t="s">
        <v>271</v>
      </c>
      <c r="BN30" s="73" t="s">
        <v>272</v>
      </c>
      <c r="BO30" s="73">
        <v>200</v>
      </c>
      <c r="BP30" s="73" t="s">
        <v>460</v>
      </c>
      <c r="BQ30" s="73">
        <v>170</v>
      </c>
      <c r="BR30" s="73">
        <v>215</v>
      </c>
      <c r="BS30" s="73">
        <v>230</v>
      </c>
      <c r="BT30" s="73"/>
      <c r="BU30" s="73">
        <v>1.5</v>
      </c>
      <c r="BV30" s="73">
        <v>4</v>
      </c>
      <c r="BW30" s="73">
        <v>3.5</v>
      </c>
      <c r="BX30" s="73">
        <v>4</v>
      </c>
    </row>
    <row r="31" spans="1:76" ht="26.1" customHeight="1" thickBot="1">
      <c r="B31" s="592" t="s">
        <v>215</v>
      </c>
      <c r="C31" s="502"/>
      <c r="D31" s="503"/>
      <c r="E31" s="593"/>
      <c r="F31" s="594"/>
      <c r="G31" s="594"/>
      <c r="H31" s="595"/>
      <c r="I31" s="501" t="s">
        <v>216</v>
      </c>
      <c r="J31" s="502"/>
      <c r="K31" s="503"/>
      <c r="L31" s="593"/>
      <c r="M31" s="594"/>
      <c r="N31" s="594"/>
      <c r="O31" s="594"/>
      <c r="P31" s="594"/>
      <c r="Q31" s="501" t="s">
        <v>259</v>
      </c>
      <c r="R31" s="502"/>
      <c r="S31" s="503"/>
      <c r="T31" s="504"/>
      <c r="U31" s="505"/>
      <c r="V31" s="505"/>
      <c r="W31" s="505"/>
      <c r="X31" s="505"/>
      <c r="Y31" s="501" t="s">
        <v>261</v>
      </c>
      <c r="Z31" s="502"/>
      <c r="AA31" s="503"/>
      <c r="AB31" s="504"/>
      <c r="AC31" s="505"/>
      <c r="AD31" s="505"/>
      <c r="AE31" s="505"/>
      <c r="AF31" s="505"/>
      <c r="AG31" s="501" t="s">
        <v>260</v>
      </c>
      <c r="AH31" s="502"/>
      <c r="AI31" s="503"/>
      <c r="AJ31" s="504"/>
      <c r="AK31" s="505"/>
      <c r="AL31" s="505"/>
      <c r="AM31" s="505"/>
      <c r="AN31" s="582"/>
      <c r="AO31" s="501" t="s">
        <v>262</v>
      </c>
      <c r="AP31" s="502"/>
      <c r="AQ31" s="503"/>
      <c r="AR31" s="504"/>
      <c r="AS31" s="505"/>
      <c r="AT31" s="505"/>
      <c r="AU31" s="505"/>
      <c r="AV31" s="506"/>
      <c r="AW31" s="36"/>
      <c r="AX31" s="46"/>
      <c r="AY31" s="56"/>
      <c r="AZ31" s="54"/>
      <c r="BA31" s="54"/>
      <c r="BB31" s="54"/>
      <c r="BC31" s="54"/>
      <c r="BD31" s="54"/>
      <c r="BE31" s="54"/>
      <c r="BF31" s="54"/>
      <c r="BG31" s="54"/>
      <c r="BH31" s="54"/>
      <c r="BI31" s="54"/>
      <c r="BJ31" s="54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BU31" s="54"/>
      <c r="BV31" s="54"/>
      <c r="BW31" s="54"/>
      <c r="BX31" s="55"/>
    </row>
    <row r="32" spans="1:76" ht="30" customHeight="1" thickBot="1">
      <c r="B32" s="605" t="s">
        <v>244</v>
      </c>
      <c r="C32" s="606"/>
      <c r="D32" s="606"/>
      <c r="E32" s="606"/>
      <c r="F32" s="606"/>
      <c r="G32" s="606"/>
      <c r="H32" s="606"/>
      <c r="I32" s="606"/>
      <c r="J32" s="606"/>
      <c r="K32" s="606"/>
      <c r="L32" s="606"/>
      <c r="M32" s="606"/>
      <c r="N32" s="606"/>
      <c r="O32" s="606"/>
      <c r="P32" s="606"/>
      <c r="Q32" s="606"/>
      <c r="R32" s="606"/>
      <c r="S32" s="606"/>
      <c r="T32" s="606"/>
      <c r="U32" s="606"/>
      <c r="V32" s="606"/>
      <c r="W32" s="606"/>
      <c r="X32" s="606"/>
      <c r="Y32" s="606"/>
      <c r="Z32" s="606"/>
      <c r="AA32" s="606"/>
      <c r="AB32" s="606"/>
      <c r="AC32" s="606"/>
      <c r="AD32" s="606"/>
      <c r="AE32" s="606"/>
      <c r="AF32" s="606"/>
      <c r="AG32" s="606"/>
      <c r="AH32" s="606"/>
      <c r="AI32" s="606"/>
      <c r="AJ32" s="606"/>
      <c r="AK32" s="606"/>
      <c r="AL32" s="606"/>
      <c r="AM32" s="606"/>
      <c r="AN32" s="606"/>
      <c r="AO32" s="606"/>
      <c r="AP32" s="606"/>
      <c r="AQ32" s="606"/>
      <c r="AR32" s="606"/>
      <c r="AS32" s="606"/>
      <c r="AT32" s="606"/>
      <c r="AU32" s="606"/>
      <c r="AV32" s="607"/>
      <c r="AW32" s="36"/>
      <c r="AX32" s="46"/>
      <c r="AY32" s="56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5"/>
    </row>
    <row r="33" spans="1:76" ht="30" customHeight="1">
      <c r="B33" s="608" t="s">
        <v>235</v>
      </c>
      <c r="C33" s="576"/>
      <c r="D33" s="585" t="s">
        <v>51</v>
      </c>
      <c r="E33" s="585"/>
      <c r="F33" s="585"/>
      <c r="G33" s="585"/>
      <c r="H33" s="585"/>
      <c r="I33" s="585"/>
      <c r="J33" s="585" t="s">
        <v>52</v>
      </c>
      <c r="K33" s="585"/>
      <c r="L33" s="585"/>
      <c r="M33" s="585"/>
      <c r="N33" s="585"/>
      <c r="O33" s="585"/>
      <c r="P33" s="585" t="s">
        <v>189</v>
      </c>
      <c r="Q33" s="585"/>
      <c r="R33" s="585"/>
      <c r="S33" s="585"/>
      <c r="T33" s="585"/>
      <c r="U33" s="585"/>
      <c r="V33" s="585" t="s">
        <v>190</v>
      </c>
      <c r="W33" s="585"/>
      <c r="X33" s="585"/>
      <c r="Y33" s="585"/>
      <c r="Z33" s="585"/>
      <c r="AA33" s="585"/>
      <c r="AB33" s="585" t="s">
        <v>224</v>
      </c>
      <c r="AC33" s="585"/>
      <c r="AD33" s="585"/>
      <c r="AE33" s="576" t="s">
        <v>221</v>
      </c>
      <c r="AF33" s="576"/>
      <c r="AG33" s="576"/>
      <c r="AH33" s="576"/>
      <c r="AI33" s="576"/>
      <c r="AJ33" s="576"/>
      <c r="AK33" s="565" t="s">
        <v>58</v>
      </c>
      <c r="AL33" s="565"/>
      <c r="AM33" s="565"/>
      <c r="AN33" s="565"/>
      <c r="AO33" s="565"/>
      <c r="AP33" s="565"/>
      <c r="AQ33" s="565" t="s">
        <v>247</v>
      </c>
      <c r="AR33" s="576"/>
      <c r="AS33" s="576"/>
      <c r="AT33" s="576"/>
      <c r="AU33" s="576"/>
      <c r="AV33" s="1001"/>
      <c r="AW33" s="742"/>
      <c r="AX33" s="46"/>
      <c r="AY33" s="56"/>
      <c r="AZ33" s="54"/>
      <c r="BA33" s="54"/>
      <c r="BB33" s="54"/>
      <c r="BC33" s="54"/>
      <c r="BD33" s="54"/>
      <c r="BE33" s="54"/>
      <c r="BF33" s="54"/>
      <c r="BG33" s="54"/>
      <c r="BH33" s="54"/>
      <c r="BI33" s="54"/>
      <c r="BJ33" s="54"/>
      <c r="BK33" s="54"/>
      <c r="BL33" s="54"/>
      <c r="BM33" s="54"/>
      <c r="BN33" s="54"/>
      <c r="BO33" s="54"/>
      <c r="BP33" s="54"/>
      <c r="BQ33" s="54"/>
      <c r="BR33" s="54"/>
      <c r="BS33" s="54"/>
      <c r="BT33" s="54"/>
      <c r="BU33" s="54"/>
      <c r="BV33" s="54"/>
      <c r="BW33" s="54"/>
      <c r="BX33" s="55"/>
    </row>
    <row r="34" spans="1:76" ht="24.95" customHeight="1">
      <c r="B34" s="591" t="s">
        <v>225</v>
      </c>
      <c r="C34" s="581"/>
      <c r="D34" s="580" t="s">
        <v>217</v>
      </c>
      <c r="E34" s="580"/>
      <c r="F34" s="580"/>
      <c r="G34" s="580" t="s">
        <v>218</v>
      </c>
      <c r="H34" s="580"/>
      <c r="I34" s="580"/>
      <c r="J34" s="575" t="s">
        <v>194</v>
      </c>
      <c r="K34" s="575"/>
      <c r="L34" s="575"/>
      <c r="M34" s="575" t="s">
        <v>195</v>
      </c>
      <c r="N34" s="575"/>
      <c r="O34" s="575"/>
      <c r="P34" s="575" t="s">
        <v>194</v>
      </c>
      <c r="Q34" s="575"/>
      <c r="R34" s="575"/>
      <c r="S34" s="575" t="s">
        <v>195</v>
      </c>
      <c r="T34" s="575"/>
      <c r="U34" s="575"/>
      <c r="V34" s="575" t="s">
        <v>194</v>
      </c>
      <c r="W34" s="575"/>
      <c r="X34" s="575"/>
      <c r="Y34" s="575" t="s">
        <v>195</v>
      </c>
      <c r="Z34" s="575"/>
      <c r="AA34" s="575"/>
      <c r="AB34" s="580" t="s">
        <v>219</v>
      </c>
      <c r="AC34" s="580"/>
      <c r="AD34" s="580"/>
      <c r="AE34" s="580" t="s">
        <v>223</v>
      </c>
      <c r="AF34" s="580"/>
      <c r="AG34" s="580"/>
      <c r="AH34" s="581" t="s">
        <v>222</v>
      </c>
      <c r="AI34" s="581"/>
      <c r="AJ34" s="581"/>
      <c r="AK34" s="580" t="s">
        <v>196</v>
      </c>
      <c r="AL34" s="580"/>
      <c r="AM34" s="580"/>
      <c r="AN34" s="580" t="s">
        <v>197</v>
      </c>
      <c r="AO34" s="580"/>
      <c r="AP34" s="580"/>
      <c r="AQ34" s="629" t="s">
        <v>252</v>
      </c>
      <c r="AR34" s="630"/>
      <c r="AS34" s="627" t="s">
        <v>187</v>
      </c>
      <c r="AT34" s="628"/>
      <c r="AU34" s="627" t="s">
        <v>253</v>
      </c>
      <c r="AV34" s="1002"/>
      <c r="AW34" s="742"/>
      <c r="AX34" s="46"/>
      <c r="AY34" s="56"/>
      <c r="AZ34" s="54"/>
      <c r="BA34" s="54"/>
      <c r="BB34" s="54"/>
      <c r="BC34" s="54"/>
      <c r="BD34" s="54"/>
      <c r="BE34" s="54"/>
      <c r="BF34" s="54"/>
      <c r="BG34" s="54"/>
      <c r="BH34" s="54"/>
      <c r="BI34" s="54"/>
      <c r="BJ34" s="54"/>
      <c r="BK34" s="54"/>
      <c r="BL34" s="54"/>
      <c r="BM34" s="54"/>
      <c r="BN34" s="54"/>
      <c r="BO34" s="54"/>
      <c r="BP34" s="54"/>
      <c r="BQ34" s="54"/>
      <c r="BR34" s="54"/>
      <c r="BS34" s="54"/>
      <c r="BT34" s="54"/>
      <c r="BU34" s="54"/>
      <c r="BV34" s="54"/>
      <c r="BW34" s="54"/>
      <c r="BX34" s="55"/>
    </row>
    <row r="35" spans="1:76" ht="30" customHeight="1">
      <c r="B35" s="583" t="s">
        <v>243</v>
      </c>
      <c r="C35" s="584"/>
      <c r="D35" s="577" t="str">
        <f>VLOOKUP(I6, AY9:BL24,2,0)</f>
        <v>4.5±0.5</v>
      </c>
      <c r="E35" s="578"/>
      <c r="F35" s="579"/>
      <c r="G35" s="577" t="str">
        <f>VLOOKUP(I6, AY9:BL24,3,0)</f>
        <v>4.5±0.5</v>
      </c>
      <c r="H35" s="578"/>
      <c r="I35" s="579"/>
      <c r="J35" s="577" t="str">
        <f>VLOOKUP(I6, AY9:BL24,4,0)</f>
        <v>47±0.5</v>
      </c>
      <c r="K35" s="578"/>
      <c r="L35" s="579"/>
      <c r="M35" s="577" t="str">
        <f>VLOOKUP(I6, AY9:BL24,5,0)</f>
        <v>47±0.5</v>
      </c>
      <c r="N35" s="578"/>
      <c r="O35" s="579"/>
      <c r="P35" s="577" t="str">
        <f>VLOOKUP(I6, AY9:BL241,6,0)</f>
        <v>5±0.5</v>
      </c>
      <c r="Q35" s="578"/>
      <c r="R35" s="579"/>
      <c r="S35" s="577" t="str">
        <f>VLOOKUP(I6, AY9:BL24,7,0)</f>
        <v>5±0.5</v>
      </c>
      <c r="T35" s="578"/>
      <c r="U35" s="579"/>
      <c r="V35" s="577" t="str">
        <f>VLOOKUP(I6, AY9:BL24,8,0)</f>
        <v>9.5±0.5</v>
      </c>
      <c r="W35" s="578"/>
      <c r="X35" s="579"/>
      <c r="Y35" s="577" t="str">
        <f>VLOOKUP(I6, AY9:BL24,9,0)</f>
        <v>9.5±0.5</v>
      </c>
      <c r="Z35" s="578"/>
      <c r="AA35" s="579"/>
      <c r="AB35" s="577" t="str">
        <f>VLOOKUP(I6, AY9:BL24,10,0)</f>
        <v>55±0.5</v>
      </c>
      <c r="AC35" s="578"/>
      <c r="AD35" s="579"/>
      <c r="AE35" s="577" t="str">
        <f>VLOOKUP(I6, AY9:BL24,11,0)</f>
        <v>45±0.3</v>
      </c>
      <c r="AF35" s="578"/>
      <c r="AG35" s="579"/>
      <c r="AH35" s="639" t="str">
        <f>VLOOKUP(I6, AY9:BL24,12,0)</f>
        <v>0.400±0.015</v>
      </c>
      <c r="AI35" s="640"/>
      <c r="AJ35" s="584"/>
      <c r="AK35" s="639" t="str">
        <f>VLOOKUP(I6, AY9:BL24,13,0)</f>
        <v>0.600±0.020</v>
      </c>
      <c r="AL35" s="640"/>
      <c r="AM35" s="584"/>
      <c r="AN35" s="639" t="str">
        <f>VLOOKUP(I6, AY9:BL24,14,0)</f>
        <v>0.600±0.020</v>
      </c>
      <c r="AO35" s="640"/>
      <c r="AP35" s="584"/>
      <c r="AQ35" s="577" t="s">
        <v>246</v>
      </c>
      <c r="AR35" s="578"/>
      <c r="AS35" s="578"/>
      <c r="AT35" s="578"/>
      <c r="AU35" s="578"/>
      <c r="AV35" s="1005"/>
      <c r="AW35" s="742"/>
      <c r="AX35" s="46"/>
      <c r="AY35" s="56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5"/>
    </row>
    <row r="36" spans="1:76" ht="30" customHeight="1">
      <c r="B36" s="528" t="s">
        <v>199</v>
      </c>
      <c r="C36" s="529"/>
      <c r="D36" s="549"/>
      <c r="E36" s="549"/>
      <c r="F36" s="549"/>
      <c r="G36" s="549"/>
      <c r="H36" s="549"/>
      <c r="I36" s="549"/>
      <c r="J36" s="549"/>
      <c r="K36" s="549"/>
      <c r="L36" s="549"/>
      <c r="M36" s="549"/>
      <c r="N36" s="549"/>
      <c r="O36" s="549"/>
      <c r="P36" s="549"/>
      <c r="Q36" s="549"/>
      <c r="R36" s="549"/>
      <c r="S36" s="549"/>
      <c r="T36" s="549"/>
      <c r="U36" s="549"/>
      <c r="V36" s="549"/>
      <c r="W36" s="549"/>
      <c r="X36" s="549"/>
      <c r="Y36" s="549"/>
      <c r="Z36" s="549"/>
      <c r="AA36" s="549"/>
      <c r="AB36" s="549"/>
      <c r="AC36" s="549"/>
      <c r="AD36" s="549"/>
      <c r="AE36" s="549"/>
      <c r="AF36" s="549"/>
      <c r="AG36" s="549"/>
      <c r="AH36" s="564"/>
      <c r="AI36" s="564"/>
      <c r="AJ36" s="564"/>
      <c r="AK36" s="564"/>
      <c r="AL36" s="564"/>
      <c r="AM36" s="564"/>
      <c r="AN36" s="564"/>
      <c r="AO36" s="564"/>
      <c r="AP36" s="564"/>
      <c r="AQ36" s="1003"/>
      <c r="AR36" s="1004"/>
      <c r="AS36" s="1003"/>
      <c r="AT36" s="1004"/>
      <c r="AU36" s="1003"/>
      <c r="AV36" s="1006"/>
      <c r="AW36" s="742"/>
      <c r="AX36" s="46"/>
      <c r="AY36" s="56"/>
      <c r="AZ36" s="54"/>
      <c r="BA36" s="54"/>
      <c r="BB36" s="54"/>
      <c r="BC36" s="54"/>
      <c r="BD36" s="54"/>
      <c r="BE36" s="54"/>
      <c r="BF36" s="54"/>
      <c r="BG36" s="54"/>
      <c r="BH36" s="54"/>
      <c r="BI36" s="54"/>
      <c r="BJ36" s="54"/>
      <c r="BK36" s="54"/>
      <c r="BL36" s="54"/>
      <c r="BM36" s="54"/>
      <c r="BN36" s="54"/>
      <c r="BO36" s="54"/>
      <c r="BP36" s="54"/>
      <c r="BQ36" s="54"/>
      <c r="BR36" s="54"/>
      <c r="BS36" s="54"/>
      <c r="BT36" s="54"/>
      <c r="BU36" s="54"/>
      <c r="BV36" s="54"/>
      <c r="BW36" s="54"/>
      <c r="BX36" s="55"/>
    </row>
    <row r="37" spans="1:76" ht="30" customHeight="1">
      <c r="B37" s="528"/>
      <c r="C37" s="529"/>
      <c r="D37" s="549"/>
      <c r="E37" s="549"/>
      <c r="F37" s="549"/>
      <c r="G37" s="549"/>
      <c r="H37" s="549"/>
      <c r="I37" s="549"/>
      <c r="J37" s="549"/>
      <c r="K37" s="549"/>
      <c r="L37" s="549"/>
      <c r="M37" s="549"/>
      <c r="N37" s="549"/>
      <c r="O37" s="549"/>
      <c r="P37" s="549"/>
      <c r="Q37" s="549"/>
      <c r="R37" s="549"/>
      <c r="S37" s="549"/>
      <c r="T37" s="549"/>
      <c r="U37" s="549"/>
      <c r="V37" s="549"/>
      <c r="W37" s="549"/>
      <c r="X37" s="549"/>
      <c r="Y37" s="549"/>
      <c r="Z37" s="549"/>
      <c r="AA37" s="549"/>
      <c r="AB37" s="549"/>
      <c r="AC37" s="549"/>
      <c r="AD37" s="549"/>
      <c r="AE37" s="549"/>
      <c r="AF37" s="549"/>
      <c r="AG37" s="549"/>
      <c r="AH37" s="549"/>
      <c r="AI37" s="549"/>
      <c r="AJ37" s="549"/>
      <c r="AK37" s="549"/>
      <c r="AL37" s="549"/>
      <c r="AM37" s="549"/>
      <c r="AN37" s="549"/>
      <c r="AO37" s="549"/>
      <c r="AP37" s="549"/>
      <c r="AQ37" s="1009" t="s">
        <v>274</v>
      </c>
      <c r="AR37" s="1010"/>
      <c r="AS37" s="1007" t="s">
        <v>275</v>
      </c>
      <c r="AT37" s="1007"/>
      <c r="AU37" s="1007" t="s">
        <v>276</v>
      </c>
      <c r="AV37" s="1008"/>
      <c r="AW37" s="742"/>
      <c r="AX37" s="46"/>
      <c r="AY37" s="56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5"/>
    </row>
    <row r="38" spans="1:76" ht="30" customHeight="1">
      <c r="B38" s="528" t="s">
        <v>200</v>
      </c>
      <c r="C38" s="529"/>
      <c r="D38" s="549"/>
      <c r="E38" s="549"/>
      <c r="F38" s="549"/>
      <c r="G38" s="549"/>
      <c r="H38" s="549"/>
      <c r="I38" s="549"/>
      <c r="J38" s="549"/>
      <c r="K38" s="549"/>
      <c r="L38" s="549"/>
      <c r="M38" s="549"/>
      <c r="N38" s="549"/>
      <c r="O38" s="549"/>
      <c r="P38" s="549"/>
      <c r="Q38" s="549"/>
      <c r="R38" s="549"/>
      <c r="S38" s="549"/>
      <c r="T38" s="549"/>
      <c r="U38" s="549"/>
      <c r="V38" s="549"/>
      <c r="W38" s="549"/>
      <c r="X38" s="549"/>
      <c r="Y38" s="549"/>
      <c r="Z38" s="549"/>
      <c r="AA38" s="549"/>
      <c r="AB38" s="549"/>
      <c r="AC38" s="549"/>
      <c r="AD38" s="549"/>
      <c r="AE38" s="549"/>
      <c r="AF38" s="549"/>
      <c r="AG38" s="549"/>
      <c r="AH38" s="549"/>
      <c r="AI38" s="549"/>
      <c r="AJ38" s="549"/>
      <c r="AK38" s="549"/>
      <c r="AL38" s="549"/>
      <c r="AM38" s="549"/>
      <c r="AN38" s="549"/>
      <c r="AO38" s="549"/>
      <c r="AP38" s="549"/>
      <c r="AQ38" s="1003"/>
      <c r="AR38" s="1004"/>
      <c r="AS38" s="1003"/>
      <c r="AT38" s="1004"/>
      <c r="AU38" s="1003"/>
      <c r="AV38" s="1006"/>
      <c r="AW38" s="738"/>
      <c r="AX38" s="46"/>
      <c r="AY38" s="56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5"/>
    </row>
    <row r="39" spans="1:76" ht="30" customHeight="1">
      <c r="B39" s="528"/>
      <c r="C39" s="529"/>
      <c r="D39" s="549"/>
      <c r="E39" s="549"/>
      <c r="F39" s="549"/>
      <c r="G39" s="549"/>
      <c r="H39" s="549"/>
      <c r="I39" s="549"/>
      <c r="J39" s="549"/>
      <c r="K39" s="549"/>
      <c r="L39" s="549"/>
      <c r="M39" s="549"/>
      <c r="N39" s="549"/>
      <c r="O39" s="549"/>
      <c r="P39" s="549"/>
      <c r="Q39" s="549"/>
      <c r="R39" s="549"/>
      <c r="S39" s="549"/>
      <c r="T39" s="549"/>
      <c r="U39" s="549"/>
      <c r="V39" s="549"/>
      <c r="W39" s="549"/>
      <c r="X39" s="549"/>
      <c r="Y39" s="549"/>
      <c r="Z39" s="549"/>
      <c r="AA39" s="549"/>
      <c r="AB39" s="549"/>
      <c r="AC39" s="549"/>
      <c r="AD39" s="549"/>
      <c r="AE39" s="549"/>
      <c r="AF39" s="549"/>
      <c r="AG39" s="549"/>
      <c r="AH39" s="549"/>
      <c r="AI39" s="549"/>
      <c r="AJ39" s="549"/>
      <c r="AK39" s="549"/>
      <c r="AL39" s="549"/>
      <c r="AM39" s="549"/>
      <c r="AN39" s="549"/>
      <c r="AO39" s="549"/>
      <c r="AP39" s="549"/>
      <c r="AQ39" s="1009" t="s">
        <v>277</v>
      </c>
      <c r="AR39" s="1010"/>
      <c r="AS39" s="1007" t="s">
        <v>275</v>
      </c>
      <c r="AT39" s="1007"/>
      <c r="AU39" s="1007" t="s">
        <v>278</v>
      </c>
      <c r="AV39" s="1008"/>
      <c r="AW39" s="738"/>
      <c r="AX39" s="46"/>
      <c r="AY39" s="56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5"/>
    </row>
    <row r="40" spans="1:76" ht="30" customHeight="1">
      <c r="B40" s="528" t="s">
        <v>201</v>
      </c>
      <c r="C40" s="529"/>
      <c r="D40" s="549"/>
      <c r="E40" s="549"/>
      <c r="F40" s="549"/>
      <c r="G40" s="549"/>
      <c r="H40" s="549"/>
      <c r="I40" s="549"/>
      <c r="J40" s="549"/>
      <c r="K40" s="549"/>
      <c r="L40" s="549"/>
      <c r="M40" s="549"/>
      <c r="N40" s="549"/>
      <c r="O40" s="549"/>
      <c r="P40" s="549"/>
      <c r="Q40" s="549"/>
      <c r="R40" s="549"/>
      <c r="S40" s="549"/>
      <c r="T40" s="549"/>
      <c r="U40" s="549"/>
      <c r="V40" s="549"/>
      <c r="W40" s="549"/>
      <c r="X40" s="549"/>
      <c r="Y40" s="549"/>
      <c r="Z40" s="549"/>
      <c r="AA40" s="549"/>
      <c r="AB40" s="549"/>
      <c r="AC40" s="549"/>
      <c r="AD40" s="549"/>
      <c r="AE40" s="549"/>
      <c r="AF40" s="549"/>
      <c r="AG40" s="549"/>
      <c r="AH40" s="549"/>
      <c r="AI40" s="549"/>
      <c r="AJ40" s="549"/>
      <c r="AK40" s="549"/>
      <c r="AL40" s="549"/>
      <c r="AM40" s="549"/>
      <c r="AN40" s="549"/>
      <c r="AO40" s="549"/>
      <c r="AP40" s="549"/>
      <c r="AQ40" s="1015"/>
      <c r="AR40" s="1016"/>
      <c r="AS40" s="1015"/>
      <c r="AT40" s="1016"/>
      <c r="AU40" s="1015"/>
      <c r="AV40" s="1023"/>
      <c r="AW40" s="738"/>
      <c r="AX40" s="46"/>
      <c r="AY40" s="56"/>
      <c r="AZ40" s="54"/>
      <c r="BA40" s="54"/>
      <c r="BB40" s="54"/>
      <c r="BC40" s="54"/>
      <c r="BD40" s="54"/>
      <c r="BE40" s="54"/>
      <c r="BF40" s="54"/>
      <c r="BG40" s="54"/>
      <c r="BH40" s="54"/>
      <c r="BI40" s="54"/>
      <c r="BJ40" s="54"/>
      <c r="BK40" s="54"/>
      <c r="BL40" s="54"/>
      <c r="BM40" s="54"/>
      <c r="BN40" s="54"/>
      <c r="BO40" s="54"/>
      <c r="BP40" s="54"/>
      <c r="BQ40" s="54"/>
      <c r="BR40" s="54"/>
      <c r="BS40" s="54"/>
      <c r="BT40" s="54"/>
      <c r="BU40" s="54"/>
      <c r="BV40" s="54"/>
      <c r="BW40" s="54"/>
      <c r="BX40" s="55"/>
    </row>
    <row r="41" spans="1:76" ht="30" customHeight="1" thickBot="1">
      <c r="B41" s="530"/>
      <c r="C41" s="531"/>
      <c r="D41" s="634"/>
      <c r="E41" s="634"/>
      <c r="F41" s="634"/>
      <c r="G41" s="634"/>
      <c r="H41" s="634"/>
      <c r="I41" s="634"/>
      <c r="J41" s="634"/>
      <c r="K41" s="634"/>
      <c r="L41" s="634"/>
      <c r="M41" s="634"/>
      <c r="N41" s="634"/>
      <c r="O41" s="634"/>
      <c r="P41" s="634"/>
      <c r="Q41" s="634"/>
      <c r="R41" s="634"/>
      <c r="S41" s="1014"/>
      <c r="T41" s="1014"/>
      <c r="U41" s="1014"/>
      <c r="V41" s="634"/>
      <c r="W41" s="634"/>
      <c r="X41" s="634"/>
      <c r="Y41" s="634"/>
      <c r="Z41" s="634"/>
      <c r="AA41" s="634"/>
      <c r="AB41" s="634"/>
      <c r="AC41" s="634"/>
      <c r="AD41" s="634"/>
      <c r="AE41" s="634"/>
      <c r="AF41" s="634"/>
      <c r="AG41" s="634"/>
      <c r="AH41" s="634"/>
      <c r="AI41" s="634"/>
      <c r="AJ41" s="634"/>
      <c r="AK41" s="634"/>
      <c r="AL41" s="634"/>
      <c r="AM41" s="634"/>
      <c r="AN41" s="634"/>
      <c r="AO41" s="634"/>
      <c r="AP41" s="634"/>
      <c r="AQ41" s="1021"/>
      <c r="AR41" s="1022"/>
      <c r="AS41" s="1011"/>
      <c r="AT41" s="1012"/>
      <c r="AU41" s="1011"/>
      <c r="AV41" s="1013"/>
      <c r="AW41" s="738"/>
      <c r="AX41" s="46"/>
      <c r="AY41" s="56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5"/>
    </row>
    <row r="42" spans="1:76" ht="30" customHeight="1" thickBot="1">
      <c r="B42" s="618" t="s">
        <v>245</v>
      </c>
      <c r="C42" s="619"/>
      <c r="D42" s="619"/>
      <c r="E42" s="619"/>
      <c r="F42" s="619"/>
      <c r="G42" s="619"/>
      <c r="H42" s="619"/>
      <c r="I42" s="619"/>
      <c r="J42" s="619"/>
      <c r="K42" s="619"/>
      <c r="L42" s="619"/>
      <c r="M42" s="619"/>
      <c r="N42" s="619"/>
      <c r="O42" s="619"/>
      <c r="P42" s="619"/>
      <c r="Q42" s="619"/>
      <c r="R42" s="619"/>
      <c r="S42" s="619"/>
      <c r="T42" s="619"/>
      <c r="U42" s="619"/>
      <c r="V42" s="619"/>
      <c r="W42" s="619"/>
      <c r="X42" s="619"/>
      <c r="Y42" s="619"/>
      <c r="Z42" s="619"/>
      <c r="AA42" s="619"/>
      <c r="AB42" s="619"/>
      <c r="AC42" s="619"/>
      <c r="AD42" s="619"/>
      <c r="AE42" s="619"/>
      <c r="AF42" s="619"/>
      <c r="AG42" s="619"/>
      <c r="AH42" s="619"/>
      <c r="AI42" s="619"/>
      <c r="AJ42" s="619"/>
      <c r="AK42" s="619"/>
      <c r="AL42" s="619"/>
      <c r="AM42" s="619"/>
      <c r="AN42" s="619"/>
      <c r="AO42" s="619"/>
      <c r="AP42" s="619"/>
      <c r="AQ42" s="619"/>
      <c r="AR42" s="619"/>
      <c r="AS42" s="619"/>
      <c r="AT42" s="619"/>
      <c r="AU42" s="619"/>
      <c r="AV42" s="620"/>
      <c r="AW42" s="738"/>
      <c r="AX42" s="46"/>
      <c r="AY42" s="56"/>
      <c r="AZ42" s="54"/>
      <c r="BA42" s="54"/>
      <c r="BB42" s="54"/>
      <c r="BC42" s="54"/>
      <c r="BD42" s="54"/>
      <c r="BE42" s="54"/>
      <c r="BF42" s="54"/>
      <c r="BG42" s="54"/>
      <c r="BH42" s="54"/>
      <c r="BI42" s="54"/>
      <c r="BJ42" s="54"/>
      <c r="BK42" s="54"/>
      <c r="BL42" s="54"/>
      <c r="BM42" s="54"/>
      <c r="BN42" s="54"/>
      <c r="BO42" s="54"/>
      <c r="BP42" s="54"/>
      <c r="BQ42" s="54"/>
      <c r="BR42" s="54"/>
      <c r="BS42" s="54"/>
      <c r="BT42" s="54"/>
      <c r="BU42" s="54"/>
      <c r="BV42" s="54"/>
      <c r="BW42" s="54"/>
      <c r="BX42" s="55"/>
    </row>
    <row r="43" spans="1:76" s="65" customFormat="1" ht="21.95" customHeight="1">
      <c r="A43" s="55"/>
      <c r="B43" s="1017" t="s">
        <v>227</v>
      </c>
      <c r="C43" s="1018"/>
      <c r="D43" s="1018"/>
      <c r="E43" s="1019" t="s">
        <v>226</v>
      </c>
      <c r="F43" s="1019"/>
      <c r="G43" s="1019"/>
      <c r="H43" s="1019"/>
      <c r="I43" s="1019"/>
      <c r="J43" s="1019"/>
      <c r="K43" s="1019" t="s">
        <v>228</v>
      </c>
      <c r="L43" s="1019"/>
      <c r="M43" s="1019"/>
      <c r="N43" s="1019"/>
      <c r="O43" s="1019"/>
      <c r="P43" s="1019"/>
      <c r="Q43" s="1019" t="s">
        <v>232</v>
      </c>
      <c r="R43" s="1019"/>
      <c r="S43" s="1019"/>
      <c r="T43" s="1019"/>
      <c r="U43" s="1019"/>
      <c r="V43" s="1019"/>
      <c r="W43" s="1019"/>
      <c r="X43" s="1019"/>
      <c r="Y43" s="1019"/>
      <c r="Z43" s="1019"/>
      <c r="AA43" s="1019"/>
      <c r="AB43" s="1019"/>
      <c r="AC43" s="1019" t="s">
        <v>233</v>
      </c>
      <c r="AD43" s="1019"/>
      <c r="AE43" s="1019"/>
      <c r="AF43" s="1019"/>
      <c r="AG43" s="1019"/>
      <c r="AH43" s="1019"/>
      <c r="AI43" s="1019"/>
      <c r="AJ43" s="1019"/>
      <c r="AK43" s="1019"/>
      <c r="AL43" s="1019"/>
      <c r="AM43" s="1019"/>
      <c r="AN43" s="1019"/>
      <c r="AO43" s="1019"/>
      <c r="AP43" s="1019"/>
      <c r="AQ43" s="1019"/>
      <c r="AR43" s="1019"/>
      <c r="AS43" s="1019"/>
      <c r="AT43" s="1019"/>
      <c r="AU43" s="1019"/>
      <c r="AV43" s="1020"/>
      <c r="AW43" s="738"/>
      <c r="AX43" s="46"/>
      <c r="AY43" s="56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5"/>
    </row>
    <row r="44" spans="1:76" s="65" customFormat="1" ht="21.95" customHeight="1">
      <c r="B44" s="526"/>
      <c r="C44" s="522"/>
      <c r="D44" s="522"/>
      <c r="E44" s="524" t="s">
        <v>206</v>
      </c>
      <c r="F44" s="524"/>
      <c r="G44" s="524"/>
      <c r="H44" s="524" t="s">
        <v>207</v>
      </c>
      <c r="I44" s="524"/>
      <c r="J44" s="524"/>
      <c r="K44" s="524" t="s">
        <v>208</v>
      </c>
      <c r="L44" s="524"/>
      <c r="M44" s="524"/>
      <c r="N44" s="524" t="s">
        <v>207</v>
      </c>
      <c r="O44" s="524"/>
      <c r="P44" s="524"/>
      <c r="Q44" s="522" t="s">
        <v>229</v>
      </c>
      <c r="R44" s="522"/>
      <c r="S44" s="522"/>
      <c r="T44" s="522" t="s">
        <v>230</v>
      </c>
      <c r="U44" s="522"/>
      <c r="V44" s="522"/>
      <c r="W44" s="522" t="s">
        <v>231</v>
      </c>
      <c r="X44" s="522"/>
      <c r="Y44" s="522"/>
      <c r="Z44" s="522" t="s">
        <v>202</v>
      </c>
      <c r="AA44" s="522"/>
      <c r="AB44" s="522"/>
      <c r="AC44" s="522" t="s">
        <v>58</v>
      </c>
      <c r="AD44" s="522"/>
      <c r="AE44" s="522"/>
      <c r="AF44" s="522" t="s">
        <v>239</v>
      </c>
      <c r="AG44" s="522"/>
      <c r="AH44" s="522"/>
      <c r="AI44" s="522" t="s">
        <v>240</v>
      </c>
      <c r="AJ44" s="522"/>
      <c r="AK44" s="522"/>
      <c r="AL44" s="522" t="s">
        <v>203</v>
      </c>
      <c r="AM44" s="522"/>
      <c r="AN44" s="522"/>
      <c r="AO44" s="524" t="s">
        <v>209</v>
      </c>
      <c r="AP44" s="524"/>
      <c r="AQ44" s="524"/>
      <c r="AR44" s="524"/>
      <c r="AS44" s="522" t="s">
        <v>210</v>
      </c>
      <c r="AT44" s="522"/>
      <c r="AU44" s="522"/>
      <c r="AV44" s="612"/>
      <c r="AW44" s="738"/>
      <c r="AX44" s="46"/>
      <c r="AY44" s="56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5"/>
    </row>
    <row r="45" spans="1:76" s="65" customFormat="1" ht="30" customHeight="1" thickBot="1">
      <c r="B45" s="526"/>
      <c r="C45" s="522"/>
      <c r="D45" s="522"/>
      <c r="E45" s="522"/>
      <c r="F45" s="522"/>
      <c r="G45" s="522"/>
      <c r="H45" s="522"/>
      <c r="I45" s="522"/>
      <c r="J45" s="522"/>
      <c r="K45" s="522"/>
      <c r="L45" s="522"/>
      <c r="M45" s="522"/>
      <c r="N45" s="522"/>
      <c r="O45" s="522"/>
      <c r="P45" s="522"/>
      <c r="Q45" s="522"/>
      <c r="R45" s="522"/>
      <c r="S45" s="522"/>
      <c r="T45" s="522"/>
      <c r="U45" s="522"/>
      <c r="V45" s="522"/>
      <c r="W45" s="522"/>
      <c r="X45" s="522"/>
      <c r="Y45" s="522"/>
      <c r="Z45" s="522"/>
      <c r="AA45" s="522"/>
      <c r="AB45" s="522"/>
      <c r="AC45" s="522"/>
      <c r="AD45" s="522"/>
      <c r="AE45" s="522"/>
      <c r="AF45" s="522"/>
      <c r="AG45" s="522"/>
      <c r="AH45" s="522"/>
      <c r="AI45" s="522"/>
      <c r="AJ45" s="522"/>
      <c r="AK45" s="522"/>
      <c r="AL45" s="1024"/>
      <c r="AM45" s="1024"/>
      <c r="AN45" s="1024"/>
      <c r="AO45" s="1024"/>
      <c r="AP45" s="1024"/>
      <c r="AQ45" s="1024"/>
      <c r="AR45" s="1024"/>
      <c r="AS45" s="1024"/>
      <c r="AT45" s="1024"/>
      <c r="AU45" s="1024"/>
      <c r="AV45" s="1025"/>
      <c r="AW45" s="36"/>
      <c r="AX45" s="46"/>
      <c r="AY45" s="56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5"/>
    </row>
    <row r="46" spans="1:76" s="65" customFormat="1" ht="21.95" customHeight="1">
      <c r="B46" s="523" t="s">
        <v>233</v>
      </c>
      <c r="C46" s="524"/>
      <c r="D46" s="524"/>
      <c r="E46" s="524"/>
      <c r="F46" s="524"/>
      <c r="G46" s="524"/>
      <c r="H46" s="524"/>
      <c r="I46" s="524"/>
      <c r="J46" s="524"/>
      <c r="K46" s="524"/>
      <c r="L46" s="524"/>
      <c r="M46" s="524"/>
      <c r="N46" s="524"/>
      <c r="O46" s="524"/>
      <c r="P46" s="524"/>
      <c r="Q46" s="524"/>
      <c r="R46" s="524"/>
      <c r="S46" s="524"/>
      <c r="T46" s="524"/>
      <c r="U46" s="524"/>
      <c r="V46" s="524"/>
      <c r="W46" s="522" t="s">
        <v>211</v>
      </c>
      <c r="X46" s="522"/>
      <c r="Y46" s="522"/>
      <c r="Z46" s="522" t="s">
        <v>205</v>
      </c>
      <c r="AA46" s="522"/>
      <c r="AB46" s="522"/>
      <c r="AC46" s="524" t="s">
        <v>238</v>
      </c>
      <c r="AD46" s="524"/>
      <c r="AE46" s="524"/>
      <c r="AF46" s="524"/>
      <c r="AG46" s="524"/>
      <c r="AH46" s="524"/>
      <c r="AI46" s="524"/>
      <c r="AJ46" s="524"/>
      <c r="AK46" s="1026"/>
      <c r="AL46" s="1027" t="s">
        <v>192</v>
      </c>
      <c r="AM46" s="1028"/>
      <c r="AN46" s="1028"/>
      <c r="AO46" s="1028" t="s">
        <v>193</v>
      </c>
      <c r="AP46" s="1028"/>
      <c r="AQ46" s="1028"/>
      <c r="AR46" s="1028"/>
      <c r="AS46" s="1029" t="s">
        <v>59</v>
      </c>
      <c r="AT46" s="1029"/>
      <c r="AU46" s="1029"/>
      <c r="AV46" s="1030"/>
      <c r="AW46" s="36"/>
    </row>
    <row r="47" spans="1:76" s="65" customFormat="1" ht="21.95" customHeight="1">
      <c r="B47" s="526" t="s">
        <v>204</v>
      </c>
      <c r="C47" s="522"/>
      <c r="D47" s="522"/>
      <c r="E47" s="522" t="s">
        <v>229</v>
      </c>
      <c r="F47" s="522"/>
      <c r="G47" s="522"/>
      <c r="H47" s="522" t="s">
        <v>231</v>
      </c>
      <c r="I47" s="522"/>
      <c r="J47" s="522"/>
      <c r="K47" s="522" t="s">
        <v>237</v>
      </c>
      <c r="L47" s="522"/>
      <c r="M47" s="522"/>
      <c r="N47" s="524" t="s">
        <v>234</v>
      </c>
      <c r="O47" s="524"/>
      <c r="P47" s="524"/>
      <c r="Q47" s="522" t="s">
        <v>213</v>
      </c>
      <c r="R47" s="522"/>
      <c r="S47" s="522"/>
      <c r="T47" s="522" t="s">
        <v>212</v>
      </c>
      <c r="U47" s="522"/>
      <c r="V47" s="522"/>
      <c r="W47" s="522"/>
      <c r="X47" s="522"/>
      <c r="Y47" s="522"/>
      <c r="Z47" s="522"/>
      <c r="AA47" s="522"/>
      <c r="AB47" s="522"/>
      <c r="AC47" s="524"/>
      <c r="AD47" s="524"/>
      <c r="AE47" s="524"/>
      <c r="AF47" s="524"/>
      <c r="AG47" s="524"/>
      <c r="AH47" s="524"/>
      <c r="AI47" s="524"/>
      <c r="AJ47" s="524"/>
      <c r="AK47" s="1026"/>
      <c r="AL47" s="1034" t="s">
        <v>198</v>
      </c>
      <c r="AM47" s="1035"/>
      <c r="AN47" s="1035"/>
      <c r="AO47" s="1035" t="s">
        <v>220</v>
      </c>
      <c r="AP47" s="1035"/>
      <c r="AQ47" s="1035"/>
      <c r="AR47" s="1035"/>
      <c r="AS47" s="800" t="s">
        <v>220</v>
      </c>
      <c r="AT47" s="800"/>
      <c r="AU47" s="800"/>
      <c r="AV47" s="801"/>
      <c r="AW47" s="41"/>
    </row>
    <row r="48" spans="1:76" s="65" customFormat="1" ht="30" customHeight="1" thickBot="1">
      <c r="B48" s="526"/>
      <c r="C48" s="522"/>
      <c r="D48" s="522"/>
      <c r="E48" s="1024"/>
      <c r="F48" s="1024"/>
      <c r="G48" s="1024"/>
      <c r="H48" s="1024"/>
      <c r="I48" s="1024"/>
      <c r="J48" s="1024"/>
      <c r="K48" s="1024"/>
      <c r="L48" s="1024"/>
      <c r="M48" s="1024"/>
      <c r="N48" s="1024"/>
      <c r="O48" s="1024"/>
      <c r="P48" s="1024"/>
      <c r="Q48" s="1024"/>
      <c r="R48" s="1024"/>
      <c r="S48" s="1024"/>
      <c r="T48" s="1024"/>
      <c r="U48" s="1024"/>
      <c r="V48" s="1024"/>
      <c r="W48" s="1024"/>
      <c r="X48" s="1024"/>
      <c r="Y48" s="1024"/>
      <c r="Z48" s="1024"/>
      <c r="AA48" s="1024"/>
      <c r="AB48" s="1024"/>
      <c r="AC48" s="1024"/>
      <c r="AD48" s="1024"/>
      <c r="AE48" s="1024"/>
      <c r="AF48" s="1024"/>
      <c r="AG48" s="1024"/>
      <c r="AH48" s="1024"/>
      <c r="AI48" s="1024"/>
      <c r="AJ48" s="1024"/>
      <c r="AK48" s="485"/>
      <c r="AL48" s="1031"/>
      <c r="AM48" s="1032"/>
      <c r="AN48" s="1032"/>
      <c r="AO48" s="1032"/>
      <c r="AP48" s="1032"/>
      <c r="AQ48" s="1032"/>
      <c r="AR48" s="1032"/>
      <c r="AS48" s="1032"/>
      <c r="AT48" s="1032"/>
      <c r="AU48" s="1032"/>
      <c r="AV48" s="1033"/>
      <c r="AW48" s="41"/>
    </row>
    <row r="49" spans="1:76" ht="20.100000000000001" customHeight="1">
      <c r="A49" s="65"/>
      <c r="B49" s="528" t="s">
        <v>214</v>
      </c>
      <c r="C49" s="529"/>
      <c r="D49" s="1036"/>
      <c r="E49" s="1038"/>
      <c r="F49" s="1039"/>
      <c r="G49" s="1039"/>
      <c r="H49" s="1039"/>
      <c r="I49" s="1039"/>
      <c r="J49" s="1039"/>
      <c r="K49" s="1039"/>
      <c r="L49" s="1039"/>
      <c r="M49" s="1039"/>
      <c r="N49" s="1039"/>
      <c r="O49" s="1039"/>
      <c r="P49" s="1039"/>
      <c r="Q49" s="1039"/>
      <c r="R49" s="1039"/>
      <c r="S49" s="1039"/>
      <c r="T49" s="1039"/>
      <c r="U49" s="1039"/>
      <c r="V49" s="1039"/>
      <c r="W49" s="1039"/>
      <c r="X49" s="1039"/>
      <c r="Y49" s="1039"/>
      <c r="Z49" s="1039"/>
      <c r="AA49" s="1039"/>
      <c r="AB49" s="1039"/>
      <c r="AC49" s="1039"/>
      <c r="AD49" s="1039"/>
      <c r="AE49" s="1039"/>
      <c r="AF49" s="1039"/>
      <c r="AG49" s="1039"/>
      <c r="AH49" s="1039"/>
      <c r="AI49" s="1039"/>
      <c r="AJ49" s="1039"/>
      <c r="AK49" s="1040"/>
      <c r="AL49" s="1041"/>
      <c r="AM49" s="1039"/>
      <c r="AN49" s="1039"/>
      <c r="AO49" s="1039"/>
      <c r="AP49" s="1039"/>
      <c r="AQ49" s="1039"/>
      <c r="AR49" s="1039"/>
      <c r="AS49" s="1039"/>
      <c r="AT49" s="1039"/>
      <c r="AU49" s="1039"/>
      <c r="AV49" s="1042"/>
      <c r="AW49" s="41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65"/>
      <c r="BK49" s="65"/>
      <c r="BL49" s="65"/>
      <c r="BM49" s="65"/>
      <c r="BN49" s="65"/>
      <c r="BO49" s="65"/>
      <c r="BP49" s="65"/>
      <c r="BQ49" s="65"/>
      <c r="BR49" s="65"/>
      <c r="BS49" s="65"/>
      <c r="BT49" s="65"/>
      <c r="BU49" s="65"/>
      <c r="BV49" s="65"/>
      <c r="BW49" s="65"/>
      <c r="BX49" s="65"/>
    </row>
    <row r="50" spans="1:76" ht="20.100000000000001" customHeight="1" thickBot="1">
      <c r="B50" s="530"/>
      <c r="C50" s="531"/>
      <c r="D50" s="1037"/>
      <c r="E50" s="1031"/>
      <c r="F50" s="1032"/>
      <c r="G50" s="1032"/>
      <c r="H50" s="1032"/>
      <c r="I50" s="1032"/>
      <c r="J50" s="1032"/>
      <c r="K50" s="1032"/>
      <c r="L50" s="1032"/>
      <c r="M50" s="1032"/>
      <c r="N50" s="1032"/>
      <c r="O50" s="1032"/>
      <c r="P50" s="1032"/>
      <c r="Q50" s="1032"/>
      <c r="R50" s="1032"/>
      <c r="S50" s="1032"/>
      <c r="T50" s="1032"/>
      <c r="U50" s="1032"/>
      <c r="V50" s="1032"/>
      <c r="W50" s="1032"/>
      <c r="X50" s="1032"/>
      <c r="Y50" s="1032"/>
      <c r="Z50" s="1032"/>
      <c r="AA50" s="1032"/>
      <c r="AB50" s="1032"/>
      <c r="AC50" s="1032"/>
      <c r="AD50" s="1032"/>
      <c r="AE50" s="1032"/>
      <c r="AF50" s="1032"/>
      <c r="AG50" s="1032"/>
      <c r="AH50" s="1032"/>
      <c r="AI50" s="1032"/>
      <c r="AJ50" s="1032"/>
      <c r="AK50" s="1032"/>
      <c r="AL50" s="1032"/>
      <c r="AM50" s="1032"/>
      <c r="AN50" s="1032"/>
      <c r="AO50" s="1032"/>
      <c r="AP50" s="1032"/>
      <c r="AQ50" s="1032"/>
      <c r="AR50" s="1032"/>
      <c r="AS50" s="1032"/>
      <c r="AT50" s="1032"/>
      <c r="AU50" s="1032"/>
      <c r="AV50" s="1033"/>
      <c r="AW50" s="36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65"/>
      <c r="BK50" s="65"/>
      <c r="BL50" s="65"/>
      <c r="BM50" s="65"/>
      <c r="BN50" s="65"/>
      <c r="BO50" s="65"/>
      <c r="BP50" s="65"/>
      <c r="BQ50" s="65"/>
      <c r="BR50" s="65"/>
      <c r="BS50" s="65"/>
      <c r="BT50" s="65"/>
      <c r="BU50" s="65"/>
      <c r="BV50" s="65"/>
      <c r="BW50" s="65"/>
      <c r="BX50" s="65"/>
    </row>
    <row r="51" spans="1:76" ht="4.5" customHeight="1">
      <c r="AW51" s="36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65"/>
      <c r="BK51" s="65"/>
      <c r="BL51" s="65"/>
      <c r="BM51" s="65"/>
      <c r="BN51" s="65"/>
      <c r="BO51" s="65"/>
      <c r="BP51" s="65"/>
      <c r="BQ51" s="65"/>
      <c r="BR51" s="65"/>
      <c r="BS51" s="65"/>
      <c r="BT51" s="65"/>
      <c r="BU51" s="65"/>
      <c r="BV51" s="65"/>
      <c r="BW51" s="65"/>
      <c r="BX51" s="65"/>
    </row>
    <row r="52" spans="1:76" ht="3.75" customHeight="1" thickBot="1">
      <c r="AW52" s="36"/>
      <c r="AX52" s="46"/>
      <c r="AY52" s="56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5"/>
    </row>
    <row r="53" spans="1:76" ht="24.95" customHeight="1">
      <c r="B53" s="714" t="s">
        <v>67</v>
      </c>
      <c r="C53" s="707" t="s">
        <v>10</v>
      </c>
      <c r="D53" s="707"/>
      <c r="E53" s="707"/>
      <c r="F53" s="707" t="s">
        <v>19</v>
      </c>
      <c r="G53" s="707"/>
      <c r="H53" s="707"/>
      <c r="I53" s="707" t="s">
        <v>68</v>
      </c>
      <c r="J53" s="707"/>
      <c r="K53" s="707"/>
      <c r="L53" s="717" t="s">
        <v>171</v>
      </c>
      <c r="M53" s="717"/>
      <c r="N53" s="717"/>
      <c r="O53" s="717"/>
      <c r="P53" s="717"/>
      <c r="Q53" s="717"/>
      <c r="R53" s="717"/>
      <c r="S53" s="717"/>
      <c r="T53" s="717"/>
      <c r="U53" s="717"/>
      <c r="V53" s="717"/>
      <c r="W53" s="717"/>
      <c r="X53" s="717"/>
      <c r="Y53" s="717"/>
      <c r="Z53" s="717"/>
      <c r="AA53" s="717"/>
      <c r="AB53" s="717"/>
      <c r="AC53" s="717"/>
      <c r="AD53" s="717"/>
      <c r="AE53" s="717"/>
      <c r="AF53" s="717"/>
      <c r="AG53" s="717"/>
      <c r="AH53" s="717"/>
      <c r="AI53" s="717"/>
      <c r="AJ53" s="717"/>
      <c r="AK53" s="717"/>
      <c r="AL53" s="717"/>
      <c r="AM53" s="720" t="s">
        <v>18</v>
      </c>
      <c r="AN53" s="707" t="s">
        <v>10</v>
      </c>
      <c r="AO53" s="707"/>
      <c r="AP53" s="707"/>
      <c r="AQ53" s="707" t="s">
        <v>19</v>
      </c>
      <c r="AR53" s="707"/>
      <c r="AS53" s="707"/>
      <c r="AT53" s="707" t="s">
        <v>20</v>
      </c>
      <c r="AU53" s="707"/>
      <c r="AV53" s="723"/>
      <c r="AX53" s="46"/>
      <c r="AY53" s="56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5"/>
    </row>
    <row r="54" spans="1:76" ht="24.95" customHeight="1">
      <c r="B54" s="715"/>
      <c r="C54" s="661"/>
      <c r="D54" s="661"/>
      <c r="E54" s="661"/>
      <c r="F54" s="661"/>
      <c r="G54" s="661"/>
      <c r="H54" s="661"/>
      <c r="I54" s="661"/>
      <c r="J54" s="661"/>
      <c r="K54" s="661"/>
      <c r="L54" s="718"/>
      <c r="M54" s="718"/>
      <c r="N54" s="718"/>
      <c r="O54" s="718"/>
      <c r="P54" s="718"/>
      <c r="Q54" s="718"/>
      <c r="R54" s="718"/>
      <c r="S54" s="718"/>
      <c r="T54" s="718"/>
      <c r="U54" s="718"/>
      <c r="V54" s="718"/>
      <c r="W54" s="718"/>
      <c r="X54" s="718"/>
      <c r="Y54" s="718"/>
      <c r="Z54" s="718"/>
      <c r="AA54" s="718"/>
      <c r="AB54" s="718"/>
      <c r="AC54" s="718"/>
      <c r="AD54" s="718"/>
      <c r="AE54" s="718"/>
      <c r="AF54" s="718"/>
      <c r="AG54" s="718"/>
      <c r="AH54" s="718"/>
      <c r="AI54" s="718"/>
      <c r="AJ54" s="718"/>
      <c r="AK54" s="718"/>
      <c r="AL54" s="718"/>
      <c r="AM54" s="721"/>
      <c r="AN54" s="721"/>
      <c r="AO54" s="721"/>
      <c r="AP54" s="721"/>
      <c r="AQ54" s="661"/>
      <c r="AR54" s="661"/>
      <c r="AS54" s="661"/>
      <c r="AT54" s="661"/>
      <c r="AU54" s="661"/>
      <c r="AV54" s="712"/>
      <c r="AW54" s="36"/>
      <c r="AX54" s="54"/>
      <c r="AY54" s="57" t="s">
        <v>250</v>
      </c>
      <c r="AZ54" s="58" t="s">
        <v>263</v>
      </c>
      <c r="BA54" s="58" t="s">
        <v>263</v>
      </c>
      <c r="BB54" s="58" t="s">
        <v>264</v>
      </c>
      <c r="BC54" s="58" t="s">
        <v>264</v>
      </c>
      <c r="BD54" s="58" t="s">
        <v>265</v>
      </c>
      <c r="BE54" s="58" t="s">
        <v>265</v>
      </c>
      <c r="BF54" s="58" t="s">
        <v>266</v>
      </c>
      <c r="BG54" s="58" t="s">
        <v>266</v>
      </c>
      <c r="BH54" s="58" t="s">
        <v>267</v>
      </c>
      <c r="BI54" s="58" t="s">
        <v>268</v>
      </c>
      <c r="BJ54" s="59" t="s">
        <v>269</v>
      </c>
      <c r="BK54" s="59" t="s">
        <v>270</v>
      </c>
      <c r="BL54" s="59" t="s">
        <v>270</v>
      </c>
      <c r="BM54" s="60" t="s">
        <v>271</v>
      </c>
      <c r="BN54" s="60" t="s">
        <v>272</v>
      </c>
      <c r="BO54" s="73"/>
      <c r="BP54" s="73"/>
      <c r="BQ54" s="73"/>
      <c r="BR54" s="73"/>
      <c r="BS54" s="73"/>
      <c r="BT54" s="61"/>
      <c r="BU54" s="73"/>
      <c r="BV54" s="73"/>
      <c r="BW54" s="73"/>
      <c r="BX54" s="73"/>
    </row>
    <row r="55" spans="1:76" ht="24.95" customHeight="1" thickBot="1">
      <c r="B55" s="716"/>
      <c r="C55" s="659"/>
      <c r="D55" s="659"/>
      <c r="E55" s="659"/>
      <c r="F55" s="659"/>
      <c r="G55" s="659"/>
      <c r="H55" s="659"/>
      <c r="I55" s="659"/>
      <c r="J55" s="659"/>
      <c r="K55" s="659"/>
      <c r="L55" s="719"/>
      <c r="M55" s="719"/>
      <c r="N55" s="719"/>
      <c r="O55" s="719"/>
      <c r="P55" s="719"/>
      <c r="Q55" s="719"/>
      <c r="R55" s="719"/>
      <c r="S55" s="719"/>
      <c r="T55" s="719"/>
      <c r="U55" s="719"/>
      <c r="V55" s="719"/>
      <c r="W55" s="719"/>
      <c r="X55" s="719"/>
      <c r="Y55" s="719"/>
      <c r="Z55" s="719"/>
      <c r="AA55" s="719"/>
      <c r="AB55" s="719"/>
      <c r="AC55" s="719"/>
      <c r="AD55" s="719"/>
      <c r="AE55" s="719"/>
      <c r="AF55" s="719"/>
      <c r="AG55" s="719"/>
      <c r="AH55" s="719"/>
      <c r="AI55" s="719"/>
      <c r="AJ55" s="719"/>
      <c r="AK55" s="719"/>
      <c r="AL55" s="719"/>
      <c r="AM55" s="722"/>
      <c r="AN55" s="722"/>
      <c r="AO55" s="722"/>
      <c r="AP55" s="722"/>
      <c r="AQ55" s="659"/>
      <c r="AR55" s="659"/>
      <c r="AS55" s="659"/>
      <c r="AT55" s="659"/>
      <c r="AU55" s="659"/>
      <c r="AV55" s="713"/>
      <c r="AW55" s="36"/>
      <c r="AX55" s="54"/>
      <c r="AY55" s="57" t="s">
        <v>400</v>
      </c>
      <c r="AZ55" s="58" t="s">
        <v>411</v>
      </c>
      <c r="BA55" s="58" t="s">
        <v>411</v>
      </c>
      <c r="BB55" s="58" t="s">
        <v>402</v>
      </c>
      <c r="BC55" s="58" t="s">
        <v>402</v>
      </c>
      <c r="BD55" s="58" t="s">
        <v>412</v>
      </c>
      <c r="BE55" s="58" t="s">
        <v>412</v>
      </c>
      <c r="BF55" s="58" t="s">
        <v>413</v>
      </c>
      <c r="BG55" s="58" t="s">
        <v>413</v>
      </c>
      <c r="BH55" s="58" t="s">
        <v>405</v>
      </c>
      <c r="BI55" s="58" t="s">
        <v>406</v>
      </c>
      <c r="BJ55" s="59" t="s">
        <v>370</v>
      </c>
      <c r="BK55" s="59" t="s">
        <v>371</v>
      </c>
      <c r="BL55" s="59" t="s">
        <v>371</v>
      </c>
      <c r="BM55" s="60" t="s">
        <v>271</v>
      </c>
      <c r="BN55" s="60" t="s">
        <v>272</v>
      </c>
      <c r="BO55" s="73">
        <v>100</v>
      </c>
      <c r="BP55" s="73">
        <v>100</v>
      </c>
      <c r="BQ55" s="73">
        <v>200</v>
      </c>
      <c r="BR55" s="73">
        <v>200</v>
      </c>
      <c r="BS55" s="73">
        <v>225</v>
      </c>
      <c r="BT55" s="61"/>
      <c r="BU55" s="73">
        <v>1</v>
      </c>
      <c r="BV55" s="73">
        <v>3</v>
      </c>
      <c r="BW55" s="73">
        <v>3</v>
      </c>
      <c r="BX55" s="73">
        <v>3.5</v>
      </c>
    </row>
    <row r="56" spans="1:76" ht="27" customHeight="1">
      <c r="B56" s="641" t="s">
        <v>14</v>
      </c>
      <c r="C56" s="609"/>
      <c r="D56" s="609"/>
      <c r="E56" s="609"/>
      <c r="F56" s="609"/>
      <c r="G56" s="609"/>
      <c r="H56" s="609"/>
      <c r="I56" s="609" t="s">
        <v>15</v>
      </c>
      <c r="J56" s="609"/>
      <c r="K56" s="609"/>
      <c r="L56" s="609"/>
      <c r="M56" s="609"/>
      <c r="N56" s="609"/>
      <c r="O56" s="609"/>
      <c r="P56" s="609"/>
      <c r="Q56" s="609"/>
      <c r="R56" s="609"/>
      <c r="S56" s="609"/>
      <c r="T56" s="609"/>
      <c r="U56" s="609" t="s">
        <v>279</v>
      </c>
      <c r="V56" s="609"/>
      <c r="W56" s="609"/>
      <c r="X56" s="609"/>
      <c r="Y56" s="609"/>
      <c r="Z56" s="609"/>
      <c r="AA56" s="609"/>
      <c r="AB56" s="609"/>
      <c r="AC56" s="609"/>
      <c r="AD56" s="609"/>
      <c r="AE56" s="609"/>
      <c r="AF56" s="609"/>
      <c r="AG56" s="609" t="s">
        <v>16</v>
      </c>
      <c r="AH56" s="609"/>
      <c r="AI56" s="609"/>
      <c r="AJ56" s="609"/>
      <c r="AK56" s="728">
        <f ca="1">TODAY()</f>
        <v>44669</v>
      </c>
      <c r="AL56" s="728"/>
      <c r="AM56" s="728"/>
      <c r="AN56" s="728"/>
      <c r="AO56" s="728"/>
      <c r="AP56" s="728"/>
      <c r="AQ56" s="729" t="s">
        <v>476</v>
      </c>
      <c r="AR56" s="729"/>
      <c r="AS56" s="729"/>
      <c r="AT56" s="729"/>
      <c r="AU56" s="729"/>
      <c r="AV56" s="730"/>
      <c r="AW56" s="36"/>
      <c r="AX56" s="54"/>
      <c r="AY56" s="57" t="s">
        <v>461</v>
      </c>
      <c r="AZ56" s="58" t="s">
        <v>397</v>
      </c>
      <c r="BA56" s="58" t="s">
        <v>397</v>
      </c>
      <c r="BB56" s="58" t="s">
        <v>415</v>
      </c>
      <c r="BC56" s="58" t="s">
        <v>415</v>
      </c>
      <c r="BD56" s="58" t="s">
        <v>377</v>
      </c>
      <c r="BE56" s="58" t="s">
        <v>377</v>
      </c>
      <c r="BF56" s="58" t="s">
        <v>408</v>
      </c>
      <c r="BG56" s="58" t="s">
        <v>408</v>
      </c>
      <c r="BH56" s="58" t="s">
        <v>416</v>
      </c>
      <c r="BI56" s="58" t="s">
        <v>353</v>
      </c>
      <c r="BJ56" s="59" t="s">
        <v>409</v>
      </c>
      <c r="BK56" s="59" t="s">
        <v>410</v>
      </c>
      <c r="BL56" s="59" t="s">
        <v>410</v>
      </c>
      <c r="BM56" s="60" t="s">
        <v>271</v>
      </c>
      <c r="BN56" s="60" t="s">
        <v>272</v>
      </c>
      <c r="BO56" s="73" t="s">
        <v>417</v>
      </c>
      <c r="BP56" s="73" t="s">
        <v>417</v>
      </c>
      <c r="BQ56" s="73">
        <v>200</v>
      </c>
      <c r="BR56" s="73">
        <v>200</v>
      </c>
      <c r="BS56" s="73">
        <v>150</v>
      </c>
      <c r="BT56" s="61" t="s">
        <v>356</v>
      </c>
      <c r="BU56" s="73">
        <v>1.5</v>
      </c>
      <c r="BV56" s="73">
        <v>3</v>
      </c>
      <c r="BW56" s="73">
        <v>3.2</v>
      </c>
      <c r="BX56" s="73">
        <v>3</v>
      </c>
    </row>
    <row r="57" spans="1:76" ht="27" customHeight="1" thickBot="1">
      <c r="B57" s="731" t="s">
        <v>11</v>
      </c>
      <c r="C57" s="659"/>
      <c r="D57" s="659"/>
      <c r="E57" s="659"/>
      <c r="F57" s="659"/>
      <c r="G57" s="659"/>
      <c r="H57" s="659"/>
      <c r="I57" s="732" t="s">
        <v>374</v>
      </c>
      <c r="J57" s="732"/>
      <c r="K57" s="732"/>
      <c r="L57" s="732"/>
      <c r="M57" s="732"/>
      <c r="N57" s="732"/>
      <c r="O57" s="732"/>
      <c r="P57" s="732"/>
      <c r="Q57" s="732"/>
      <c r="R57" s="732"/>
      <c r="S57" s="732"/>
      <c r="T57" s="732"/>
      <c r="U57" s="733" t="s">
        <v>502</v>
      </c>
      <c r="V57" s="733"/>
      <c r="W57" s="733"/>
      <c r="X57" s="733"/>
      <c r="Y57" s="733"/>
      <c r="Z57" s="733"/>
      <c r="AA57" s="733"/>
      <c r="AB57" s="733"/>
      <c r="AC57" s="733"/>
      <c r="AD57" s="733"/>
      <c r="AE57" s="733"/>
      <c r="AF57" s="733"/>
      <c r="AG57" s="724" t="s">
        <v>159</v>
      </c>
      <c r="AH57" s="724"/>
      <c r="AI57" s="724"/>
      <c r="AJ57" s="724"/>
      <c r="AK57" s="725" t="s">
        <v>174</v>
      </c>
      <c r="AL57" s="725"/>
      <c r="AM57" s="725"/>
      <c r="AN57" s="725"/>
      <c r="AO57" s="725"/>
      <c r="AP57" s="725"/>
      <c r="AQ57" s="726" t="s">
        <v>173</v>
      </c>
      <c r="AR57" s="726"/>
      <c r="AS57" s="726"/>
      <c r="AT57" s="726"/>
      <c r="AU57" s="726"/>
      <c r="AV57" s="727"/>
      <c r="AW57" s="36"/>
      <c r="AX57" s="54"/>
      <c r="AY57" s="57" t="s">
        <v>455</v>
      </c>
      <c r="AZ57" s="58" t="s">
        <v>391</v>
      </c>
      <c r="BA57" s="58" t="s">
        <v>391</v>
      </c>
      <c r="BB57" s="58" t="s">
        <v>392</v>
      </c>
      <c r="BC57" s="58" t="s">
        <v>392</v>
      </c>
      <c r="BD57" s="58" t="s">
        <v>265</v>
      </c>
      <c r="BE57" s="58" t="s">
        <v>265</v>
      </c>
      <c r="BF57" s="58" t="s">
        <v>393</v>
      </c>
      <c r="BG57" s="58" t="s">
        <v>393</v>
      </c>
      <c r="BH57" s="58" t="s">
        <v>394</v>
      </c>
      <c r="BI57" s="58" t="s">
        <v>369</v>
      </c>
      <c r="BJ57" s="59" t="s">
        <v>269</v>
      </c>
      <c r="BK57" s="59" t="s">
        <v>270</v>
      </c>
      <c r="BL57" s="59" t="s">
        <v>270</v>
      </c>
      <c r="BM57" s="60" t="s">
        <v>271</v>
      </c>
      <c r="BN57" s="60" t="s">
        <v>272</v>
      </c>
      <c r="BO57" s="73">
        <v>110</v>
      </c>
      <c r="BP57" s="73">
        <v>110</v>
      </c>
      <c r="BQ57" s="73">
        <v>200</v>
      </c>
      <c r="BR57" s="73">
        <v>200</v>
      </c>
      <c r="BS57" s="73">
        <v>150</v>
      </c>
      <c r="BT57" s="61" t="s">
        <v>356</v>
      </c>
      <c r="BU57" s="73">
        <v>2</v>
      </c>
      <c r="BV57" s="73">
        <v>3</v>
      </c>
      <c r="BW57" s="73">
        <v>3</v>
      </c>
      <c r="BX57" s="73">
        <v>3.5</v>
      </c>
    </row>
    <row r="58" spans="1:76" ht="27" customHeight="1" thickBot="1">
      <c r="A58" s="691" t="str">
        <f>MID(I57,1,12)</f>
        <v>(E370)0.4x45</v>
      </c>
      <c r="B58" s="692" t="s">
        <v>21</v>
      </c>
      <c r="C58" s="693"/>
      <c r="D58" s="693"/>
      <c r="E58" s="693"/>
      <c r="F58" s="693"/>
      <c r="G58" s="693"/>
      <c r="H58" s="693"/>
      <c r="I58" s="693"/>
      <c r="J58" s="693"/>
      <c r="K58" s="693"/>
      <c r="L58" s="693"/>
      <c r="M58" s="693"/>
      <c r="N58" s="693"/>
      <c r="O58" s="693"/>
      <c r="P58" s="693"/>
      <c r="Q58" s="693"/>
      <c r="R58" s="693"/>
      <c r="S58" s="693"/>
      <c r="T58" s="693"/>
      <c r="U58" s="693"/>
      <c r="V58" s="693"/>
      <c r="W58" s="693"/>
      <c r="X58" s="693"/>
      <c r="Y58" s="693"/>
      <c r="Z58" s="693"/>
      <c r="AA58" s="693"/>
      <c r="AB58" s="693"/>
      <c r="AC58" s="693"/>
      <c r="AD58" s="693"/>
      <c r="AE58" s="693"/>
      <c r="AF58" s="693"/>
      <c r="AG58" s="693"/>
      <c r="AH58" s="694"/>
      <c r="AI58" s="695" t="s">
        <v>248</v>
      </c>
      <c r="AJ58" s="696"/>
      <c r="AK58" s="696"/>
      <c r="AL58" s="696"/>
      <c r="AM58" s="696"/>
      <c r="AN58" s="696"/>
      <c r="AO58" s="696"/>
      <c r="AP58" s="696"/>
      <c r="AQ58" s="696"/>
      <c r="AR58" s="696"/>
      <c r="AS58" s="696"/>
      <c r="AT58" s="696"/>
      <c r="AU58" s="696"/>
      <c r="AV58" s="697"/>
      <c r="AW58" s="36"/>
      <c r="AX58" s="54"/>
      <c r="AY58" s="57" t="s">
        <v>462</v>
      </c>
      <c r="AZ58" s="58" t="s">
        <v>397</v>
      </c>
      <c r="BA58" s="58" t="s">
        <v>397</v>
      </c>
      <c r="BB58" s="58" t="s">
        <v>392</v>
      </c>
      <c r="BC58" s="58" t="s">
        <v>392</v>
      </c>
      <c r="BD58" s="58" t="s">
        <v>377</v>
      </c>
      <c r="BE58" s="58" t="s">
        <v>377</v>
      </c>
      <c r="BF58" s="58" t="s">
        <v>398</v>
      </c>
      <c r="BG58" s="58" t="s">
        <v>398</v>
      </c>
      <c r="BH58" s="58" t="s">
        <v>379</v>
      </c>
      <c r="BI58" s="58" t="s">
        <v>268</v>
      </c>
      <c r="BJ58" s="59" t="s">
        <v>354</v>
      </c>
      <c r="BK58" s="59" t="s">
        <v>355</v>
      </c>
      <c r="BL58" s="59" t="s">
        <v>355</v>
      </c>
      <c r="BM58" s="60" t="s">
        <v>271</v>
      </c>
      <c r="BN58" s="60" t="s">
        <v>272</v>
      </c>
      <c r="BO58" s="73"/>
      <c r="BP58" s="73"/>
      <c r="BQ58" s="73"/>
      <c r="BR58" s="73"/>
      <c r="BS58" s="73"/>
      <c r="BT58" s="61"/>
      <c r="BU58" s="73"/>
      <c r="BV58" s="73"/>
      <c r="BW58" s="73"/>
      <c r="BX58" s="73"/>
    </row>
    <row r="59" spans="1:76" ht="27" customHeight="1">
      <c r="A59" s="691"/>
      <c r="B59" s="704" t="s">
        <v>170</v>
      </c>
      <c r="C59" s="705"/>
      <c r="D59" s="706" t="s">
        <v>495</v>
      </c>
      <c r="E59" s="706"/>
      <c r="F59" s="706"/>
      <c r="G59" s="706"/>
      <c r="H59" s="707" t="s">
        <v>23</v>
      </c>
      <c r="I59" s="707"/>
      <c r="J59" s="707"/>
      <c r="K59" s="707"/>
      <c r="L59" s="707"/>
      <c r="M59" s="707"/>
      <c r="N59" s="706" t="s">
        <v>317</v>
      </c>
      <c r="O59" s="706"/>
      <c r="P59" s="706"/>
      <c r="Q59" s="706"/>
      <c r="R59" s="706"/>
      <c r="S59" s="706"/>
      <c r="T59" s="706"/>
      <c r="U59" s="706"/>
      <c r="V59" s="707" t="s">
        <v>488</v>
      </c>
      <c r="W59" s="707"/>
      <c r="X59" s="707"/>
      <c r="Y59" s="707"/>
      <c r="Z59" s="707"/>
      <c r="AA59" s="707"/>
      <c r="AB59" s="706" t="s">
        <v>317</v>
      </c>
      <c r="AC59" s="706"/>
      <c r="AD59" s="706"/>
      <c r="AE59" s="706"/>
      <c r="AF59" s="706"/>
      <c r="AG59" s="706"/>
      <c r="AH59" s="708"/>
      <c r="AI59" s="698"/>
      <c r="AJ59" s="699"/>
      <c r="AK59" s="699"/>
      <c r="AL59" s="699"/>
      <c r="AM59" s="699"/>
      <c r="AN59" s="699"/>
      <c r="AO59" s="699"/>
      <c r="AP59" s="699"/>
      <c r="AQ59" s="699"/>
      <c r="AR59" s="699"/>
      <c r="AS59" s="699"/>
      <c r="AT59" s="699"/>
      <c r="AU59" s="699"/>
      <c r="AV59" s="700"/>
      <c r="AW59" s="67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</row>
    <row r="60" spans="1:76" ht="30" customHeight="1">
      <c r="A60" s="691"/>
      <c r="B60" s="675" t="s">
        <v>418</v>
      </c>
      <c r="C60" s="676"/>
      <c r="D60" s="676" t="s">
        <v>419</v>
      </c>
      <c r="E60" s="676"/>
      <c r="F60" s="676"/>
      <c r="G60" s="676"/>
      <c r="H60" s="677" t="s">
        <v>255</v>
      </c>
      <c r="I60" s="678"/>
      <c r="J60" s="678"/>
      <c r="K60" s="679"/>
      <c r="L60" s="690" t="s">
        <v>420</v>
      </c>
      <c r="M60" s="690"/>
      <c r="N60" s="690"/>
      <c r="O60" s="73" t="s">
        <v>425</v>
      </c>
      <c r="P60" s="686" t="s">
        <v>421</v>
      </c>
      <c r="Q60" s="686"/>
      <c r="R60" s="686"/>
      <c r="S60" s="686"/>
      <c r="T60" s="686"/>
      <c r="U60" s="686"/>
      <c r="V60" s="686"/>
      <c r="W60" s="686"/>
      <c r="X60" s="686"/>
      <c r="Y60" s="686"/>
      <c r="Z60" s="686"/>
      <c r="AA60" s="686"/>
      <c r="AB60" s="686"/>
      <c r="AC60" s="687" t="s">
        <v>423</v>
      </c>
      <c r="AD60" s="687"/>
      <c r="AE60" s="687"/>
      <c r="AF60" s="687"/>
      <c r="AG60" s="687"/>
      <c r="AH60" s="688"/>
      <c r="AI60" s="698"/>
      <c r="AJ60" s="699"/>
      <c r="AK60" s="699"/>
      <c r="AL60" s="699"/>
      <c r="AM60" s="699"/>
      <c r="AN60" s="699"/>
      <c r="AO60" s="699"/>
      <c r="AP60" s="699"/>
      <c r="AQ60" s="699"/>
      <c r="AR60" s="699"/>
      <c r="AS60" s="699"/>
      <c r="AT60" s="699"/>
      <c r="AU60" s="699"/>
      <c r="AV60" s="700"/>
      <c r="AW60" s="67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</row>
    <row r="61" spans="1:76" ht="30" customHeight="1">
      <c r="A61" s="691"/>
      <c r="B61" s="675"/>
      <c r="C61" s="676"/>
      <c r="D61" s="676"/>
      <c r="E61" s="676"/>
      <c r="F61" s="676"/>
      <c r="G61" s="676"/>
      <c r="H61" s="683"/>
      <c r="I61" s="684"/>
      <c r="J61" s="684"/>
      <c r="K61" s="685"/>
      <c r="L61" s="690" t="s">
        <v>424</v>
      </c>
      <c r="M61" s="690"/>
      <c r="N61" s="690"/>
      <c r="O61" s="73"/>
      <c r="P61" s="686"/>
      <c r="Q61" s="686"/>
      <c r="R61" s="686"/>
      <c r="S61" s="686"/>
      <c r="T61" s="686"/>
      <c r="U61" s="686"/>
      <c r="V61" s="686"/>
      <c r="W61" s="686"/>
      <c r="X61" s="686"/>
      <c r="Y61" s="686"/>
      <c r="Z61" s="686"/>
      <c r="AA61" s="686"/>
      <c r="AB61" s="686"/>
      <c r="AC61" s="687" t="s">
        <v>423</v>
      </c>
      <c r="AD61" s="687"/>
      <c r="AE61" s="687"/>
      <c r="AF61" s="687"/>
      <c r="AG61" s="687"/>
      <c r="AH61" s="688"/>
      <c r="AI61" s="698"/>
      <c r="AJ61" s="699"/>
      <c r="AK61" s="699"/>
      <c r="AL61" s="699"/>
      <c r="AM61" s="699"/>
      <c r="AN61" s="699"/>
      <c r="AO61" s="699"/>
      <c r="AP61" s="699"/>
      <c r="AQ61" s="699"/>
      <c r="AR61" s="699"/>
      <c r="AS61" s="699"/>
      <c r="AT61" s="699"/>
      <c r="AU61" s="699"/>
      <c r="AV61" s="700"/>
      <c r="AW61" s="674"/>
      <c r="AX61" s="55" t="s">
        <v>162</v>
      </c>
      <c r="AY61" s="57" t="s">
        <v>144</v>
      </c>
      <c r="AZ61" s="58" t="s">
        <v>92</v>
      </c>
      <c r="BA61" s="58" t="s">
        <v>92</v>
      </c>
      <c r="BB61" s="58" t="s">
        <v>93</v>
      </c>
      <c r="BC61" s="58" t="s">
        <v>93</v>
      </c>
      <c r="BD61" s="58" t="s">
        <v>79</v>
      </c>
      <c r="BE61" s="58" t="s">
        <v>79</v>
      </c>
      <c r="BF61" s="58" t="s">
        <v>94</v>
      </c>
      <c r="BG61" s="58" t="s">
        <v>94</v>
      </c>
      <c r="BH61" s="58" t="s">
        <v>95</v>
      </c>
      <c r="BI61" s="58" t="s">
        <v>96</v>
      </c>
      <c r="BJ61" s="59" t="s">
        <v>257</v>
      </c>
      <c r="BK61" s="59" t="s">
        <v>148</v>
      </c>
      <c r="BL61" s="59" t="s">
        <v>148</v>
      </c>
      <c r="BM61" s="60" t="s">
        <v>105</v>
      </c>
      <c r="BN61" s="60" t="s">
        <v>48</v>
      </c>
      <c r="BO61" s="73">
        <v>200</v>
      </c>
      <c r="BP61" s="73">
        <v>135</v>
      </c>
      <c r="BQ61" s="73">
        <v>160</v>
      </c>
      <c r="BR61" s="73">
        <v>235</v>
      </c>
      <c r="BS61" s="73" t="s">
        <v>150</v>
      </c>
      <c r="BT61" s="61" t="s">
        <v>147</v>
      </c>
      <c r="BU61" s="62">
        <v>2</v>
      </c>
      <c r="BV61" s="73">
        <v>3.5</v>
      </c>
      <c r="BW61" s="73">
        <v>3.5</v>
      </c>
      <c r="BX61" s="73">
        <v>2.5</v>
      </c>
    </row>
    <row r="62" spans="1:76" ht="30" customHeight="1" thickBot="1">
      <c r="A62" s="35" t="str">
        <f>MID(U57,6,2)</f>
        <v>AL</v>
      </c>
      <c r="B62" s="675"/>
      <c r="C62" s="676"/>
      <c r="D62" s="676" t="s">
        <v>426</v>
      </c>
      <c r="E62" s="676"/>
      <c r="F62" s="676"/>
      <c r="G62" s="676"/>
      <c r="H62" s="689" t="s">
        <v>427</v>
      </c>
      <c r="I62" s="689"/>
      <c r="J62" s="689"/>
      <c r="K62" s="689"/>
      <c r="L62" s="686" t="s">
        <v>428</v>
      </c>
      <c r="M62" s="686"/>
      <c r="N62" s="686"/>
      <c r="O62" s="686"/>
      <c r="P62" s="686" t="s">
        <v>429</v>
      </c>
      <c r="Q62" s="686"/>
      <c r="R62" s="686"/>
      <c r="S62" s="686" t="s">
        <v>422</v>
      </c>
      <c r="T62" s="686"/>
      <c r="U62" s="686"/>
      <c r="V62" s="686"/>
      <c r="W62" s="686"/>
      <c r="X62" s="686"/>
      <c r="Y62" s="686"/>
      <c r="Z62" s="686"/>
      <c r="AA62" s="686"/>
      <c r="AB62" s="686"/>
      <c r="AC62" s="687" t="s">
        <v>423</v>
      </c>
      <c r="AD62" s="687"/>
      <c r="AE62" s="687"/>
      <c r="AF62" s="687"/>
      <c r="AG62" s="687"/>
      <c r="AH62" s="688"/>
      <c r="AI62" s="701"/>
      <c r="AJ62" s="702"/>
      <c r="AK62" s="702"/>
      <c r="AL62" s="702"/>
      <c r="AM62" s="702"/>
      <c r="AN62" s="702"/>
      <c r="AO62" s="702"/>
      <c r="AP62" s="702"/>
      <c r="AQ62" s="702"/>
      <c r="AR62" s="702"/>
      <c r="AS62" s="702"/>
      <c r="AT62" s="702"/>
      <c r="AU62" s="702"/>
      <c r="AV62" s="703"/>
      <c r="AW62" s="674"/>
      <c r="AX62" s="55" t="s">
        <v>254</v>
      </c>
      <c r="AY62" s="57" t="s">
        <v>158</v>
      </c>
      <c r="AZ62" s="58" t="s">
        <v>151</v>
      </c>
      <c r="BA62" s="58" t="s">
        <v>151</v>
      </c>
      <c r="BB62" s="58" t="s">
        <v>152</v>
      </c>
      <c r="BC62" s="58" t="s">
        <v>152</v>
      </c>
      <c r="BD62" s="58" t="s">
        <v>79</v>
      </c>
      <c r="BE62" s="58" t="s">
        <v>79</v>
      </c>
      <c r="BF62" s="58" t="s">
        <v>153</v>
      </c>
      <c r="BG62" s="58" t="s">
        <v>153</v>
      </c>
      <c r="BH62" s="58" t="s">
        <v>154</v>
      </c>
      <c r="BI62" s="58" t="s">
        <v>155</v>
      </c>
      <c r="BJ62" s="59" t="s">
        <v>258</v>
      </c>
      <c r="BK62" s="59" t="s">
        <v>256</v>
      </c>
      <c r="BL62" s="59" t="s">
        <v>256</v>
      </c>
      <c r="BM62" s="60" t="s">
        <v>105</v>
      </c>
      <c r="BN62" s="60" t="s">
        <v>48</v>
      </c>
      <c r="BO62" s="73">
        <v>200</v>
      </c>
      <c r="BP62" s="73">
        <v>170</v>
      </c>
      <c r="BQ62" s="73">
        <v>140</v>
      </c>
      <c r="BR62" s="73">
        <v>200</v>
      </c>
      <c r="BS62" s="73">
        <v>220</v>
      </c>
      <c r="BT62" s="61" t="s">
        <v>147</v>
      </c>
      <c r="BU62" s="73">
        <v>1.5</v>
      </c>
      <c r="BV62" s="62">
        <v>3.5</v>
      </c>
      <c r="BW62" s="73">
        <v>3.5</v>
      </c>
      <c r="BX62" s="73">
        <v>4.5</v>
      </c>
    </row>
    <row r="63" spans="1:76" ht="30" customHeight="1" thickBot="1">
      <c r="B63" s="675"/>
      <c r="C63" s="676"/>
      <c r="D63" s="676"/>
      <c r="E63" s="676"/>
      <c r="F63" s="676"/>
      <c r="G63" s="676"/>
      <c r="H63" s="689" t="s">
        <v>430</v>
      </c>
      <c r="I63" s="689"/>
      <c r="J63" s="689"/>
      <c r="K63" s="689"/>
      <c r="L63" s="686" t="s">
        <v>477</v>
      </c>
      <c r="M63" s="686"/>
      <c r="N63" s="686"/>
      <c r="O63" s="686"/>
      <c r="P63" s="686"/>
      <c r="Q63" s="686"/>
      <c r="R63" s="686"/>
      <c r="S63" s="686"/>
      <c r="T63" s="686"/>
      <c r="U63" s="686"/>
      <c r="V63" s="686"/>
      <c r="W63" s="686"/>
      <c r="X63" s="686"/>
      <c r="Y63" s="686"/>
      <c r="Z63" s="686"/>
      <c r="AA63" s="686"/>
      <c r="AB63" s="686"/>
      <c r="AC63" s="687" t="s">
        <v>423</v>
      </c>
      <c r="AD63" s="687"/>
      <c r="AE63" s="687"/>
      <c r="AF63" s="687"/>
      <c r="AG63" s="687"/>
      <c r="AH63" s="688"/>
      <c r="AI63" s="561" t="s">
        <v>291</v>
      </c>
      <c r="AJ63" s="562"/>
      <c r="AK63" s="562"/>
      <c r="AL63" s="562"/>
      <c r="AM63" s="562"/>
      <c r="AN63" s="562"/>
      <c r="AO63" s="562"/>
      <c r="AP63" s="562"/>
      <c r="AQ63" s="562"/>
      <c r="AR63" s="562"/>
      <c r="AS63" s="562"/>
      <c r="AT63" s="562"/>
      <c r="AU63" s="562"/>
      <c r="AV63" s="563"/>
      <c r="AW63" s="37"/>
      <c r="AY63" s="57" t="s">
        <v>249</v>
      </c>
      <c r="AZ63" s="58" t="s">
        <v>156</v>
      </c>
      <c r="BA63" s="58" t="s">
        <v>156</v>
      </c>
      <c r="BB63" s="58" t="s">
        <v>160</v>
      </c>
      <c r="BC63" s="58" t="s">
        <v>160</v>
      </c>
      <c r="BD63" s="58" t="s">
        <v>79</v>
      </c>
      <c r="BE63" s="58" t="s">
        <v>79</v>
      </c>
      <c r="BF63" s="58" t="s">
        <v>94</v>
      </c>
      <c r="BG63" s="58" t="s">
        <v>94</v>
      </c>
      <c r="BH63" s="58" t="s">
        <v>154</v>
      </c>
      <c r="BI63" s="58" t="s">
        <v>155</v>
      </c>
      <c r="BJ63" s="59" t="s">
        <v>157</v>
      </c>
      <c r="BK63" s="59" t="s">
        <v>149</v>
      </c>
      <c r="BL63" s="59" t="s">
        <v>149</v>
      </c>
      <c r="BM63" s="60" t="s">
        <v>105</v>
      </c>
      <c r="BN63" s="60" t="s">
        <v>48</v>
      </c>
      <c r="BO63" s="73">
        <v>200</v>
      </c>
      <c r="BP63" s="73">
        <v>180</v>
      </c>
      <c r="BQ63" s="73">
        <v>205</v>
      </c>
      <c r="BR63" s="73">
        <v>200</v>
      </c>
      <c r="BS63" s="73">
        <v>200</v>
      </c>
      <c r="BT63" s="61"/>
      <c r="BU63" s="73">
        <v>3</v>
      </c>
      <c r="BV63" s="73">
        <v>3.5</v>
      </c>
      <c r="BW63" s="73">
        <v>3.5</v>
      </c>
      <c r="BX63" s="73">
        <v>4</v>
      </c>
    </row>
    <row r="64" spans="1:76" ht="27" customHeight="1" thickBot="1">
      <c r="A64" s="654" t="str">
        <f>U57</f>
        <v>LD19BAL-200604D0</v>
      </c>
      <c r="B64" s="660" t="s">
        <v>431</v>
      </c>
      <c r="C64" s="661"/>
      <c r="D64" s="661"/>
      <c r="E64" s="661"/>
      <c r="F64" s="661"/>
      <c r="G64" s="661"/>
      <c r="H64" s="982" t="s">
        <v>441</v>
      </c>
      <c r="I64" s="982"/>
      <c r="J64" s="982"/>
      <c r="K64" s="982"/>
      <c r="L64" s="982"/>
      <c r="M64" s="982"/>
      <c r="N64" s="982"/>
      <c r="O64" s="982"/>
      <c r="P64" s="982"/>
      <c r="Q64" s="982"/>
      <c r="R64" s="982"/>
      <c r="S64" s="53" t="s">
        <v>432</v>
      </c>
      <c r="T64" s="53"/>
      <c r="U64" s="53"/>
      <c r="V64" s="536" t="s">
        <v>433</v>
      </c>
      <c r="W64" s="550"/>
      <c r="X64" s="550"/>
      <c r="Y64" s="550"/>
      <c r="Z64" s="550"/>
      <c r="AA64" s="550"/>
      <c r="AB64" s="551"/>
      <c r="AC64" s="983" t="s">
        <v>434</v>
      </c>
      <c r="AD64" s="819"/>
      <c r="AE64" s="819"/>
      <c r="AF64" s="819"/>
      <c r="AG64" s="819"/>
      <c r="AH64" s="820"/>
      <c r="AI64" s="755" t="s">
        <v>292</v>
      </c>
      <c r="AJ64" s="756"/>
      <c r="AK64" s="765"/>
      <c r="AL64" s="765"/>
      <c r="AM64" s="765"/>
      <c r="AN64" s="765"/>
      <c r="AO64" s="765"/>
      <c r="AP64" s="756" t="s">
        <v>293</v>
      </c>
      <c r="AQ64" s="756"/>
      <c r="AR64" s="765" t="s">
        <v>294</v>
      </c>
      <c r="AS64" s="765"/>
      <c r="AT64" s="765"/>
      <c r="AU64" s="765"/>
      <c r="AV64" s="766"/>
      <c r="AW64" s="36"/>
      <c r="AY64" s="51" t="s">
        <v>161</v>
      </c>
      <c r="AZ64" s="58" t="s">
        <v>156</v>
      </c>
      <c r="BA64" s="58" t="s">
        <v>156</v>
      </c>
      <c r="BB64" s="58" t="s">
        <v>160</v>
      </c>
      <c r="BC64" s="58" t="s">
        <v>160</v>
      </c>
      <c r="BD64" s="58" t="s">
        <v>79</v>
      </c>
      <c r="BE64" s="58" t="s">
        <v>79</v>
      </c>
      <c r="BF64" s="58" t="s">
        <v>94</v>
      </c>
      <c r="BG64" s="58" t="s">
        <v>94</v>
      </c>
      <c r="BH64" s="58" t="s">
        <v>154</v>
      </c>
      <c r="BI64" s="58" t="s">
        <v>155</v>
      </c>
      <c r="BJ64" s="59" t="s">
        <v>86</v>
      </c>
      <c r="BK64" s="59" t="s">
        <v>148</v>
      </c>
      <c r="BL64" s="59" t="s">
        <v>148</v>
      </c>
      <c r="BM64" s="60" t="s">
        <v>105</v>
      </c>
      <c r="BN64" s="60" t="s">
        <v>48</v>
      </c>
      <c r="BO64" s="73">
        <v>200</v>
      </c>
      <c r="BP64" s="73">
        <v>120</v>
      </c>
      <c r="BQ64" s="73">
        <v>170</v>
      </c>
      <c r="BR64" s="73">
        <v>215</v>
      </c>
      <c r="BS64" s="73">
        <v>230</v>
      </c>
      <c r="BT64" s="61"/>
      <c r="BU64" s="73">
        <v>1.5</v>
      </c>
      <c r="BV64" s="73">
        <v>4</v>
      </c>
      <c r="BW64" s="73">
        <v>3.5</v>
      </c>
      <c r="BX64" s="73">
        <v>4</v>
      </c>
    </row>
    <row r="65" spans="1:76" ht="27" customHeight="1" thickBot="1">
      <c r="A65" s="654"/>
      <c r="B65" s="660" t="s">
        <v>435</v>
      </c>
      <c r="C65" s="661"/>
      <c r="D65" s="661"/>
      <c r="E65" s="661"/>
      <c r="F65" s="661"/>
      <c r="G65" s="661"/>
      <c r="H65" s="662"/>
      <c r="I65" s="662"/>
      <c r="J65" s="662"/>
      <c r="K65" s="662"/>
      <c r="L65" s="662"/>
      <c r="M65" s="662"/>
      <c r="N65" s="662"/>
      <c r="O65" s="662"/>
      <c r="P65" s="662"/>
      <c r="Q65" s="662"/>
      <c r="R65" s="662"/>
      <c r="S65" s="661" t="s">
        <v>436</v>
      </c>
      <c r="T65" s="661"/>
      <c r="U65" s="661"/>
      <c r="V65" s="661"/>
      <c r="W65" s="661"/>
      <c r="X65" s="661"/>
      <c r="Y65" s="985"/>
      <c r="Z65" s="985"/>
      <c r="AA65" s="985"/>
      <c r="AB65" s="985"/>
      <c r="AC65" s="985"/>
      <c r="AD65" s="985"/>
      <c r="AE65" s="985"/>
      <c r="AF65" s="985"/>
      <c r="AG65" s="985"/>
      <c r="AH65" s="986"/>
      <c r="AI65" s="561" t="s">
        <v>290</v>
      </c>
      <c r="AJ65" s="562"/>
      <c r="AK65" s="562"/>
      <c r="AL65" s="562"/>
      <c r="AM65" s="562"/>
      <c r="AN65" s="562"/>
      <c r="AO65" s="562"/>
      <c r="AP65" s="562"/>
      <c r="AQ65" s="562"/>
      <c r="AR65" s="562"/>
      <c r="AS65" s="562"/>
      <c r="AT65" s="562"/>
      <c r="AU65" s="562"/>
      <c r="AV65" s="563"/>
      <c r="AW65" s="653"/>
      <c r="AY65" s="57" t="s">
        <v>364</v>
      </c>
      <c r="AZ65" s="58" t="s">
        <v>365</v>
      </c>
      <c r="BA65" s="58" t="s">
        <v>365</v>
      </c>
      <c r="BB65" s="58" t="s">
        <v>366</v>
      </c>
      <c r="BC65" s="58" t="s">
        <v>366</v>
      </c>
      <c r="BD65" s="58" t="s">
        <v>367</v>
      </c>
      <c r="BE65" s="58" t="s">
        <v>367</v>
      </c>
      <c r="BF65" s="58" t="s">
        <v>368</v>
      </c>
      <c r="BG65" s="58" t="s">
        <v>368</v>
      </c>
      <c r="BH65" s="58" t="s">
        <v>360</v>
      </c>
      <c r="BI65" s="58" t="s">
        <v>369</v>
      </c>
      <c r="BJ65" s="59" t="s">
        <v>370</v>
      </c>
      <c r="BK65" s="59" t="s">
        <v>371</v>
      </c>
      <c r="BL65" s="59" t="s">
        <v>371</v>
      </c>
      <c r="BM65" s="60" t="s">
        <v>271</v>
      </c>
      <c r="BN65" s="60" t="s">
        <v>272</v>
      </c>
      <c r="BO65" s="73">
        <v>100</v>
      </c>
      <c r="BP65" s="73">
        <v>110</v>
      </c>
      <c r="BQ65" s="73">
        <v>210</v>
      </c>
      <c r="BR65" s="73">
        <v>230</v>
      </c>
      <c r="BS65" s="73">
        <v>155</v>
      </c>
      <c r="BT65" s="61" t="s">
        <v>356</v>
      </c>
      <c r="BU65" s="73">
        <v>1.5</v>
      </c>
      <c r="BV65" s="73">
        <v>2.5</v>
      </c>
      <c r="BW65" s="73">
        <v>3</v>
      </c>
      <c r="BX65" s="73">
        <v>3</v>
      </c>
    </row>
    <row r="66" spans="1:76" ht="27" customHeight="1">
      <c r="A66" s="654"/>
      <c r="B66" s="660"/>
      <c r="C66" s="661"/>
      <c r="D66" s="661"/>
      <c r="E66" s="661"/>
      <c r="F66" s="661"/>
      <c r="G66" s="661"/>
      <c r="H66" s="662"/>
      <c r="I66" s="662"/>
      <c r="J66" s="662"/>
      <c r="K66" s="662"/>
      <c r="L66" s="662"/>
      <c r="M66" s="662"/>
      <c r="N66" s="662"/>
      <c r="O66" s="662"/>
      <c r="P66" s="662"/>
      <c r="Q66" s="662"/>
      <c r="R66" s="662"/>
      <c r="S66" s="661"/>
      <c r="T66" s="661"/>
      <c r="U66" s="661"/>
      <c r="V66" s="661"/>
      <c r="W66" s="661"/>
      <c r="X66" s="661"/>
      <c r="Y66" s="985"/>
      <c r="Z66" s="985"/>
      <c r="AA66" s="985"/>
      <c r="AB66" s="985"/>
      <c r="AC66" s="985"/>
      <c r="AD66" s="985"/>
      <c r="AE66" s="985"/>
      <c r="AF66" s="985"/>
      <c r="AG66" s="985"/>
      <c r="AH66" s="986"/>
      <c r="AI66" s="987" t="s">
        <v>295</v>
      </c>
      <c r="AJ66" s="988"/>
      <c r="AK66" s="988"/>
      <c r="AL66" s="988"/>
      <c r="AM66" s="988"/>
      <c r="AN66" s="988"/>
      <c r="AO66" s="988"/>
      <c r="AP66" s="988" t="s">
        <v>296</v>
      </c>
      <c r="AQ66" s="988"/>
      <c r="AR66" s="988"/>
      <c r="AS66" s="988"/>
      <c r="AT66" s="988"/>
      <c r="AU66" s="988"/>
      <c r="AV66" s="989"/>
      <c r="AW66" s="653"/>
      <c r="AY66" s="57" t="s">
        <v>373</v>
      </c>
      <c r="AZ66" s="58" t="s">
        <v>365</v>
      </c>
      <c r="BA66" s="58" t="s">
        <v>365</v>
      </c>
      <c r="BB66" s="58" t="s">
        <v>366</v>
      </c>
      <c r="BC66" s="58" t="s">
        <v>366</v>
      </c>
      <c r="BD66" s="58" t="s">
        <v>367</v>
      </c>
      <c r="BE66" s="58" t="s">
        <v>367</v>
      </c>
      <c r="BF66" s="58" t="s">
        <v>368</v>
      </c>
      <c r="BG66" s="58" t="s">
        <v>368</v>
      </c>
      <c r="BH66" s="58" t="s">
        <v>360</v>
      </c>
      <c r="BI66" s="58" t="s">
        <v>369</v>
      </c>
      <c r="BJ66" s="59" t="s">
        <v>354</v>
      </c>
      <c r="BK66" s="59" t="s">
        <v>355</v>
      </c>
      <c r="BL66" s="59" t="s">
        <v>355</v>
      </c>
      <c r="BM66" s="60" t="s">
        <v>271</v>
      </c>
      <c r="BN66" s="60" t="s">
        <v>272</v>
      </c>
      <c r="BO66" s="73">
        <v>120</v>
      </c>
      <c r="BP66" s="73">
        <v>120</v>
      </c>
      <c r="BQ66" s="73">
        <v>210</v>
      </c>
      <c r="BR66" s="73">
        <v>225</v>
      </c>
      <c r="BS66" s="73">
        <v>130</v>
      </c>
      <c r="BT66" s="61" t="s">
        <v>356</v>
      </c>
      <c r="BU66" s="73">
        <v>1.5</v>
      </c>
      <c r="BV66" s="73">
        <v>3</v>
      </c>
      <c r="BW66" s="73">
        <v>3</v>
      </c>
      <c r="BX66" s="73">
        <v>3</v>
      </c>
    </row>
    <row r="67" spans="1:76" ht="27" customHeight="1">
      <c r="A67" s="654"/>
      <c r="B67" s="655" t="s">
        <v>437</v>
      </c>
      <c r="C67" s="656"/>
      <c r="D67" s="656"/>
      <c r="E67" s="661"/>
      <c r="F67" s="661"/>
      <c r="G67" s="661"/>
      <c r="H67" s="661"/>
      <c r="I67" s="661"/>
      <c r="J67" s="661"/>
      <c r="K67" s="661" t="s">
        <v>438</v>
      </c>
      <c r="L67" s="661"/>
      <c r="M67" s="661"/>
      <c r="N67" s="661"/>
      <c r="O67" s="661"/>
      <c r="P67" s="661"/>
      <c r="Q67" s="661"/>
      <c r="R67" s="661"/>
      <c r="S67" s="661" t="s">
        <v>439</v>
      </c>
      <c r="T67" s="661"/>
      <c r="U67" s="661"/>
      <c r="V67" s="661"/>
      <c r="W67" s="661"/>
      <c r="X67" s="661"/>
      <c r="Y67" s="661"/>
      <c r="Z67" s="661"/>
      <c r="AA67" s="656" t="s">
        <v>440</v>
      </c>
      <c r="AB67" s="656"/>
      <c r="AC67" s="656"/>
      <c r="AD67" s="549"/>
      <c r="AE67" s="549"/>
      <c r="AF67" s="549"/>
      <c r="AG67" s="549"/>
      <c r="AH67" s="633"/>
      <c r="AI67" s="774" t="s">
        <v>297</v>
      </c>
      <c r="AJ67" s="774"/>
      <c r="AK67" s="774"/>
      <c r="AL67" s="774"/>
      <c r="AM67" s="774"/>
      <c r="AN67" s="769" t="s">
        <v>293</v>
      </c>
      <c r="AO67" s="990"/>
      <c r="AP67" s="774" t="s">
        <v>297</v>
      </c>
      <c r="AQ67" s="774"/>
      <c r="AR67" s="774"/>
      <c r="AS67" s="774"/>
      <c r="AT67" s="774"/>
      <c r="AU67" s="769" t="s">
        <v>293</v>
      </c>
      <c r="AV67" s="770"/>
      <c r="AW67" s="653"/>
      <c r="AY67" s="57" t="s">
        <v>374</v>
      </c>
      <c r="AZ67" s="58" t="s">
        <v>375</v>
      </c>
      <c r="BA67" s="58" t="s">
        <v>375</v>
      </c>
      <c r="BB67" s="58" t="s">
        <v>376</v>
      </c>
      <c r="BC67" s="58" t="s">
        <v>376</v>
      </c>
      <c r="BD67" s="58" t="s">
        <v>377</v>
      </c>
      <c r="BE67" s="58" t="s">
        <v>377</v>
      </c>
      <c r="BF67" s="58" t="s">
        <v>378</v>
      </c>
      <c r="BG67" s="58" t="s">
        <v>378</v>
      </c>
      <c r="BH67" s="58" t="s">
        <v>379</v>
      </c>
      <c r="BI67" s="58" t="s">
        <v>268</v>
      </c>
      <c r="BJ67" s="59" t="s">
        <v>354</v>
      </c>
      <c r="BK67" s="59" t="s">
        <v>355</v>
      </c>
      <c r="BL67" s="59" t="s">
        <v>355</v>
      </c>
      <c r="BM67" s="60" t="s">
        <v>271</v>
      </c>
      <c r="BN67" s="60" t="s">
        <v>272</v>
      </c>
      <c r="BO67" s="73">
        <v>150</v>
      </c>
      <c r="BP67" s="73">
        <v>150</v>
      </c>
      <c r="BQ67" s="73">
        <v>220</v>
      </c>
      <c r="BR67" s="73">
        <v>200</v>
      </c>
      <c r="BS67" s="73">
        <v>225</v>
      </c>
      <c r="BT67" s="61" t="s">
        <v>356</v>
      </c>
      <c r="BU67" s="73">
        <v>1.5</v>
      </c>
      <c r="BV67" s="73">
        <v>3.2</v>
      </c>
      <c r="BW67" s="73">
        <v>3</v>
      </c>
      <c r="BX67" s="73">
        <v>3.5</v>
      </c>
    </row>
    <row r="68" spans="1:76" ht="27" customHeight="1" thickBot="1">
      <c r="A68" s="654"/>
      <c r="B68" s="657"/>
      <c r="C68" s="658"/>
      <c r="D68" s="658"/>
      <c r="E68" s="659"/>
      <c r="F68" s="659"/>
      <c r="G68" s="659"/>
      <c r="H68" s="659"/>
      <c r="I68" s="659"/>
      <c r="J68" s="659"/>
      <c r="K68" s="659"/>
      <c r="L68" s="659"/>
      <c r="M68" s="659"/>
      <c r="N68" s="659"/>
      <c r="O68" s="659"/>
      <c r="P68" s="659"/>
      <c r="Q68" s="659"/>
      <c r="R68" s="659"/>
      <c r="S68" s="659"/>
      <c r="T68" s="659"/>
      <c r="U68" s="659"/>
      <c r="V68" s="659"/>
      <c r="W68" s="659"/>
      <c r="X68" s="659"/>
      <c r="Y68" s="659"/>
      <c r="Z68" s="659"/>
      <c r="AA68" s="658"/>
      <c r="AB68" s="658"/>
      <c r="AC68" s="658"/>
      <c r="AD68" s="634"/>
      <c r="AE68" s="634"/>
      <c r="AF68" s="634"/>
      <c r="AG68" s="634"/>
      <c r="AH68" s="635"/>
      <c r="AI68" s="984" t="s">
        <v>289</v>
      </c>
      <c r="AJ68" s="497"/>
      <c r="AK68" s="497"/>
      <c r="AL68" s="497"/>
      <c r="AM68" s="498"/>
      <c r="AN68" s="499" t="s">
        <v>300</v>
      </c>
      <c r="AO68" s="991"/>
      <c r="AP68" s="984" t="s">
        <v>289</v>
      </c>
      <c r="AQ68" s="497"/>
      <c r="AR68" s="497"/>
      <c r="AS68" s="497"/>
      <c r="AT68" s="498"/>
      <c r="AU68" s="499" t="s">
        <v>300</v>
      </c>
      <c r="AV68" s="500"/>
      <c r="AW68" s="653"/>
      <c r="AY68" s="57" t="s">
        <v>380</v>
      </c>
      <c r="AZ68" s="58" t="s">
        <v>375</v>
      </c>
      <c r="BA68" s="58" t="s">
        <v>375</v>
      </c>
      <c r="BB68" s="58" t="s">
        <v>376</v>
      </c>
      <c r="BC68" s="58" t="s">
        <v>376</v>
      </c>
      <c r="BD68" s="58" t="s">
        <v>377</v>
      </c>
      <c r="BE68" s="58" t="s">
        <v>377</v>
      </c>
      <c r="BF68" s="58" t="s">
        <v>378</v>
      </c>
      <c r="BG68" s="58" t="s">
        <v>378</v>
      </c>
      <c r="BH68" s="58" t="s">
        <v>379</v>
      </c>
      <c r="BI68" s="58" t="s">
        <v>268</v>
      </c>
      <c r="BJ68" s="59" t="s">
        <v>370</v>
      </c>
      <c r="BK68" s="59" t="s">
        <v>371</v>
      </c>
      <c r="BL68" s="59" t="s">
        <v>371</v>
      </c>
      <c r="BM68" s="60" t="s">
        <v>271</v>
      </c>
      <c r="BN68" s="60" t="s">
        <v>272</v>
      </c>
      <c r="BO68" s="73">
        <v>140</v>
      </c>
      <c r="BP68" s="73">
        <v>140</v>
      </c>
      <c r="BQ68" s="73">
        <v>220</v>
      </c>
      <c r="BR68" s="73">
        <v>200</v>
      </c>
      <c r="BS68" s="73">
        <v>225</v>
      </c>
      <c r="BT68" s="61" t="s">
        <v>356</v>
      </c>
      <c r="BU68" s="73">
        <v>1</v>
      </c>
      <c r="BV68" s="73">
        <v>3.2</v>
      </c>
      <c r="BW68" s="73">
        <v>3</v>
      </c>
      <c r="BX68" s="73">
        <v>3.5</v>
      </c>
    </row>
    <row r="69" spans="1:76" ht="29.45" customHeight="1">
      <c r="A69" s="666" t="str">
        <f>"*"&amp;U57&amp;"*"</f>
        <v>*LD19BAL-200604D0*</v>
      </c>
      <c r="B69" s="668" t="s">
        <v>164</v>
      </c>
      <c r="C69" s="669"/>
      <c r="D69" s="669"/>
      <c r="E69" s="669"/>
      <c r="F69" s="669"/>
      <c r="G69" s="669"/>
      <c r="H69" s="669"/>
      <c r="I69" s="669"/>
      <c r="J69" s="669"/>
      <c r="K69" s="669"/>
      <c r="L69" s="669"/>
      <c r="M69" s="669"/>
      <c r="N69" s="669"/>
      <c r="O69" s="669"/>
      <c r="P69" s="669"/>
      <c r="Q69" s="669"/>
      <c r="R69" s="669"/>
      <c r="S69" s="669"/>
      <c r="T69" s="669"/>
      <c r="U69" s="669"/>
      <c r="V69" s="669"/>
      <c r="W69" s="669"/>
      <c r="X69" s="669"/>
      <c r="Y69" s="669"/>
      <c r="Z69" s="669"/>
      <c r="AA69" s="669"/>
      <c r="AB69" s="669"/>
      <c r="AC69" s="669"/>
      <c r="AD69" s="669"/>
      <c r="AE69" s="669"/>
      <c r="AF69" s="669"/>
      <c r="AG69" s="669"/>
      <c r="AH69" s="1043"/>
      <c r="AI69" s="984" t="s">
        <v>298</v>
      </c>
      <c r="AJ69" s="497"/>
      <c r="AK69" s="497"/>
      <c r="AL69" s="497"/>
      <c r="AM69" s="498"/>
      <c r="AN69" s="499" t="s">
        <v>300</v>
      </c>
      <c r="AO69" s="991"/>
      <c r="AP69" s="984" t="s">
        <v>298</v>
      </c>
      <c r="AQ69" s="497"/>
      <c r="AR69" s="497"/>
      <c r="AS69" s="497"/>
      <c r="AT69" s="498"/>
      <c r="AU69" s="499" t="s">
        <v>300</v>
      </c>
      <c r="AV69" s="500"/>
      <c r="AW69" s="653"/>
      <c r="AY69" s="57" t="s">
        <v>381</v>
      </c>
      <c r="AZ69" s="58" t="s">
        <v>263</v>
      </c>
      <c r="BA69" s="58" t="s">
        <v>263</v>
      </c>
      <c r="BB69" s="58" t="s">
        <v>267</v>
      </c>
      <c r="BC69" s="58" t="s">
        <v>267</v>
      </c>
      <c r="BD69" s="58" t="s">
        <v>265</v>
      </c>
      <c r="BE69" s="58" t="s">
        <v>265</v>
      </c>
      <c r="BF69" s="58" t="s">
        <v>266</v>
      </c>
      <c r="BG69" s="58" t="s">
        <v>266</v>
      </c>
      <c r="BH69" s="58" t="s">
        <v>267</v>
      </c>
      <c r="BI69" s="58" t="s">
        <v>268</v>
      </c>
      <c r="BJ69" s="59" t="s">
        <v>354</v>
      </c>
      <c r="BK69" s="59" t="s">
        <v>355</v>
      </c>
      <c r="BL69" s="59" t="s">
        <v>355</v>
      </c>
      <c r="BM69" s="60" t="s">
        <v>271</v>
      </c>
      <c r="BN69" s="60" t="s">
        <v>272</v>
      </c>
      <c r="BO69" s="73">
        <v>110</v>
      </c>
      <c r="BP69" s="73">
        <v>110</v>
      </c>
      <c r="BQ69" s="73">
        <v>200</v>
      </c>
      <c r="BR69" s="73">
        <v>200</v>
      </c>
      <c r="BS69" s="73">
        <v>150</v>
      </c>
      <c r="BT69" s="61" t="s">
        <v>356</v>
      </c>
      <c r="BU69" s="73">
        <v>2</v>
      </c>
      <c r="BV69" s="73">
        <v>3</v>
      </c>
      <c r="BW69" s="73">
        <v>3</v>
      </c>
      <c r="BX69" s="73">
        <v>3.5</v>
      </c>
    </row>
    <row r="70" spans="1:76" ht="29.45" customHeight="1" thickBot="1">
      <c r="A70" s="666"/>
      <c r="B70" s="671"/>
      <c r="C70" s="672"/>
      <c r="D70" s="672"/>
      <c r="E70" s="672"/>
      <c r="F70" s="672"/>
      <c r="G70" s="672"/>
      <c r="H70" s="672"/>
      <c r="I70" s="672"/>
      <c r="J70" s="672"/>
      <c r="K70" s="672"/>
      <c r="L70" s="672"/>
      <c r="M70" s="672"/>
      <c r="N70" s="672"/>
      <c r="O70" s="672"/>
      <c r="P70" s="672"/>
      <c r="Q70" s="672"/>
      <c r="R70" s="672"/>
      <c r="S70" s="672"/>
      <c r="T70" s="672"/>
      <c r="U70" s="672"/>
      <c r="V70" s="672"/>
      <c r="W70" s="672"/>
      <c r="X70" s="672"/>
      <c r="Y70" s="672"/>
      <c r="Z70" s="672"/>
      <c r="AA70" s="672"/>
      <c r="AB70" s="672"/>
      <c r="AC70" s="672"/>
      <c r="AD70" s="672"/>
      <c r="AE70" s="672"/>
      <c r="AF70" s="672"/>
      <c r="AG70" s="672"/>
      <c r="AH70" s="1044"/>
      <c r="AI70" s="984" t="s">
        <v>287</v>
      </c>
      <c r="AJ70" s="497"/>
      <c r="AK70" s="497"/>
      <c r="AL70" s="497"/>
      <c r="AM70" s="498"/>
      <c r="AN70" s="499" t="s">
        <v>300</v>
      </c>
      <c r="AO70" s="991"/>
      <c r="AP70" s="984" t="s">
        <v>287</v>
      </c>
      <c r="AQ70" s="497"/>
      <c r="AR70" s="497"/>
      <c r="AS70" s="497"/>
      <c r="AT70" s="498"/>
      <c r="AU70" s="499" t="s">
        <v>300</v>
      </c>
      <c r="AV70" s="500"/>
      <c r="AW70" s="647" t="str">
        <f>"*"&amp;U57&amp;"*"</f>
        <v>*LD19BAL-200604D0*</v>
      </c>
      <c r="AY70" s="57" t="s">
        <v>382</v>
      </c>
      <c r="AZ70" s="58" t="s">
        <v>375</v>
      </c>
      <c r="BA70" s="58" t="s">
        <v>375</v>
      </c>
      <c r="BB70" s="58" t="s">
        <v>383</v>
      </c>
      <c r="BC70" s="58" t="s">
        <v>383</v>
      </c>
      <c r="BD70" s="58" t="s">
        <v>265</v>
      </c>
      <c r="BE70" s="58" t="s">
        <v>265</v>
      </c>
      <c r="BF70" s="58" t="s">
        <v>361</v>
      </c>
      <c r="BG70" s="58" t="s">
        <v>361</v>
      </c>
      <c r="BH70" s="58" t="s">
        <v>267</v>
      </c>
      <c r="BI70" s="58" t="s">
        <v>268</v>
      </c>
      <c r="BJ70" s="59" t="s">
        <v>384</v>
      </c>
      <c r="BK70" s="59" t="s">
        <v>385</v>
      </c>
      <c r="BL70" s="59" t="s">
        <v>385</v>
      </c>
      <c r="BM70" s="60" t="s">
        <v>271</v>
      </c>
      <c r="BN70" s="60" t="s">
        <v>272</v>
      </c>
      <c r="BO70" s="73">
        <v>120</v>
      </c>
      <c r="BP70" s="73" t="s">
        <v>454</v>
      </c>
      <c r="BQ70" s="73">
        <v>200</v>
      </c>
      <c r="BR70" s="73">
        <v>200</v>
      </c>
      <c r="BS70" s="73">
        <v>220</v>
      </c>
      <c r="BT70" s="61" t="s">
        <v>356</v>
      </c>
      <c r="BU70" s="73">
        <v>2</v>
      </c>
      <c r="BV70" s="62">
        <v>3</v>
      </c>
      <c r="BW70" s="73">
        <v>4</v>
      </c>
      <c r="BX70" s="73">
        <v>3.5</v>
      </c>
    </row>
    <row r="71" spans="1:76" ht="30" customHeight="1">
      <c r="A71" s="666"/>
      <c r="B71" s="610" t="s">
        <v>50</v>
      </c>
      <c r="C71" s="611"/>
      <c r="D71" s="611"/>
      <c r="E71" s="596" t="s">
        <v>27</v>
      </c>
      <c r="F71" s="597"/>
      <c r="G71" s="597"/>
      <c r="H71" s="597"/>
      <c r="I71" s="597"/>
      <c r="J71" s="597"/>
      <c r="K71" s="597"/>
      <c r="L71" s="597"/>
      <c r="M71" s="597"/>
      <c r="N71" s="597"/>
      <c r="O71" s="597"/>
      <c r="P71" s="598"/>
      <c r="Q71" s="596" t="s">
        <v>165</v>
      </c>
      <c r="R71" s="597"/>
      <c r="S71" s="597"/>
      <c r="T71" s="597"/>
      <c r="U71" s="597"/>
      <c r="V71" s="597"/>
      <c r="W71" s="597"/>
      <c r="X71" s="597"/>
      <c r="Y71" s="597"/>
      <c r="Z71" s="598"/>
      <c r="AA71" s="596" t="s">
        <v>285</v>
      </c>
      <c r="AB71" s="597"/>
      <c r="AC71" s="597"/>
      <c r="AD71" s="597"/>
      <c r="AE71" s="597"/>
      <c r="AF71" s="597"/>
      <c r="AG71" s="597"/>
      <c r="AH71" s="597"/>
      <c r="AI71" s="984" t="s">
        <v>288</v>
      </c>
      <c r="AJ71" s="497"/>
      <c r="AK71" s="497"/>
      <c r="AL71" s="497"/>
      <c r="AM71" s="498"/>
      <c r="AN71" s="499" t="s">
        <v>300</v>
      </c>
      <c r="AO71" s="991"/>
      <c r="AP71" s="984" t="s">
        <v>288</v>
      </c>
      <c r="AQ71" s="497"/>
      <c r="AR71" s="497"/>
      <c r="AS71" s="497"/>
      <c r="AT71" s="498"/>
      <c r="AU71" s="499" t="s">
        <v>300</v>
      </c>
      <c r="AV71" s="500"/>
      <c r="AW71" s="647"/>
      <c r="AX71" s="49"/>
      <c r="AY71" s="63" t="s">
        <v>250</v>
      </c>
      <c r="AZ71" s="58" t="s">
        <v>263</v>
      </c>
      <c r="BA71" s="58" t="s">
        <v>263</v>
      </c>
      <c r="BB71" s="58" t="s">
        <v>264</v>
      </c>
      <c r="BC71" s="58" t="s">
        <v>264</v>
      </c>
      <c r="BD71" s="58" t="s">
        <v>265</v>
      </c>
      <c r="BE71" s="58" t="s">
        <v>265</v>
      </c>
      <c r="BF71" s="58" t="s">
        <v>266</v>
      </c>
      <c r="BG71" s="58" t="s">
        <v>266</v>
      </c>
      <c r="BH71" s="58" t="s">
        <v>267</v>
      </c>
      <c r="BI71" s="58" t="s">
        <v>268</v>
      </c>
      <c r="BJ71" s="64" t="s">
        <v>269</v>
      </c>
      <c r="BK71" s="64" t="s">
        <v>270</v>
      </c>
      <c r="BL71" s="64" t="s">
        <v>270</v>
      </c>
      <c r="BM71" s="60" t="s">
        <v>271</v>
      </c>
      <c r="BN71" s="60" t="s">
        <v>272</v>
      </c>
      <c r="BO71" s="73">
        <v>110</v>
      </c>
      <c r="BP71" s="73" t="s">
        <v>443</v>
      </c>
      <c r="BQ71" s="73">
        <v>180</v>
      </c>
      <c r="BR71" s="73">
        <v>190</v>
      </c>
      <c r="BS71" s="73">
        <v>230</v>
      </c>
      <c r="BT71" s="61"/>
      <c r="BU71" s="73">
        <v>1.5</v>
      </c>
      <c r="BV71" s="73">
        <v>3</v>
      </c>
      <c r="BW71" s="73">
        <v>4</v>
      </c>
      <c r="BX71" s="73">
        <v>4</v>
      </c>
    </row>
    <row r="72" spans="1:76" ht="30" customHeight="1" thickBot="1">
      <c r="A72" s="666"/>
      <c r="B72" s="587"/>
      <c r="C72" s="588"/>
      <c r="D72" s="588"/>
      <c r="E72" s="600" t="s">
        <v>284</v>
      </c>
      <c r="F72" s="601"/>
      <c r="G72" s="600" t="s">
        <v>280</v>
      </c>
      <c r="H72" s="601"/>
      <c r="I72" s="600" t="s">
        <v>281</v>
      </c>
      <c r="J72" s="601"/>
      <c r="K72" s="600" t="s">
        <v>282</v>
      </c>
      <c r="L72" s="601"/>
      <c r="M72" s="600" t="s">
        <v>283</v>
      </c>
      <c r="N72" s="601"/>
      <c r="O72" s="600" t="s">
        <v>474</v>
      </c>
      <c r="P72" s="601"/>
      <c r="Q72" s="600" t="s">
        <v>280</v>
      </c>
      <c r="R72" s="601"/>
      <c r="S72" s="600" t="s">
        <v>281</v>
      </c>
      <c r="T72" s="601"/>
      <c r="U72" s="600" t="s">
        <v>282</v>
      </c>
      <c r="V72" s="601"/>
      <c r="W72" s="600" t="s">
        <v>283</v>
      </c>
      <c r="X72" s="601"/>
      <c r="Y72" s="600" t="s">
        <v>474</v>
      </c>
      <c r="Z72" s="601"/>
      <c r="AA72" s="602" t="s">
        <v>280</v>
      </c>
      <c r="AB72" s="602"/>
      <c r="AC72" s="600" t="s">
        <v>281</v>
      </c>
      <c r="AD72" s="601"/>
      <c r="AE72" s="600" t="s">
        <v>282</v>
      </c>
      <c r="AF72" s="601"/>
      <c r="AG72" s="600" t="s">
        <v>283</v>
      </c>
      <c r="AH72" s="992"/>
      <c r="AI72" s="984" t="s">
        <v>299</v>
      </c>
      <c r="AJ72" s="497"/>
      <c r="AK72" s="497"/>
      <c r="AL72" s="497"/>
      <c r="AM72" s="498"/>
      <c r="AN72" s="499" t="s">
        <v>300</v>
      </c>
      <c r="AO72" s="991"/>
      <c r="AP72" s="984" t="s">
        <v>299</v>
      </c>
      <c r="AQ72" s="497"/>
      <c r="AR72" s="497"/>
      <c r="AS72" s="497"/>
      <c r="AT72" s="498"/>
      <c r="AU72" s="499" t="s">
        <v>300</v>
      </c>
      <c r="AV72" s="500"/>
      <c r="AW72" s="647"/>
      <c r="AX72" s="49"/>
      <c r="AY72" s="57"/>
      <c r="AZ72" s="58"/>
      <c r="BA72" s="58"/>
      <c r="BB72" s="58"/>
      <c r="BC72" s="58"/>
      <c r="BD72" s="58"/>
      <c r="BE72" s="58"/>
      <c r="BF72" s="58"/>
      <c r="BG72" s="58"/>
      <c r="BH72" s="58"/>
      <c r="BI72" s="58"/>
      <c r="BJ72" s="59"/>
      <c r="BK72" s="59"/>
      <c r="BL72" s="59"/>
      <c r="BM72" s="60"/>
      <c r="BN72" s="60"/>
      <c r="BO72" s="73"/>
      <c r="BP72" s="73"/>
      <c r="BQ72" s="73"/>
      <c r="BR72" s="73"/>
      <c r="BS72" s="73"/>
      <c r="BT72" s="73"/>
      <c r="BU72" s="73"/>
      <c r="BV72" s="73"/>
      <c r="BW72" s="73"/>
      <c r="BX72" s="73"/>
    </row>
    <row r="73" spans="1:76" ht="32.1" customHeight="1">
      <c r="A73" s="666"/>
      <c r="B73" s="587" t="s">
        <v>166</v>
      </c>
      <c r="C73" s="588"/>
      <c r="D73" s="588"/>
      <c r="E73" s="596">
        <v>100</v>
      </c>
      <c r="F73" s="598"/>
      <c r="G73" s="596">
        <v>110</v>
      </c>
      <c r="H73" s="598"/>
      <c r="I73" s="596">
        <v>170</v>
      </c>
      <c r="J73" s="598"/>
      <c r="K73" s="596">
        <v>160</v>
      </c>
      <c r="L73" s="598"/>
      <c r="M73" s="596">
        <v>230</v>
      </c>
      <c r="N73" s="598"/>
      <c r="O73" s="596">
        <v>200</v>
      </c>
      <c r="P73" s="598"/>
      <c r="Q73" s="596">
        <v>1.5</v>
      </c>
      <c r="R73" s="598"/>
      <c r="S73" s="596">
        <v>3.5</v>
      </c>
      <c r="T73" s="598"/>
      <c r="U73" s="546">
        <v>3</v>
      </c>
      <c r="V73" s="547"/>
      <c r="W73" s="596">
        <v>3.5</v>
      </c>
      <c r="X73" s="598"/>
      <c r="Y73" s="546">
        <v>4</v>
      </c>
      <c r="Z73" s="547"/>
      <c r="AA73" s="546">
        <v>0.5</v>
      </c>
      <c r="AB73" s="547"/>
      <c r="AC73" s="546">
        <v>0.5</v>
      </c>
      <c r="AD73" s="547"/>
      <c r="AE73" s="546">
        <v>0.5</v>
      </c>
      <c r="AF73" s="547"/>
      <c r="AG73" s="546">
        <v>0.5</v>
      </c>
      <c r="AH73" s="547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5"/>
      <c r="AW73" s="647"/>
      <c r="AX73" s="49"/>
      <c r="AY73" s="57"/>
      <c r="AZ73" s="58"/>
      <c r="BA73" s="58"/>
      <c r="BB73" s="58"/>
      <c r="BC73" s="58"/>
      <c r="BD73" s="58"/>
      <c r="BE73" s="58"/>
      <c r="BF73" s="58"/>
      <c r="BG73" s="58"/>
      <c r="BH73" s="58"/>
      <c r="BI73" s="58"/>
      <c r="BJ73" s="59"/>
      <c r="BK73" s="59"/>
      <c r="BL73" s="59"/>
      <c r="BM73" s="60"/>
      <c r="BN73" s="60"/>
      <c r="BO73" s="73"/>
      <c r="BP73" s="73"/>
      <c r="BQ73" s="73"/>
      <c r="BR73" s="73"/>
      <c r="BS73" s="73"/>
      <c r="BT73" s="73"/>
      <c r="BU73" s="73"/>
      <c r="BV73" s="73"/>
      <c r="BW73" s="73"/>
      <c r="BX73" s="73"/>
    </row>
    <row r="74" spans="1:76" ht="32.1" customHeight="1">
      <c r="A74" s="666"/>
      <c r="B74" s="587" t="s">
        <v>167</v>
      </c>
      <c r="C74" s="588"/>
      <c r="D74" s="588"/>
      <c r="E74" s="995" t="s">
        <v>471</v>
      </c>
      <c r="F74" s="994"/>
      <c r="G74" s="995" t="s">
        <v>471</v>
      </c>
      <c r="H74" s="994"/>
      <c r="I74" s="544" t="s">
        <v>470</v>
      </c>
      <c r="J74" s="545"/>
      <c r="K74" s="544" t="s">
        <v>470</v>
      </c>
      <c r="L74" s="545"/>
      <c r="M74" s="544" t="s">
        <v>470</v>
      </c>
      <c r="N74" s="545"/>
      <c r="O74" s="995" t="s">
        <v>470</v>
      </c>
      <c r="P74" s="994"/>
      <c r="Q74" s="995" t="s">
        <v>472</v>
      </c>
      <c r="R74" s="994"/>
      <c r="S74" s="995" t="s">
        <v>473</v>
      </c>
      <c r="T74" s="994"/>
      <c r="U74" s="995" t="s">
        <v>473</v>
      </c>
      <c r="V74" s="994"/>
      <c r="W74" s="995" t="s">
        <v>473</v>
      </c>
      <c r="X74" s="994"/>
      <c r="Y74" s="995" t="s">
        <v>473</v>
      </c>
      <c r="Z74" s="994"/>
      <c r="AA74" s="993" t="s">
        <v>356</v>
      </c>
      <c r="AB74" s="994"/>
      <c r="AC74" s="993" t="s">
        <v>356</v>
      </c>
      <c r="AD74" s="994"/>
      <c r="AE74" s="993" t="s">
        <v>356</v>
      </c>
      <c r="AF74" s="994"/>
      <c r="AG74" s="993" t="s">
        <v>356</v>
      </c>
      <c r="AH74" s="99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5"/>
      <c r="AW74" s="647"/>
      <c r="AX74" s="49"/>
      <c r="AY74" s="57"/>
      <c r="AZ74" s="58"/>
      <c r="BA74" s="58"/>
      <c r="BB74" s="58"/>
      <c r="BC74" s="58"/>
      <c r="BD74" s="58"/>
      <c r="BE74" s="58"/>
      <c r="BF74" s="58"/>
      <c r="BG74" s="58"/>
      <c r="BH74" s="58"/>
      <c r="BI74" s="58"/>
      <c r="BJ74" s="59"/>
      <c r="BK74" s="59"/>
      <c r="BL74" s="59"/>
      <c r="BM74" s="60"/>
      <c r="BN74" s="60"/>
      <c r="BO74" s="73"/>
      <c r="BP74" s="73"/>
      <c r="BQ74" s="73"/>
      <c r="BR74" s="73"/>
      <c r="BS74" s="73"/>
      <c r="BT74" s="73"/>
      <c r="BU74" s="73"/>
      <c r="BV74" s="73"/>
      <c r="BW74" s="73"/>
      <c r="BX74" s="73"/>
    </row>
    <row r="75" spans="1:76" ht="32.1" customHeight="1" thickBot="1">
      <c r="A75" s="666"/>
      <c r="B75" s="589" t="s">
        <v>168</v>
      </c>
      <c r="C75" s="590"/>
      <c r="D75" s="590"/>
      <c r="E75" s="996"/>
      <c r="F75" s="997"/>
      <c r="G75" s="996"/>
      <c r="H75" s="997"/>
      <c r="I75" s="996"/>
      <c r="J75" s="997"/>
      <c r="K75" s="996"/>
      <c r="L75" s="997"/>
      <c r="M75" s="996"/>
      <c r="N75" s="997"/>
      <c r="O75" s="996"/>
      <c r="P75" s="997"/>
      <c r="Q75" s="996"/>
      <c r="R75" s="997"/>
      <c r="S75" s="996"/>
      <c r="T75" s="997"/>
      <c r="U75" s="996"/>
      <c r="V75" s="997"/>
      <c r="W75" s="996"/>
      <c r="X75" s="997"/>
      <c r="Y75" s="996"/>
      <c r="Z75" s="997"/>
      <c r="AA75" s="996"/>
      <c r="AB75" s="997"/>
      <c r="AC75" s="996"/>
      <c r="AD75" s="997"/>
      <c r="AE75" s="996"/>
      <c r="AF75" s="997"/>
      <c r="AG75" s="996"/>
      <c r="AH75" s="997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3"/>
      <c r="AW75" s="647"/>
      <c r="AX75" s="49"/>
      <c r="AY75" s="50"/>
    </row>
    <row r="76" spans="1:76" ht="7.5" customHeight="1">
      <c r="A76" s="666"/>
      <c r="AW76" s="647"/>
      <c r="AX76" s="49"/>
      <c r="AY76" s="50"/>
    </row>
    <row r="77" spans="1:76" ht="3" customHeight="1" thickBot="1">
      <c r="AW77" s="36"/>
      <c r="AX77" s="46"/>
      <c r="AY77" s="56"/>
      <c r="BX77" s="55"/>
    </row>
    <row r="78" spans="1:76" ht="20.100000000000001" customHeight="1">
      <c r="B78" s="747" t="s">
        <v>178</v>
      </c>
      <c r="C78" s="748"/>
      <c r="D78" s="748"/>
      <c r="E78" s="748"/>
      <c r="F78" s="748"/>
      <c r="G78" s="748"/>
      <c r="H78" s="748"/>
      <c r="I78" s="748"/>
      <c r="J78" s="748"/>
      <c r="K78" s="748"/>
      <c r="L78" s="748"/>
      <c r="M78" s="748"/>
      <c r="N78" s="748"/>
      <c r="O78" s="748"/>
      <c r="P78" s="748"/>
      <c r="Q78" s="748"/>
      <c r="R78" s="748"/>
      <c r="S78" s="748"/>
      <c r="T78" s="748"/>
      <c r="U78" s="748"/>
      <c r="V78" s="748"/>
      <c r="W78" s="748"/>
      <c r="X78" s="748"/>
      <c r="Y78" s="748"/>
      <c r="Z78" s="748"/>
      <c r="AA78" s="748"/>
      <c r="AB78" s="748"/>
      <c r="AC78" s="748"/>
      <c r="AD78" s="748"/>
      <c r="AE78" s="38"/>
      <c r="AF78" s="38"/>
      <c r="AG78" s="39"/>
      <c r="AH78" s="40"/>
      <c r="AI78" s="40"/>
      <c r="AJ78" s="40"/>
      <c r="AK78" s="40"/>
      <c r="AL78" s="40"/>
      <c r="AM78" s="642" t="s">
        <v>179</v>
      </c>
      <c r="AN78" s="507" t="s">
        <v>10</v>
      </c>
      <c r="AO78" s="507"/>
      <c r="AP78" s="507"/>
      <c r="AQ78" s="507" t="s">
        <v>19</v>
      </c>
      <c r="AR78" s="507"/>
      <c r="AS78" s="507"/>
      <c r="AT78" s="507" t="s">
        <v>20</v>
      </c>
      <c r="AU78" s="507"/>
      <c r="AV78" s="508"/>
      <c r="AW78" s="36"/>
      <c r="AX78" s="46"/>
      <c r="AY78" s="56"/>
      <c r="BX78" s="55"/>
    </row>
    <row r="79" spans="1:76" ht="20.100000000000001" customHeight="1">
      <c r="B79" s="749"/>
      <c r="C79" s="750"/>
      <c r="D79" s="750"/>
      <c r="E79" s="750"/>
      <c r="F79" s="750"/>
      <c r="G79" s="750"/>
      <c r="H79" s="750"/>
      <c r="I79" s="750"/>
      <c r="J79" s="750"/>
      <c r="K79" s="750"/>
      <c r="L79" s="750"/>
      <c r="M79" s="750"/>
      <c r="N79" s="750"/>
      <c r="O79" s="750"/>
      <c r="P79" s="750"/>
      <c r="Q79" s="750"/>
      <c r="R79" s="750"/>
      <c r="S79" s="750"/>
      <c r="T79" s="750"/>
      <c r="U79" s="750"/>
      <c r="V79" s="750"/>
      <c r="W79" s="750"/>
      <c r="X79" s="750"/>
      <c r="Y79" s="750"/>
      <c r="Z79" s="750"/>
      <c r="AA79" s="750"/>
      <c r="AB79" s="750"/>
      <c r="AC79" s="750"/>
      <c r="AD79" s="751"/>
      <c r="AE79" s="539" t="s">
        <v>183</v>
      </c>
      <c r="AF79" s="540"/>
      <c r="AG79" s="541"/>
      <c r="AH79" s="539" t="s">
        <v>242</v>
      </c>
      <c r="AI79" s="540"/>
      <c r="AJ79" s="540"/>
      <c r="AK79" s="540"/>
      <c r="AL79" s="541"/>
      <c r="AM79" s="643"/>
      <c r="AN79" s="549"/>
      <c r="AO79" s="549"/>
      <c r="AP79" s="549"/>
      <c r="AQ79" s="549"/>
      <c r="AR79" s="549"/>
      <c r="AS79" s="549"/>
      <c r="AT79" s="549"/>
      <c r="AU79" s="549"/>
      <c r="AV79" s="633"/>
      <c r="AW79" s="36"/>
      <c r="AX79" s="46"/>
      <c r="AY79" s="56"/>
      <c r="BX79" s="55"/>
    </row>
    <row r="80" spans="1:76" ht="20.100000000000001" customHeight="1" thickBot="1">
      <c r="B80" s="752"/>
      <c r="C80" s="753"/>
      <c r="D80" s="753"/>
      <c r="E80" s="753"/>
      <c r="F80" s="753"/>
      <c r="G80" s="753"/>
      <c r="H80" s="753"/>
      <c r="I80" s="753"/>
      <c r="J80" s="753"/>
      <c r="K80" s="753"/>
      <c r="L80" s="753"/>
      <c r="M80" s="753"/>
      <c r="N80" s="753"/>
      <c r="O80" s="753"/>
      <c r="P80" s="753"/>
      <c r="Q80" s="753"/>
      <c r="R80" s="753"/>
      <c r="S80" s="753"/>
      <c r="T80" s="753"/>
      <c r="U80" s="753"/>
      <c r="V80" s="753"/>
      <c r="W80" s="753"/>
      <c r="X80" s="753"/>
      <c r="Y80" s="753"/>
      <c r="Z80" s="753"/>
      <c r="AA80" s="753"/>
      <c r="AB80" s="753"/>
      <c r="AC80" s="753"/>
      <c r="AD80" s="754"/>
      <c r="AE80" s="636" t="s">
        <v>184</v>
      </c>
      <c r="AF80" s="637"/>
      <c r="AG80" s="638"/>
      <c r="AH80" s="636" t="s">
        <v>241</v>
      </c>
      <c r="AI80" s="637"/>
      <c r="AJ80" s="637"/>
      <c r="AK80" s="637"/>
      <c r="AL80" s="638"/>
      <c r="AM80" s="644"/>
      <c r="AN80" s="634"/>
      <c r="AO80" s="634"/>
      <c r="AP80" s="634"/>
      <c r="AQ80" s="634"/>
      <c r="AR80" s="634"/>
      <c r="AS80" s="634"/>
      <c r="AT80" s="634"/>
      <c r="AU80" s="634"/>
      <c r="AV80" s="635"/>
      <c r="AW80" s="36"/>
      <c r="AX80" s="46"/>
      <c r="AY80" s="56">
        <v>200</v>
      </c>
      <c r="BB80" s="56">
        <v>120</v>
      </c>
      <c r="BE80" s="56">
        <v>170</v>
      </c>
      <c r="BH80" s="56">
        <v>215</v>
      </c>
      <c r="BK80" s="56">
        <v>240</v>
      </c>
      <c r="BN80" s="56">
        <v>0</v>
      </c>
      <c r="BQ80" s="56">
        <v>1.5</v>
      </c>
      <c r="BT80" s="56">
        <v>3.5</v>
      </c>
      <c r="BW80" s="56">
        <v>3.5</v>
      </c>
      <c r="BX80" s="55"/>
    </row>
    <row r="81" spans="1:76" ht="26.1" customHeight="1">
      <c r="B81" s="641" t="s">
        <v>14</v>
      </c>
      <c r="C81" s="609"/>
      <c r="D81" s="609"/>
      <c r="E81" s="609"/>
      <c r="F81" s="609"/>
      <c r="G81" s="609"/>
      <c r="H81" s="609"/>
      <c r="I81" s="609" t="s">
        <v>15</v>
      </c>
      <c r="J81" s="609"/>
      <c r="K81" s="609"/>
      <c r="L81" s="609"/>
      <c r="M81" s="609"/>
      <c r="N81" s="609"/>
      <c r="O81" s="609"/>
      <c r="P81" s="609"/>
      <c r="Q81" s="609"/>
      <c r="R81" s="609"/>
      <c r="S81" s="609"/>
      <c r="T81" s="609"/>
      <c r="U81" s="609" t="s">
        <v>83</v>
      </c>
      <c r="V81" s="609"/>
      <c r="W81" s="609"/>
      <c r="X81" s="609"/>
      <c r="Y81" s="609"/>
      <c r="Z81" s="609"/>
      <c r="AA81" s="609"/>
      <c r="AB81" s="609"/>
      <c r="AC81" s="609"/>
      <c r="AD81" s="609"/>
      <c r="AE81" s="609"/>
      <c r="AF81" s="609"/>
      <c r="AG81" s="509" t="s">
        <v>49</v>
      </c>
      <c r="AH81" s="509"/>
      <c r="AI81" s="509"/>
      <c r="AJ81" s="509"/>
      <c r="AK81" s="609" t="s">
        <v>236</v>
      </c>
      <c r="AL81" s="609"/>
      <c r="AM81" s="609"/>
      <c r="AN81" s="609"/>
      <c r="AO81" s="509" t="s">
        <v>59</v>
      </c>
      <c r="AP81" s="509"/>
      <c r="AQ81" s="509"/>
      <c r="AR81" s="509"/>
      <c r="AS81" s="509" t="s">
        <v>187</v>
      </c>
      <c r="AT81" s="509"/>
      <c r="AU81" s="509"/>
      <c r="AV81" s="510"/>
      <c r="AW81" s="36"/>
      <c r="AX81" s="46"/>
      <c r="AY81" s="56"/>
      <c r="BX81" s="55"/>
    </row>
    <row r="82" spans="1:76" ht="26.1" customHeight="1">
      <c r="B82" s="603" t="str">
        <f>B57</f>
        <v>SKI</v>
      </c>
      <c r="C82" s="604"/>
      <c r="D82" s="604"/>
      <c r="E82" s="604"/>
      <c r="F82" s="604"/>
      <c r="G82" s="604"/>
      <c r="H82" s="604"/>
      <c r="I82" s="542" t="str">
        <f>I57</f>
        <v>(E370)0.4x45-PP12x49-62.5P</v>
      </c>
      <c r="J82" s="542"/>
      <c r="K82" s="542"/>
      <c r="L82" s="542"/>
      <c r="M82" s="542"/>
      <c r="N82" s="542"/>
      <c r="O82" s="542"/>
      <c r="P82" s="542"/>
      <c r="Q82" s="542"/>
      <c r="R82" s="542"/>
      <c r="S82" s="542"/>
      <c r="T82" s="542"/>
      <c r="U82" s="542" t="str">
        <f>U57</f>
        <v>LD19BAL-200604D0</v>
      </c>
      <c r="V82" s="542"/>
      <c r="W82" s="542"/>
      <c r="X82" s="542"/>
      <c r="Y82" s="542"/>
      <c r="Z82" s="542"/>
      <c r="AA82" s="542"/>
      <c r="AB82" s="542"/>
      <c r="AC82" s="542"/>
      <c r="AD82" s="542"/>
      <c r="AE82" s="542"/>
      <c r="AF82" s="542"/>
      <c r="AG82" s="543"/>
      <c r="AH82" s="543"/>
      <c r="AI82" s="543"/>
      <c r="AJ82" s="543"/>
      <c r="AK82" s="511"/>
      <c r="AL82" s="511"/>
      <c r="AM82" s="511"/>
      <c r="AN82" s="511"/>
      <c r="AO82" s="511"/>
      <c r="AP82" s="511"/>
      <c r="AQ82" s="511"/>
      <c r="AR82" s="511"/>
      <c r="AS82" s="623"/>
      <c r="AT82" s="623"/>
      <c r="AU82" s="623"/>
      <c r="AV82" s="624"/>
      <c r="AW82" s="36"/>
      <c r="AX82" s="46"/>
      <c r="AY82" s="56"/>
      <c r="BX82" s="55"/>
    </row>
    <row r="83" spans="1:76" ht="26.1" customHeight="1" thickBot="1">
      <c r="B83" s="592" t="s">
        <v>215</v>
      </c>
      <c r="C83" s="502"/>
      <c r="D83" s="503"/>
      <c r="E83" s="593"/>
      <c r="F83" s="594"/>
      <c r="G83" s="594"/>
      <c r="H83" s="595"/>
      <c r="I83" s="501" t="s">
        <v>216</v>
      </c>
      <c r="J83" s="502"/>
      <c r="K83" s="503"/>
      <c r="L83" s="593"/>
      <c r="M83" s="594"/>
      <c r="N83" s="594"/>
      <c r="O83" s="594"/>
      <c r="P83" s="594"/>
      <c r="Q83" s="501" t="s">
        <v>259</v>
      </c>
      <c r="R83" s="502"/>
      <c r="S83" s="503"/>
      <c r="T83" s="504"/>
      <c r="U83" s="505"/>
      <c r="V83" s="505"/>
      <c r="W83" s="505"/>
      <c r="X83" s="505"/>
      <c r="Y83" s="501" t="s">
        <v>261</v>
      </c>
      <c r="Z83" s="502"/>
      <c r="AA83" s="503"/>
      <c r="AB83" s="504"/>
      <c r="AC83" s="505"/>
      <c r="AD83" s="505"/>
      <c r="AE83" s="505"/>
      <c r="AF83" s="505"/>
      <c r="AG83" s="501" t="s">
        <v>260</v>
      </c>
      <c r="AH83" s="502"/>
      <c r="AI83" s="503"/>
      <c r="AJ83" s="504"/>
      <c r="AK83" s="505"/>
      <c r="AL83" s="505"/>
      <c r="AM83" s="505"/>
      <c r="AN83" s="582"/>
      <c r="AO83" s="501" t="s">
        <v>262</v>
      </c>
      <c r="AP83" s="502"/>
      <c r="AQ83" s="503"/>
      <c r="AR83" s="504"/>
      <c r="AS83" s="505"/>
      <c r="AT83" s="505"/>
      <c r="AU83" s="505"/>
      <c r="AV83" s="506"/>
      <c r="AW83" s="36"/>
      <c r="AX83" s="46"/>
      <c r="AY83" s="56"/>
      <c r="BX83" s="55"/>
    </row>
    <row r="84" spans="1:76" ht="30" customHeight="1" thickBot="1">
      <c r="B84" s="605" t="s">
        <v>244</v>
      </c>
      <c r="C84" s="606"/>
      <c r="D84" s="606"/>
      <c r="E84" s="606"/>
      <c r="F84" s="606"/>
      <c r="G84" s="606"/>
      <c r="H84" s="606"/>
      <c r="I84" s="606"/>
      <c r="J84" s="606"/>
      <c r="K84" s="606"/>
      <c r="L84" s="606"/>
      <c r="M84" s="606"/>
      <c r="N84" s="606"/>
      <c r="O84" s="606"/>
      <c r="P84" s="606"/>
      <c r="Q84" s="606"/>
      <c r="R84" s="606"/>
      <c r="S84" s="606"/>
      <c r="T84" s="606"/>
      <c r="U84" s="606"/>
      <c r="V84" s="606"/>
      <c r="W84" s="606"/>
      <c r="X84" s="606"/>
      <c r="Y84" s="606"/>
      <c r="Z84" s="606"/>
      <c r="AA84" s="606"/>
      <c r="AB84" s="606"/>
      <c r="AC84" s="606"/>
      <c r="AD84" s="606"/>
      <c r="AE84" s="606"/>
      <c r="AF84" s="606"/>
      <c r="AG84" s="606"/>
      <c r="AH84" s="606"/>
      <c r="AI84" s="606"/>
      <c r="AJ84" s="606"/>
      <c r="AK84" s="606"/>
      <c r="AL84" s="606"/>
      <c r="AM84" s="606"/>
      <c r="AN84" s="606"/>
      <c r="AO84" s="606"/>
      <c r="AP84" s="606"/>
      <c r="AQ84" s="606"/>
      <c r="AR84" s="606"/>
      <c r="AS84" s="606"/>
      <c r="AT84" s="606"/>
      <c r="AU84" s="606"/>
      <c r="AV84" s="607"/>
      <c r="AW84" s="36"/>
      <c r="AX84" s="46"/>
      <c r="AY84" s="56"/>
      <c r="BX84" s="55"/>
    </row>
    <row r="85" spans="1:76" ht="30" customHeight="1">
      <c r="B85" s="608" t="s">
        <v>235</v>
      </c>
      <c r="C85" s="576"/>
      <c r="D85" s="585" t="s">
        <v>51</v>
      </c>
      <c r="E85" s="585"/>
      <c r="F85" s="585"/>
      <c r="G85" s="585"/>
      <c r="H85" s="585"/>
      <c r="I85" s="585"/>
      <c r="J85" s="585" t="s">
        <v>52</v>
      </c>
      <c r="K85" s="585"/>
      <c r="L85" s="585"/>
      <c r="M85" s="585"/>
      <c r="N85" s="585"/>
      <c r="O85" s="585"/>
      <c r="P85" s="585" t="s">
        <v>189</v>
      </c>
      <c r="Q85" s="585"/>
      <c r="R85" s="585"/>
      <c r="S85" s="585"/>
      <c r="T85" s="585"/>
      <c r="U85" s="585"/>
      <c r="V85" s="585" t="s">
        <v>190</v>
      </c>
      <c r="W85" s="585"/>
      <c r="X85" s="585"/>
      <c r="Y85" s="585"/>
      <c r="Z85" s="585"/>
      <c r="AA85" s="585"/>
      <c r="AB85" s="585" t="s">
        <v>224</v>
      </c>
      <c r="AC85" s="585"/>
      <c r="AD85" s="585"/>
      <c r="AE85" s="576" t="s">
        <v>221</v>
      </c>
      <c r="AF85" s="576"/>
      <c r="AG85" s="576"/>
      <c r="AH85" s="576"/>
      <c r="AI85" s="576"/>
      <c r="AJ85" s="576"/>
      <c r="AK85" s="565" t="s">
        <v>58</v>
      </c>
      <c r="AL85" s="565"/>
      <c r="AM85" s="565"/>
      <c r="AN85" s="565"/>
      <c r="AO85" s="565"/>
      <c r="AP85" s="565"/>
      <c r="AQ85" s="565" t="s">
        <v>247</v>
      </c>
      <c r="AR85" s="576"/>
      <c r="AS85" s="576"/>
      <c r="AT85" s="576"/>
      <c r="AU85" s="576"/>
      <c r="AV85" s="1001"/>
      <c r="AW85" s="36"/>
      <c r="AX85" s="46"/>
      <c r="AY85" s="56"/>
      <c r="BX85" s="55"/>
    </row>
    <row r="86" spans="1:76" ht="24.95" customHeight="1">
      <c r="B86" s="591" t="s">
        <v>225</v>
      </c>
      <c r="C86" s="581"/>
      <c r="D86" s="580" t="s">
        <v>217</v>
      </c>
      <c r="E86" s="580"/>
      <c r="F86" s="580"/>
      <c r="G86" s="580" t="s">
        <v>218</v>
      </c>
      <c r="H86" s="580"/>
      <c r="I86" s="580"/>
      <c r="J86" s="575" t="s">
        <v>194</v>
      </c>
      <c r="K86" s="575"/>
      <c r="L86" s="575"/>
      <c r="M86" s="575" t="s">
        <v>195</v>
      </c>
      <c r="N86" s="575"/>
      <c r="O86" s="575"/>
      <c r="P86" s="575" t="s">
        <v>194</v>
      </c>
      <c r="Q86" s="575"/>
      <c r="R86" s="575"/>
      <c r="S86" s="575" t="s">
        <v>195</v>
      </c>
      <c r="T86" s="575"/>
      <c r="U86" s="575"/>
      <c r="V86" s="575" t="s">
        <v>194</v>
      </c>
      <c r="W86" s="575"/>
      <c r="X86" s="575"/>
      <c r="Y86" s="575" t="s">
        <v>195</v>
      </c>
      <c r="Z86" s="575"/>
      <c r="AA86" s="575"/>
      <c r="AB86" s="580" t="s">
        <v>219</v>
      </c>
      <c r="AC86" s="580"/>
      <c r="AD86" s="580"/>
      <c r="AE86" s="580" t="s">
        <v>223</v>
      </c>
      <c r="AF86" s="580"/>
      <c r="AG86" s="580"/>
      <c r="AH86" s="581" t="s">
        <v>222</v>
      </c>
      <c r="AI86" s="581"/>
      <c r="AJ86" s="581"/>
      <c r="AK86" s="580" t="s">
        <v>196</v>
      </c>
      <c r="AL86" s="580"/>
      <c r="AM86" s="580"/>
      <c r="AN86" s="580" t="s">
        <v>197</v>
      </c>
      <c r="AO86" s="580"/>
      <c r="AP86" s="580"/>
      <c r="AQ86" s="629" t="s">
        <v>252</v>
      </c>
      <c r="AR86" s="630"/>
      <c r="AS86" s="627" t="s">
        <v>187</v>
      </c>
      <c r="AT86" s="628"/>
      <c r="AU86" s="627" t="s">
        <v>253</v>
      </c>
      <c r="AV86" s="1002"/>
      <c r="AW86" s="36"/>
      <c r="AX86" s="46"/>
      <c r="AY86" s="56"/>
      <c r="BX86" s="55"/>
    </row>
    <row r="87" spans="1:76" ht="30" customHeight="1">
      <c r="B87" s="583" t="s">
        <v>243</v>
      </c>
      <c r="C87" s="584"/>
      <c r="D87" s="577" t="str">
        <f>VLOOKUP(I57, AY60:BL75,2,0)</f>
        <v>5.0±0.5</v>
      </c>
      <c r="E87" s="578"/>
      <c r="F87" s="579"/>
      <c r="G87" s="577" t="str">
        <f>VLOOKUP(I57, AY60:BL75,3,0)</f>
        <v>5.0±0.5</v>
      </c>
      <c r="H87" s="578"/>
      <c r="I87" s="579"/>
      <c r="J87" s="577" t="str">
        <f>VLOOKUP(I57, AY60:BL75,4,0)</f>
        <v>62.5±0.5</v>
      </c>
      <c r="K87" s="578"/>
      <c r="L87" s="579"/>
      <c r="M87" s="577" t="str">
        <f>VLOOKUP(I57, AY60:BL75,5,0)</f>
        <v>62.5±0.5</v>
      </c>
      <c r="N87" s="578"/>
      <c r="O87" s="579"/>
      <c r="P87" s="577" t="str">
        <f>VLOOKUP(I57, AY60:BL75,6,0)</f>
        <v>2±0.5</v>
      </c>
      <c r="Q87" s="578"/>
      <c r="R87" s="579"/>
      <c r="S87" s="577" t="str">
        <f>VLOOKUP(I57, AY60:BL75,7,0)</f>
        <v>2±0.5</v>
      </c>
      <c r="T87" s="578"/>
      <c r="U87" s="579"/>
      <c r="V87" s="577" t="str">
        <f>VLOOKUP(I57, AY60:BL75,8,0)</f>
        <v>12±0.5</v>
      </c>
      <c r="W87" s="578"/>
      <c r="X87" s="579"/>
      <c r="Y87" s="577" t="str">
        <f>VLOOKUP(I57, AY60:BL75,9,0)</f>
        <v>12±0.5</v>
      </c>
      <c r="Z87" s="578"/>
      <c r="AA87" s="579"/>
      <c r="AB87" s="577" t="str">
        <f>VLOOKUP(I57, AY60:BL75,10,0)</f>
        <v>49±0.5</v>
      </c>
      <c r="AC87" s="578"/>
      <c r="AD87" s="579"/>
      <c r="AE87" s="577" t="str">
        <f>VLOOKUP(I57, AY60:BL75,11,0)</f>
        <v>45±0.3</v>
      </c>
      <c r="AF87" s="578"/>
      <c r="AG87" s="579"/>
      <c r="AH87" s="639" t="str">
        <f>VLOOKUP(I57, AY60:BL75,12,0)</f>
        <v>0.400±0.015</v>
      </c>
      <c r="AI87" s="640"/>
      <c r="AJ87" s="584"/>
      <c r="AK87" s="639" t="str">
        <f>VLOOKUP(I57, AY60:BL75,13,0)</f>
        <v>0.600±0.020</v>
      </c>
      <c r="AL87" s="640"/>
      <c r="AM87" s="584"/>
      <c r="AN87" s="639" t="str">
        <f>VLOOKUP(I57, AY60:BL75,14,0)</f>
        <v>0.600±0.020</v>
      </c>
      <c r="AO87" s="640"/>
      <c r="AP87" s="584"/>
      <c r="AQ87" s="577" t="s">
        <v>246</v>
      </c>
      <c r="AR87" s="578"/>
      <c r="AS87" s="578"/>
      <c r="AT87" s="578"/>
      <c r="AU87" s="578"/>
      <c r="AV87" s="1005"/>
      <c r="AW87" s="36"/>
      <c r="AX87" s="46"/>
      <c r="AY87" s="56"/>
      <c r="BX87" s="55"/>
    </row>
    <row r="88" spans="1:76" ht="30" customHeight="1">
      <c r="B88" s="528" t="s">
        <v>199</v>
      </c>
      <c r="C88" s="529"/>
      <c r="D88" s="549"/>
      <c r="E88" s="549"/>
      <c r="F88" s="549"/>
      <c r="G88" s="549"/>
      <c r="H88" s="549"/>
      <c r="I88" s="549"/>
      <c r="J88" s="549"/>
      <c r="K88" s="549"/>
      <c r="L88" s="549"/>
      <c r="M88" s="549"/>
      <c r="N88" s="549"/>
      <c r="O88" s="549"/>
      <c r="P88" s="549"/>
      <c r="Q88" s="549"/>
      <c r="R88" s="549"/>
      <c r="S88" s="549"/>
      <c r="T88" s="549"/>
      <c r="U88" s="549"/>
      <c r="V88" s="549"/>
      <c r="W88" s="549"/>
      <c r="X88" s="549"/>
      <c r="Y88" s="549"/>
      <c r="Z88" s="549"/>
      <c r="AA88" s="549"/>
      <c r="AB88" s="549"/>
      <c r="AC88" s="549"/>
      <c r="AD88" s="549"/>
      <c r="AE88" s="549"/>
      <c r="AF88" s="549"/>
      <c r="AG88" s="549"/>
      <c r="AH88" s="564"/>
      <c r="AI88" s="564"/>
      <c r="AJ88" s="564"/>
      <c r="AK88" s="564"/>
      <c r="AL88" s="564"/>
      <c r="AM88" s="564"/>
      <c r="AN88" s="564"/>
      <c r="AO88" s="564"/>
      <c r="AP88" s="564"/>
      <c r="AQ88" s="1003"/>
      <c r="AR88" s="1004"/>
      <c r="AS88" s="1003"/>
      <c r="AT88" s="1004"/>
      <c r="AU88" s="1003"/>
      <c r="AV88" s="1006"/>
      <c r="AW88" s="36"/>
      <c r="AX88" s="46"/>
      <c r="AY88" s="56"/>
      <c r="BX88" s="55"/>
    </row>
    <row r="89" spans="1:76" ht="30" customHeight="1">
      <c r="B89" s="528"/>
      <c r="C89" s="529"/>
      <c r="D89" s="549"/>
      <c r="E89" s="549"/>
      <c r="F89" s="549"/>
      <c r="G89" s="549"/>
      <c r="H89" s="549"/>
      <c r="I89" s="549"/>
      <c r="J89" s="549"/>
      <c r="K89" s="549"/>
      <c r="L89" s="549"/>
      <c r="M89" s="549"/>
      <c r="N89" s="549"/>
      <c r="O89" s="549"/>
      <c r="P89" s="549"/>
      <c r="Q89" s="549"/>
      <c r="R89" s="549"/>
      <c r="S89" s="549"/>
      <c r="T89" s="549"/>
      <c r="U89" s="549"/>
      <c r="V89" s="549"/>
      <c r="W89" s="549"/>
      <c r="X89" s="549"/>
      <c r="Y89" s="549"/>
      <c r="Z89" s="549"/>
      <c r="AA89" s="549"/>
      <c r="AB89" s="549"/>
      <c r="AC89" s="549"/>
      <c r="AD89" s="549"/>
      <c r="AE89" s="549"/>
      <c r="AF89" s="549"/>
      <c r="AG89" s="549"/>
      <c r="AH89" s="549"/>
      <c r="AI89" s="549"/>
      <c r="AJ89" s="549"/>
      <c r="AK89" s="549"/>
      <c r="AL89" s="549"/>
      <c r="AM89" s="549"/>
      <c r="AN89" s="549"/>
      <c r="AO89" s="549"/>
      <c r="AP89" s="549"/>
      <c r="AQ89" s="1009" t="s">
        <v>274</v>
      </c>
      <c r="AR89" s="1010"/>
      <c r="AS89" s="1007" t="s">
        <v>275</v>
      </c>
      <c r="AT89" s="1007"/>
      <c r="AU89" s="1007" t="s">
        <v>276</v>
      </c>
      <c r="AV89" s="1008"/>
      <c r="AW89" s="36"/>
      <c r="AX89" s="46"/>
      <c r="AY89" s="56"/>
      <c r="BX89" s="55"/>
    </row>
    <row r="90" spans="1:76" ht="30" customHeight="1">
      <c r="B90" s="528" t="s">
        <v>200</v>
      </c>
      <c r="C90" s="529"/>
      <c r="D90" s="549"/>
      <c r="E90" s="549"/>
      <c r="F90" s="549"/>
      <c r="G90" s="549"/>
      <c r="H90" s="549"/>
      <c r="I90" s="549"/>
      <c r="J90" s="549"/>
      <c r="K90" s="549"/>
      <c r="L90" s="549"/>
      <c r="M90" s="549"/>
      <c r="N90" s="549"/>
      <c r="O90" s="549"/>
      <c r="P90" s="549"/>
      <c r="Q90" s="549"/>
      <c r="R90" s="549"/>
      <c r="S90" s="549"/>
      <c r="T90" s="549"/>
      <c r="U90" s="549"/>
      <c r="V90" s="549"/>
      <c r="W90" s="549"/>
      <c r="X90" s="549"/>
      <c r="Y90" s="549"/>
      <c r="Z90" s="549"/>
      <c r="AA90" s="549"/>
      <c r="AB90" s="549"/>
      <c r="AC90" s="549"/>
      <c r="AD90" s="549"/>
      <c r="AE90" s="549"/>
      <c r="AF90" s="549"/>
      <c r="AG90" s="549"/>
      <c r="AH90" s="549"/>
      <c r="AI90" s="549"/>
      <c r="AJ90" s="549"/>
      <c r="AK90" s="549"/>
      <c r="AL90" s="549"/>
      <c r="AM90" s="549"/>
      <c r="AN90" s="549"/>
      <c r="AO90" s="549"/>
      <c r="AP90" s="549"/>
      <c r="AQ90" s="1003"/>
      <c r="AR90" s="1004"/>
      <c r="AS90" s="1003"/>
      <c r="AT90" s="1004"/>
      <c r="AU90" s="1003"/>
      <c r="AV90" s="1006"/>
      <c r="AW90" s="36"/>
      <c r="AX90" s="46"/>
      <c r="AY90" s="56"/>
      <c r="BX90" s="55"/>
    </row>
    <row r="91" spans="1:76" ht="30" customHeight="1">
      <c r="B91" s="528"/>
      <c r="C91" s="529"/>
      <c r="D91" s="549"/>
      <c r="E91" s="549"/>
      <c r="F91" s="549"/>
      <c r="G91" s="549"/>
      <c r="H91" s="549"/>
      <c r="I91" s="549"/>
      <c r="J91" s="549"/>
      <c r="K91" s="549"/>
      <c r="L91" s="549"/>
      <c r="M91" s="549"/>
      <c r="N91" s="549"/>
      <c r="O91" s="549"/>
      <c r="P91" s="549"/>
      <c r="Q91" s="549"/>
      <c r="R91" s="549"/>
      <c r="S91" s="549"/>
      <c r="T91" s="549"/>
      <c r="U91" s="549"/>
      <c r="V91" s="549"/>
      <c r="W91" s="549"/>
      <c r="X91" s="549"/>
      <c r="Y91" s="549"/>
      <c r="Z91" s="549"/>
      <c r="AA91" s="549"/>
      <c r="AB91" s="549"/>
      <c r="AC91" s="549"/>
      <c r="AD91" s="549"/>
      <c r="AE91" s="549"/>
      <c r="AF91" s="549"/>
      <c r="AG91" s="549"/>
      <c r="AH91" s="549"/>
      <c r="AI91" s="549"/>
      <c r="AJ91" s="549"/>
      <c r="AK91" s="549"/>
      <c r="AL91" s="549"/>
      <c r="AM91" s="549"/>
      <c r="AN91" s="549"/>
      <c r="AO91" s="549"/>
      <c r="AP91" s="549"/>
      <c r="AQ91" s="1009" t="s">
        <v>274</v>
      </c>
      <c r="AR91" s="1010"/>
      <c r="AS91" s="1007" t="s">
        <v>275</v>
      </c>
      <c r="AT91" s="1007"/>
      <c r="AU91" s="1007" t="s">
        <v>276</v>
      </c>
      <c r="AV91" s="1008"/>
      <c r="AW91" s="36"/>
      <c r="AX91" s="46"/>
      <c r="AY91" s="56"/>
      <c r="BX91" s="55"/>
    </row>
    <row r="92" spans="1:76" ht="30" customHeight="1">
      <c r="B92" s="528" t="s">
        <v>201</v>
      </c>
      <c r="C92" s="529"/>
      <c r="D92" s="549"/>
      <c r="E92" s="549"/>
      <c r="F92" s="549"/>
      <c r="G92" s="549"/>
      <c r="H92" s="549"/>
      <c r="I92" s="549"/>
      <c r="J92" s="549"/>
      <c r="K92" s="549"/>
      <c r="L92" s="549"/>
      <c r="M92" s="549"/>
      <c r="N92" s="549"/>
      <c r="O92" s="549"/>
      <c r="P92" s="549"/>
      <c r="Q92" s="549"/>
      <c r="R92" s="549"/>
      <c r="S92" s="549"/>
      <c r="T92" s="549"/>
      <c r="U92" s="549"/>
      <c r="V92" s="549"/>
      <c r="W92" s="549"/>
      <c r="X92" s="549"/>
      <c r="Y92" s="549"/>
      <c r="Z92" s="549"/>
      <c r="AA92" s="549"/>
      <c r="AB92" s="549"/>
      <c r="AC92" s="549"/>
      <c r="AD92" s="549"/>
      <c r="AE92" s="549"/>
      <c r="AF92" s="549"/>
      <c r="AG92" s="549"/>
      <c r="AH92" s="549"/>
      <c r="AI92" s="549"/>
      <c r="AJ92" s="549"/>
      <c r="AK92" s="549"/>
      <c r="AL92" s="549"/>
      <c r="AM92" s="549"/>
      <c r="AN92" s="549"/>
      <c r="AO92" s="549"/>
      <c r="AP92" s="549"/>
      <c r="AQ92" s="1015"/>
      <c r="AR92" s="1016"/>
      <c r="AS92" s="1015"/>
      <c r="AT92" s="1016"/>
      <c r="AU92" s="1015"/>
      <c r="AV92" s="1023"/>
      <c r="AW92" s="36"/>
      <c r="AX92" s="46"/>
      <c r="AY92" s="56"/>
      <c r="BX92" s="55"/>
    </row>
    <row r="93" spans="1:76" ht="30" customHeight="1" thickBot="1">
      <c r="B93" s="530"/>
      <c r="C93" s="531"/>
      <c r="D93" s="634"/>
      <c r="E93" s="634"/>
      <c r="F93" s="634"/>
      <c r="G93" s="634"/>
      <c r="H93" s="634"/>
      <c r="I93" s="634"/>
      <c r="J93" s="634"/>
      <c r="K93" s="634"/>
      <c r="L93" s="634"/>
      <c r="M93" s="634"/>
      <c r="N93" s="634"/>
      <c r="O93" s="634"/>
      <c r="P93" s="634"/>
      <c r="Q93" s="634"/>
      <c r="R93" s="634"/>
      <c r="S93" s="634"/>
      <c r="T93" s="634"/>
      <c r="U93" s="634"/>
      <c r="V93" s="634"/>
      <c r="W93" s="634"/>
      <c r="X93" s="634"/>
      <c r="Y93" s="634"/>
      <c r="Z93" s="634"/>
      <c r="AA93" s="634"/>
      <c r="AB93" s="634"/>
      <c r="AC93" s="634"/>
      <c r="AD93" s="634"/>
      <c r="AE93" s="634"/>
      <c r="AF93" s="634"/>
      <c r="AG93" s="634"/>
      <c r="AH93" s="634"/>
      <c r="AI93" s="634"/>
      <c r="AJ93" s="634"/>
      <c r="AK93" s="634"/>
      <c r="AL93" s="634"/>
      <c r="AM93" s="634"/>
      <c r="AN93" s="634"/>
      <c r="AO93" s="634"/>
      <c r="AP93" s="634"/>
      <c r="AQ93" s="1021"/>
      <c r="AR93" s="1022"/>
      <c r="AS93" s="1011"/>
      <c r="AT93" s="1012"/>
      <c r="AU93" s="1011"/>
      <c r="AV93" s="1013"/>
      <c r="AW93" s="36"/>
      <c r="AX93" s="46"/>
      <c r="AY93" s="56"/>
      <c r="BX93" s="55"/>
    </row>
    <row r="94" spans="1:76" ht="30" customHeight="1" thickBot="1">
      <c r="B94" s="618" t="s">
        <v>245</v>
      </c>
      <c r="C94" s="619"/>
      <c r="D94" s="619"/>
      <c r="E94" s="619"/>
      <c r="F94" s="619"/>
      <c r="G94" s="619"/>
      <c r="H94" s="619"/>
      <c r="I94" s="619"/>
      <c r="J94" s="619"/>
      <c r="K94" s="619"/>
      <c r="L94" s="619"/>
      <c r="M94" s="619"/>
      <c r="N94" s="619"/>
      <c r="O94" s="619"/>
      <c r="P94" s="619"/>
      <c r="Q94" s="619"/>
      <c r="R94" s="619"/>
      <c r="S94" s="619"/>
      <c r="T94" s="619"/>
      <c r="U94" s="619"/>
      <c r="V94" s="619"/>
      <c r="W94" s="619"/>
      <c r="X94" s="619"/>
      <c r="Y94" s="619"/>
      <c r="Z94" s="619"/>
      <c r="AA94" s="619"/>
      <c r="AB94" s="619"/>
      <c r="AC94" s="619"/>
      <c r="AD94" s="619"/>
      <c r="AE94" s="619"/>
      <c r="AF94" s="619"/>
      <c r="AG94" s="619"/>
      <c r="AH94" s="619"/>
      <c r="AI94" s="619"/>
      <c r="AJ94" s="619"/>
      <c r="AK94" s="619"/>
      <c r="AL94" s="619"/>
      <c r="AM94" s="619"/>
      <c r="AN94" s="619"/>
      <c r="AO94" s="619"/>
      <c r="AP94" s="619"/>
      <c r="AQ94" s="619"/>
      <c r="AR94" s="619"/>
      <c r="AS94" s="619"/>
      <c r="AT94" s="619"/>
      <c r="AU94" s="619"/>
      <c r="AV94" s="620"/>
      <c r="AW94" s="36"/>
      <c r="AX94" s="46"/>
      <c r="AY94" s="56"/>
      <c r="BX94" s="55"/>
    </row>
    <row r="95" spans="1:76" s="65" customFormat="1" ht="21.95" customHeight="1">
      <c r="A95" s="55"/>
      <c r="B95" s="1017" t="s">
        <v>227</v>
      </c>
      <c r="C95" s="1018"/>
      <c r="D95" s="1018"/>
      <c r="E95" s="1019" t="s">
        <v>226</v>
      </c>
      <c r="F95" s="1019"/>
      <c r="G95" s="1019"/>
      <c r="H95" s="1019"/>
      <c r="I95" s="1019"/>
      <c r="J95" s="1019"/>
      <c r="K95" s="1019" t="s">
        <v>228</v>
      </c>
      <c r="L95" s="1019"/>
      <c r="M95" s="1019"/>
      <c r="N95" s="1019"/>
      <c r="O95" s="1019"/>
      <c r="P95" s="1019"/>
      <c r="Q95" s="1019" t="s">
        <v>232</v>
      </c>
      <c r="R95" s="1019"/>
      <c r="S95" s="1019"/>
      <c r="T95" s="1019"/>
      <c r="U95" s="1019"/>
      <c r="V95" s="1019"/>
      <c r="W95" s="1019"/>
      <c r="X95" s="1019"/>
      <c r="Y95" s="1019"/>
      <c r="Z95" s="1019"/>
      <c r="AA95" s="1019"/>
      <c r="AB95" s="1019"/>
      <c r="AC95" s="1019" t="s">
        <v>233</v>
      </c>
      <c r="AD95" s="1019"/>
      <c r="AE95" s="1019"/>
      <c r="AF95" s="1019"/>
      <c r="AG95" s="1019"/>
      <c r="AH95" s="1019"/>
      <c r="AI95" s="1019"/>
      <c r="AJ95" s="1019"/>
      <c r="AK95" s="1019"/>
      <c r="AL95" s="1019"/>
      <c r="AM95" s="1019"/>
      <c r="AN95" s="1019"/>
      <c r="AO95" s="1019"/>
      <c r="AP95" s="1019"/>
      <c r="AQ95" s="1019"/>
      <c r="AR95" s="1019"/>
      <c r="AS95" s="1019"/>
      <c r="AT95" s="1019"/>
      <c r="AU95" s="1019"/>
      <c r="AV95" s="1020"/>
      <c r="AW95" s="36"/>
    </row>
    <row r="96" spans="1:76" s="65" customFormat="1" ht="21.95" customHeight="1">
      <c r="B96" s="526"/>
      <c r="C96" s="522"/>
      <c r="D96" s="522"/>
      <c r="E96" s="524" t="s">
        <v>206</v>
      </c>
      <c r="F96" s="524"/>
      <c r="G96" s="524"/>
      <c r="H96" s="524" t="s">
        <v>207</v>
      </c>
      <c r="I96" s="524"/>
      <c r="J96" s="524"/>
      <c r="K96" s="524" t="s">
        <v>208</v>
      </c>
      <c r="L96" s="524"/>
      <c r="M96" s="524"/>
      <c r="N96" s="524" t="s">
        <v>207</v>
      </c>
      <c r="O96" s="524"/>
      <c r="P96" s="524"/>
      <c r="Q96" s="522" t="s">
        <v>229</v>
      </c>
      <c r="R96" s="522"/>
      <c r="S96" s="522"/>
      <c r="T96" s="522" t="s">
        <v>230</v>
      </c>
      <c r="U96" s="522"/>
      <c r="V96" s="522"/>
      <c r="W96" s="522" t="s">
        <v>231</v>
      </c>
      <c r="X96" s="522"/>
      <c r="Y96" s="522"/>
      <c r="Z96" s="522" t="s">
        <v>202</v>
      </c>
      <c r="AA96" s="522"/>
      <c r="AB96" s="522"/>
      <c r="AC96" s="522" t="s">
        <v>58</v>
      </c>
      <c r="AD96" s="522"/>
      <c r="AE96" s="522"/>
      <c r="AF96" s="522" t="s">
        <v>239</v>
      </c>
      <c r="AG96" s="522"/>
      <c r="AH96" s="522"/>
      <c r="AI96" s="522" t="s">
        <v>240</v>
      </c>
      <c r="AJ96" s="522"/>
      <c r="AK96" s="522"/>
      <c r="AL96" s="522" t="s">
        <v>203</v>
      </c>
      <c r="AM96" s="522"/>
      <c r="AN96" s="522"/>
      <c r="AO96" s="524" t="s">
        <v>209</v>
      </c>
      <c r="AP96" s="524"/>
      <c r="AQ96" s="524"/>
      <c r="AR96" s="524"/>
      <c r="AS96" s="522" t="s">
        <v>210</v>
      </c>
      <c r="AT96" s="522"/>
      <c r="AU96" s="522"/>
      <c r="AV96" s="612"/>
      <c r="AW96" s="41"/>
    </row>
    <row r="97" spans="1:76" s="65" customFormat="1" ht="30" customHeight="1" thickBot="1">
      <c r="B97" s="526"/>
      <c r="C97" s="522"/>
      <c r="D97" s="522"/>
      <c r="E97" s="522"/>
      <c r="F97" s="522"/>
      <c r="G97" s="522"/>
      <c r="H97" s="522"/>
      <c r="I97" s="522"/>
      <c r="J97" s="522"/>
      <c r="K97" s="522"/>
      <c r="L97" s="522"/>
      <c r="M97" s="522"/>
      <c r="N97" s="522"/>
      <c r="O97" s="522"/>
      <c r="P97" s="522"/>
      <c r="Q97" s="522"/>
      <c r="R97" s="522"/>
      <c r="S97" s="522"/>
      <c r="T97" s="522"/>
      <c r="U97" s="522"/>
      <c r="V97" s="522"/>
      <c r="W97" s="522"/>
      <c r="X97" s="522"/>
      <c r="Y97" s="522"/>
      <c r="Z97" s="522"/>
      <c r="AA97" s="522"/>
      <c r="AB97" s="522"/>
      <c r="AC97" s="522"/>
      <c r="AD97" s="522"/>
      <c r="AE97" s="522"/>
      <c r="AF97" s="522"/>
      <c r="AG97" s="522"/>
      <c r="AH97" s="522"/>
      <c r="AI97" s="522"/>
      <c r="AJ97" s="522"/>
      <c r="AK97" s="522"/>
      <c r="AL97" s="1024"/>
      <c r="AM97" s="1024"/>
      <c r="AN97" s="1024"/>
      <c r="AO97" s="1024"/>
      <c r="AP97" s="1024"/>
      <c r="AQ97" s="1024"/>
      <c r="AR97" s="1024"/>
      <c r="AS97" s="1024"/>
      <c r="AT97" s="1024"/>
      <c r="AU97" s="1024"/>
      <c r="AV97" s="1025"/>
      <c r="AW97" s="41"/>
    </row>
    <row r="98" spans="1:76" s="65" customFormat="1" ht="21.95" customHeight="1">
      <c r="B98" s="523" t="s">
        <v>233</v>
      </c>
      <c r="C98" s="524"/>
      <c r="D98" s="524"/>
      <c r="E98" s="524"/>
      <c r="F98" s="524"/>
      <c r="G98" s="524"/>
      <c r="H98" s="524"/>
      <c r="I98" s="524"/>
      <c r="J98" s="524"/>
      <c r="K98" s="524"/>
      <c r="L98" s="524"/>
      <c r="M98" s="524"/>
      <c r="N98" s="524"/>
      <c r="O98" s="524"/>
      <c r="P98" s="524"/>
      <c r="Q98" s="524"/>
      <c r="R98" s="524"/>
      <c r="S98" s="524"/>
      <c r="T98" s="524"/>
      <c r="U98" s="524"/>
      <c r="V98" s="524"/>
      <c r="W98" s="522" t="s">
        <v>211</v>
      </c>
      <c r="X98" s="522"/>
      <c r="Y98" s="522"/>
      <c r="Z98" s="522" t="s">
        <v>205</v>
      </c>
      <c r="AA98" s="522"/>
      <c r="AB98" s="522"/>
      <c r="AC98" s="524" t="s">
        <v>238</v>
      </c>
      <c r="AD98" s="524"/>
      <c r="AE98" s="524"/>
      <c r="AF98" s="524"/>
      <c r="AG98" s="524"/>
      <c r="AH98" s="524"/>
      <c r="AI98" s="524"/>
      <c r="AJ98" s="524"/>
      <c r="AK98" s="1026"/>
      <c r="AL98" s="1027" t="s">
        <v>192</v>
      </c>
      <c r="AM98" s="1028"/>
      <c r="AN98" s="1028"/>
      <c r="AO98" s="1028" t="s">
        <v>193</v>
      </c>
      <c r="AP98" s="1028"/>
      <c r="AQ98" s="1028"/>
      <c r="AR98" s="1028"/>
      <c r="AS98" s="1029" t="s">
        <v>59</v>
      </c>
      <c r="AT98" s="1029"/>
      <c r="AU98" s="1029"/>
      <c r="AV98" s="1030"/>
      <c r="AW98" s="41"/>
    </row>
    <row r="99" spans="1:76" s="65" customFormat="1" ht="21.95" customHeight="1">
      <c r="B99" s="526" t="s">
        <v>204</v>
      </c>
      <c r="C99" s="522"/>
      <c r="D99" s="522"/>
      <c r="E99" s="522" t="s">
        <v>229</v>
      </c>
      <c r="F99" s="522"/>
      <c r="G99" s="522"/>
      <c r="H99" s="522" t="s">
        <v>231</v>
      </c>
      <c r="I99" s="522"/>
      <c r="J99" s="522"/>
      <c r="K99" s="522" t="s">
        <v>237</v>
      </c>
      <c r="L99" s="522"/>
      <c r="M99" s="522"/>
      <c r="N99" s="524" t="s">
        <v>234</v>
      </c>
      <c r="O99" s="524"/>
      <c r="P99" s="524"/>
      <c r="Q99" s="522" t="s">
        <v>213</v>
      </c>
      <c r="R99" s="522"/>
      <c r="S99" s="522"/>
      <c r="T99" s="522" t="s">
        <v>212</v>
      </c>
      <c r="U99" s="522"/>
      <c r="V99" s="522"/>
      <c r="W99" s="522"/>
      <c r="X99" s="522"/>
      <c r="Y99" s="522"/>
      <c r="Z99" s="522"/>
      <c r="AA99" s="522"/>
      <c r="AB99" s="522"/>
      <c r="AC99" s="524"/>
      <c r="AD99" s="524"/>
      <c r="AE99" s="524"/>
      <c r="AF99" s="524"/>
      <c r="AG99" s="524"/>
      <c r="AH99" s="524"/>
      <c r="AI99" s="524"/>
      <c r="AJ99" s="524"/>
      <c r="AK99" s="1026"/>
      <c r="AL99" s="1034" t="s">
        <v>198</v>
      </c>
      <c r="AM99" s="1035"/>
      <c r="AN99" s="1035"/>
      <c r="AO99" s="1035" t="s">
        <v>220</v>
      </c>
      <c r="AP99" s="1035"/>
      <c r="AQ99" s="1035"/>
      <c r="AR99" s="1035"/>
      <c r="AS99" s="800" t="s">
        <v>220</v>
      </c>
      <c r="AT99" s="800"/>
      <c r="AU99" s="800"/>
      <c r="AV99" s="801"/>
      <c r="AW99" s="41"/>
    </row>
    <row r="100" spans="1:76" s="65" customFormat="1" ht="30" customHeight="1" thickBot="1">
      <c r="B100" s="526"/>
      <c r="C100" s="522"/>
      <c r="D100" s="522"/>
      <c r="E100" s="522"/>
      <c r="F100" s="522"/>
      <c r="G100" s="522"/>
      <c r="H100" s="522"/>
      <c r="I100" s="522"/>
      <c r="J100" s="522"/>
      <c r="K100" s="522"/>
      <c r="L100" s="522"/>
      <c r="M100" s="522"/>
      <c r="N100" s="522"/>
      <c r="O100" s="522"/>
      <c r="P100" s="522"/>
      <c r="Q100" s="522"/>
      <c r="R100" s="522"/>
      <c r="S100" s="522"/>
      <c r="T100" s="522"/>
      <c r="U100" s="522"/>
      <c r="V100" s="522"/>
      <c r="W100" s="522"/>
      <c r="X100" s="522"/>
      <c r="Y100" s="522"/>
      <c r="Z100" s="522"/>
      <c r="AA100" s="522"/>
      <c r="AB100" s="522"/>
      <c r="AC100" s="522"/>
      <c r="AD100" s="522"/>
      <c r="AE100" s="522"/>
      <c r="AF100" s="522"/>
      <c r="AG100" s="522"/>
      <c r="AH100" s="522"/>
      <c r="AI100" s="522"/>
      <c r="AJ100" s="522"/>
      <c r="AK100" s="493"/>
      <c r="AL100" s="1031"/>
      <c r="AM100" s="1032"/>
      <c r="AN100" s="1032"/>
      <c r="AO100" s="1032"/>
      <c r="AP100" s="1032"/>
      <c r="AQ100" s="1032"/>
      <c r="AR100" s="1032"/>
      <c r="AS100" s="1032"/>
      <c r="AT100" s="1032"/>
      <c r="AU100" s="1032"/>
      <c r="AV100" s="1033"/>
      <c r="AW100" s="41"/>
    </row>
    <row r="101" spans="1:76" ht="20.100000000000001" customHeight="1">
      <c r="A101" s="65"/>
      <c r="B101" s="528" t="s">
        <v>214</v>
      </c>
      <c r="C101" s="529"/>
      <c r="D101" s="529"/>
      <c r="E101" s="522"/>
      <c r="F101" s="522"/>
      <c r="G101" s="522"/>
      <c r="H101" s="522"/>
      <c r="I101" s="522"/>
      <c r="J101" s="522"/>
      <c r="K101" s="522"/>
      <c r="L101" s="522"/>
      <c r="M101" s="522"/>
      <c r="N101" s="522"/>
      <c r="O101" s="522"/>
      <c r="P101" s="522"/>
      <c r="Q101" s="522"/>
      <c r="R101" s="522"/>
      <c r="S101" s="522"/>
      <c r="T101" s="522"/>
      <c r="U101" s="522"/>
      <c r="V101" s="522"/>
      <c r="W101" s="522"/>
      <c r="X101" s="522"/>
      <c r="Y101" s="522"/>
      <c r="Z101" s="522"/>
      <c r="AA101" s="522"/>
      <c r="AB101" s="522"/>
      <c r="AC101" s="522"/>
      <c r="AD101" s="522"/>
      <c r="AE101" s="522"/>
      <c r="AF101" s="522"/>
      <c r="AG101" s="522"/>
      <c r="AH101" s="522"/>
      <c r="AI101" s="522"/>
      <c r="AJ101" s="522"/>
      <c r="AK101" s="522"/>
      <c r="AL101" s="1018"/>
      <c r="AM101" s="1018"/>
      <c r="AN101" s="1018"/>
      <c r="AO101" s="1018"/>
      <c r="AP101" s="1018"/>
      <c r="AQ101" s="1018"/>
      <c r="AR101" s="1018"/>
      <c r="AS101" s="1018"/>
      <c r="AT101" s="1018"/>
      <c r="AU101" s="1018"/>
      <c r="AV101" s="1045"/>
      <c r="AW101" s="41"/>
      <c r="AX101" s="46"/>
      <c r="AY101" s="56"/>
      <c r="BX101" s="55"/>
    </row>
    <row r="102" spans="1:76" ht="20.100000000000001" customHeight="1" thickBot="1">
      <c r="B102" s="530"/>
      <c r="C102" s="531"/>
      <c r="D102" s="531"/>
      <c r="E102" s="1032"/>
      <c r="F102" s="1032"/>
      <c r="G102" s="1032"/>
      <c r="H102" s="1032"/>
      <c r="I102" s="1032"/>
      <c r="J102" s="1032"/>
      <c r="K102" s="1032"/>
      <c r="L102" s="1032"/>
      <c r="M102" s="1032"/>
      <c r="N102" s="1032"/>
      <c r="O102" s="1032"/>
      <c r="P102" s="1032"/>
      <c r="Q102" s="1032"/>
      <c r="R102" s="1032"/>
      <c r="S102" s="1032"/>
      <c r="T102" s="1032"/>
      <c r="U102" s="1032"/>
      <c r="V102" s="1032"/>
      <c r="W102" s="1032"/>
      <c r="X102" s="1032"/>
      <c r="Y102" s="1032"/>
      <c r="Z102" s="1032"/>
      <c r="AA102" s="1032"/>
      <c r="AB102" s="1032"/>
      <c r="AC102" s="1032"/>
      <c r="AD102" s="1032"/>
      <c r="AE102" s="1032"/>
      <c r="AF102" s="1032"/>
      <c r="AG102" s="1032"/>
      <c r="AH102" s="1032"/>
      <c r="AI102" s="1032"/>
      <c r="AJ102" s="1032"/>
      <c r="AK102" s="1032"/>
      <c r="AL102" s="1032"/>
      <c r="AM102" s="1032"/>
      <c r="AN102" s="1032"/>
      <c r="AO102" s="1032"/>
      <c r="AP102" s="1032"/>
      <c r="AQ102" s="1032"/>
      <c r="AR102" s="1032"/>
      <c r="AS102" s="1032"/>
      <c r="AT102" s="1032"/>
      <c r="AU102" s="1032"/>
      <c r="AV102" s="1033"/>
      <c r="AW102" s="36"/>
      <c r="AX102" s="46"/>
      <c r="AY102" s="56"/>
      <c r="BX102" s="55"/>
    </row>
    <row r="103" spans="1:76">
      <c r="AW103" s="36"/>
    </row>
  </sheetData>
  <mergeCells count="888">
    <mergeCell ref="K99:M99"/>
    <mergeCell ref="N99:P99"/>
    <mergeCell ref="Q99:S99"/>
    <mergeCell ref="T99:V99"/>
    <mergeCell ref="AL100:AN100"/>
    <mergeCell ref="AO100:AR100"/>
    <mergeCell ref="AS100:AV100"/>
    <mergeCell ref="B101:D102"/>
    <mergeCell ref="E101:AV102"/>
    <mergeCell ref="T100:V100"/>
    <mergeCell ref="W100:Y100"/>
    <mergeCell ref="Z100:AB100"/>
    <mergeCell ref="AC100:AE100"/>
    <mergeCell ref="AF100:AH100"/>
    <mergeCell ref="AI100:AK100"/>
    <mergeCell ref="B100:D100"/>
    <mergeCell ref="E100:G100"/>
    <mergeCell ref="H100:J100"/>
    <mergeCell ref="K100:M100"/>
    <mergeCell ref="N100:P100"/>
    <mergeCell ref="Q100:S100"/>
    <mergeCell ref="AO97:AR97"/>
    <mergeCell ref="AS97:AV97"/>
    <mergeCell ref="B98:V98"/>
    <mergeCell ref="W98:Y99"/>
    <mergeCell ref="Z98:AB99"/>
    <mergeCell ref="AC98:AK98"/>
    <mergeCell ref="AL98:AN98"/>
    <mergeCell ref="AO98:AR98"/>
    <mergeCell ref="AS98:AV98"/>
    <mergeCell ref="B99:D99"/>
    <mergeCell ref="W97:Y97"/>
    <mergeCell ref="Z97:AB97"/>
    <mergeCell ref="AC97:AE97"/>
    <mergeCell ref="AF97:AH97"/>
    <mergeCell ref="AI97:AK97"/>
    <mergeCell ref="AL97:AN97"/>
    <mergeCell ref="AC99:AE99"/>
    <mergeCell ref="AF99:AH99"/>
    <mergeCell ref="AI99:AK99"/>
    <mergeCell ref="AL99:AN99"/>
    <mergeCell ref="AO99:AR99"/>
    <mergeCell ref="AS99:AV99"/>
    <mergeCell ref="E99:G99"/>
    <mergeCell ref="H99:J99"/>
    <mergeCell ref="B97:D97"/>
    <mergeCell ref="E97:G97"/>
    <mergeCell ref="H97:J97"/>
    <mergeCell ref="K97:M97"/>
    <mergeCell ref="N97:P97"/>
    <mergeCell ref="Q97:S97"/>
    <mergeCell ref="T97:V97"/>
    <mergeCell ref="T96:V96"/>
    <mergeCell ref="W96:Y96"/>
    <mergeCell ref="B95:D96"/>
    <mergeCell ref="E95:J95"/>
    <mergeCell ref="K95:P95"/>
    <mergeCell ref="Q95:AB95"/>
    <mergeCell ref="E96:G96"/>
    <mergeCell ref="H96:J96"/>
    <mergeCell ref="K96:M96"/>
    <mergeCell ref="N96:P96"/>
    <mergeCell ref="Q96:S96"/>
    <mergeCell ref="S93:U93"/>
    <mergeCell ref="V93:X93"/>
    <mergeCell ref="Y93:AA93"/>
    <mergeCell ref="AB93:AD93"/>
    <mergeCell ref="AE93:AG93"/>
    <mergeCell ref="AH93:AJ93"/>
    <mergeCell ref="D93:F93"/>
    <mergeCell ref="G93:I93"/>
    <mergeCell ref="J93:L93"/>
    <mergeCell ref="M93:O93"/>
    <mergeCell ref="P93:R93"/>
    <mergeCell ref="AB92:AD92"/>
    <mergeCell ref="AE92:AG92"/>
    <mergeCell ref="AH92:AJ92"/>
    <mergeCell ref="AE90:AG90"/>
    <mergeCell ref="AN91:AP91"/>
    <mergeCell ref="AQ91:AR91"/>
    <mergeCell ref="AL96:AN96"/>
    <mergeCell ref="AO96:AR96"/>
    <mergeCell ref="AS96:AV96"/>
    <mergeCell ref="Z96:AB96"/>
    <mergeCell ref="AC96:AE96"/>
    <mergeCell ref="AF96:AH96"/>
    <mergeCell ref="AI96:AK96"/>
    <mergeCell ref="AC95:AV95"/>
    <mergeCell ref="AN92:AP92"/>
    <mergeCell ref="AQ92:AR92"/>
    <mergeCell ref="AS92:AT92"/>
    <mergeCell ref="AU92:AV92"/>
    <mergeCell ref="AK93:AM93"/>
    <mergeCell ref="AN93:AP93"/>
    <mergeCell ref="AQ93:AR93"/>
    <mergeCell ref="AS93:AT93"/>
    <mergeCell ref="AU93:AV93"/>
    <mergeCell ref="B94:AV94"/>
    <mergeCell ref="AS91:AT91"/>
    <mergeCell ref="AU91:AV91"/>
    <mergeCell ref="B92:C93"/>
    <mergeCell ref="D92:F92"/>
    <mergeCell ref="G92:I92"/>
    <mergeCell ref="J92:L92"/>
    <mergeCell ref="M92:O92"/>
    <mergeCell ref="P92:R92"/>
    <mergeCell ref="V91:X91"/>
    <mergeCell ref="Y91:AA91"/>
    <mergeCell ref="AB91:AD91"/>
    <mergeCell ref="AE91:AG91"/>
    <mergeCell ref="AH91:AJ91"/>
    <mergeCell ref="AK91:AM91"/>
    <mergeCell ref="D91:F91"/>
    <mergeCell ref="G91:I91"/>
    <mergeCell ref="J91:L91"/>
    <mergeCell ref="M91:O91"/>
    <mergeCell ref="P91:R91"/>
    <mergeCell ref="S91:U91"/>
    <mergeCell ref="AK92:AM92"/>
    <mergeCell ref="S92:U92"/>
    <mergeCell ref="V92:X92"/>
    <mergeCell ref="Y92:AA92"/>
    <mergeCell ref="AS89:AT89"/>
    <mergeCell ref="AU89:AV89"/>
    <mergeCell ref="B90:C91"/>
    <mergeCell ref="D90:F90"/>
    <mergeCell ref="G90:I90"/>
    <mergeCell ref="J90:L90"/>
    <mergeCell ref="M90:O90"/>
    <mergeCell ref="S89:U89"/>
    <mergeCell ref="V89:X89"/>
    <mergeCell ref="Y89:AA89"/>
    <mergeCell ref="AB89:AD89"/>
    <mergeCell ref="AE89:AG89"/>
    <mergeCell ref="AH89:AJ89"/>
    <mergeCell ref="AH90:AJ90"/>
    <mergeCell ref="AK90:AM90"/>
    <mergeCell ref="AN90:AP90"/>
    <mergeCell ref="AQ90:AR90"/>
    <mergeCell ref="AS90:AT90"/>
    <mergeCell ref="AU90:AV90"/>
    <mergeCell ref="P90:R90"/>
    <mergeCell ref="S90:U90"/>
    <mergeCell ref="V90:X90"/>
    <mergeCell ref="Y90:AA90"/>
    <mergeCell ref="AB90:AD90"/>
    <mergeCell ref="S88:U88"/>
    <mergeCell ref="V88:X88"/>
    <mergeCell ref="Y88:AA88"/>
    <mergeCell ref="AB88:AD88"/>
    <mergeCell ref="AE88:AG88"/>
    <mergeCell ref="AH88:AJ88"/>
    <mergeCell ref="AK89:AM89"/>
    <mergeCell ref="AN89:AP89"/>
    <mergeCell ref="AQ89:AR89"/>
    <mergeCell ref="AN87:AP87"/>
    <mergeCell ref="AQ87:AV87"/>
    <mergeCell ref="B88:C89"/>
    <mergeCell ref="D88:F88"/>
    <mergeCell ref="G88:I88"/>
    <mergeCell ref="J88:L88"/>
    <mergeCell ref="M88:O88"/>
    <mergeCell ref="P88:R88"/>
    <mergeCell ref="P87:R87"/>
    <mergeCell ref="S87:U87"/>
    <mergeCell ref="V87:X87"/>
    <mergeCell ref="Y87:AA87"/>
    <mergeCell ref="AB87:AD87"/>
    <mergeCell ref="AE87:AG87"/>
    <mergeCell ref="AK88:AM88"/>
    <mergeCell ref="AN88:AP88"/>
    <mergeCell ref="AQ88:AR88"/>
    <mergeCell ref="AS88:AT88"/>
    <mergeCell ref="AU88:AV88"/>
    <mergeCell ref="D89:F89"/>
    <mergeCell ref="G89:I89"/>
    <mergeCell ref="J89:L89"/>
    <mergeCell ref="M89:O89"/>
    <mergeCell ref="P89:R89"/>
    <mergeCell ref="AK86:AM86"/>
    <mergeCell ref="AN86:AP86"/>
    <mergeCell ref="AQ86:AR86"/>
    <mergeCell ref="AS86:AT86"/>
    <mergeCell ref="AU86:AV86"/>
    <mergeCell ref="B87:C87"/>
    <mergeCell ref="D87:F87"/>
    <mergeCell ref="G87:I87"/>
    <mergeCell ref="J87:L87"/>
    <mergeCell ref="M87:O87"/>
    <mergeCell ref="S86:U86"/>
    <mergeCell ref="V86:X86"/>
    <mergeCell ref="Y86:AA86"/>
    <mergeCell ref="AB86:AD86"/>
    <mergeCell ref="AE86:AG86"/>
    <mergeCell ref="AH86:AJ86"/>
    <mergeCell ref="B86:C86"/>
    <mergeCell ref="D86:F86"/>
    <mergeCell ref="G86:I86"/>
    <mergeCell ref="J86:L86"/>
    <mergeCell ref="M86:O86"/>
    <mergeCell ref="P86:R86"/>
    <mergeCell ref="AH87:AJ87"/>
    <mergeCell ref="AK87:AM87"/>
    <mergeCell ref="B84:AV84"/>
    <mergeCell ref="B85:C85"/>
    <mergeCell ref="D85:I85"/>
    <mergeCell ref="J85:O85"/>
    <mergeCell ref="P85:U85"/>
    <mergeCell ref="V85:AA85"/>
    <mergeCell ref="AB85:AD85"/>
    <mergeCell ref="AE85:AJ85"/>
    <mergeCell ref="AK85:AP85"/>
    <mergeCell ref="AQ85:AV85"/>
    <mergeCell ref="Y83:AA83"/>
    <mergeCell ref="AB83:AF83"/>
    <mergeCell ref="AG83:AI83"/>
    <mergeCell ref="AJ83:AN83"/>
    <mergeCell ref="AO83:AQ83"/>
    <mergeCell ref="AR83:AV83"/>
    <mergeCell ref="B83:D83"/>
    <mergeCell ref="E83:H83"/>
    <mergeCell ref="I83:K83"/>
    <mergeCell ref="L83:P83"/>
    <mergeCell ref="Q83:S83"/>
    <mergeCell ref="T83:X83"/>
    <mergeCell ref="AS81:AV81"/>
    <mergeCell ref="B82:H82"/>
    <mergeCell ref="I82:T82"/>
    <mergeCell ref="U82:AF82"/>
    <mergeCell ref="AG82:AJ82"/>
    <mergeCell ref="AK82:AN82"/>
    <mergeCell ref="AO82:AR82"/>
    <mergeCell ref="AS82:AV82"/>
    <mergeCell ref="B81:H81"/>
    <mergeCell ref="I81:T81"/>
    <mergeCell ref="U81:AF81"/>
    <mergeCell ref="AG81:AJ81"/>
    <mergeCell ref="AK81:AN81"/>
    <mergeCell ref="AO81:AR81"/>
    <mergeCell ref="AM78:AM80"/>
    <mergeCell ref="AN78:AP78"/>
    <mergeCell ref="AQ78:AS78"/>
    <mergeCell ref="AT78:AV78"/>
    <mergeCell ref="AE79:AG79"/>
    <mergeCell ref="AH79:AL79"/>
    <mergeCell ref="AN79:AP80"/>
    <mergeCell ref="AQ79:AS80"/>
    <mergeCell ref="AT79:AV80"/>
    <mergeCell ref="AE80:AG80"/>
    <mergeCell ref="B74:D74"/>
    <mergeCell ref="B78:AD80"/>
    <mergeCell ref="AH80:AL80"/>
    <mergeCell ref="M75:N75"/>
    <mergeCell ref="O75:P75"/>
    <mergeCell ref="Q75:R75"/>
    <mergeCell ref="S75:T75"/>
    <mergeCell ref="U75:V75"/>
    <mergeCell ref="W75:X75"/>
    <mergeCell ref="B75:D75"/>
    <mergeCell ref="E75:F75"/>
    <mergeCell ref="G75:H75"/>
    <mergeCell ref="I75:J75"/>
    <mergeCell ref="K75:L75"/>
    <mergeCell ref="M74:N74"/>
    <mergeCell ref="O74:P74"/>
    <mergeCell ref="Q74:R74"/>
    <mergeCell ref="S74:T74"/>
    <mergeCell ref="E74:F74"/>
    <mergeCell ref="G74:H74"/>
    <mergeCell ref="I74:J74"/>
    <mergeCell ref="K74:L74"/>
    <mergeCell ref="M73:N73"/>
    <mergeCell ref="O73:P73"/>
    <mergeCell ref="Q73:R73"/>
    <mergeCell ref="S73:T73"/>
    <mergeCell ref="AW70:AW76"/>
    <mergeCell ref="AE73:AF73"/>
    <mergeCell ref="AG73:AH73"/>
    <mergeCell ref="U73:V73"/>
    <mergeCell ref="W73:X73"/>
    <mergeCell ref="Y74:Z74"/>
    <mergeCell ref="AA74:AB74"/>
    <mergeCell ref="AC74:AD74"/>
    <mergeCell ref="AE74:AF74"/>
    <mergeCell ref="AG74:AH74"/>
    <mergeCell ref="U74:V74"/>
    <mergeCell ref="W74:X74"/>
    <mergeCell ref="Y75:Z75"/>
    <mergeCell ref="AA75:AB75"/>
    <mergeCell ref="AC75:AD75"/>
    <mergeCell ref="AE75:AF75"/>
    <mergeCell ref="AG75:AH75"/>
    <mergeCell ref="B71:D72"/>
    <mergeCell ref="E71:P71"/>
    <mergeCell ref="Q71:Z71"/>
    <mergeCell ref="AA71:AH71"/>
    <mergeCell ref="AI71:AM71"/>
    <mergeCell ref="AN71:AO71"/>
    <mergeCell ref="AP71:AT71"/>
    <mergeCell ref="AU71:AV71"/>
    <mergeCell ref="E72:F72"/>
    <mergeCell ref="G72:H72"/>
    <mergeCell ref="I72:J72"/>
    <mergeCell ref="K72:L72"/>
    <mergeCell ref="M72:N72"/>
    <mergeCell ref="O72:P72"/>
    <mergeCell ref="Q72:R72"/>
    <mergeCell ref="S72:T72"/>
    <mergeCell ref="AG72:AH72"/>
    <mergeCell ref="AI72:AM72"/>
    <mergeCell ref="AN72:AO72"/>
    <mergeCell ref="AP72:AT72"/>
    <mergeCell ref="AU72:AV72"/>
    <mergeCell ref="B73:D73"/>
    <mergeCell ref="E73:F73"/>
    <mergeCell ref="A69:A76"/>
    <mergeCell ref="B69:AH70"/>
    <mergeCell ref="AI69:AM69"/>
    <mergeCell ref="AN69:AO69"/>
    <mergeCell ref="AP69:AT69"/>
    <mergeCell ref="AU69:AV69"/>
    <mergeCell ref="AI70:AM70"/>
    <mergeCell ref="AN70:AO70"/>
    <mergeCell ref="AP70:AT70"/>
    <mergeCell ref="AU70:AV70"/>
    <mergeCell ref="G73:H73"/>
    <mergeCell ref="I73:J73"/>
    <mergeCell ref="K73:L73"/>
    <mergeCell ref="U72:V72"/>
    <mergeCell ref="W72:X72"/>
    <mergeCell ref="Y72:Z72"/>
    <mergeCell ref="AA72:AB72"/>
    <mergeCell ref="AC72:AD72"/>
    <mergeCell ref="AE72:AF72"/>
    <mergeCell ref="Y73:Z73"/>
    <mergeCell ref="AA73:AB73"/>
    <mergeCell ref="AC73:AD73"/>
    <mergeCell ref="AW65:AW69"/>
    <mergeCell ref="AI66:AO66"/>
    <mergeCell ref="AP66:AV66"/>
    <mergeCell ref="B67:D68"/>
    <mergeCell ref="E67:J67"/>
    <mergeCell ref="K67:M68"/>
    <mergeCell ref="N67:R67"/>
    <mergeCell ref="S67:U68"/>
    <mergeCell ref="V67:Z67"/>
    <mergeCell ref="AA67:AC68"/>
    <mergeCell ref="AD67:AH67"/>
    <mergeCell ref="AI67:AM67"/>
    <mergeCell ref="AN67:AO67"/>
    <mergeCell ref="AP67:AT67"/>
    <mergeCell ref="AU67:AV67"/>
    <mergeCell ref="E68:J68"/>
    <mergeCell ref="N68:R68"/>
    <mergeCell ref="V68:Z68"/>
    <mergeCell ref="AD68:AH68"/>
    <mergeCell ref="AI68:AM68"/>
    <mergeCell ref="AN68:AO68"/>
    <mergeCell ref="AP68:AT68"/>
    <mergeCell ref="AU68:AV68"/>
    <mergeCell ref="AI63:AV63"/>
    <mergeCell ref="A64:A68"/>
    <mergeCell ref="B64:G64"/>
    <mergeCell ref="H64:R64"/>
    <mergeCell ref="V64:AB64"/>
    <mergeCell ref="AC64:AH64"/>
    <mergeCell ref="AI64:AJ64"/>
    <mergeCell ref="AK64:AO64"/>
    <mergeCell ref="AP64:AQ64"/>
    <mergeCell ref="AR64:AV64"/>
    <mergeCell ref="B65:G66"/>
    <mergeCell ref="H65:R66"/>
    <mergeCell ref="S65:X66"/>
    <mergeCell ref="Y65:AH66"/>
    <mergeCell ref="AI65:AV65"/>
    <mergeCell ref="AW59:AW62"/>
    <mergeCell ref="B60:C63"/>
    <mergeCell ref="D60:G61"/>
    <mergeCell ref="H60:K61"/>
    <mergeCell ref="L60:N60"/>
    <mergeCell ref="P60:R61"/>
    <mergeCell ref="S60:AB60"/>
    <mergeCell ref="AC60:AD60"/>
    <mergeCell ref="AE60:AH60"/>
    <mergeCell ref="L61:N61"/>
    <mergeCell ref="AC61:AD61"/>
    <mergeCell ref="AE61:AH61"/>
    <mergeCell ref="D62:G63"/>
    <mergeCell ref="H62:K62"/>
    <mergeCell ref="L62:O62"/>
    <mergeCell ref="P62:R63"/>
    <mergeCell ref="S62:AB62"/>
    <mergeCell ref="AC62:AD62"/>
    <mergeCell ref="AE62:AH62"/>
    <mergeCell ref="H63:K63"/>
    <mergeCell ref="L63:O63"/>
    <mergeCell ref="S63:AB63"/>
    <mergeCell ref="AC63:AD63"/>
    <mergeCell ref="AE63:AH63"/>
    <mergeCell ref="A58:A61"/>
    <mergeCell ref="B58:AH58"/>
    <mergeCell ref="AI58:AV62"/>
    <mergeCell ref="B59:C59"/>
    <mergeCell ref="D59:G59"/>
    <mergeCell ref="H59:M59"/>
    <mergeCell ref="N59:U59"/>
    <mergeCell ref="V59:AA59"/>
    <mergeCell ref="AB59:AH59"/>
    <mergeCell ref="S61:AB61"/>
    <mergeCell ref="B57:H57"/>
    <mergeCell ref="I57:T57"/>
    <mergeCell ref="U57:AF57"/>
    <mergeCell ref="AG57:AJ57"/>
    <mergeCell ref="AK57:AP57"/>
    <mergeCell ref="AQ57:AV57"/>
    <mergeCell ref="B56:H56"/>
    <mergeCell ref="I56:T56"/>
    <mergeCell ref="U56:AF56"/>
    <mergeCell ref="AG56:AJ56"/>
    <mergeCell ref="AK56:AP56"/>
    <mergeCell ref="AQ56:AV56"/>
    <mergeCell ref="AT53:AV53"/>
    <mergeCell ref="C54:E55"/>
    <mergeCell ref="F54:H55"/>
    <mergeCell ref="I54:K55"/>
    <mergeCell ref="AN54:AP55"/>
    <mergeCell ref="AQ54:AS55"/>
    <mergeCell ref="AT54:AV55"/>
    <mergeCell ref="B49:D50"/>
    <mergeCell ref="E49:AV50"/>
    <mergeCell ref="B53:B55"/>
    <mergeCell ref="C53:E53"/>
    <mergeCell ref="F53:H53"/>
    <mergeCell ref="I53:K53"/>
    <mergeCell ref="L53:AL55"/>
    <mergeCell ref="AM53:AM55"/>
    <mergeCell ref="AN53:AP53"/>
    <mergeCell ref="AQ53:AS53"/>
    <mergeCell ref="AC48:AE48"/>
    <mergeCell ref="AF48:AH48"/>
    <mergeCell ref="AI48:AK48"/>
    <mergeCell ref="AL48:AN48"/>
    <mergeCell ref="AO48:AR48"/>
    <mergeCell ref="AS48:AV48"/>
    <mergeCell ref="AS47:AV47"/>
    <mergeCell ref="B48:D48"/>
    <mergeCell ref="E48:G48"/>
    <mergeCell ref="H48:J48"/>
    <mergeCell ref="K48:M48"/>
    <mergeCell ref="N48:P48"/>
    <mergeCell ref="Q48:S48"/>
    <mergeCell ref="T48:V48"/>
    <mergeCell ref="W48:Y48"/>
    <mergeCell ref="Z48:AB48"/>
    <mergeCell ref="T47:V47"/>
    <mergeCell ref="AC47:AE47"/>
    <mergeCell ref="AF47:AH47"/>
    <mergeCell ref="AI47:AK47"/>
    <mergeCell ref="AL47:AN47"/>
    <mergeCell ref="AO47:AR47"/>
    <mergeCell ref="B47:D47"/>
    <mergeCell ref="E47:G47"/>
    <mergeCell ref="H47:J47"/>
    <mergeCell ref="K47:M47"/>
    <mergeCell ref="N47:P47"/>
    <mergeCell ref="Q47:S47"/>
    <mergeCell ref="AL45:AN45"/>
    <mergeCell ref="AO45:AR45"/>
    <mergeCell ref="AS45:AV45"/>
    <mergeCell ref="B46:V46"/>
    <mergeCell ref="W46:Y47"/>
    <mergeCell ref="Z46:AB47"/>
    <mergeCell ref="AC46:AK46"/>
    <mergeCell ref="AL46:AN46"/>
    <mergeCell ref="AO46:AR46"/>
    <mergeCell ref="AS46:AV46"/>
    <mergeCell ref="T45:V45"/>
    <mergeCell ref="W45:Y45"/>
    <mergeCell ref="Z45:AB45"/>
    <mergeCell ref="AC45:AE45"/>
    <mergeCell ref="AF45:AH45"/>
    <mergeCell ref="AI45:AK45"/>
    <mergeCell ref="B45:D45"/>
    <mergeCell ref="E45:G45"/>
    <mergeCell ref="H45:J45"/>
    <mergeCell ref="K45:M45"/>
    <mergeCell ref="N45:P45"/>
    <mergeCell ref="Q45:S45"/>
    <mergeCell ref="AC44:AE44"/>
    <mergeCell ref="AF44:AH44"/>
    <mergeCell ref="AI44:AK44"/>
    <mergeCell ref="AL44:AN44"/>
    <mergeCell ref="AO44:AR44"/>
    <mergeCell ref="AS44:AV44"/>
    <mergeCell ref="K44:M44"/>
    <mergeCell ref="N44:P44"/>
    <mergeCell ref="Q44:S44"/>
    <mergeCell ref="T44:V44"/>
    <mergeCell ref="W44:Y44"/>
    <mergeCell ref="Z44:AB44"/>
    <mergeCell ref="B42:AV42"/>
    <mergeCell ref="B43:D44"/>
    <mergeCell ref="E43:J43"/>
    <mergeCell ref="K43:P43"/>
    <mergeCell ref="Q43:AB43"/>
    <mergeCell ref="AC43:AV43"/>
    <mergeCell ref="E44:G44"/>
    <mergeCell ref="H44:J44"/>
    <mergeCell ref="AB41:AD41"/>
    <mergeCell ref="AE41:AG41"/>
    <mergeCell ref="AH41:AJ41"/>
    <mergeCell ref="AK41:AM41"/>
    <mergeCell ref="AN41:AP41"/>
    <mergeCell ref="AQ41:AR41"/>
    <mergeCell ref="B40:C41"/>
    <mergeCell ref="V40:X40"/>
    <mergeCell ref="Y40:AA40"/>
    <mergeCell ref="AS40:AT40"/>
    <mergeCell ref="AU40:AV40"/>
    <mergeCell ref="D41:F41"/>
    <mergeCell ref="G41:I41"/>
    <mergeCell ref="J41:L41"/>
    <mergeCell ref="M41:O41"/>
    <mergeCell ref="P41:R41"/>
    <mergeCell ref="S41:U41"/>
    <mergeCell ref="V41:X41"/>
    <mergeCell ref="Y41:AA41"/>
    <mergeCell ref="AB40:AD40"/>
    <mergeCell ref="AE40:AG40"/>
    <mergeCell ref="AH40:AJ40"/>
    <mergeCell ref="AK40:AM40"/>
    <mergeCell ref="AN40:AP40"/>
    <mergeCell ref="AQ40:AR40"/>
    <mergeCell ref="AS41:AT41"/>
    <mergeCell ref="AU41:AV41"/>
    <mergeCell ref="D40:F40"/>
    <mergeCell ref="G40:I40"/>
    <mergeCell ref="J40:L40"/>
    <mergeCell ref="M40:O40"/>
    <mergeCell ref="P40:R40"/>
    <mergeCell ref="S40:U40"/>
    <mergeCell ref="AW38:AW44"/>
    <mergeCell ref="D39:F39"/>
    <mergeCell ref="G39:I39"/>
    <mergeCell ref="J39:L39"/>
    <mergeCell ref="M39:O39"/>
    <mergeCell ref="P39:R39"/>
    <mergeCell ref="S39:U39"/>
    <mergeCell ref="V39:X39"/>
    <mergeCell ref="Y39:AA39"/>
    <mergeCell ref="AB39:AD39"/>
    <mergeCell ref="AH38:AJ38"/>
    <mergeCell ref="AK38:AM38"/>
    <mergeCell ref="AN38:AP38"/>
    <mergeCell ref="AQ38:AR38"/>
    <mergeCell ref="AS38:AT38"/>
    <mergeCell ref="AU38:AV38"/>
    <mergeCell ref="AE38:AG38"/>
    <mergeCell ref="AU39:AV39"/>
    <mergeCell ref="AE39:AG39"/>
    <mergeCell ref="AS37:AT37"/>
    <mergeCell ref="AU37:AV37"/>
    <mergeCell ref="AE37:AG37"/>
    <mergeCell ref="AH37:AJ37"/>
    <mergeCell ref="AH39:AJ39"/>
    <mergeCell ref="AK39:AM39"/>
    <mergeCell ref="AN39:AP39"/>
    <mergeCell ref="AQ39:AR39"/>
    <mergeCell ref="AS39:AT39"/>
    <mergeCell ref="AK37:AM37"/>
    <mergeCell ref="AN37:AP37"/>
    <mergeCell ref="AQ37:AR37"/>
    <mergeCell ref="P35:R35"/>
    <mergeCell ref="S35:U35"/>
    <mergeCell ref="D37:F37"/>
    <mergeCell ref="G37:I37"/>
    <mergeCell ref="V35:X35"/>
    <mergeCell ref="J37:L37"/>
    <mergeCell ref="M37:O37"/>
    <mergeCell ref="P38:R38"/>
    <mergeCell ref="S38:U38"/>
    <mergeCell ref="V38:X38"/>
    <mergeCell ref="B38:C39"/>
    <mergeCell ref="D38:F38"/>
    <mergeCell ref="G38:I38"/>
    <mergeCell ref="J38:L38"/>
    <mergeCell ref="M38:O38"/>
    <mergeCell ref="S37:U37"/>
    <mergeCell ref="V37:X37"/>
    <mergeCell ref="Y37:AA37"/>
    <mergeCell ref="AB37:AD37"/>
    <mergeCell ref="P37:R37"/>
    <mergeCell ref="B36:C37"/>
    <mergeCell ref="D36:F36"/>
    <mergeCell ref="G36:I36"/>
    <mergeCell ref="J36:L36"/>
    <mergeCell ref="M36:O36"/>
    <mergeCell ref="P36:R36"/>
    <mergeCell ref="Y38:AA38"/>
    <mergeCell ref="AB38:AD38"/>
    <mergeCell ref="Y35:AA35"/>
    <mergeCell ref="AB35:AD35"/>
    <mergeCell ref="AE35:AG35"/>
    <mergeCell ref="AK36:AM36"/>
    <mergeCell ref="AN36:AP36"/>
    <mergeCell ref="AQ36:AR36"/>
    <mergeCell ref="S36:U36"/>
    <mergeCell ref="V36:X36"/>
    <mergeCell ref="Y36:AA36"/>
    <mergeCell ref="AB36:AD36"/>
    <mergeCell ref="AE36:AG36"/>
    <mergeCell ref="AH36:AJ36"/>
    <mergeCell ref="AK35:AM35"/>
    <mergeCell ref="AN35:AP35"/>
    <mergeCell ref="AQ35:AV35"/>
    <mergeCell ref="AS36:AT36"/>
    <mergeCell ref="AU36:AV36"/>
    <mergeCell ref="AW33:AW37"/>
    <mergeCell ref="B34:C34"/>
    <mergeCell ref="D34:F34"/>
    <mergeCell ref="G34:I34"/>
    <mergeCell ref="J34:L34"/>
    <mergeCell ref="M34:O34"/>
    <mergeCell ref="P34:R34"/>
    <mergeCell ref="AK34:AM34"/>
    <mergeCell ref="AN34:AP34"/>
    <mergeCell ref="AQ34:AR34"/>
    <mergeCell ref="AS34:AT34"/>
    <mergeCell ref="AU34:AV34"/>
    <mergeCell ref="B35:C35"/>
    <mergeCell ref="D35:F35"/>
    <mergeCell ref="G35:I35"/>
    <mergeCell ref="J35:L35"/>
    <mergeCell ref="M35:O35"/>
    <mergeCell ref="S34:U34"/>
    <mergeCell ref="V34:X34"/>
    <mergeCell ref="Y34:AA34"/>
    <mergeCell ref="AB34:AD34"/>
    <mergeCell ref="AE34:AG34"/>
    <mergeCell ref="AH34:AJ34"/>
    <mergeCell ref="AH35:AJ35"/>
    <mergeCell ref="AJ31:AN31"/>
    <mergeCell ref="AO31:AQ31"/>
    <mergeCell ref="AR31:AV31"/>
    <mergeCell ref="B32:AV32"/>
    <mergeCell ref="B33:C33"/>
    <mergeCell ref="D33:I33"/>
    <mergeCell ref="J33:O33"/>
    <mergeCell ref="P33:U33"/>
    <mergeCell ref="V33:AA33"/>
    <mergeCell ref="AB33:AD33"/>
    <mergeCell ref="AE33:AJ33"/>
    <mergeCell ref="AK33:AP33"/>
    <mergeCell ref="AQ33:AV33"/>
    <mergeCell ref="B31:D31"/>
    <mergeCell ref="E31:H31"/>
    <mergeCell ref="I31:K31"/>
    <mergeCell ref="L31:P31"/>
    <mergeCell ref="Q31:S31"/>
    <mergeCell ref="T31:X31"/>
    <mergeCell ref="Y31:AA31"/>
    <mergeCell ref="AB31:AF31"/>
    <mergeCell ref="AG31:AI31"/>
    <mergeCell ref="AW27:AW30"/>
    <mergeCell ref="AE28:AG28"/>
    <mergeCell ref="AH28:AL28"/>
    <mergeCell ref="B29:H29"/>
    <mergeCell ref="I29:T29"/>
    <mergeCell ref="U29:AF29"/>
    <mergeCell ref="AG29:AJ29"/>
    <mergeCell ref="AK29:AN29"/>
    <mergeCell ref="AO29:AR29"/>
    <mergeCell ref="AS29:AV29"/>
    <mergeCell ref="AS30:AV30"/>
    <mergeCell ref="B30:H30"/>
    <mergeCell ref="I30:T30"/>
    <mergeCell ref="U30:AF30"/>
    <mergeCell ref="AG30:AJ30"/>
    <mergeCell ref="AK30:AN30"/>
    <mergeCell ref="AO30:AR30"/>
    <mergeCell ref="AN26:AP26"/>
    <mergeCell ref="AQ26:AS26"/>
    <mergeCell ref="AT26:AV26"/>
    <mergeCell ref="AE27:AG27"/>
    <mergeCell ref="AH27:AL27"/>
    <mergeCell ref="AN27:AP28"/>
    <mergeCell ref="AQ27:AS28"/>
    <mergeCell ref="AT27:AV28"/>
    <mergeCell ref="AA24:AB24"/>
    <mergeCell ref="AC24:AD24"/>
    <mergeCell ref="AE24:AF24"/>
    <mergeCell ref="AG24:AH24"/>
    <mergeCell ref="B26:AD28"/>
    <mergeCell ref="AM26:AM28"/>
    <mergeCell ref="O24:P24"/>
    <mergeCell ref="Q24:R24"/>
    <mergeCell ref="S24:T24"/>
    <mergeCell ref="U24:V24"/>
    <mergeCell ref="W24:X24"/>
    <mergeCell ref="Y24:Z24"/>
    <mergeCell ref="B24:D24"/>
    <mergeCell ref="E24:F24"/>
    <mergeCell ref="G24:H24"/>
    <mergeCell ref="I24:J24"/>
    <mergeCell ref="K24:L24"/>
    <mergeCell ref="M24:N24"/>
    <mergeCell ref="O23:P23"/>
    <mergeCell ref="Q23:R23"/>
    <mergeCell ref="S23:T23"/>
    <mergeCell ref="B23:D23"/>
    <mergeCell ref="E23:F23"/>
    <mergeCell ref="G23:H23"/>
    <mergeCell ref="I23:J23"/>
    <mergeCell ref="K23:L23"/>
    <mergeCell ref="M23:N23"/>
    <mergeCell ref="AA23:AB23"/>
    <mergeCell ref="AC23:AD23"/>
    <mergeCell ref="AE23:AF23"/>
    <mergeCell ref="AG23:AH23"/>
    <mergeCell ref="U23:V23"/>
    <mergeCell ref="W23:X23"/>
    <mergeCell ref="Y23:Z23"/>
    <mergeCell ref="AN21:AO21"/>
    <mergeCell ref="AP21:AT21"/>
    <mergeCell ref="U21:V21"/>
    <mergeCell ref="AI21:AM21"/>
    <mergeCell ref="U22:V22"/>
    <mergeCell ref="W22:X22"/>
    <mergeCell ref="Y22:Z22"/>
    <mergeCell ref="AU21:AV21"/>
    <mergeCell ref="B22:D22"/>
    <mergeCell ref="E22:F22"/>
    <mergeCell ref="G22:H22"/>
    <mergeCell ref="I22:J22"/>
    <mergeCell ref="K22:L22"/>
    <mergeCell ref="M22:N22"/>
    <mergeCell ref="W21:X21"/>
    <mergeCell ref="Y21:Z21"/>
    <mergeCell ref="AA21:AB21"/>
    <mergeCell ref="AC21:AD21"/>
    <mergeCell ref="AE21:AF21"/>
    <mergeCell ref="AG21:AH21"/>
    <mergeCell ref="AA22:AB22"/>
    <mergeCell ref="AC22:AD22"/>
    <mergeCell ref="AE22:AF22"/>
    <mergeCell ref="AG22:AH22"/>
    <mergeCell ref="O22:P22"/>
    <mergeCell ref="Q22:R22"/>
    <mergeCell ref="S22:T22"/>
    <mergeCell ref="O21:P21"/>
    <mergeCell ref="Q21:R21"/>
    <mergeCell ref="S21:T21"/>
    <mergeCell ref="A18:A24"/>
    <mergeCell ref="B18:AH19"/>
    <mergeCell ref="AI18:AM18"/>
    <mergeCell ref="AN18:AO18"/>
    <mergeCell ref="AP18:AT18"/>
    <mergeCell ref="AU18:AV18"/>
    <mergeCell ref="AN20:AO20"/>
    <mergeCell ref="AP20:AT20"/>
    <mergeCell ref="AW18:AW24"/>
    <mergeCell ref="AI19:AM19"/>
    <mergeCell ref="AN19:AO19"/>
    <mergeCell ref="AP19:AT19"/>
    <mergeCell ref="AU19:AV19"/>
    <mergeCell ref="B20:D21"/>
    <mergeCell ref="E20:P20"/>
    <mergeCell ref="Q20:Z20"/>
    <mergeCell ref="AA20:AH20"/>
    <mergeCell ref="AI20:AM20"/>
    <mergeCell ref="AU20:AV20"/>
    <mergeCell ref="E21:F21"/>
    <mergeCell ref="G21:H21"/>
    <mergeCell ref="I21:J21"/>
    <mergeCell ref="K21:L21"/>
    <mergeCell ref="M21:N21"/>
    <mergeCell ref="AW13:AW17"/>
    <mergeCell ref="B14:G15"/>
    <mergeCell ref="H14:R15"/>
    <mergeCell ref="S14:X15"/>
    <mergeCell ref="Y14:AH15"/>
    <mergeCell ref="AI14:AV14"/>
    <mergeCell ref="AI15:AO15"/>
    <mergeCell ref="AP15:AV15"/>
    <mergeCell ref="B16:D17"/>
    <mergeCell ref="E16:J16"/>
    <mergeCell ref="AI16:AM16"/>
    <mergeCell ref="AN16:AO16"/>
    <mergeCell ref="AP16:AT16"/>
    <mergeCell ref="AU16:AV16"/>
    <mergeCell ref="E17:J17"/>
    <mergeCell ref="N17:R17"/>
    <mergeCell ref="V17:Z17"/>
    <mergeCell ref="AD17:AH17"/>
    <mergeCell ref="AI17:AM17"/>
    <mergeCell ref="AN17:AO17"/>
    <mergeCell ref="K16:M17"/>
    <mergeCell ref="N16:R16"/>
    <mergeCell ref="S16:U17"/>
    <mergeCell ref="V16:Z16"/>
    <mergeCell ref="AE12:AH12"/>
    <mergeCell ref="D11:G12"/>
    <mergeCell ref="H11:K11"/>
    <mergeCell ref="L11:O11"/>
    <mergeCell ref="P11:R12"/>
    <mergeCell ref="S11:AB11"/>
    <mergeCell ref="AC11:AD11"/>
    <mergeCell ref="AI12:AV12"/>
    <mergeCell ref="A13:A17"/>
    <mergeCell ref="B13:G13"/>
    <mergeCell ref="H13:R13"/>
    <mergeCell ref="V13:AB13"/>
    <mergeCell ref="AC13:AH13"/>
    <mergeCell ref="AI13:AJ13"/>
    <mergeCell ref="AK13:AO13"/>
    <mergeCell ref="AP13:AQ13"/>
    <mergeCell ref="AR13:AV13"/>
    <mergeCell ref="AA16:AC17"/>
    <mergeCell ref="AD16:AH16"/>
    <mergeCell ref="AP17:AT17"/>
    <mergeCell ref="AU17:AV17"/>
    <mergeCell ref="BK7:BL7"/>
    <mergeCell ref="BM7:BM8"/>
    <mergeCell ref="BN7:BN8"/>
    <mergeCell ref="BO7:BS7"/>
    <mergeCell ref="BT7:BX7"/>
    <mergeCell ref="B8:C8"/>
    <mergeCell ref="D8:G8"/>
    <mergeCell ref="H8:M8"/>
    <mergeCell ref="N8:U8"/>
    <mergeCell ref="V8:AA8"/>
    <mergeCell ref="BB7:BC7"/>
    <mergeCell ref="BD7:BE7"/>
    <mergeCell ref="BF7:BG7"/>
    <mergeCell ref="BH7:BH8"/>
    <mergeCell ref="BI7:BI8"/>
    <mergeCell ref="BJ7:BJ8"/>
    <mergeCell ref="A7:A10"/>
    <mergeCell ref="B7:AH7"/>
    <mergeCell ref="AI7:AV11"/>
    <mergeCell ref="AW7:AW10"/>
    <mergeCell ref="AY7:AY8"/>
    <mergeCell ref="AZ7:BA7"/>
    <mergeCell ref="AB8:AH8"/>
    <mergeCell ref="B9:C12"/>
    <mergeCell ref="D9:G10"/>
    <mergeCell ref="H9:K10"/>
    <mergeCell ref="L9:N9"/>
    <mergeCell ref="P9:R10"/>
    <mergeCell ref="S9:AB9"/>
    <mergeCell ref="AC9:AD9"/>
    <mergeCell ref="AE9:AH9"/>
    <mergeCell ref="L10:N10"/>
    <mergeCell ref="S10:AB10"/>
    <mergeCell ref="AC10:AD10"/>
    <mergeCell ref="AE10:AH10"/>
    <mergeCell ref="AE11:AH11"/>
    <mergeCell ref="H12:K12"/>
    <mergeCell ref="L12:O12"/>
    <mergeCell ref="S12:AB12"/>
    <mergeCell ref="AC12:AD12"/>
    <mergeCell ref="B6:H6"/>
    <mergeCell ref="I6:T6"/>
    <mergeCell ref="U6:AF6"/>
    <mergeCell ref="AG6:AJ6"/>
    <mergeCell ref="AK6:AP6"/>
    <mergeCell ref="AQ6:AV6"/>
    <mergeCell ref="B5:H5"/>
    <mergeCell ref="I5:T5"/>
    <mergeCell ref="U5:AF5"/>
    <mergeCell ref="AG5:AJ5"/>
    <mergeCell ref="AK5:AP5"/>
    <mergeCell ref="AQ5:AV5"/>
    <mergeCell ref="B2:B4"/>
    <mergeCell ref="C2:E2"/>
    <mergeCell ref="F2:H2"/>
    <mergeCell ref="I2:K2"/>
    <mergeCell ref="L2:AL4"/>
    <mergeCell ref="AM2:AM4"/>
    <mergeCell ref="AN2:AP2"/>
    <mergeCell ref="AQ2:AS2"/>
    <mergeCell ref="AT2:AV2"/>
    <mergeCell ref="C3:E4"/>
    <mergeCell ref="F3:H4"/>
    <mergeCell ref="I3:K4"/>
    <mergeCell ref="AN3:AP4"/>
    <mergeCell ref="AQ3:AS4"/>
    <mergeCell ref="AT3:AV4"/>
  </mergeCells>
  <phoneticPr fontId="15" type="noConversion"/>
  <dataValidations count="5">
    <dataValidation type="list" allowBlank="1" showInputMessage="1" showErrorMessage="1" sqref="I6 I57">
      <formula1>$AY$9:$AY$25</formula1>
    </dataValidation>
    <dataValidation type="list" allowBlank="1" showInputMessage="1" showErrorMessage="1" sqref="D8:G8 D59:G59">
      <formula1>$BE$2:$BE$4</formula1>
    </dataValidation>
    <dataValidation type="list" allowBlank="1" showInputMessage="1" showErrorMessage="1" sqref="H9:K10 H60:K61">
      <formula1>$BJ$2:$BJ$6</formula1>
    </dataValidation>
    <dataValidation type="list" allowBlank="1" showInputMessage="1" showErrorMessage="1" sqref="AB8:AH8 AB59:AH59">
      <formula1>$AX$2:$AX$11</formula1>
    </dataValidation>
    <dataValidation type="list" allowBlank="1" showInputMessage="1" showErrorMessage="1" sqref="N8:U8 N59:U59">
      <formula1>$AY$2:$AY$4</formula1>
    </dataValidation>
  </dataValidations>
  <printOptions horizontalCentered="1"/>
  <pageMargins left="0.19685039370078741" right="0.19685039370078741" top="0.39370078740157483" bottom="0.19685039370078741" header="0.11811023622047245" footer="0.11811023622047245"/>
  <pageSetup paperSize="9" scale="77" fitToHeight="0" orientation="landscape" r:id="rId1"/>
  <headerFooter>
    <oddFooter>&amp;C&amp;"-,굵게"&amp;12머티리얼즈파크(주)</oddFooter>
  </headerFooter>
  <rowBreaks count="3" manualBreakCount="3">
    <brk id="24" max="48" man="1"/>
    <brk id="51" max="48" man="1"/>
    <brk id="76" max="48" man="1"/>
  </rowBreaks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8F4608BE-A83F-488F-99A6-2DC4BB871812}">
            <xm:f>NOT(ISERROR(SEARCH($I$6,AY9)))</xm:f>
            <xm:f>$I$6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AY9:AY23</xm:sqref>
        </x14:conditionalFormatting>
        <x14:conditionalFormatting xmlns:xm="http://schemas.microsoft.com/office/excel/2006/main">
          <x14:cfRule type="containsText" priority="1" operator="containsText" id="{2511BF5B-7C95-475C-93FB-3072968CB86D}">
            <xm:f>NOT(ISERROR(SEARCH($I$6,AY65)))</xm:f>
            <xm:f>$I$6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AY65:AY71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22</vt:i4>
      </vt:variant>
      <vt:variant>
        <vt:lpstr>이름이 지정된 범위</vt:lpstr>
      </vt:variant>
      <vt:variant>
        <vt:i4>18</vt:i4>
      </vt:variant>
    </vt:vector>
  </HeadingPairs>
  <TitlesOfParts>
    <vt:vector size="40" baseType="lpstr">
      <vt:lpstr>LD3AB 공정관리표 </vt:lpstr>
      <vt:lpstr>LS02 공정관리표</vt:lpstr>
      <vt:lpstr>LD-11 (E556)</vt:lpstr>
      <vt:lpstr>LD-11 (E556)(H)</vt:lpstr>
      <vt:lpstr>LD-12 (E556)</vt:lpstr>
      <vt:lpstr>Dual_F2</vt:lpstr>
      <vt:lpstr>Sheet16</vt:lpstr>
      <vt:lpstr>LD-19(DE.SK)</vt:lpstr>
      <vt:lpstr>LD-20(E370)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Sheet13</vt:lpstr>
      <vt:lpstr>Sheet15</vt:lpstr>
      <vt:lpstr>'LD-11 (E556)'!Criteria</vt:lpstr>
      <vt:lpstr>'LD-11 (E556)(H)'!Criteria</vt:lpstr>
      <vt:lpstr>'LD-12 (E556)'!Criteria</vt:lpstr>
      <vt:lpstr>'LD2AB 공정관리표'!Criteria</vt:lpstr>
      <vt:lpstr>Dual_F2!Print_Area</vt:lpstr>
      <vt:lpstr>'LD-11 (E556)'!Print_Area</vt:lpstr>
      <vt:lpstr>'LD-11 (E556)(H)'!Print_Area</vt:lpstr>
      <vt:lpstr>'LD-12 (E556)'!Print_Area</vt:lpstr>
      <vt:lpstr>'LD-19(DE.SK)'!Print_Area</vt:lpstr>
      <vt:lpstr>'LD-20(E370)'!Print_Area</vt:lpstr>
      <vt:lpstr>'LD2AB 공정관리표'!Print_Area</vt:lpstr>
      <vt:lpstr>'LD3AB 공정관리표 '!Print_Area</vt:lpstr>
      <vt:lpstr>'LS02 공정관리표'!Print_Area</vt:lpstr>
      <vt:lpstr>'LD-11 (E556)'!작업표준</vt:lpstr>
      <vt:lpstr>'LD-11 (E556)(H)'!작업표준</vt:lpstr>
      <vt:lpstr>'LD-12 (E556)'!작업표준</vt:lpstr>
      <vt:lpstr>'LD-19(DE.SK)'!작업표준</vt:lpstr>
      <vt:lpstr>'LD-20(E370)'!작업표준</vt:lpstr>
    </vt:vector>
  </TitlesOfParts>
  <Company>테크노세미켐(주)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T10403</dc:creator>
  <cp:lastModifiedBy>user</cp:lastModifiedBy>
  <cp:lastPrinted>2022-03-18T05:58:32Z</cp:lastPrinted>
  <dcterms:created xsi:type="dcterms:W3CDTF">2012-12-14T02:09:48Z</dcterms:created>
  <dcterms:modified xsi:type="dcterms:W3CDTF">2022-04-18T03:26:12Z</dcterms:modified>
</cp:coreProperties>
</file>